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reenas\обменник\PTO\Масс\ОИПР\2025\Раскрытие информации ПП25\п19 ппн аб10 Паспорта 1кв.2025\"/>
    </mc:Choice>
  </mc:AlternateContent>
  <bookViews>
    <workbookView xWindow="28680" yWindow="-120" windowWidth="29040" windowHeight="15840" tabRatio="859" firstSheet="2" activeTab="12"/>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анализ экон эффект 25" sheetId="26" r:id="rId7"/>
    <sheet name="5 анализ экон эффект 26" sheetId="27" state="hidden" r:id="rId8"/>
    <sheet name="5 анализ экон эффект 27" sheetId="28" state="hidden" r:id="rId9"/>
    <sheet name="5 анализ экон эффект 28" sheetId="29" state="hidden" r:id="rId10"/>
    <sheet name="5 анализ экон эффект 29" sheetId="30" state="hidden" r:id="rId11"/>
    <sheet name="6.1. Паспорт сетевой график" sheetId="16" r:id="rId12"/>
    <sheet name="6.2. Паспорт фин осв ввод" sheetId="15" r:id="rId13"/>
    <sheet name="7. Паспорт отчет о закупке" sheetId="5" r:id="rId14"/>
    <sheet name="8. Паспорт оценка влияния" sheetId="23" r:id="rId15"/>
    <sheet name="9. Паспорт Карта-схема" sheetId="24" r:id="rId16"/>
  </sheets>
  <externalReferences>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s>
  <definedNames>
    <definedName name="\0" localSheetId="6">#REF!</definedName>
    <definedName name="\0" localSheetId="7">#REF!</definedName>
    <definedName name="\0" localSheetId="8">#REF!</definedName>
    <definedName name="\0" localSheetId="9">#REF!</definedName>
    <definedName name="\0" localSheetId="10">#REF!</definedName>
    <definedName name="\0">#REF!</definedName>
    <definedName name="\a" localSheetId="6">#REF!</definedName>
    <definedName name="\a" localSheetId="7">#REF!</definedName>
    <definedName name="\a" localSheetId="8">#REF!</definedName>
    <definedName name="\a" localSheetId="9">#REF!</definedName>
    <definedName name="\a" localSheetId="10">#REF!</definedName>
    <definedName name="\a">#REF!</definedName>
    <definedName name="\m" localSheetId="6">#REF!</definedName>
    <definedName name="\m" localSheetId="7">#REF!</definedName>
    <definedName name="\m" localSheetId="8">#REF!</definedName>
    <definedName name="\m" localSheetId="9">#REF!</definedName>
    <definedName name="\m" localSheetId="10">#REF!</definedName>
    <definedName name="\m">#REF!</definedName>
    <definedName name="\n" localSheetId="6">#REF!</definedName>
    <definedName name="\n" localSheetId="7">#REF!</definedName>
    <definedName name="\n" localSheetId="8">#REF!</definedName>
    <definedName name="\n" localSheetId="9">#REF!</definedName>
    <definedName name="\n" localSheetId="10">#REF!</definedName>
    <definedName name="\n">#REF!</definedName>
    <definedName name="\o" localSheetId="6">#REF!</definedName>
    <definedName name="\o" localSheetId="7">#REF!</definedName>
    <definedName name="\o" localSheetId="8">#REF!</definedName>
    <definedName name="\o" localSheetId="9">#REF!</definedName>
    <definedName name="\o" localSheetId="10">#REF!</definedName>
    <definedName name="\o">#REF!</definedName>
    <definedName name="____________SP1">[1]FES!#REF!</definedName>
    <definedName name="____________SP10">[1]FES!#REF!</definedName>
    <definedName name="____________SP11">[1]FES!#REF!</definedName>
    <definedName name="____________SP12">[1]FES!#REF!</definedName>
    <definedName name="____________SP13">[1]FES!#REF!</definedName>
    <definedName name="____________SP14">[1]FES!#REF!</definedName>
    <definedName name="____________SP15">[1]FES!#REF!</definedName>
    <definedName name="____________SP16">[1]FES!#REF!</definedName>
    <definedName name="____________SP17">[1]FES!#REF!</definedName>
    <definedName name="____________SP18">[1]FES!#REF!</definedName>
    <definedName name="____________SP19">[1]FES!#REF!</definedName>
    <definedName name="____________SP2">[1]FES!#REF!</definedName>
    <definedName name="____________SP20">[1]FES!#REF!</definedName>
    <definedName name="____________SP3">[1]FES!#REF!</definedName>
    <definedName name="____________SP4">[1]FES!#REF!</definedName>
    <definedName name="____________SP5">[1]FES!#REF!</definedName>
    <definedName name="____________SP7">[1]FES!#REF!</definedName>
    <definedName name="____________SP8">[1]FES!#REF!</definedName>
    <definedName name="____________SP9">[1]FES!#REF!</definedName>
    <definedName name="___________C370000">#REF!</definedName>
    <definedName name="___________cap1">#REF!</definedName>
    <definedName name="___________PR1">'[2]Прил 1'!#REF!</definedName>
    <definedName name="___________SP1" localSheetId="10">[1]FES!#REF!</definedName>
    <definedName name="___________SP10" localSheetId="10">[1]FES!#REF!</definedName>
    <definedName name="___________SP11" localSheetId="10">[1]FES!#REF!</definedName>
    <definedName name="___________SP12" localSheetId="10">[1]FES!#REF!</definedName>
    <definedName name="___________SP13" localSheetId="10">[1]FES!#REF!</definedName>
    <definedName name="___________SP14" localSheetId="10">[1]FES!#REF!</definedName>
    <definedName name="___________SP15" localSheetId="10">[1]FES!#REF!</definedName>
    <definedName name="___________SP16" localSheetId="10">[1]FES!#REF!</definedName>
    <definedName name="___________SP17" localSheetId="10">[1]FES!#REF!</definedName>
    <definedName name="___________SP18" localSheetId="10">[1]FES!#REF!</definedName>
    <definedName name="___________SP19" localSheetId="10">[1]FES!#REF!</definedName>
    <definedName name="___________SP2" localSheetId="10">[1]FES!#REF!</definedName>
    <definedName name="___________SP20" localSheetId="10">[1]FES!#REF!</definedName>
    <definedName name="___________SP3" localSheetId="10">[1]FES!#REF!</definedName>
    <definedName name="___________SP4" localSheetId="10">[1]FES!#REF!</definedName>
    <definedName name="___________SP5" localSheetId="10">[1]FES!#REF!</definedName>
    <definedName name="___________SP7" localSheetId="10">[1]FES!#REF!</definedName>
    <definedName name="___________SP8" localSheetId="10">[1]FES!#REF!</definedName>
    <definedName name="___________SP9" localSheetId="10">[1]FES!#REF!</definedName>
    <definedName name="___________use1">#REF!</definedName>
    <definedName name="__________C370000" localSheetId="10">#REF!</definedName>
    <definedName name="__________cap1" localSheetId="10">#REF!</definedName>
    <definedName name="__________PR1" localSheetId="10">'[2]Прил 1'!#REF!</definedName>
    <definedName name="__________SP1">[1]FES!#REF!</definedName>
    <definedName name="__________SP10">[1]FES!#REF!</definedName>
    <definedName name="__________SP11">[1]FES!#REF!</definedName>
    <definedName name="__________SP12">[1]FES!#REF!</definedName>
    <definedName name="__________SP13">[1]FES!#REF!</definedName>
    <definedName name="__________SP14">[1]FES!#REF!</definedName>
    <definedName name="__________SP15">[1]FES!#REF!</definedName>
    <definedName name="__________SP16">[1]FES!#REF!</definedName>
    <definedName name="__________SP17">[1]FES!#REF!</definedName>
    <definedName name="__________SP18">[1]FES!#REF!</definedName>
    <definedName name="__________SP19">[1]FES!#REF!</definedName>
    <definedName name="__________SP2">[1]FES!#REF!</definedName>
    <definedName name="__________SP20">[1]FES!#REF!</definedName>
    <definedName name="__________SP3">[1]FES!#REF!</definedName>
    <definedName name="__________SP4">[1]FES!#REF!</definedName>
    <definedName name="__________SP5">[1]FES!#REF!</definedName>
    <definedName name="__________SP7">[1]FES!#REF!</definedName>
    <definedName name="__________SP8">[1]FES!#REF!</definedName>
    <definedName name="__________SP9">[1]FES!#REF!</definedName>
    <definedName name="__________use1" localSheetId="10">#REF!</definedName>
    <definedName name="_________C370000">#REF!</definedName>
    <definedName name="_________cap1">#REF!</definedName>
    <definedName name="_________PR1">'[2]Прил 1'!#REF!</definedName>
    <definedName name="_________SP1" localSheetId="9">[1]FES!#REF!</definedName>
    <definedName name="_________SP10" localSheetId="9">[1]FES!#REF!</definedName>
    <definedName name="_________SP11" localSheetId="9">[1]FES!#REF!</definedName>
    <definedName name="_________SP12" localSheetId="9">[1]FES!#REF!</definedName>
    <definedName name="_________SP13" localSheetId="9">[1]FES!#REF!</definedName>
    <definedName name="_________SP14" localSheetId="9">[1]FES!#REF!</definedName>
    <definedName name="_________SP15" localSheetId="9">[1]FES!#REF!</definedName>
    <definedName name="_________SP16" localSheetId="9">[1]FES!#REF!</definedName>
    <definedName name="_________SP17" localSheetId="9">[1]FES!#REF!</definedName>
    <definedName name="_________SP18" localSheetId="9">[1]FES!#REF!</definedName>
    <definedName name="_________SP19" localSheetId="9">[1]FES!#REF!</definedName>
    <definedName name="_________SP2" localSheetId="9">[1]FES!#REF!</definedName>
    <definedName name="_________SP20" localSheetId="9">[1]FES!#REF!</definedName>
    <definedName name="_________SP3" localSheetId="9">[1]FES!#REF!</definedName>
    <definedName name="_________SP4" localSheetId="9">[1]FES!#REF!</definedName>
    <definedName name="_________SP5" localSheetId="9">[1]FES!#REF!</definedName>
    <definedName name="_________SP7" localSheetId="9">[1]FES!#REF!</definedName>
    <definedName name="_________SP8" localSheetId="9">[1]FES!#REF!</definedName>
    <definedName name="_________SP9" localSheetId="9">[1]FES!#REF!</definedName>
    <definedName name="_________use1">#REF!</definedName>
    <definedName name="________C370000" localSheetId="9">#REF!</definedName>
    <definedName name="________cap1" localSheetId="9">#REF!</definedName>
    <definedName name="________PR1" localSheetId="9">'[2]Прил 1'!#REF!</definedName>
    <definedName name="________SP1">[1]FES!#REF!</definedName>
    <definedName name="________SP10">[1]FES!#REF!</definedName>
    <definedName name="________SP11">[1]FES!#REF!</definedName>
    <definedName name="________SP12">[1]FES!#REF!</definedName>
    <definedName name="________SP13">[1]FES!#REF!</definedName>
    <definedName name="________SP14">[1]FES!#REF!</definedName>
    <definedName name="________SP15">[1]FES!#REF!</definedName>
    <definedName name="________SP16">[1]FES!#REF!</definedName>
    <definedName name="________SP17">[1]FES!#REF!</definedName>
    <definedName name="________SP18">[1]FES!#REF!</definedName>
    <definedName name="________SP19">[1]FES!#REF!</definedName>
    <definedName name="________SP2">[1]FES!#REF!</definedName>
    <definedName name="________SP20">[1]FES!#REF!</definedName>
    <definedName name="________SP3">[1]FES!#REF!</definedName>
    <definedName name="________SP4">[1]FES!#REF!</definedName>
    <definedName name="________SP5">[1]FES!#REF!</definedName>
    <definedName name="________SP7">[1]FES!#REF!</definedName>
    <definedName name="________SP8">[1]FES!#REF!</definedName>
    <definedName name="________SP9">[1]FES!#REF!</definedName>
    <definedName name="________use1" localSheetId="9">#REF!</definedName>
    <definedName name="_______C370000">#REF!</definedName>
    <definedName name="_______cap1">#REF!</definedName>
    <definedName name="_______PR1">'[2]Прил 1'!#REF!</definedName>
    <definedName name="_______SP1" localSheetId="8">[1]FES!#REF!</definedName>
    <definedName name="_______SP10" localSheetId="8">[1]FES!#REF!</definedName>
    <definedName name="_______SP11" localSheetId="8">[1]FES!#REF!</definedName>
    <definedName name="_______SP12" localSheetId="8">[1]FES!#REF!</definedName>
    <definedName name="_______SP13" localSheetId="8">[1]FES!#REF!</definedName>
    <definedName name="_______SP14" localSheetId="8">[1]FES!#REF!</definedName>
    <definedName name="_______SP15" localSheetId="8">[1]FES!#REF!</definedName>
    <definedName name="_______SP16" localSheetId="8">[1]FES!#REF!</definedName>
    <definedName name="_______SP17" localSheetId="8">[1]FES!#REF!</definedName>
    <definedName name="_______SP18" localSheetId="8">[1]FES!#REF!</definedName>
    <definedName name="_______SP19" localSheetId="8">[1]FES!#REF!</definedName>
    <definedName name="_______SP2" localSheetId="8">[1]FES!#REF!</definedName>
    <definedName name="_______SP20" localSheetId="8">[1]FES!#REF!</definedName>
    <definedName name="_______SP3" localSheetId="8">[1]FES!#REF!</definedName>
    <definedName name="_______SP4" localSheetId="8">[1]FES!#REF!</definedName>
    <definedName name="_______SP5" localSheetId="8">[1]FES!#REF!</definedName>
    <definedName name="_______SP7" localSheetId="8">[1]FES!#REF!</definedName>
    <definedName name="_______SP8" localSheetId="8">[1]FES!#REF!</definedName>
    <definedName name="_______SP9" localSheetId="8">[1]FES!#REF!</definedName>
    <definedName name="_______use1">#REF!</definedName>
    <definedName name="______C370000" localSheetId="8">#REF!</definedName>
    <definedName name="______cap1" localSheetId="8">#REF!</definedName>
    <definedName name="______Num2">#REF!</definedName>
    <definedName name="______PR1" localSheetId="8">'[2]Прил 1'!#REF!</definedName>
    <definedName name="______SP1">[1]FES!#REF!</definedName>
    <definedName name="______SP10">[1]FES!#REF!</definedName>
    <definedName name="______SP11">[1]FES!#REF!</definedName>
    <definedName name="______SP12">[1]FES!#REF!</definedName>
    <definedName name="______SP13">[1]FES!#REF!</definedName>
    <definedName name="______SP14">[1]FES!#REF!</definedName>
    <definedName name="______SP15">[1]FES!#REF!</definedName>
    <definedName name="______SP16">[1]FES!#REF!</definedName>
    <definedName name="______SP17">[1]FES!#REF!</definedName>
    <definedName name="______SP18">[1]FES!#REF!</definedName>
    <definedName name="______SP19">[1]FES!#REF!</definedName>
    <definedName name="______SP2">[1]FES!#REF!</definedName>
    <definedName name="______SP20">[1]FES!#REF!</definedName>
    <definedName name="______SP3">[1]FES!#REF!</definedName>
    <definedName name="______SP4">[1]FES!#REF!</definedName>
    <definedName name="______SP5">[1]FES!#REF!</definedName>
    <definedName name="______SP7">[1]FES!#REF!</definedName>
    <definedName name="______SP8">[1]FES!#REF!</definedName>
    <definedName name="______SP9">[1]FES!#REF!</definedName>
    <definedName name="______use1" localSheetId="8">#REF!</definedName>
    <definedName name="_____C370000">#REF!</definedName>
    <definedName name="_____cap1">#REF!</definedName>
    <definedName name="_____Num2">#REF!</definedName>
    <definedName name="_____PR1">'[2]Прил 1'!#REF!</definedName>
    <definedName name="_____SP1" localSheetId="7">[1]FES!#REF!</definedName>
    <definedName name="_____SP10" localSheetId="7">[1]FES!#REF!</definedName>
    <definedName name="_____SP11" localSheetId="7">[1]FES!#REF!</definedName>
    <definedName name="_____SP12" localSheetId="7">[1]FES!#REF!</definedName>
    <definedName name="_____SP13" localSheetId="7">[1]FES!#REF!</definedName>
    <definedName name="_____SP14" localSheetId="7">[1]FES!#REF!</definedName>
    <definedName name="_____SP15" localSheetId="7">[1]FES!#REF!</definedName>
    <definedName name="_____SP16" localSheetId="7">[1]FES!#REF!</definedName>
    <definedName name="_____SP17" localSheetId="7">[1]FES!#REF!</definedName>
    <definedName name="_____SP18" localSheetId="7">[1]FES!#REF!</definedName>
    <definedName name="_____SP19" localSheetId="7">[1]FES!#REF!</definedName>
    <definedName name="_____SP2" localSheetId="7">[1]FES!#REF!</definedName>
    <definedName name="_____SP20" localSheetId="7">[1]FES!#REF!</definedName>
    <definedName name="_____SP3" localSheetId="7">[1]FES!#REF!</definedName>
    <definedName name="_____SP4" localSheetId="7">[1]FES!#REF!</definedName>
    <definedName name="_____SP5" localSheetId="7">[1]FES!#REF!</definedName>
    <definedName name="_____SP7" localSheetId="7">[1]FES!#REF!</definedName>
    <definedName name="_____SP8" localSheetId="7">[1]FES!#REF!</definedName>
    <definedName name="_____SP9" localSheetId="7">[1]FES!#REF!</definedName>
    <definedName name="_____use1">#REF!</definedName>
    <definedName name="____C370000" localSheetId="7">#REF!</definedName>
    <definedName name="____cap1" localSheetId="7">#REF!</definedName>
    <definedName name="____Num2">#REF!</definedName>
    <definedName name="____PR1" localSheetId="7">'[2]Прил 1'!#REF!</definedName>
    <definedName name="____SP1">[1]FES!#REF!</definedName>
    <definedName name="____SP10">[1]FES!#REF!</definedName>
    <definedName name="____SP11">[1]FES!#REF!</definedName>
    <definedName name="____SP12">[1]FES!#REF!</definedName>
    <definedName name="____SP13">[1]FES!#REF!</definedName>
    <definedName name="____SP14">[1]FES!#REF!</definedName>
    <definedName name="____SP15">[1]FES!#REF!</definedName>
    <definedName name="____SP16">[1]FES!#REF!</definedName>
    <definedName name="____SP17">[1]FES!#REF!</definedName>
    <definedName name="____SP18">[1]FES!#REF!</definedName>
    <definedName name="____SP19">[1]FES!#REF!</definedName>
    <definedName name="____SP2">[1]FES!#REF!</definedName>
    <definedName name="____SP20">[1]FES!#REF!</definedName>
    <definedName name="____SP3">[1]FES!#REF!</definedName>
    <definedName name="____SP4">[1]FES!#REF!</definedName>
    <definedName name="____SP5">[1]FES!#REF!</definedName>
    <definedName name="____SP7">[1]FES!#REF!</definedName>
    <definedName name="____SP8">[1]FES!#REF!</definedName>
    <definedName name="____SP9">[1]FES!#REF!</definedName>
    <definedName name="____use1" localSheetId="7">#REF!</definedName>
    <definedName name="___C370000">#REF!</definedName>
    <definedName name="___cap1">#REF!</definedName>
    <definedName name="___Num2">#REF!</definedName>
    <definedName name="___PR1">'[2]Прил 1'!#REF!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_use1">#REF!</definedName>
    <definedName name="__C370000">#REF!</definedName>
    <definedName name="__cap1">#REF!</definedName>
    <definedName name="__IntlFixup" hidden="1">TRUE</definedName>
    <definedName name="__Num2">#REF!</definedName>
    <definedName name="__PR1">'[2]Прил 1'!#REF!</definedName>
    <definedName name="__SP1" localSheetId="6">[1]FES!#REF!</definedName>
    <definedName name="__SP10" localSheetId="6">[1]FES!#REF!</definedName>
    <definedName name="__SP11" localSheetId="6">[1]FES!#REF!</definedName>
    <definedName name="__SP12" localSheetId="6">[1]FES!#REF!</definedName>
    <definedName name="__SP13" localSheetId="6">[1]FES!#REF!</definedName>
    <definedName name="__SP14" localSheetId="6">[1]FES!#REF!</definedName>
    <definedName name="__SP15" localSheetId="6">[1]FES!#REF!</definedName>
    <definedName name="__SP16" localSheetId="6">[1]FES!#REF!</definedName>
    <definedName name="__SP17" localSheetId="6">[1]FES!#REF!</definedName>
    <definedName name="__SP18" localSheetId="6">[1]FES!#REF!</definedName>
    <definedName name="__SP19" localSheetId="6">[1]FES!#REF!</definedName>
    <definedName name="__SP2" localSheetId="6">[1]FES!#REF!</definedName>
    <definedName name="__SP20" localSheetId="6">[1]FES!#REF!</definedName>
    <definedName name="__SP3" localSheetId="6">[1]FES!#REF!</definedName>
    <definedName name="__SP4" localSheetId="6">[1]FES!#REF!</definedName>
    <definedName name="__SP5" localSheetId="6">[1]FES!#REF!</definedName>
    <definedName name="__SP7" localSheetId="6">[1]FES!#REF!</definedName>
    <definedName name="__SP8" localSheetId="6">[1]FES!#REF!</definedName>
    <definedName name="__SP9" localSheetId="6">[1]FES!#REF!</definedName>
    <definedName name="__use1">#REF!</definedName>
    <definedName name="_A" localSheetId="6">#REF!</definedName>
    <definedName name="_A" localSheetId="7">#REF!</definedName>
    <definedName name="_A" localSheetId="8">#REF!</definedName>
    <definedName name="_A" localSheetId="9">#REF!</definedName>
    <definedName name="_A" localSheetId="10">#REF!</definedName>
    <definedName name="_A">#REF!</definedName>
    <definedName name="_B" localSheetId="6">#REF!</definedName>
    <definedName name="_B" localSheetId="7">#REF!</definedName>
    <definedName name="_B" localSheetId="8">#REF!</definedName>
    <definedName name="_B" localSheetId="9">#REF!</definedName>
    <definedName name="_B" localSheetId="10">#REF!</definedName>
    <definedName name="_B">#REF!</definedName>
    <definedName name="_C" localSheetId="6">#REF!</definedName>
    <definedName name="_C" localSheetId="7">#REF!</definedName>
    <definedName name="_C" localSheetId="8">#REF!</definedName>
    <definedName name="_C" localSheetId="9">#REF!</definedName>
    <definedName name="_C" localSheetId="10">#REF!</definedName>
    <definedName name="_C">#REF!</definedName>
    <definedName name="_C370000" localSheetId="6">#REF!</definedName>
    <definedName name="_cap1" localSheetId="6">#REF!</definedName>
    <definedName name="_D" localSheetId="6">#REF!</definedName>
    <definedName name="_D" localSheetId="7">#REF!</definedName>
    <definedName name="_D" localSheetId="8">#REF!</definedName>
    <definedName name="_D" localSheetId="9">#REF!</definedName>
    <definedName name="_D" localSheetId="10">#REF!</definedName>
    <definedName name="_D">#REF!</definedName>
    <definedName name="_E" localSheetId="6">#REF!</definedName>
    <definedName name="_E" localSheetId="7">#REF!</definedName>
    <definedName name="_E" localSheetId="8">#REF!</definedName>
    <definedName name="_E" localSheetId="9">#REF!</definedName>
    <definedName name="_E" localSheetId="10">#REF!</definedName>
    <definedName name="_E">#REF!</definedName>
    <definedName name="_F" localSheetId="6">#REF!</definedName>
    <definedName name="_F" localSheetId="7">#REF!</definedName>
    <definedName name="_F" localSheetId="8">#REF!</definedName>
    <definedName name="_F" localSheetId="9">#REF!</definedName>
    <definedName name="_F" localSheetId="10">#REF!</definedName>
    <definedName name="_F">#REF!</definedName>
    <definedName name="_Num2">#REF!</definedName>
    <definedName name="_PR1" localSheetId="6">'[2]Прил 1'!#REF!</definedName>
    <definedName name="_SP1" localSheetId="6">[3]FES!#REF!</definedName>
    <definedName name="_SP1" localSheetId="7">[3]FES!#REF!</definedName>
    <definedName name="_SP1" localSheetId="8">[3]FES!#REF!</definedName>
    <definedName name="_SP1" localSheetId="9">[3]FES!#REF!</definedName>
    <definedName name="_SP1" localSheetId="10">[3]FES!#REF!</definedName>
    <definedName name="_SP1">[3]FES!#REF!</definedName>
    <definedName name="_SP10" localSheetId="6">[3]FES!#REF!</definedName>
    <definedName name="_SP10" localSheetId="7">[3]FES!#REF!</definedName>
    <definedName name="_SP10" localSheetId="8">[3]FES!#REF!</definedName>
    <definedName name="_SP10" localSheetId="9">[3]FES!#REF!</definedName>
    <definedName name="_SP10" localSheetId="10">[3]FES!#REF!</definedName>
    <definedName name="_SP10">[3]FES!#REF!</definedName>
    <definedName name="_SP11" localSheetId="6">[3]FES!#REF!</definedName>
    <definedName name="_SP11" localSheetId="7">[3]FES!#REF!</definedName>
    <definedName name="_SP11" localSheetId="8">[3]FES!#REF!</definedName>
    <definedName name="_SP11" localSheetId="9">[3]FES!#REF!</definedName>
    <definedName name="_SP11" localSheetId="10">[3]FES!#REF!</definedName>
    <definedName name="_SP11">[3]FES!#REF!</definedName>
    <definedName name="_SP12" localSheetId="6">[3]FES!#REF!</definedName>
    <definedName name="_SP12" localSheetId="7">[3]FES!#REF!</definedName>
    <definedName name="_SP12" localSheetId="8">[3]FES!#REF!</definedName>
    <definedName name="_SP12" localSheetId="9">[3]FES!#REF!</definedName>
    <definedName name="_SP12" localSheetId="10">[3]FES!#REF!</definedName>
    <definedName name="_SP12">[3]FES!#REF!</definedName>
    <definedName name="_SP13" localSheetId="6">[3]FES!#REF!</definedName>
    <definedName name="_SP13" localSheetId="7">[3]FES!#REF!</definedName>
    <definedName name="_SP13" localSheetId="8">[3]FES!#REF!</definedName>
    <definedName name="_SP13" localSheetId="9">[3]FES!#REF!</definedName>
    <definedName name="_SP13" localSheetId="10">[3]FES!#REF!</definedName>
    <definedName name="_SP13">[3]FES!#REF!</definedName>
    <definedName name="_SP14" localSheetId="6">[3]FES!#REF!</definedName>
    <definedName name="_SP14" localSheetId="7">[3]FES!#REF!</definedName>
    <definedName name="_SP14" localSheetId="8">[3]FES!#REF!</definedName>
    <definedName name="_SP14" localSheetId="9">[3]FES!#REF!</definedName>
    <definedName name="_SP14" localSheetId="10">[3]FES!#REF!</definedName>
    <definedName name="_SP14">[3]FES!#REF!</definedName>
    <definedName name="_SP15" localSheetId="6">[3]FES!#REF!</definedName>
    <definedName name="_SP15" localSheetId="7">[3]FES!#REF!</definedName>
    <definedName name="_SP15" localSheetId="8">[3]FES!#REF!</definedName>
    <definedName name="_SP15" localSheetId="9">[3]FES!#REF!</definedName>
    <definedName name="_SP15" localSheetId="10">[3]FES!#REF!</definedName>
    <definedName name="_SP15">[3]FES!#REF!</definedName>
    <definedName name="_SP16" localSheetId="6">[3]FES!#REF!</definedName>
    <definedName name="_SP16" localSheetId="7">[3]FES!#REF!</definedName>
    <definedName name="_SP16" localSheetId="8">[3]FES!#REF!</definedName>
    <definedName name="_SP16" localSheetId="9">[3]FES!#REF!</definedName>
    <definedName name="_SP16" localSheetId="10">[3]FES!#REF!</definedName>
    <definedName name="_SP16">[3]FES!#REF!</definedName>
    <definedName name="_SP17" localSheetId="6">[3]FES!#REF!</definedName>
    <definedName name="_SP17" localSheetId="7">[3]FES!#REF!</definedName>
    <definedName name="_SP17" localSheetId="8">[3]FES!#REF!</definedName>
    <definedName name="_SP17" localSheetId="9">[3]FES!#REF!</definedName>
    <definedName name="_SP17" localSheetId="10">[3]FES!#REF!</definedName>
    <definedName name="_SP17">[3]FES!#REF!</definedName>
    <definedName name="_SP18" localSheetId="6">[3]FES!#REF!</definedName>
    <definedName name="_SP18" localSheetId="7">[3]FES!#REF!</definedName>
    <definedName name="_SP18" localSheetId="8">[3]FES!#REF!</definedName>
    <definedName name="_SP18" localSheetId="9">[3]FES!#REF!</definedName>
    <definedName name="_SP18" localSheetId="10">[3]FES!#REF!</definedName>
    <definedName name="_SP18">[3]FES!#REF!</definedName>
    <definedName name="_SP19" localSheetId="6">[3]FES!#REF!</definedName>
    <definedName name="_SP19" localSheetId="7">[3]FES!#REF!</definedName>
    <definedName name="_SP19" localSheetId="8">[3]FES!#REF!</definedName>
    <definedName name="_SP19" localSheetId="9">[3]FES!#REF!</definedName>
    <definedName name="_SP19" localSheetId="10">[3]FES!#REF!</definedName>
    <definedName name="_SP19">[3]FES!#REF!</definedName>
    <definedName name="_SP2" localSheetId="6">[3]FES!#REF!</definedName>
    <definedName name="_SP2" localSheetId="7">[3]FES!#REF!</definedName>
    <definedName name="_SP2" localSheetId="8">[3]FES!#REF!</definedName>
    <definedName name="_SP2" localSheetId="9">[3]FES!#REF!</definedName>
    <definedName name="_SP2" localSheetId="10">[3]FES!#REF!</definedName>
    <definedName name="_SP2">[3]FES!#REF!</definedName>
    <definedName name="_SP20" localSheetId="6">[3]FES!#REF!</definedName>
    <definedName name="_SP20" localSheetId="7">[3]FES!#REF!</definedName>
    <definedName name="_SP20" localSheetId="8">[3]FES!#REF!</definedName>
    <definedName name="_SP20" localSheetId="9">[3]FES!#REF!</definedName>
    <definedName name="_SP20" localSheetId="10">[3]FES!#REF!</definedName>
    <definedName name="_SP20">[3]FES!#REF!</definedName>
    <definedName name="_SP3" localSheetId="6">[3]FES!#REF!</definedName>
    <definedName name="_SP3" localSheetId="7">[3]FES!#REF!</definedName>
    <definedName name="_SP3" localSheetId="8">[3]FES!#REF!</definedName>
    <definedName name="_SP3" localSheetId="9">[3]FES!#REF!</definedName>
    <definedName name="_SP3" localSheetId="10">[3]FES!#REF!</definedName>
    <definedName name="_SP3">[3]FES!#REF!</definedName>
    <definedName name="_SP4" localSheetId="6">[3]FES!#REF!</definedName>
    <definedName name="_SP4" localSheetId="7">[3]FES!#REF!</definedName>
    <definedName name="_SP4" localSheetId="8">[3]FES!#REF!</definedName>
    <definedName name="_SP4" localSheetId="9">[3]FES!#REF!</definedName>
    <definedName name="_SP4" localSheetId="10">[3]FES!#REF!</definedName>
    <definedName name="_SP4">[3]FES!#REF!</definedName>
    <definedName name="_SP5" localSheetId="6">[3]FES!#REF!</definedName>
    <definedName name="_SP5" localSheetId="7">[3]FES!#REF!</definedName>
    <definedName name="_SP5" localSheetId="8">[3]FES!#REF!</definedName>
    <definedName name="_SP5" localSheetId="9">[3]FES!#REF!</definedName>
    <definedName name="_SP5" localSheetId="10">[3]FES!#REF!</definedName>
    <definedName name="_SP5">[3]FES!#REF!</definedName>
    <definedName name="_SP7" localSheetId="6">[3]FES!#REF!</definedName>
    <definedName name="_SP7" localSheetId="7">[3]FES!#REF!</definedName>
    <definedName name="_SP7" localSheetId="8">[3]FES!#REF!</definedName>
    <definedName name="_SP7" localSheetId="9">[3]FES!#REF!</definedName>
    <definedName name="_SP7" localSheetId="10">[3]FES!#REF!</definedName>
    <definedName name="_SP7">[3]FES!#REF!</definedName>
    <definedName name="_SP8" localSheetId="6">[3]FES!#REF!</definedName>
    <definedName name="_SP8" localSheetId="7">[3]FES!#REF!</definedName>
    <definedName name="_SP8" localSheetId="8">[3]FES!#REF!</definedName>
    <definedName name="_SP8" localSheetId="9">[3]FES!#REF!</definedName>
    <definedName name="_SP8" localSheetId="10">[3]FES!#REF!</definedName>
    <definedName name="_SP8">[3]FES!#REF!</definedName>
    <definedName name="_SP9" localSheetId="6">[3]FES!#REF!</definedName>
    <definedName name="_SP9" localSheetId="7">[3]FES!#REF!</definedName>
    <definedName name="_SP9" localSheetId="8">[3]FES!#REF!</definedName>
    <definedName name="_SP9" localSheetId="9">[3]FES!#REF!</definedName>
    <definedName name="_SP9" localSheetId="10">[3]FES!#REF!</definedName>
    <definedName name="_SP9">[3]FES!#REF!</definedName>
    <definedName name="_use1" localSheetId="6">#REF!</definedName>
    <definedName name="a" localSheetId="6">'5 анализ экон эффект 25'!a</definedName>
    <definedName name="a" localSheetId="7">'5 анализ экон эффект 26'!a</definedName>
    <definedName name="a" localSheetId="8">'5 анализ экон эффект 27'!a</definedName>
    <definedName name="a" localSheetId="9">'5 анализ экон эффект 28'!a</definedName>
    <definedName name="a" localSheetId="10">'5 анализ экон эффект 29'!a</definedName>
    <definedName name="a">[0]!a</definedName>
    <definedName name="AccessDatabase" hidden="1">"C:\My Documents\vlad\Var_2\can270398v2t05.mdb"</definedName>
    <definedName name="AES" localSheetId="6">#REF!</definedName>
    <definedName name="AES" localSheetId="7">#REF!</definedName>
    <definedName name="AES" localSheetId="8">#REF!</definedName>
    <definedName name="AES" localSheetId="9">#REF!</definedName>
    <definedName name="AES" localSheetId="10">#REF!</definedName>
    <definedName name="AES">#REF!</definedName>
    <definedName name="AFamorts" localSheetId="6">#REF!</definedName>
    <definedName name="AFamorts" localSheetId="7">#REF!</definedName>
    <definedName name="AFamorts" localSheetId="8">#REF!</definedName>
    <definedName name="AFamorts" localSheetId="9">#REF!</definedName>
    <definedName name="AFamorts" localSheetId="10">#REF!</definedName>
    <definedName name="AFamorts">#REF!</definedName>
    <definedName name="AFamorttnr96" localSheetId="6">#REF!</definedName>
    <definedName name="AFamorttnr96" localSheetId="7">#REF!</definedName>
    <definedName name="AFamorttnr96" localSheetId="8">#REF!</definedName>
    <definedName name="AFamorttnr96" localSheetId="9">#REF!</definedName>
    <definedName name="AFamorttnr96" localSheetId="10">#REF!</definedName>
    <definedName name="AFamorttnr96">#REF!</definedName>
    <definedName name="AFassistech" localSheetId="6">#REF!</definedName>
    <definedName name="AFassistech" localSheetId="7">#REF!</definedName>
    <definedName name="AFassistech" localSheetId="8">#REF!</definedName>
    <definedName name="AFassistech" localSheetId="9">#REF!</definedName>
    <definedName name="AFassistech" localSheetId="10">#REF!</definedName>
    <definedName name="AFassistech">#REF!</definedName>
    <definedName name="AFfraisfi" localSheetId="6">#REF!</definedName>
    <definedName name="AFfraisfi" localSheetId="7">#REF!</definedName>
    <definedName name="AFfraisfi" localSheetId="8">#REF!</definedName>
    <definedName name="AFfraisfi" localSheetId="9">#REF!</definedName>
    <definedName name="AFfraisfi" localSheetId="10">#REF!</definedName>
    <definedName name="AFfraisfi">#REF!</definedName>
    <definedName name="AFimpoA" localSheetId="6">#REF!</definedName>
    <definedName name="AFimpoA" localSheetId="7">#REF!</definedName>
    <definedName name="AFimpoA" localSheetId="8">#REF!</definedName>
    <definedName name="AFimpoA" localSheetId="9">#REF!</definedName>
    <definedName name="AFimpoA" localSheetId="10">#REF!</definedName>
    <definedName name="AFimpoA">#REF!</definedName>
    <definedName name="AFparité" localSheetId="6">#REF!</definedName>
    <definedName name="AFparité" localSheetId="7">#REF!</definedName>
    <definedName name="AFparité" localSheetId="8">#REF!</definedName>
    <definedName name="AFparité" localSheetId="9">#REF!</definedName>
    <definedName name="AFparité" localSheetId="10">#REF!</definedName>
    <definedName name="AFparité">#REF!</definedName>
    <definedName name="AFtaxexport" localSheetId="6">#REF!</definedName>
    <definedName name="AFtaxexport" localSheetId="7">#REF!</definedName>
    <definedName name="AFtaxexport" localSheetId="8">#REF!</definedName>
    <definedName name="AFtaxexport" localSheetId="9">#REF!</definedName>
    <definedName name="AFtaxexport" localSheetId="10">#REF!</definedName>
    <definedName name="AFtaxexport">#REF!</definedName>
    <definedName name="alumina_mt" localSheetId="6">#REF!</definedName>
    <definedName name="alumina_mt" localSheetId="7">#REF!</definedName>
    <definedName name="alumina_mt" localSheetId="8">#REF!</definedName>
    <definedName name="alumina_mt" localSheetId="9">#REF!</definedName>
    <definedName name="alumina_mt" localSheetId="10">#REF!</definedName>
    <definedName name="alumina_mt">#REF!</definedName>
    <definedName name="alumina_price" localSheetId="6">#REF!</definedName>
    <definedName name="alumina_price" localSheetId="7">#REF!</definedName>
    <definedName name="alumina_price" localSheetId="8">#REF!</definedName>
    <definedName name="alumina_price" localSheetId="9">#REF!</definedName>
    <definedName name="alumina_price" localSheetId="10">#REF!</definedName>
    <definedName name="alumina_price">#REF!</definedName>
    <definedName name="anscount" hidden="1">1</definedName>
    <definedName name="AOE" localSheetId="6">#REF!</definedName>
    <definedName name="AOE" localSheetId="7">#REF!</definedName>
    <definedName name="AOE" localSheetId="8">#REF!</definedName>
    <definedName name="AOE" localSheetId="9">#REF!</definedName>
    <definedName name="AOE" localSheetId="10">#REF!</definedName>
    <definedName name="AOE">#REF!</definedName>
    <definedName name="asd" localSheetId="6">'5 анализ экон эффект 25'!asd</definedName>
    <definedName name="asd" localSheetId="7">'5 анализ экон эффект 26'!asd</definedName>
    <definedName name="asd" localSheetId="8">'5 анализ экон эффект 27'!asd</definedName>
    <definedName name="asd" localSheetId="9">'5 анализ экон эффект 28'!asd</definedName>
    <definedName name="asd" localSheetId="10">'5 анализ экон эффект 29'!asd</definedName>
    <definedName name="asd">[0]!asd</definedName>
    <definedName name="b" localSheetId="6">'5 анализ экон эффект 25'!b</definedName>
    <definedName name="b" localSheetId="7">'5 анализ экон эффект 26'!b</definedName>
    <definedName name="b" localSheetId="8">'5 анализ экон эффект 27'!b</definedName>
    <definedName name="b" localSheetId="9">'5 анализ экон эффект 28'!b</definedName>
    <definedName name="b" localSheetId="10">'5 анализ экон эффект 29'!b</definedName>
    <definedName name="b">[0]!b</definedName>
    <definedName name="Balance_Sheet" localSheetId="6">#REF!</definedName>
    <definedName name="Balance_Sheet" localSheetId="7">#REF!</definedName>
    <definedName name="Balance_Sheet" localSheetId="8">#REF!</definedName>
    <definedName name="Balance_Sheet" localSheetId="9">#REF!</definedName>
    <definedName name="Balance_Sheet" localSheetId="10">#REF!</definedName>
    <definedName name="Balance_Sheet">#REF!</definedName>
    <definedName name="BALEE_FLOAD" localSheetId="6">#REF!</definedName>
    <definedName name="BALEE_FLOAD" localSheetId="7">#REF!</definedName>
    <definedName name="BALEE_FLOAD" localSheetId="8">#REF!</definedName>
    <definedName name="BALEE_FLOAD" localSheetId="9">#REF!</definedName>
    <definedName name="BALEE_FLOAD" localSheetId="10">#REF!</definedName>
    <definedName name="BALEE_FLOAD">#REF!</definedName>
    <definedName name="BALEE_PROT" localSheetId="6">#REF!,#REF!,#REF!,#REF!</definedName>
    <definedName name="BALEE_PROT" localSheetId="7">#REF!,#REF!,#REF!,#REF!</definedName>
    <definedName name="BALEE_PROT" localSheetId="8">#REF!,#REF!,#REF!,#REF!</definedName>
    <definedName name="BALEE_PROT" localSheetId="9">#REF!,#REF!,#REF!,#REF!</definedName>
    <definedName name="BALEE_PROT" localSheetId="10">#REF!,#REF!,#REF!,#REF!</definedName>
    <definedName name="BALEE_PROT">#REF!,#REF!,#REF!,#REF!</definedName>
    <definedName name="BALM_FLOAD" localSheetId="6">#REF!</definedName>
    <definedName name="BALM_FLOAD" localSheetId="7">#REF!</definedName>
    <definedName name="BALM_FLOAD" localSheetId="8">#REF!</definedName>
    <definedName name="BALM_FLOAD" localSheetId="9">#REF!</definedName>
    <definedName name="BALM_FLOAD" localSheetId="10">#REF!</definedName>
    <definedName name="BALM_FLOAD">#REF!</definedName>
    <definedName name="BALM_PROT" localSheetId="6">#REF!,#REF!,#REF!,#REF!</definedName>
    <definedName name="BALM_PROT" localSheetId="7">#REF!,#REF!,#REF!,#REF!</definedName>
    <definedName name="BALM_PROT" localSheetId="8">#REF!,#REF!,#REF!,#REF!</definedName>
    <definedName name="BALM_PROT" localSheetId="9">#REF!,#REF!,#REF!,#REF!</definedName>
    <definedName name="BALM_PROT" localSheetId="10">#REF!,#REF!,#REF!,#REF!</definedName>
    <definedName name="BALM_PROT">#REF!,#REF!,#REF!,#REF!</definedName>
    <definedName name="bbbbb" localSheetId="6">[0]!USD/1.701</definedName>
    <definedName name="bbbbb" localSheetId="7">[0]!USD/1.701</definedName>
    <definedName name="bbbbb" localSheetId="8">[0]!USD/1.701</definedName>
    <definedName name="bbbbb" localSheetId="9">[0]!USD/1.701</definedName>
    <definedName name="bbbbb" localSheetId="10">[0]!USD/1.701</definedName>
    <definedName name="bbbbb">[0]!USD/1.701</definedName>
    <definedName name="bbbbbb">#N/A</definedName>
    <definedName name="Beg_Bal" localSheetId="6">#REF!</definedName>
    <definedName name="Beg_Bal" localSheetId="7">#REF!</definedName>
    <definedName name="Beg_Bal" localSheetId="8">#REF!</definedName>
    <definedName name="Beg_Bal" localSheetId="9">#REF!</definedName>
    <definedName name="Beg_Bal" localSheetId="10">#REF!</definedName>
    <definedName name="Beg_Bal">#REF!</definedName>
    <definedName name="Button_130">"can270398v2t05_Выпуск__реализация__запасы_Таблица"</definedName>
    <definedName name="calculations" localSheetId="6">#REF!</definedName>
    <definedName name="calculations" localSheetId="7">#REF!</definedName>
    <definedName name="calculations" localSheetId="8">#REF!</definedName>
    <definedName name="calculations" localSheetId="9">#REF!</definedName>
    <definedName name="calculations" localSheetId="10">#REF!</definedName>
    <definedName name="calculations">#REF!</definedName>
    <definedName name="Capital_Purchases" localSheetId="6">#REF!</definedName>
    <definedName name="Capital_Purchases" localSheetId="7">#REF!</definedName>
    <definedName name="Capital_Purchases" localSheetId="8">#REF!</definedName>
    <definedName name="Capital_Purchases" localSheetId="9">#REF!</definedName>
    <definedName name="Capital_Purchases" localSheetId="10">#REF!</definedName>
    <definedName name="Capital_Purchases">#REF!</definedName>
    <definedName name="CashFlow" localSheetId="6">'[4]Master Cashflows - Contractual'!#REF!</definedName>
    <definedName name="CashFlow" localSheetId="7">'[4]Master Cashflows - Contractual'!#REF!</definedName>
    <definedName name="CashFlow" localSheetId="8">'[4]Master Cashflows - Contractual'!#REF!</definedName>
    <definedName name="CashFlow" localSheetId="9">'[4]Master Cashflows - Contractual'!#REF!</definedName>
    <definedName name="CashFlow" localSheetId="10">'[4]Master Cashflows - Contractual'!#REF!</definedName>
    <definedName name="CashFlow">'[4]Master Cashflows - Contractual'!#REF!</definedName>
    <definedName name="CompOt" localSheetId="6">'5 анализ экон эффект 25'!CompOt</definedName>
    <definedName name="CompOt" localSheetId="7">'5 анализ экон эффект 26'!CompOt</definedName>
    <definedName name="CompOt" localSheetId="8">'5 анализ экон эффект 27'!CompOt</definedName>
    <definedName name="CompOt" localSheetId="9">'5 анализ экон эффект 28'!CompOt</definedName>
    <definedName name="CompOt" localSheetId="10">'5 анализ экон эффект 29'!CompOt</definedName>
    <definedName name="CompOt">[0]!CompOt</definedName>
    <definedName name="CompRas" localSheetId="6">'5 анализ экон эффект 25'!CompRas</definedName>
    <definedName name="CompRas" localSheetId="7">'5 анализ экон эффект 26'!CompRas</definedName>
    <definedName name="CompRas" localSheetId="8">'5 анализ экон эффект 27'!CompRas</definedName>
    <definedName name="CompRas" localSheetId="9">'5 анализ экон эффект 28'!CompRas</definedName>
    <definedName name="CompRas" localSheetId="10">'5 анализ экон эффект 29'!CompRas</definedName>
    <definedName name="CompRas">[0]!CompRas</definedName>
    <definedName name="Coût_Assistance_technique_1998" localSheetId="6">[0]!NotesHyp</definedName>
    <definedName name="Coût_Assistance_technique_1998" localSheetId="7">[0]!NotesHyp</definedName>
    <definedName name="Coût_Assistance_technique_1998" localSheetId="8">[0]!NotesHyp</definedName>
    <definedName name="Coût_Assistance_technique_1998" localSheetId="9">[0]!NotesHyp</definedName>
    <definedName name="Coût_Assistance_technique_1998" localSheetId="10">[0]!NotesHyp</definedName>
    <definedName name="Coût_Assistance_technique_1998">[0]!NotesHyp</definedName>
    <definedName name="csDesignMode">1</definedName>
    <definedName name="CUR_VER">[5]Заголовок!$B$21</definedName>
    <definedName name="curs" localSheetId="6">#REF!</definedName>
    <definedName name="curs" localSheetId="7">#REF!</definedName>
    <definedName name="curs" localSheetId="8">#REF!</definedName>
    <definedName name="curs" localSheetId="9">#REF!</definedName>
    <definedName name="curs" localSheetId="10">#REF!</definedName>
    <definedName name="curs">#REF!</definedName>
    <definedName name="d" localSheetId="6">#REF!</definedName>
    <definedName name="d" localSheetId="7">#REF!</definedName>
    <definedName name="d" localSheetId="8">#REF!</definedName>
    <definedName name="d" localSheetId="9">#REF!</definedName>
    <definedName name="d" localSheetId="10">#REF!</definedName>
    <definedName name="d">#REF!</definedName>
    <definedName name="d_r" localSheetId="6">#REF!</definedName>
    <definedName name="d_r" localSheetId="7">#REF!</definedName>
    <definedName name="d_r" localSheetId="8">#REF!</definedName>
    <definedName name="d_r" localSheetId="9">#REF!</definedName>
    <definedName name="d_r" localSheetId="10">#REF!</definedName>
    <definedName name="d_r">#REF!</definedName>
    <definedName name="da" localSheetId="6">#REF!</definedName>
    <definedName name="da" localSheetId="7">#REF!</definedName>
    <definedName name="da" localSheetId="8">#REF!</definedName>
    <definedName name="da" localSheetId="9">#REF!</definedName>
    <definedName name="da" localSheetId="10">#REF!</definedName>
    <definedName name="da">#REF!</definedName>
    <definedName name="Data" localSheetId="6">#REF!</definedName>
    <definedName name="Data" localSheetId="7">#REF!</definedName>
    <definedName name="Data" localSheetId="8">#REF!</definedName>
    <definedName name="Data" localSheetId="9">#REF!</definedName>
    <definedName name="Data" localSheetId="10">#REF!</definedName>
    <definedName name="Data">#REF!</definedName>
    <definedName name="DATE" localSheetId="6">#REF!</definedName>
    <definedName name="DATE" localSheetId="7">#REF!</definedName>
    <definedName name="DATE" localSheetId="8">#REF!</definedName>
    <definedName name="DATE" localSheetId="9">#REF!</definedName>
    <definedName name="DATE" localSheetId="10">#REF!</definedName>
    <definedName name="DATE">#REF!</definedName>
    <definedName name="debt1" localSheetId="6">#REF!</definedName>
    <definedName name="debt1" localSheetId="7">#REF!</definedName>
    <definedName name="debt1" localSheetId="8">#REF!</definedName>
    <definedName name="debt1" localSheetId="9">#REF!</definedName>
    <definedName name="debt1" localSheetId="10">#REF!</definedName>
    <definedName name="debt1">#REF!</definedName>
    <definedName name="del" localSheetId="6">#REF!</definedName>
    <definedName name="del" localSheetId="7">#REF!</definedName>
    <definedName name="del" localSheetId="8">#REF!</definedName>
    <definedName name="del" localSheetId="9">#REF!</definedName>
    <definedName name="del" localSheetId="10">#REF!</definedName>
    <definedName name="del">#REF!</definedName>
    <definedName name="Depreciation_Schedule" localSheetId="6">#REF!</definedName>
    <definedName name="Depreciation_Schedule" localSheetId="7">#REF!</definedName>
    <definedName name="Depreciation_Schedule" localSheetId="8">#REF!</definedName>
    <definedName name="Depreciation_Schedule" localSheetId="9">#REF!</definedName>
    <definedName name="Depreciation_Schedule" localSheetId="10">#REF!</definedName>
    <definedName name="Depreciation_Schedule">#REF!</definedName>
    <definedName name="dfg" localSheetId="6">'5 анализ экон эффект 25'!dfg</definedName>
    <definedName name="dfg" localSheetId="7">'5 анализ экон эффект 26'!dfg</definedName>
    <definedName name="dfg" localSheetId="8">'5 анализ экон эффект 27'!dfg</definedName>
    <definedName name="dfg" localSheetId="9">'5 анализ экон эффект 28'!dfg</definedName>
    <definedName name="dfg" localSheetId="10">'5 анализ экон эффект 29'!dfg</definedName>
    <definedName name="dfg">[0]!dfg</definedName>
    <definedName name="dip" localSheetId="6">[6]FST5!$G$149:$G$165,P1_dip,P2_dip,P3_dip,P4_dip</definedName>
    <definedName name="dip" localSheetId="7">[6]FST5!$G$149:$G$165,P1_dip,P2_dip,P3_dip,P4_dip</definedName>
    <definedName name="dip" localSheetId="8">[6]FST5!$G$149:$G$165,P1_dip,P2_dip,P3_dip,P4_dip</definedName>
    <definedName name="dip" localSheetId="9">[6]FST5!$G$149:$G$165,P1_dip,P2_dip,P3_dip,P4_dip</definedName>
    <definedName name="dip" localSheetId="10">[6]FST5!$G$149:$G$165,P1_dip,P2_dip,P3_dip,P4_dip</definedName>
    <definedName name="dip">[6]FST5!$G$149:$G$165,P1_dip,P2_dip,P3_dip,P4_dip</definedName>
    <definedName name="DM" localSheetId="6">[0]!USD/1.701</definedName>
    <definedName name="DM" localSheetId="7">[0]!USD/1.701</definedName>
    <definedName name="DM" localSheetId="8">[0]!USD/1.701</definedName>
    <definedName name="DM" localSheetId="9">[0]!USD/1.701</definedName>
    <definedName name="DM" localSheetId="10">[0]!USD/1.701</definedName>
    <definedName name="DM">[0]!USD/1.701</definedName>
    <definedName name="DMRUR" localSheetId="6">#REF!</definedName>
    <definedName name="DMRUR" localSheetId="7">#REF!</definedName>
    <definedName name="DMRUR" localSheetId="8">#REF!</definedName>
    <definedName name="DMRUR" localSheetId="9">#REF!</definedName>
    <definedName name="DMRUR" localSheetId="10">#REF!</definedName>
    <definedName name="DMRUR">#REF!</definedName>
    <definedName name="DOC" localSheetId="6">#REF!</definedName>
    <definedName name="DOC" localSheetId="7">#REF!</definedName>
    <definedName name="DOC" localSheetId="8">#REF!</definedName>
    <definedName name="DOC" localSheetId="9">#REF!</definedName>
    <definedName name="DOC" localSheetId="10">#REF!</definedName>
    <definedName name="DOC">#REF!</definedName>
    <definedName name="Down_range" localSheetId="6">#REF!</definedName>
    <definedName name="Down_range" localSheetId="7">#REF!</definedName>
    <definedName name="Down_range" localSheetId="8">#REF!</definedName>
    <definedName name="Down_range" localSheetId="9">#REF!</definedName>
    <definedName name="Down_range" localSheetId="10">#REF!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 localSheetId="6">#REF!</definedName>
    <definedName name="ee" localSheetId="7">#REF!</definedName>
    <definedName name="ee" localSheetId="8">#REF!</definedName>
    <definedName name="ee" localSheetId="9">#REF!</definedName>
    <definedName name="ee" localSheetId="10">#REF!</definedName>
    <definedName name="ee">#REF!</definedName>
    <definedName name="End_Bal" localSheetId="6">#REF!</definedName>
    <definedName name="End_Bal" localSheetId="7">#REF!</definedName>
    <definedName name="End_Bal" localSheetId="8">#REF!</definedName>
    <definedName name="End_Bal" localSheetId="9">#REF!</definedName>
    <definedName name="End_Bal" localSheetId="10">#REF!</definedName>
    <definedName name="End_Bal">#REF!</definedName>
    <definedName name="eso" localSheetId="6">[6]FST5!$G$149:$G$165,P1_eso</definedName>
    <definedName name="eso" localSheetId="7">[6]FST5!$G$149:$G$165,P1_eso</definedName>
    <definedName name="eso" localSheetId="8">[6]FST5!$G$149:$G$165,P1_eso</definedName>
    <definedName name="eso" localSheetId="9">[6]FST5!$G$149:$G$165,P1_eso</definedName>
    <definedName name="eso" localSheetId="10">[6]FST5!$G$149:$G$165,P1_eso</definedName>
    <definedName name="eso">[6]FST5!$G$149:$G$165,P1_eso</definedName>
    <definedName name="ESO_ET" localSheetId="6">#REF!</definedName>
    <definedName name="ESO_ET" localSheetId="7">#REF!</definedName>
    <definedName name="ESO_ET" localSheetId="8">#REF!</definedName>
    <definedName name="ESO_ET" localSheetId="9">#REF!</definedName>
    <definedName name="ESO_ET" localSheetId="10">#REF!</definedName>
    <definedName name="ESO_ET">#REF!</definedName>
    <definedName name="ESO_PROT" localSheetId="6">#REF!,#REF!,#REF!,'5 анализ экон эффект 25'!P1_ESO_PROT</definedName>
    <definedName name="ESO_PROT" localSheetId="7">#REF!,#REF!,#REF!,'5 анализ экон эффект 26'!P1_ESO_PROT</definedName>
    <definedName name="ESO_PROT" localSheetId="8">#REF!,#REF!,#REF!,'5 анализ экон эффект 27'!P1_ESO_PROT</definedName>
    <definedName name="ESO_PROT" localSheetId="9">#REF!,#REF!,#REF!,'5 анализ экон эффект 28'!P1_ESO_PROT</definedName>
    <definedName name="ESO_PROT" localSheetId="10">#REF!,#REF!,#REF!,'5 анализ экон эффект 29'!P1_ESO_PROT</definedName>
    <definedName name="ESO_PROT">#REF!,#REF!,#REF!,[0]!P1_ESO_PROT</definedName>
    <definedName name="ESOcom" localSheetId="6">#REF!</definedName>
    <definedName name="ESOcom" localSheetId="7">#REF!</definedName>
    <definedName name="ESOcom" localSheetId="8">#REF!</definedName>
    <definedName name="ESOcom" localSheetId="9">#REF!</definedName>
    <definedName name="ESOcom" localSheetId="10">#REF!</definedName>
    <definedName name="ESOcom">#REF!</definedName>
    <definedName name="ew" localSheetId="6">'5 анализ экон эффект 25'!ew</definedName>
    <definedName name="ew" localSheetId="7">'5 анализ экон эффект 26'!ew</definedName>
    <definedName name="ew" localSheetId="8">'5 анализ экон эффект 27'!ew</definedName>
    <definedName name="ew" localSheetId="9">'5 анализ экон эффект 28'!ew</definedName>
    <definedName name="ew" localSheetId="10">'5 анализ экон эффект 29'!ew</definedName>
    <definedName name="ew">[0]!ew</definedName>
    <definedName name="Expas" localSheetId="6">#REF!</definedName>
    <definedName name="Expas" localSheetId="7">#REF!</definedName>
    <definedName name="Expas" localSheetId="8">#REF!</definedName>
    <definedName name="Expas" localSheetId="9">#REF!</definedName>
    <definedName name="Expas" localSheetId="10">#REF!</definedName>
    <definedName name="Expas">#REF!</definedName>
    <definedName name="export_year" localSheetId="6">#REF!</definedName>
    <definedName name="export_year" localSheetId="7">#REF!</definedName>
    <definedName name="export_year" localSheetId="8">#REF!</definedName>
    <definedName name="export_year" localSheetId="9">#REF!</definedName>
    <definedName name="export_year" localSheetId="10">#REF!</definedName>
    <definedName name="export_year">#REF!</definedName>
    <definedName name="Extra_Pay" localSheetId="6">#REF!</definedName>
    <definedName name="Extra_Pay" localSheetId="7">#REF!</definedName>
    <definedName name="Extra_Pay" localSheetId="8">#REF!</definedName>
    <definedName name="Extra_Pay" localSheetId="9">#REF!</definedName>
    <definedName name="Extra_Pay" localSheetId="10">#REF!</definedName>
    <definedName name="Extra_Pay">#REF!</definedName>
    <definedName name="fg" localSheetId="6">'5 анализ экон эффект 25'!fg</definedName>
    <definedName name="fg" localSheetId="7">'5 анализ экон эффект 26'!fg</definedName>
    <definedName name="fg" localSheetId="8">'5 анализ экон эффект 27'!fg</definedName>
    <definedName name="fg" localSheetId="9">'5 анализ экон эффект 28'!fg</definedName>
    <definedName name="fg" localSheetId="10">'5 анализ экон эффект 29'!fg</definedName>
    <definedName name="fg">[0]!fg</definedName>
    <definedName name="Financing_Activities" localSheetId="6">#REF!</definedName>
    <definedName name="Financing_Activities" localSheetId="7">#REF!</definedName>
    <definedName name="Financing_Activities" localSheetId="8">#REF!</definedName>
    <definedName name="Financing_Activities" localSheetId="9">#REF!</definedName>
    <definedName name="Financing_Activities" localSheetId="10">#REF!</definedName>
    <definedName name="Financing_Activities">#REF!</definedName>
    <definedName name="Form_211" localSheetId="6">#REF!</definedName>
    <definedName name="Form_211" localSheetId="7">#REF!</definedName>
    <definedName name="Form_211" localSheetId="8">#REF!</definedName>
    <definedName name="Form_211" localSheetId="9">#REF!</definedName>
    <definedName name="Form_211" localSheetId="10">#REF!</definedName>
    <definedName name="Form_211">#REF!</definedName>
    <definedName name="Form_214_40" localSheetId="6">#REF!</definedName>
    <definedName name="Form_214_40" localSheetId="7">#REF!</definedName>
    <definedName name="Form_214_40" localSheetId="8">#REF!</definedName>
    <definedName name="Form_214_40" localSheetId="9">#REF!</definedName>
    <definedName name="Form_214_40" localSheetId="10">#REF!</definedName>
    <definedName name="Form_214_40">#REF!</definedName>
    <definedName name="Form_214_41" localSheetId="6">#REF!</definedName>
    <definedName name="Form_214_41" localSheetId="7">#REF!</definedName>
    <definedName name="Form_214_41" localSheetId="8">#REF!</definedName>
    <definedName name="Form_214_41" localSheetId="9">#REF!</definedName>
    <definedName name="Form_214_41" localSheetId="10">#REF!</definedName>
    <definedName name="Form_214_41">#REF!</definedName>
    <definedName name="Form_215" localSheetId="6">#REF!</definedName>
    <definedName name="Form_215" localSheetId="7">#REF!</definedName>
    <definedName name="Form_215" localSheetId="8">#REF!</definedName>
    <definedName name="Form_215" localSheetId="9">#REF!</definedName>
    <definedName name="Form_215" localSheetId="10">#REF!</definedName>
    <definedName name="Form_215">#REF!</definedName>
    <definedName name="Form_626_p" localSheetId="6">#REF!</definedName>
    <definedName name="Form_626_p" localSheetId="7">#REF!</definedName>
    <definedName name="Form_626_p" localSheetId="8">#REF!</definedName>
    <definedName name="Form_626_p" localSheetId="9">#REF!</definedName>
    <definedName name="Form_626_p" localSheetId="10">#REF!</definedName>
    <definedName name="Form_626_p">#REF!</definedName>
    <definedName name="Format_info" localSheetId="6">#REF!</definedName>
    <definedName name="Format_info" localSheetId="7">#REF!</definedName>
    <definedName name="Format_info" localSheetId="8">#REF!</definedName>
    <definedName name="Format_info" localSheetId="9">#REF!</definedName>
    <definedName name="Format_info" localSheetId="10">#REF!</definedName>
    <definedName name="Format_info">#REF!</definedName>
    <definedName name="Fuel" localSheetId="6">#REF!</definedName>
    <definedName name="Fuel" localSheetId="7">#REF!</definedName>
    <definedName name="Fuel" localSheetId="8">#REF!</definedName>
    <definedName name="Fuel" localSheetId="9">#REF!</definedName>
    <definedName name="Fuel" localSheetId="10">#REF!</definedName>
    <definedName name="Fuel">#REF!</definedName>
    <definedName name="FuelP97" localSheetId="6">#REF!</definedName>
    <definedName name="FuelP97" localSheetId="7">#REF!</definedName>
    <definedName name="FuelP97" localSheetId="8">#REF!</definedName>
    <definedName name="FuelP97" localSheetId="9">#REF!</definedName>
    <definedName name="FuelP97" localSheetId="10">#REF!</definedName>
    <definedName name="FuelP97">#REF!</definedName>
    <definedName name="Full_Print" localSheetId="6">#REF!</definedName>
    <definedName name="Full_Print" localSheetId="7">#REF!</definedName>
    <definedName name="Full_Print" localSheetId="8">#REF!</definedName>
    <definedName name="Full_Print" localSheetId="9">#REF!</definedName>
    <definedName name="Full_Print" localSheetId="10">#REF!</definedName>
    <definedName name="Full_Print">#REF!</definedName>
    <definedName name="G" localSheetId="6">[0]!USD/1.701</definedName>
    <definedName name="G" localSheetId="7">[0]!USD/1.701</definedName>
    <definedName name="G" localSheetId="8">[0]!USD/1.701</definedName>
    <definedName name="G" localSheetId="9">[0]!USD/1.701</definedName>
    <definedName name="G" localSheetId="10">[0]!USD/1.701</definedName>
    <definedName name="G">[0]!USD/1.701</definedName>
    <definedName name="GES" localSheetId="6">#REF!</definedName>
    <definedName name="GES" localSheetId="7">#REF!</definedName>
    <definedName name="GES" localSheetId="8">#REF!</definedName>
    <definedName name="GES" localSheetId="9">#REF!</definedName>
    <definedName name="GES" localSheetId="10">#REF!</definedName>
    <definedName name="GES">#REF!</definedName>
    <definedName name="GES_DATA" localSheetId="6">#REF!</definedName>
    <definedName name="GES_DATA" localSheetId="7">#REF!</definedName>
    <definedName name="GES_DATA" localSheetId="8">#REF!</definedName>
    <definedName name="GES_DATA" localSheetId="9">#REF!</definedName>
    <definedName name="GES_DATA" localSheetId="10">#REF!</definedName>
    <definedName name="GES_DATA">#REF!</definedName>
    <definedName name="GES_LIST" localSheetId="6">#REF!</definedName>
    <definedName name="GES_LIST" localSheetId="7">#REF!</definedName>
    <definedName name="GES_LIST" localSheetId="8">#REF!</definedName>
    <definedName name="GES_LIST" localSheetId="9">#REF!</definedName>
    <definedName name="GES_LIST" localSheetId="10">#REF!</definedName>
    <definedName name="GES_LIST">#REF!</definedName>
    <definedName name="GES3_DATA" localSheetId="6">#REF!</definedName>
    <definedName name="GES3_DATA" localSheetId="7">#REF!</definedName>
    <definedName name="GES3_DATA" localSheetId="8">#REF!</definedName>
    <definedName name="GES3_DATA" localSheetId="9">#REF!</definedName>
    <definedName name="GES3_DATA" localSheetId="10">#REF!</definedName>
    <definedName name="GES3_DATA">#REF!</definedName>
    <definedName name="gfjfg" localSheetId="6">'5 анализ экон эффект 25'!gfjfg</definedName>
    <definedName name="gfjfg" localSheetId="7">'5 анализ экон эффект 26'!gfjfg</definedName>
    <definedName name="gfjfg" localSheetId="8">'5 анализ экон эффект 27'!gfjfg</definedName>
    <definedName name="gfjfg" localSheetId="9">'5 анализ экон эффект 28'!gfjfg</definedName>
    <definedName name="gfjfg" localSheetId="10">'5 анализ экон эффект 29'!gfjfg</definedName>
    <definedName name="gfjfg">[0]!gfjfg</definedName>
    <definedName name="gg" localSheetId="6">#REF!</definedName>
    <definedName name="gg" localSheetId="7">#REF!</definedName>
    <definedName name="gg" localSheetId="8">#REF!</definedName>
    <definedName name="gg" localSheetId="9">#REF!</definedName>
    <definedName name="gg" localSheetId="10">#REF!</definedName>
    <definedName name="gg">#REF!</definedName>
    <definedName name="gggg" localSheetId="6">'5 анализ экон эффект 25'!gggg</definedName>
    <definedName name="gggg" localSheetId="7">'5 анализ экон эффект 26'!gggg</definedName>
    <definedName name="gggg" localSheetId="8">'5 анализ экон эффект 27'!gggg</definedName>
    <definedName name="gggg" localSheetId="9">'5 анализ экон эффект 28'!gggg</definedName>
    <definedName name="gggg" localSheetId="10">'5 анализ экон эффект 29'!gggg</definedName>
    <definedName name="gggg">[0]!gggg</definedName>
    <definedName name="Go" localSheetId="6">'5 анализ экон эффект 25'!Go</definedName>
    <definedName name="Go" localSheetId="7">'5 анализ экон эффект 26'!Go</definedName>
    <definedName name="Go" localSheetId="8">'5 анализ экон эффект 27'!Go</definedName>
    <definedName name="Go" localSheetId="9">'5 анализ экон эффект 28'!Go</definedName>
    <definedName name="Go" localSheetId="10">'5 анализ экон эффект 29'!Go</definedName>
    <definedName name="Go">[0]!Go</definedName>
    <definedName name="GoAssetChart" localSheetId="6">'5 анализ экон эффект 25'!GoAssetChart</definedName>
    <definedName name="GoAssetChart" localSheetId="7">'5 анализ экон эффект 26'!GoAssetChart</definedName>
    <definedName name="GoAssetChart" localSheetId="8">'5 анализ экон эффект 27'!GoAssetChart</definedName>
    <definedName name="GoAssetChart" localSheetId="9">'5 анализ экон эффект 28'!GoAssetChart</definedName>
    <definedName name="GoAssetChart" localSheetId="10">'5 анализ экон эффект 29'!GoAssetChart</definedName>
    <definedName name="GoAssetChart">[0]!GoAssetChart</definedName>
    <definedName name="GoBack" localSheetId="6">'5 анализ экон эффект 25'!GoBack</definedName>
    <definedName name="GoBack" localSheetId="7">'5 анализ экон эффект 26'!GoBack</definedName>
    <definedName name="GoBack" localSheetId="8">'5 анализ экон эффект 27'!GoBack</definedName>
    <definedName name="GoBack" localSheetId="9">'5 анализ экон эффект 28'!GoBack</definedName>
    <definedName name="GoBack" localSheetId="10">'5 анализ экон эффект 29'!GoBack</definedName>
    <definedName name="GoBack">[0]!GoBack</definedName>
    <definedName name="GoBalanceSheet" localSheetId="6">'5 анализ экон эффект 25'!GoBalanceSheet</definedName>
    <definedName name="GoBalanceSheet" localSheetId="7">'5 анализ экон эффект 26'!GoBalanceSheet</definedName>
    <definedName name="GoBalanceSheet" localSheetId="8">'5 анализ экон эффект 27'!GoBalanceSheet</definedName>
    <definedName name="GoBalanceSheet" localSheetId="9">'5 анализ экон эффект 28'!GoBalanceSheet</definedName>
    <definedName name="GoBalanceSheet" localSheetId="10">'5 анализ экон эффект 29'!GoBalanceSheet</definedName>
    <definedName name="GoBalanceSheet">[0]!GoBalanceSheet</definedName>
    <definedName name="GoCashFlow" localSheetId="6">'5 анализ экон эффект 25'!GoCashFlow</definedName>
    <definedName name="GoCashFlow" localSheetId="7">'5 анализ экон эффект 26'!GoCashFlow</definedName>
    <definedName name="GoCashFlow" localSheetId="8">'5 анализ экон эффект 27'!GoCashFlow</definedName>
    <definedName name="GoCashFlow" localSheetId="9">'5 анализ экон эффект 28'!GoCashFlow</definedName>
    <definedName name="GoCashFlow" localSheetId="10">'5 анализ экон эффект 29'!GoCashFlow</definedName>
    <definedName name="GoCashFlow">[0]!GoCashFlow</definedName>
    <definedName name="GoData" localSheetId="6">'5 анализ экон эффект 25'!GoData</definedName>
    <definedName name="GoData" localSheetId="7">'5 анализ экон эффект 26'!GoData</definedName>
    <definedName name="GoData" localSheetId="8">'5 анализ экон эффект 27'!GoData</definedName>
    <definedName name="GoData" localSheetId="9">'5 анализ экон эффект 28'!GoData</definedName>
    <definedName name="GoData" localSheetId="10">'5 анализ экон эффект 29'!GoData</definedName>
    <definedName name="GoData">[0]!GoData</definedName>
    <definedName name="GoIncomeChart" localSheetId="6">'5 анализ экон эффект 25'!GoIncomeChart</definedName>
    <definedName name="GoIncomeChart" localSheetId="7">'5 анализ экон эффект 26'!GoIncomeChart</definedName>
    <definedName name="GoIncomeChart" localSheetId="8">'5 анализ экон эффект 27'!GoIncomeChart</definedName>
    <definedName name="GoIncomeChart" localSheetId="9">'5 анализ экон эффект 28'!GoIncomeChart</definedName>
    <definedName name="GoIncomeChart" localSheetId="10">'5 анализ экон эффект 29'!GoIncomeChart</definedName>
    <definedName name="GoIncomeChart">[0]!GoIncomeChart</definedName>
    <definedName name="GoIncomeChart1" localSheetId="6">'5 анализ экон эффект 25'!GoIncomeChart1</definedName>
    <definedName name="GoIncomeChart1" localSheetId="7">'5 анализ экон эффект 26'!GoIncomeChart1</definedName>
    <definedName name="GoIncomeChart1" localSheetId="8">'5 анализ экон эффект 27'!GoIncomeChart1</definedName>
    <definedName name="GoIncomeChart1" localSheetId="9">'5 анализ экон эффект 28'!GoIncomeChart1</definedName>
    <definedName name="GoIncomeChart1" localSheetId="10">'5 анализ экон эффект 29'!GoIncomeChart1</definedName>
    <definedName name="GoIncomeChart1">[0]!GoIncomeChart1</definedName>
    <definedName name="grace1" localSheetId="6">#REF!</definedName>
    <definedName name="grace1" localSheetId="7">#REF!</definedName>
    <definedName name="grace1" localSheetId="8">#REF!</definedName>
    <definedName name="grace1" localSheetId="9">#REF!</definedName>
    <definedName name="grace1" localSheetId="10">#REF!</definedName>
    <definedName name="grace1">#REF!</definedName>
    <definedName name="GRES" localSheetId="6">#REF!</definedName>
    <definedName name="GRES" localSheetId="7">#REF!</definedName>
    <definedName name="GRES" localSheetId="8">#REF!</definedName>
    <definedName name="GRES" localSheetId="9">#REF!</definedName>
    <definedName name="GRES" localSheetId="10">#REF!</definedName>
    <definedName name="GRES">#REF!</definedName>
    <definedName name="GRES_DATA" localSheetId="6">#REF!</definedName>
    <definedName name="GRES_DATA" localSheetId="7">#REF!</definedName>
    <definedName name="GRES_DATA" localSheetId="8">#REF!</definedName>
    <definedName name="GRES_DATA" localSheetId="9">#REF!</definedName>
    <definedName name="GRES_DATA" localSheetId="10">#REF!</definedName>
    <definedName name="GRES_DATA">#REF!</definedName>
    <definedName name="GRES_LIST" localSheetId="6">#REF!</definedName>
    <definedName name="GRES_LIST" localSheetId="7">#REF!</definedName>
    <definedName name="GRES_LIST" localSheetId="8">#REF!</definedName>
    <definedName name="GRES_LIST" localSheetId="9">#REF!</definedName>
    <definedName name="GRES_LIST" localSheetId="10">#REF!</definedName>
    <definedName name="GRES_LIST">#REF!</definedName>
    <definedName name="gtty" localSheetId="6">#REF!,#REF!,#REF!,'5 анализ экон эффект 25'!P1_ESO_PROT</definedName>
    <definedName name="gtty" localSheetId="7">#REF!,#REF!,#REF!,'5 анализ экон эффект 26'!P1_ESO_PROT</definedName>
    <definedName name="gtty" localSheetId="8">#REF!,#REF!,#REF!,'5 анализ экон эффект 27'!P1_ESO_PROT</definedName>
    <definedName name="gtty" localSheetId="9">#REF!,#REF!,#REF!,'5 анализ экон эффект 28'!P1_ESO_PROT</definedName>
    <definedName name="gtty" localSheetId="10">#REF!,#REF!,#REF!,'5 анализ экон эффект 29'!P1_ESO_PROT</definedName>
    <definedName name="gtty">#REF!,#REF!,#REF!,[0]!P1_ESO_PROT</definedName>
    <definedName name="H?Period">[7]Заголовок!$B$3</definedName>
    <definedName name="HEADER_BOTTOM">6</definedName>
    <definedName name="HEADER_BOTTOM_1">#N/A</definedName>
    <definedName name="Header_Row" localSheetId="6">ROW(#REF!)</definedName>
    <definedName name="Header_Row" localSheetId="7">ROW(#REF!)</definedName>
    <definedName name="Header_Row" localSheetId="8">ROW(#REF!)</definedName>
    <definedName name="Header_Row" localSheetId="9">ROW(#REF!)</definedName>
    <definedName name="Header_Row" localSheetId="10">ROW(#REF!)</definedName>
    <definedName name="Header_Row">ROW(#REF!)</definedName>
    <definedName name="Helper_ТЭС_Котельные">[8]Справочники!$A$2:$A$4,[8]Справочники!$A$16:$A$18</definedName>
    <definedName name="hh" localSheetId="6">[0]!USD/1.701</definedName>
    <definedName name="hh" localSheetId="7">[0]!USD/1.701</definedName>
    <definedName name="hh" localSheetId="8">[0]!USD/1.701</definedName>
    <definedName name="hh" localSheetId="9">[0]!USD/1.701</definedName>
    <definedName name="hh" localSheetId="10">[0]!USD/1.701</definedName>
    <definedName name="hh">[0]!USD/1.701</definedName>
    <definedName name="hhhh" localSheetId="6">'5 анализ экон эффект 25'!hhhh</definedName>
    <definedName name="hhhh" localSheetId="7">'5 анализ экон эффект 26'!hhhh</definedName>
    <definedName name="hhhh" localSheetId="8">'5 анализ экон эффект 27'!hhhh</definedName>
    <definedName name="hhhh" localSheetId="9">'5 анализ экон эффект 28'!hhhh</definedName>
    <definedName name="hhhh" localSheetId="10">'5 анализ экон эффект 29'!hhhh</definedName>
    <definedName name="hhhh">[0]!hhhh</definedName>
    <definedName name="iii" localSheetId="6">[0]!kk/1.81</definedName>
    <definedName name="iii" localSheetId="7">[0]!kk/1.81</definedName>
    <definedName name="iii" localSheetId="8">[0]!kk/1.81</definedName>
    <definedName name="iii" localSheetId="9">[0]!kk/1.81</definedName>
    <definedName name="iii" localSheetId="10">[0]!kk/1.81</definedName>
    <definedName name="iii">kk/1.81</definedName>
    <definedName name="iiii" localSheetId="6">[0]!kk/1.81</definedName>
    <definedName name="iiii" localSheetId="7">[0]!kk/1.81</definedName>
    <definedName name="iiii" localSheetId="8">[0]!kk/1.81</definedName>
    <definedName name="iiii" localSheetId="9">[0]!kk/1.81</definedName>
    <definedName name="iiii" localSheetId="10">[0]!kk/1.81</definedName>
    <definedName name="iiii">kk/1.81</definedName>
    <definedName name="Income_Statement_1" localSheetId="6">#REF!</definedName>
    <definedName name="Income_Statement_1" localSheetId="7">#REF!</definedName>
    <definedName name="Income_Statement_1" localSheetId="8">#REF!</definedName>
    <definedName name="Income_Statement_1" localSheetId="9">#REF!</definedName>
    <definedName name="Income_Statement_1" localSheetId="10">#REF!</definedName>
    <definedName name="Income_Statement_1">#REF!</definedName>
    <definedName name="Income_Statement_2" localSheetId="6">#REF!</definedName>
    <definedName name="Income_Statement_2" localSheetId="7">#REF!</definedName>
    <definedName name="Income_Statement_2" localSheetId="8">#REF!</definedName>
    <definedName name="Income_Statement_2" localSheetId="9">#REF!</definedName>
    <definedName name="Income_Statement_2" localSheetId="10">#REF!</definedName>
    <definedName name="Income_Statement_2">#REF!</definedName>
    <definedName name="Income_Statement_3" localSheetId="6">#REF!</definedName>
    <definedName name="Income_Statement_3" localSheetId="7">#REF!</definedName>
    <definedName name="Income_Statement_3" localSheetId="8">#REF!</definedName>
    <definedName name="Income_Statement_3" localSheetId="9">#REF!</definedName>
    <definedName name="Income_Statement_3" localSheetId="10">#REF!</definedName>
    <definedName name="Income_Statement_3">#REF!</definedName>
    <definedName name="ineterest1" localSheetId="6">#REF!</definedName>
    <definedName name="ineterest1" localSheetId="7">#REF!</definedName>
    <definedName name="ineterest1" localSheetId="8">#REF!</definedName>
    <definedName name="ineterest1" localSheetId="9">#REF!</definedName>
    <definedName name="ineterest1" localSheetId="10">#REF!</definedName>
    <definedName name="ineterest1">#REF!</definedName>
    <definedName name="INN" localSheetId="6">#REF!</definedName>
    <definedName name="INN" localSheetId="7">#REF!</definedName>
    <definedName name="INN" localSheetId="8">#REF!</definedName>
    <definedName name="INN" localSheetId="9">#REF!</definedName>
    <definedName name="INN" localSheetId="10">#REF!</definedName>
    <definedName name="INN">#REF!</definedName>
    <definedName name="Int" localSheetId="6">#REF!</definedName>
    <definedName name="Int" localSheetId="7">#REF!</definedName>
    <definedName name="Int" localSheetId="8">#REF!</definedName>
    <definedName name="Int" localSheetId="9">#REF!</definedName>
    <definedName name="Int" localSheetId="10">#REF!</definedName>
    <definedName name="Int">#REF!</definedName>
    <definedName name="Interest_Rate" localSheetId="6">#REF!</definedName>
    <definedName name="Interest_Rate" localSheetId="7">#REF!</definedName>
    <definedName name="Interest_Rate" localSheetId="8">#REF!</definedName>
    <definedName name="Interest_Rate" localSheetId="9">#REF!</definedName>
    <definedName name="Interest_Rate" localSheetId="10">#REF!</definedName>
    <definedName name="Interest_Rate">#REF!</definedName>
    <definedName name="jjjjjj" localSheetId="6">'5 анализ экон эффект 25'!jjjjjj</definedName>
    <definedName name="jjjjjj" localSheetId="7">'5 анализ экон эффект 26'!jjjjjj</definedName>
    <definedName name="jjjjjj" localSheetId="8">'5 анализ экон эффект 27'!jjjjjj</definedName>
    <definedName name="jjjjjj" localSheetId="9">'5 анализ экон эффект 28'!jjjjjj</definedName>
    <definedName name="jjjjjj" localSheetId="10">'5 анализ экон эффект 29'!jjjjjj</definedName>
    <definedName name="jjjjjj">[0]!jjjjjj</definedName>
    <definedName name="k" localSheetId="6">'5 анализ экон эффект 25'!k</definedName>
    <definedName name="k" localSheetId="7">'5 анализ экон эффект 26'!k</definedName>
    <definedName name="k" localSheetId="8">'5 анализ экон эффект 27'!k</definedName>
    <definedName name="k" localSheetId="9">'5 анализ экон эффект 28'!k</definedName>
    <definedName name="k" localSheetId="10">'5 анализ экон эффект 29'!k</definedName>
    <definedName name="k">[0]!k</definedName>
    <definedName name="kk">[9]Коэфф!$B$1</definedName>
    <definedName name="kurs" localSheetId="6">#REF!</definedName>
    <definedName name="kurs" localSheetId="7">#REF!</definedName>
    <definedName name="kurs" localSheetId="8">#REF!</definedName>
    <definedName name="kurs" localSheetId="9">#REF!</definedName>
    <definedName name="kurs" localSheetId="10">#REF!</definedName>
    <definedName name="kurs">#REF!</definedName>
    <definedName name="lang">[10]lang!$A$6</definedName>
    <definedName name="Language">[11]Main!$B$21</definedName>
    <definedName name="Last_Row" localSheetId="6">IF('5 анализ экон эффект 25'!Values_Entered,'5 анализ экон эффект 25'!Header_Row+'5 анализ экон эффект 25'!Number_of_Payments,'5 анализ экон эффект 25'!Header_Row)</definedName>
    <definedName name="Last_Row" localSheetId="7">IF('5 анализ экон эффект 26'!Values_Entered,'5 анализ экон эффект 26'!Header_Row+'5 анализ экон эффект 26'!Number_of_Payments,'5 анализ экон эффект 26'!Header_Row)</definedName>
    <definedName name="Last_Row" localSheetId="8">IF('5 анализ экон эффект 27'!Values_Entered,'5 анализ экон эффект 27'!Header_Row+'5 анализ экон эффект 27'!Number_of_Payments,'5 анализ экон эффект 27'!Header_Row)</definedName>
    <definedName name="Last_Row" localSheetId="9">IF('5 анализ экон эффект 28'!Values_Entered,'5 анализ экон эффект 28'!Header_Row+'5 анализ экон эффект 28'!Number_of_Payments,'5 анализ экон эффект 28'!Header_Row)</definedName>
    <definedName name="Last_Row" localSheetId="10">IF('5 анализ экон эффект 29'!Values_Entered,'5 анализ экон эффект 29'!Header_Row+'5 анализ экон эффект 29'!Number_of_Payments,'5 анализ экон эффект 29'!Header_Row)</definedName>
    <definedName name="Last_Row">IF(Values_Entered,Header_Row+Number_of_Payments,Header_Row)</definedName>
    <definedName name="libir6m" localSheetId="6">#REF!</definedName>
    <definedName name="libir6m" localSheetId="7">#REF!</definedName>
    <definedName name="libir6m" localSheetId="8">#REF!</definedName>
    <definedName name="libir6m" localSheetId="9">#REF!</definedName>
    <definedName name="libir6m" localSheetId="10">#REF!</definedName>
    <definedName name="libir6m">#REF!</definedName>
    <definedName name="limcount" hidden="1">1</definedName>
    <definedName name="LME" localSheetId="6">#REF!</definedName>
    <definedName name="LME" localSheetId="7">#REF!</definedName>
    <definedName name="LME" localSheetId="8">#REF!</definedName>
    <definedName name="LME" localSheetId="9">#REF!</definedName>
    <definedName name="LME" localSheetId="10">#REF!</definedName>
    <definedName name="LME">#REF!</definedName>
    <definedName name="Loan_Amount" localSheetId="6">#REF!</definedName>
    <definedName name="Loan_Amount" localSheetId="7">#REF!</definedName>
    <definedName name="Loan_Amount" localSheetId="8">#REF!</definedName>
    <definedName name="Loan_Amount" localSheetId="9">#REF!</definedName>
    <definedName name="Loan_Amount" localSheetId="10">#REF!</definedName>
    <definedName name="Loan_Amount">#REF!</definedName>
    <definedName name="Loan_Start" localSheetId="6">#REF!</definedName>
    <definedName name="Loan_Start" localSheetId="7">#REF!</definedName>
    <definedName name="Loan_Start" localSheetId="8">#REF!</definedName>
    <definedName name="Loan_Start" localSheetId="9">#REF!</definedName>
    <definedName name="Loan_Start" localSheetId="10">#REF!</definedName>
    <definedName name="Loan_Start">#REF!</definedName>
    <definedName name="Loan_Years" localSheetId="6">#REF!</definedName>
    <definedName name="Loan_Years" localSheetId="7">#REF!</definedName>
    <definedName name="Loan_Years" localSheetId="8">#REF!</definedName>
    <definedName name="Loan_Years" localSheetId="9">#REF!</definedName>
    <definedName name="Loan_Years" localSheetId="10">#REF!</definedName>
    <definedName name="Loan_Years">#REF!</definedName>
    <definedName name="mamamia" localSheetId="6">#REF!</definedName>
    <definedName name="mamamia" localSheetId="7">#REF!</definedName>
    <definedName name="mamamia" localSheetId="8">#REF!</definedName>
    <definedName name="mamamia" localSheetId="9">#REF!</definedName>
    <definedName name="mamamia" localSheetId="10">#REF!</definedName>
    <definedName name="mamamia">#REF!</definedName>
    <definedName name="mm" localSheetId="6">'5 анализ экон эффект 25'!mm</definedName>
    <definedName name="mm" localSheetId="7">'5 анализ экон эффект 26'!mm</definedName>
    <definedName name="mm" localSheetId="8">'5 анализ экон эффект 27'!mm</definedName>
    <definedName name="mm" localSheetId="9">'5 анализ экон эффект 28'!mm</definedName>
    <definedName name="mm" localSheetId="10">'5 анализ экон эффект 29'!mm</definedName>
    <definedName name="mm">[0]!mm</definedName>
    <definedName name="MO" localSheetId="6">#REF!</definedName>
    <definedName name="MO" localSheetId="7">#REF!</definedName>
    <definedName name="MO" localSheetId="8">#REF!</definedName>
    <definedName name="MO" localSheetId="9">#REF!</definedName>
    <definedName name="MO" localSheetId="10">#REF!</definedName>
    <definedName name="MO">#REF!</definedName>
    <definedName name="Moeuvre" localSheetId="6">[12]Personnel!#REF!</definedName>
    <definedName name="Moeuvre" localSheetId="7">[12]Personnel!#REF!</definedName>
    <definedName name="Moeuvre" localSheetId="8">[12]Personnel!#REF!</definedName>
    <definedName name="Moeuvre" localSheetId="9">[12]Personnel!#REF!</definedName>
    <definedName name="Moeuvre" localSheetId="10">[12]Personnel!#REF!</definedName>
    <definedName name="Moeuvre">[12]Personnel!#REF!</definedName>
    <definedName name="MONTH" localSheetId="6">#REF!</definedName>
    <definedName name="MONTH" localSheetId="7">#REF!</definedName>
    <definedName name="MONTH" localSheetId="8">#REF!</definedName>
    <definedName name="MONTH" localSheetId="9">#REF!</definedName>
    <definedName name="MONTH" localSheetId="10">#REF!</definedName>
    <definedName name="MONTH">#REF!</definedName>
    <definedName name="net" localSheetId="6">[6]FST5!$G$100:$G$116,P1_net</definedName>
    <definedName name="net" localSheetId="7">[6]FST5!$G$100:$G$116,P1_net</definedName>
    <definedName name="net" localSheetId="8">[6]FST5!$G$100:$G$116,P1_net</definedName>
    <definedName name="net" localSheetId="9">[6]FST5!$G$100:$G$116,P1_net</definedName>
    <definedName name="net" localSheetId="10">[6]FST5!$G$100:$G$116,P1_net</definedName>
    <definedName name="net">[6]FST5!$G$100:$G$116,P1_net</definedName>
    <definedName name="NET_SCOPE_FOR_LOAD" localSheetId="6">#REF!</definedName>
    <definedName name="NET_SCOPE_FOR_LOAD" localSheetId="7">#REF!</definedName>
    <definedName name="NET_SCOPE_FOR_LOAD" localSheetId="8">#REF!</definedName>
    <definedName name="NET_SCOPE_FOR_LOAD" localSheetId="9">#REF!</definedName>
    <definedName name="NET_SCOPE_FOR_LOAD" localSheetId="10">#REF!</definedName>
    <definedName name="NET_SCOPE_FOR_LOAD">#REF!</definedName>
    <definedName name="nn" localSheetId="6">[0]!kk/1.81</definedName>
    <definedName name="nn" localSheetId="7">[0]!kk/1.81</definedName>
    <definedName name="nn" localSheetId="8">[0]!kk/1.81</definedName>
    <definedName name="nn" localSheetId="9">[0]!kk/1.81</definedName>
    <definedName name="nn" localSheetId="10">[0]!kk/1.81</definedName>
    <definedName name="nn">kk/1.81</definedName>
    <definedName name="nnnn" localSheetId="6">[0]!kk/1.81</definedName>
    <definedName name="nnnn" localSheetId="7">[0]!kk/1.81</definedName>
    <definedName name="nnnn" localSheetId="8">[0]!kk/1.81</definedName>
    <definedName name="nnnn" localSheetId="9">[0]!kk/1.81</definedName>
    <definedName name="nnnn" localSheetId="10">[0]!kk/1.81</definedName>
    <definedName name="nnnn">kk/1.81</definedName>
    <definedName name="NOM" localSheetId="6">#REF!</definedName>
    <definedName name="NOM" localSheetId="7">#REF!</definedName>
    <definedName name="NOM" localSheetId="8">#REF!</definedName>
    <definedName name="NOM" localSheetId="9">#REF!</definedName>
    <definedName name="NOM" localSheetId="10">#REF!</definedName>
    <definedName name="NOM">#REF!</definedName>
    <definedName name="NSRF" localSheetId="6">#REF!</definedName>
    <definedName name="NSRF" localSheetId="7">#REF!</definedName>
    <definedName name="NSRF" localSheetId="8">#REF!</definedName>
    <definedName name="NSRF" localSheetId="9">#REF!</definedName>
    <definedName name="NSRF" localSheetId="10">#REF!</definedName>
    <definedName name="NSRF">#REF!</definedName>
    <definedName name="Num" localSheetId="6">#REF!</definedName>
    <definedName name="Num" localSheetId="7">#REF!</definedName>
    <definedName name="Num" localSheetId="8">#REF!</definedName>
    <definedName name="Num" localSheetId="9">#REF!</definedName>
    <definedName name="Num" localSheetId="10">#REF!</definedName>
    <definedName name="Num">#REF!</definedName>
    <definedName name="Num_Pmt_Per_Year" localSheetId="6">#REF!</definedName>
    <definedName name="Num_Pmt_Per_Year" localSheetId="7">#REF!</definedName>
    <definedName name="Num_Pmt_Per_Year" localSheetId="8">#REF!</definedName>
    <definedName name="Num_Pmt_Per_Year" localSheetId="9">#REF!</definedName>
    <definedName name="Num_Pmt_Per_Year" localSheetId="10">#REF!</definedName>
    <definedName name="Num_Pmt_Per_Year">#REF!</definedName>
    <definedName name="Number_of_Payments" localSheetId="6">MATCH(0.01,'5 анализ экон эффект 25'!End_Bal,-1)+1</definedName>
    <definedName name="Number_of_Payments" localSheetId="7">MATCH(0.01,'5 анализ экон эффект 26'!End_Bal,-1)+1</definedName>
    <definedName name="Number_of_Payments" localSheetId="8">MATCH(0.01,'5 анализ экон эффект 27'!End_Bal,-1)+1</definedName>
    <definedName name="Number_of_Payments" localSheetId="9">MATCH(0.01,'5 анализ экон эффект 28'!End_Bal,-1)+1</definedName>
    <definedName name="Number_of_Payments" localSheetId="10">MATCH(0.01,'5 анализ экон эффект 29'!End_Bal,-1)+1</definedName>
    <definedName name="Number_of_Payments">MATCH(0.01,End_Bal,-1)+1</definedName>
    <definedName name="ok">[13]Контроль!$E$1</definedName>
    <definedName name="OKTMO" localSheetId="6">#REF!</definedName>
    <definedName name="OKTMO" localSheetId="7">#REF!</definedName>
    <definedName name="OKTMO" localSheetId="8">#REF!</definedName>
    <definedName name="OKTMO" localSheetId="9">#REF!</definedName>
    <definedName name="OKTMO" localSheetId="10">#REF!</definedName>
    <definedName name="OKTMO">#REF!</definedName>
    <definedName name="ORE" localSheetId="6">#REF!</definedName>
    <definedName name="ORE" localSheetId="7">#REF!</definedName>
    <definedName name="ORE" localSheetId="8">#REF!</definedName>
    <definedName name="ORE" localSheetId="9">#REF!</definedName>
    <definedName name="ORE" localSheetId="10">#REF!</definedName>
    <definedName name="ORE">#REF!</definedName>
    <definedName name="org">'[14]Анкета (2)'!$A$5</definedName>
    <definedName name="Org_list" localSheetId="6">#REF!</definedName>
    <definedName name="Org_list" localSheetId="7">#REF!</definedName>
    <definedName name="Org_list" localSheetId="8">#REF!</definedName>
    <definedName name="Org_list" localSheetId="9">#REF!</definedName>
    <definedName name="Org_list" localSheetId="10">#REF!</definedName>
    <definedName name="Org_list">#REF!</definedName>
    <definedName name="OTH_DATA" localSheetId="6">#REF!</definedName>
    <definedName name="OTH_DATA" localSheetId="7">#REF!</definedName>
    <definedName name="OTH_DATA" localSheetId="8">#REF!</definedName>
    <definedName name="OTH_DATA" localSheetId="9">#REF!</definedName>
    <definedName name="OTH_DATA" localSheetId="10">#REF!</definedName>
    <definedName name="OTH_DATA">#REF!</definedName>
    <definedName name="OTH_LIST" localSheetId="6">#REF!</definedName>
    <definedName name="OTH_LIST" localSheetId="7">#REF!</definedName>
    <definedName name="OTH_LIST" localSheetId="8">#REF!</definedName>
    <definedName name="OTH_LIST" localSheetId="9">#REF!</definedName>
    <definedName name="OTH_LIST" localSheetId="10">#REF!</definedName>
    <definedName name="OTH_LIST">#REF!</definedName>
    <definedName name="output_year" localSheetId="6">#REF!</definedName>
    <definedName name="output_year" localSheetId="7">#REF!</definedName>
    <definedName name="output_year" localSheetId="8">#REF!</definedName>
    <definedName name="output_year" localSheetId="9">#REF!</definedName>
    <definedName name="output_year" localSheetId="10">#REF!</definedName>
    <definedName name="output_year">#REF!</definedName>
    <definedName name="P1_dip" hidden="1">[6]FST5!$G$167:$G$172,[6]FST5!$G$174:$G$175,[6]FST5!$G$177:$G$180,[6]FST5!$G$182,[6]FST5!$G$184:$G$188,[6]FST5!$G$190,[6]FST5!$G$192:$G$194</definedName>
    <definedName name="P1_eso" hidden="1">[6]FST5!$G$167:$G$172,[6]FST5!$G$174:$G$175,[6]FST5!$G$177:$G$180,[6]FST5!$G$182,[6]FST5!$G$184:$G$188,[6]FST5!$G$190,[6]FST5!$G$192:$G$194</definedName>
    <definedName name="P1_ESO_PROT" localSheetId="6" hidden="1">#REF!,#REF!,#REF!,#REF!,#REF!,#REF!,#REF!,#REF!</definedName>
    <definedName name="P1_ESO_PROT" localSheetId="7" hidden="1">#REF!,#REF!,#REF!,#REF!,#REF!,#REF!,#REF!,#REF!</definedName>
    <definedName name="P1_ESO_PROT" localSheetId="8" hidden="1">#REF!,#REF!,#REF!,#REF!,#REF!,#REF!,#REF!,#REF!</definedName>
    <definedName name="P1_ESO_PROT" localSheetId="9" hidden="1">#REF!,#REF!,#REF!,#REF!,#REF!,#REF!,#REF!,#REF!</definedName>
    <definedName name="P1_ESO_PROT" localSheetId="10" hidden="1">#REF!,#REF!,#REF!,#REF!,#REF!,#REF!,#REF!,#REF!</definedName>
    <definedName name="P1_ESO_PROT" hidden="1">#REF!,#REF!,#REF!,#REF!,#REF!,#REF!,#REF!,#REF!</definedName>
    <definedName name="P1_net" hidden="1">[6]FST5!$G$118:$G$123,[6]FST5!$G$125:$G$126,[6]FST5!$G$128:$G$131,[6]FST5!$G$133,[6]FST5!$G$135:$G$139,[6]FST5!$G$141,[6]FST5!$G$143:$G$145</definedName>
    <definedName name="P1_SBT_PROT" localSheetId="6" hidden="1">#REF!,#REF!,#REF!,#REF!,#REF!,#REF!,#REF!</definedName>
    <definedName name="P1_SBT_PROT" localSheetId="7" hidden="1">#REF!,#REF!,#REF!,#REF!,#REF!,#REF!,#REF!</definedName>
    <definedName name="P1_SBT_PROT" localSheetId="8" hidden="1">#REF!,#REF!,#REF!,#REF!,#REF!,#REF!,#REF!</definedName>
    <definedName name="P1_SBT_PROT" localSheetId="9" hidden="1">#REF!,#REF!,#REF!,#REF!,#REF!,#REF!,#REF!</definedName>
    <definedName name="P1_SBT_PROT" localSheetId="10" hidden="1">#REF!,#REF!,#REF!,#REF!,#REF!,#REF!,#REF!</definedName>
    <definedName name="P1_SBT_PROT" hidden="1">#REF!,#REF!,#REF!,#REF!,#REF!,#REF!,#REF!</definedName>
    <definedName name="P1_SCOPE_16_PRT" hidden="1">'[15]16'!$E$15:$I$16,'[15]16'!$E$18:$I$20,'[15]16'!$E$23:$I$23,'[15]16'!$E$26:$I$26,'[15]16'!$E$29:$I$29,'[15]16'!$E$32:$I$32,'[15]16'!$E$35:$I$35,'[15]16'!$B$34,'[15]16'!$B$37</definedName>
    <definedName name="P1_SCOPE_17_PRT" localSheetId="6" hidden="1">#REF!,#REF!,#REF!,#REF!,#REF!,#REF!,#REF!,#REF!</definedName>
    <definedName name="P1_SCOPE_17_PRT" localSheetId="7" hidden="1">#REF!,#REF!,#REF!,#REF!,#REF!,#REF!,#REF!,#REF!</definedName>
    <definedName name="P1_SCOPE_17_PRT" localSheetId="8" hidden="1">#REF!,#REF!,#REF!,#REF!,#REF!,#REF!,#REF!,#REF!</definedName>
    <definedName name="P1_SCOPE_17_PRT" localSheetId="9" hidden="1">#REF!,#REF!,#REF!,#REF!,#REF!,#REF!,#REF!,#REF!</definedName>
    <definedName name="P1_SCOPE_17_PRT" localSheetId="10" hidden="1">#REF!,#REF!,#REF!,#REF!,#REF!,#REF!,#REF!,#REF!</definedName>
    <definedName name="P1_SCOPE_17_PRT" hidden="1">#REF!,#REF!,#REF!,#REF!,#REF!,#REF!,#REF!,#REF!</definedName>
    <definedName name="P1_SCOPE_4_PRT" hidden="1">'[15]4'!$F$23:$I$23,'[15]4'!$F$25:$I$25,'[15]4'!$F$27:$I$31,'[15]4'!$K$14:$N$20,'[15]4'!$K$23:$N$23,'[15]4'!$K$25:$N$25,'[15]4'!$K$27:$N$31,'[15]4'!$P$14:$S$20,'[15]4'!$P$23:$S$23</definedName>
    <definedName name="P1_SCOPE_5_PRT" hidden="1">'[15]5'!$F$23:$I$23,'[15]5'!$F$25:$I$25,'[15]5'!$F$27:$I$31,'[15]5'!$K$14:$N$21,'[15]5'!$K$23:$N$23,'[15]5'!$K$25:$N$25,'[15]5'!$K$27:$N$31,'[15]5'!$P$14:$S$21,'[15]5'!$P$23:$S$23</definedName>
    <definedName name="P1_SCOPE_CORR" localSheetId="6" hidden="1">#REF!,#REF!,#REF!,#REF!,#REF!,#REF!,#REF!</definedName>
    <definedName name="P1_SCOPE_CORR" localSheetId="7" hidden="1">#REF!,#REF!,#REF!,#REF!,#REF!,#REF!,#REF!</definedName>
    <definedName name="P1_SCOPE_CORR" localSheetId="8" hidden="1">#REF!,#REF!,#REF!,#REF!,#REF!,#REF!,#REF!</definedName>
    <definedName name="P1_SCOPE_CORR" localSheetId="9" hidden="1">#REF!,#REF!,#REF!,#REF!,#REF!,#REF!,#REF!</definedName>
    <definedName name="P1_SCOPE_CORR" localSheetId="10" hidden="1">#REF!,#REF!,#REF!,#REF!,#REF!,#REF!,#REF!</definedName>
    <definedName name="P1_SCOPE_CORR" hidden="1">#REF!,#REF!,#REF!,#REF!,#REF!,#REF!,#REF!</definedName>
    <definedName name="P1_SCOPE_F1_PRT" hidden="1">'[15]Ф-1 (для АО-энерго)'!$D$74:$E$84,'[15]Ф-1 (для АО-энерго)'!$D$71:$E$72,'[15]Ф-1 (для АО-энерго)'!$D$66:$E$69,'[15]Ф-1 (для АО-энерго)'!$D$61:$E$64</definedName>
    <definedName name="P1_SCOPE_F2_PRT" hidden="1">'[15]Ф-2 (для АО-энерго)'!$G$56,'[15]Ф-2 (для АО-энерго)'!$E$55:$E$56,'[15]Ф-2 (для АО-энерго)'!$F$55:$G$55,'[15]Ф-2 (для АО-энерго)'!$D$55</definedName>
    <definedName name="P1_SCOPE_FLOAD" localSheetId="6" hidden="1">#REF!,#REF!,#REF!,#REF!,#REF!,#REF!</definedName>
    <definedName name="P1_SCOPE_FLOAD" localSheetId="7" hidden="1">#REF!,#REF!,#REF!,#REF!,#REF!,#REF!</definedName>
    <definedName name="P1_SCOPE_FLOAD" localSheetId="8" hidden="1">#REF!,#REF!,#REF!,#REF!,#REF!,#REF!</definedName>
    <definedName name="P1_SCOPE_FLOAD" localSheetId="9" hidden="1">#REF!,#REF!,#REF!,#REF!,#REF!,#REF!</definedName>
    <definedName name="P1_SCOPE_FLOAD" localSheetId="10" hidden="1">#REF!,#REF!,#REF!,#REF!,#REF!,#REF!</definedName>
    <definedName name="P1_SCOPE_FLOAD" hidden="1">#REF!,#REF!,#REF!,#REF!,#REF!,#REF!</definedName>
    <definedName name="P1_SCOPE_FRML" localSheetId="6" hidden="1">#REF!,#REF!,#REF!,#REF!,#REF!,#REF!</definedName>
    <definedName name="P1_SCOPE_FRML" localSheetId="7" hidden="1">#REF!,#REF!,#REF!,#REF!,#REF!,#REF!</definedName>
    <definedName name="P1_SCOPE_FRML" localSheetId="8" hidden="1">#REF!,#REF!,#REF!,#REF!,#REF!,#REF!</definedName>
    <definedName name="P1_SCOPE_FRML" localSheetId="9" hidden="1">#REF!,#REF!,#REF!,#REF!,#REF!,#REF!</definedName>
    <definedName name="P1_SCOPE_FRML" localSheetId="10" hidden="1">#REF!,#REF!,#REF!,#REF!,#REF!,#REF!</definedName>
    <definedName name="P1_SCOPE_FRML" hidden="1">#REF!,#REF!,#REF!,#REF!,#REF!,#REF!</definedName>
    <definedName name="P1_SCOPE_PER_PRT" hidden="1">[15]перекрестка!$H$15:$H$19,[15]перекрестка!$H$21:$H$25,[15]перекрестка!$J$14:$J$25,[15]перекрестка!$K$15:$K$19,[15]перекрестка!$K$21:$K$25</definedName>
    <definedName name="P1_SCOPE_SV_LD" localSheetId="6" hidden="1">#REF!,#REF!,#REF!,#REF!,#REF!,#REF!,#REF!</definedName>
    <definedName name="P1_SCOPE_SV_LD" localSheetId="7" hidden="1">#REF!,#REF!,#REF!,#REF!,#REF!,#REF!,#REF!</definedName>
    <definedName name="P1_SCOPE_SV_LD" localSheetId="8" hidden="1">#REF!,#REF!,#REF!,#REF!,#REF!,#REF!,#REF!</definedName>
    <definedName name="P1_SCOPE_SV_LD" localSheetId="9" hidden="1">#REF!,#REF!,#REF!,#REF!,#REF!,#REF!,#REF!</definedName>
    <definedName name="P1_SCOPE_SV_LD" localSheetId="10" hidden="1">#REF!,#REF!,#REF!,#REF!,#REF!,#REF!,#REF!</definedName>
    <definedName name="P1_SCOPE_SV_LD" hidden="1">#REF!,#REF!,#REF!,#REF!,#REF!,#REF!,#REF!</definedName>
    <definedName name="P1_SCOPE_SV_LD1" hidden="1">[15]свод!$E$70:$M$79,[15]свод!$E$81:$M$81,[15]свод!$E$83:$M$88,[15]свод!$E$90:$M$90,[15]свод!$E$92:$M$96,[15]свод!$E$98:$M$98,[15]свод!$E$101:$M$102</definedName>
    <definedName name="P1_SCOPE_SV_PRT" hidden="1">[15]свод!$E$18:$I$19,[15]свод!$E$23:$H$26,[15]свод!$E$28:$I$29,[15]свод!$E$32:$I$36,[15]свод!$E$38:$I$40,[15]свод!$E$42:$I$53,[15]свод!$E$55:$I$56</definedName>
    <definedName name="P1_SET_PROT" localSheetId="6" hidden="1">#REF!,#REF!,#REF!,#REF!,#REF!,#REF!,#REF!</definedName>
    <definedName name="P1_SET_PROT" localSheetId="7" hidden="1">#REF!,#REF!,#REF!,#REF!,#REF!,#REF!,#REF!</definedName>
    <definedName name="P1_SET_PROT" localSheetId="8" hidden="1">#REF!,#REF!,#REF!,#REF!,#REF!,#REF!,#REF!</definedName>
    <definedName name="P1_SET_PROT" localSheetId="9" hidden="1">#REF!,#REF!,#REF!,#REF!,#REF!,#REF!,#REF!</definedName>
    <definedName name="P1_SET_PROT" localSheetId="10" hidden="1">#REF!,#REF!,#REF!,#REF!,#REF!,#REF!,#REF!</definedName>
    <definedName name="P1_SET_PROT" hidden="1">#REF!,#REF!,#REF!,#REF!,#REF!,#REF!,#REF!</definedName>
    <definedName name="P1_SET_PRT" localSheetId="6" hidden="1">#REF!,#REF!,#REF!,#REF!,#REF!,#REF!,#REF!</definedName>
    <definedName name="P1_SET_PRT" localSheetId="7" hidden="1">#REF!,#REF!,#REF!,#REF!,#REF!,#REF!,#REF!</definedName>
    <definedName name="P1_SET_PRT" localSheetId="8" hidden="1">#REF!,#REF!,#REF!,#REF!,#REF!,#REF!,#REF!</definedName>
    <definedName name="P1_SET_PRT" localSheetId="9" hidden="1">#REF!,#REF!,#REF!,#REF!,#REF!,#REF!,#REF!</definedName>
    <definedName name="P1_SET_PRT" localSheetId="10" hidden="1">#REF!,#REF!,#REF!,#REF!,#REF!,#REF!,#REF!</definedName>
    <definedName name="P1_SET_PRT" hidden="1">#REF!,#REF!,#REF!,#REF!,#REF!,#REF!,#REF!</definedName>
    <definedName name="P1_T1_Protect" hidden="1">[16]перекрестка!$J$42:$K$46,[16]перекрестка!$J$49,[16]перекрестка!$J$50:$K$54,[16]перекрестка!$J$55,[16]перекрестка!$J$56:$K$60,[16]перекрестка!$J$62:$K$66</definedName>
    <definedName name="P1_T16_Protect" hidden="1">'[16]16'!$G$10:$K$14,'[16]16'!$G$17:$K$17,'[16]16'!$G$20:$K$20,'[16]16'!$G$23:$K$23,'[16]16'!$G$26:$K$26,'[16]16'!$G$29:$K$29,'[16]16'!$G$33:$K$34,'[16]16'!$G$38:$K$40</definedName>
    <definedName name="P1_T17?L4">'[8]29'!$J$18:$J$25,'[8]29'!$G$18:$G$25,'[8]29'!$G$35:$G$42,'[8]29'!$J$35:$J$42,'[8]29'!$G$60,'[8]29'!$J$60,'[8]29'!$M$60,'[8]29'!$P$60,'[8]29'!$P$18:$P$25,'[8]29'!$G$9:$G$16</definedName>
    <definedName name="P1_T17?unit?РУБ.ГКАЛ">'[8]29'!$F$44:$F$51,'[8]29'!$I$44:$I$51,'[8]29'!$L$44:$L$51,'[8]29'!$F$18:$F$25,'[8]29'!$I$60,'[8]29'!$L$60,'[8]29'!$O$60,'[8]29'!$F$60,'[8]29'!$F$9:$F$16,'[8]29'!$I$9:$I$16</definedName>
    <definedName name="P1_T17?unit?ТГКАЛ">'[8]29'!$M$18:$M$25,'[8]29'!$J$18:$J$25,'[8]29'!$G$18:$G$25,'[8]29'!$G$35:$G$42,'[8]29'!$J$35:$J$42,'[8]29'!$G$60,'[8]29'!$J$60,'[8]29'!$M$60,'[8]29'!$P$60,'[8]29'!$G$9:$G$16</definedName>
    <definedName name="P1_T17_Protection">'[8]29'!$O$47:$P$51,'[8]29'!$L$47:$M$51,'[8]29'!$L$53:$M$53,'[8]29'!$L$55:$M$59,'[8]29'!$O$53:$P$53,'[8]29'!$O$55:$P$59,'[8]29'!$F$12:$G$16,'[8]29'!$F$10:$G$10</definedName>
    <definedName name="P1_T18.2_Protect" hidden="1">'[16]18.2'!$F$12:$J$19,'[16]18.2'!$F$22:$J$25,'[16]18.2'!$B$28:$J$30,'[16]18.2'!$F$32:$J$32,'[16]18.2'!$B$34:$J$36,'[16]18.2'!$F$40:$J$45,'[16]18.2'!$F$52:$J$52</definedName>
    <definedName name="P1_T20_Protection" hidden="1">'[8]20'!$E$4:$H$4,'[8]20'!$E$13:$H$13,'[8]20'!$E$16:$H$17,'[8]20'!$E$19:$H$19,'[8]20'!$J$4:$M$4,'[8]20'!$J$8:$M$11,'[8]20'!$J$13:$M$13,'[8]20'!$J$16:$M$17,'[8]20'!$J$19:$M$19</definedName>
    <definedName name="P1_T21_Protection">'[8]21'!$O$31:$S$33,'[8]21'!$E$11,'[8]21'!$G$11:$K$11,'[8]21'!$M$11,'[8]21'!$O$11:$S$11,'[8]21'!$E$14:$E$16,'[8]21'!$G$14:$K$16,'[8]21'!$M$14:$M$16,'[8]21'!$O$14:$S$16</definedName>
    <definedName name="P1_T23_Protection">'[8]23'!$F$9:$J$25,'[8]23'!$O$9:$P$25,'[8]23'!$A$32:$A$34,'[8]23'!$F$32:$J$34,'[8]23'!$O$32:$P$34,'[8]23'!$A$37:$A$53,'[8]23'!$F$37:$J$53,'[8]23'!$O$37:$P$53</definedName>
    <definedName name="P1_T25_protection">'[8]25'!$G$8:$J$21,'[8]25'!$G$24:$J$28,'[8]25'!$G$30:$J$33,'[8]25'!$G$35:$J$37,'[8]25'!$G$41:$J$42,'[8]25'!$L$8:$O$21,'[8]25'!$L$24:$O$28,'[8]25'!$L$30:$O$33</definedName>
    <definedName name="P1_T26_Protection">'[8]26'!$B$34:$B$36,'[8]26'!$F$8:$I$8,'[8]26'!$F$10:$I$11,'[8]26'!$F$13:$I$15,'[8]26'!$F$18:$I$19,'[8]26'!$F$22:$I$24,'[8]26'!$F$26:$I$26,'[8]26'!$F$29:$I$32</definedName>
    <definedName name="P1_T27_Protection">'[8]27'!$B$34:$B$36,'[8]27'!$F$8:$I$8,'[8]27'!$F$10:$I$11,'[8]27'!$F$13:$I$15,'[8]27'!$F$18:$I$19,'[8]27'!$F$22:$I$24,'[8]27'!$F$26:$I$26,'[8]27'!$F$29:$I$32</definedName>
    <definedName name="P1_T28?axis?R?ПЭ">'[8]28'!$D$16:$I$18,'[8]28'!$D$22:$I$24,'[8]28'!$D$28:$I$30,'[8]28'!$D$37:$I$39,'[8]28'!$D$42:$I$44,'[8]28'!$D$48:$I$50,'[8]28'!$D$54:$I$56,'[8]28'!$D$63:$I$65</definedName>
    <definedName name="P1_T28?axis?R?ПЭ?">'[8]28'!$B$16:$B$18,'[8]28'!$B$22:$B$24,'[8]28'!$B$28:$B$30,'[8]28'!$B$37:$B$39,'[8]28'!$B$42:$B$44,'[8]28'!$B$48:$B$50,'[8]28'!$B$54:$B$56,'[8]28'!$B$63:$B$65</definedName>
    <definedName name="P1_T28?Data">'[8]28'!$G$242:$H$265,'[8]28'!$D$242:$E$265,'[8]28'!$G$216:$H$239,'[8]28'!$D$268:$E$292,'[8]28'!$G$268:$H$292,'[8]28'!$D$216:$E$239,'[8]28'!$G$190:$H$213</definedName>
    <definedName name="P1_T28_Protection">'[8]28'!$B$74:$B$76,'[8]28'!$B$80:$B$82,'[8]28'!$B$89:$B$91,'[8]28'!$B$94:$B$96,'[8]28'!$B$100:$B$102,'[8]28'!$B$106:$B$108,'[8]28'!$B$115:$B$117,'[8]28'!$B$120:$B$122</definedName>
    <definedName name="P1_T4_Protect" hidden="1">'[16]4'!$G$20:$J$20,'[16]4'!$G$22:$J$22,'[16]4'!$G$24:$J$28,'[16]4'!$L$11:$O$17,'[16]4'!$L$20:$O$20,'[16]4'!$L$22:$O$22,'[16]4'!$L$24:$O$28,'[16]4'!$Q$11:$T$17,'[16]4'!$Q$20:$T$20</definedName>
    <definedName name="P1_T6_Protect" hidden="1">'[16]6'!$D$46:$H$55,'[16]6'!$J$46:$N$55,'[16]6'!$D$57:$H$59,'[16]6'!$J$57:$N$59,'[16]6'!$B$10:$B$19,'[16]6'!$D$10:$H$19,'[16]6'!$J$10:$N$19,'[16]6'!$D$21:$H$23,'[16]6'!$J$21:$N$23</definedName>
    <definedName name="P10_T1_Protect" hidden="1">[16]перекрестка!$F$42:$H$46,[16]перекрестка!$F$49:$G$49,[16]перекрестка!$F$50:$H$54,[16]перекрестка!$F$55:$G$55,[16]перекрестка!$F$56:$H$60</definedName>
    <definedName name="P10_T28_Protection">'[8]28'!$G$167:$H$169,'[8]28'!$D$172:$E$174,'[8]28'!$G$172:$H$174,'[8]28'!$D$178:$E$180,'[8]28'!$G$178:$H$181,'[8]28'!$D$184:$E$186,'[8]28'!$G$184:$H$186</definedName>
    <definedName name="P11_T1_Protect" hidden="1">[16]перекрестка!$F$62:$H$66,[16]перекрестка!$F$68:$H$72,[16]перекрестка!$F$74:$H$78,[16]перекрестка!$F$80:$H$84,[16]перекрестка!$F$89:$G$89</definedName>
    <definedName name="P11_T28_Protection">'[8]28'!$D$193:$E$195,'[8]28'!$G$193:$H$195,'[8]28'!$D$198:$E$200,'[8]28'!$G$198:$H$200,'[8]28'!$D$204:$E$206,'[8]28'!$G$204:$H$206,'[8]28'!$D$210:$E$212,'[8]28'!$B$68:$B$70</definedName>
    <definedName name="P12_T1_Protect" hidden="1">[16]перекрестка!$F$90:$H$94,[16]перекрестка!$F$95:$G$95,[16]перекрестка!$F$96:$H$100,[16]перекрестка!$F$102:$H$106,[16]перекрестка!$F$108:$H$112</definedName>
    <definedName name="P12_T28_Protection" localSheetId="6">[0]!P1_T28_Protection,[0]!P2_T28_Protection,[0]!P3_T28_Protection,[0]!P4_T28_Protection,[0]!P5_T28_Protection,[0]!P6_T28_Protection,[0]!P7_T28_Protection,[0]!P8_T28_Protection</definedName>
    <definedName name="P12_T28_Protection" localSheetId="7">[0]!P1_T28_Protection,[0]!P2_T28_Protection,[0]!P3_T28_Protection,[0]!P4_T28_Protection,[0]!P5_T28_Protection,[0]!P6_T28_Protection,[0]!P7_T28_Protection,[0]!P8_T28_Protection</definedName>
    <definedName name="P12_T28_Protection" localSheetId="8">[0]!P1_T28_Protection,[0]!P2_T28_Protection,[0]!P3_T28_Protection,[0]!P4_T28_Protection,[0]!P5_T28_Protection,[0]!P6_T28_Protection,[0]!P7_T28_Protection,[0]!P8_T28_Protection</definedName>
    <definedName name="P12_T28_Protection" localSheetId="9">[0]!P1_T28_Protection,[0]!P2_T28_Protection,[0]!P3_T28_Protection,[0]!P4_T28_Protection,[0]!P5_T28_Protection,[0]!P6_T28_Protection,[0]!P7_T28_Protection,[0]!P8_T28_Protection</definedName>
    <definedName name="P12_T28_Protection" localSheetId="10">[0]!P1_T28_Protection,[0]!P2_T28_Protection,[0]!P3_T28_Protection,[0]!P4_T28_Protection,[0]!P5_T28_Protection,[0]!P6_T28_Protection,[0]!P7_T28_Protection,[0]!P8_T28_Protection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[16]перекрестка!$F$114:$H$118,[16]перекрестка!$F$120:$H$124,[16]перекрестка!$F$127:$G$127,[16]перекрестка!$F$128:$H$132,[16]перекрестка!$F$133:$G$133</definedName>
    <definedName name="P14_T1_Protect" hidden="1">[16]перекрестка!$F$134:$H$138,[16]перекрестка!$F$140:$H$144,[16]перекрестка!$F$146:$H$150,[16]перекрестка!$F$152:$H$156,[16]перекрестка!$F$158:$H$162</definedName>
    <definedName name="P15_T1_Protect" hidden="1">[16]перекрестка!$J$158:$K$162,[16]перекрестка!$J$152:$K$156,[16]перекрестка!$J$146:$K$150,[16]перекрестка!$J$140:$K$144,[16]перекрестка!$J$11</definedName>
    <definedName name="P16_T1_Protect" hidden="1">[16]перекрестка!$J$12:$K$16,[16]перекрестка!$J$17,[16]перекрестка!$J$18:$K$22,[16]перекрестка!$J$24:$K$28,[16]перекрестка!$J$30:$K$34,[16]перекрестка!$F$23:$G$23</definedName>
    <definedName name="P17_T1_Protect" hidden="1">[16]перекрестка!$F$29:$G$29,[16]перекрестка!$F$61:$G$61,[16]перекрестка!$F$67:$G$67,[16]перекрестка!$F$101:$G$101,[16]перекрестка!$F$107:$G$107</definedName>
    <definedName name="P18_T1_Protect" localSheetId="6" hidden="1">[16]перекрестка!$F$139:$G$139,[16]перекрестка!$F$145:$G$145,[16]перекрестка!$J$36:$K$40,[0]!P1_T1_Protect,[0]!P2_T1_Protect,[0]!P3_T1_Protect,[0]!P4_T1_Protect</definedName>
    <definedName name="P18_T1_Protect" localSheetId="7" hidden="1">[16]перекрестка!$F$139:$G$139,[16]перекрестка!$F$145:$G$145,[16]перекрестка!$J$36:$K$40,[0]!P1_T1_Protect,[0]!P2_T1_Protect,[0]!P3_T1_Protect,[0]!P4_T1_Protect</definedName>
    <definedName name="P18_T1_Protect" localSheetId="8" hidden="1">[16]перекрестка!$F$139:$G$139,[16]перекрестка!$F$145:$G$145,[16]перекрестка!$J$36:$K$40,[0]!P1_T1_Protect,[0]!P2_T1_Protect,[0]!P3_T1_Protect,[0]!P4_T1_Protect</definedName>
    <definedName name="P18_T1_Protect" localSheetId="9" hidden="1">[16]перекрестка!$F$139:$G$139,[16]перекрестка!$F$145:$G$145,[16]перекрестка!$J$36:$K$40,[0]!P1_T1_Protect,[0]!P2_T1_Protect,[0]!P3_T1_Protect,[0]!P4_T1_Protect</definedName>
    <definedName name="P18_T1_Protect" localSheetId="10" hidden="1">[16]перекрестка!$F$139:$G$139,[16]перекрестка!$F$145:$G$145,[16]перекрестка!$J$36:$K$40,[0]!P1_T1_Protect,[0]!P2_T1_Protect,[0]!P3_T1_Protect,[0]!P4_T1_Protect</definedName>
    <definedName name="P18_T1_Protect" hidden="1">[16]перекрестка!$F$139:$G$139,[16]перекрестка!$F$145:$G$145,[16]перекрестка!$J$36:$K$40,P1_T1_Protect,P2_T1_Protect,P3_T1_Protect,P4_T1_Protect</definedName>
    <definedName name="P19_T1_Protect" localSheetId="6" hidden="1">[0]!P5_T1_Protect,[0]!P6_T1_Protect,[0]!P7_T1_Protect,[0]!P8_T1_Protect,[0]!P9_T1_Protect,[0]!P10_T1_Protect,[0]!P11_T1_Protect,[0]!P12_T1_Protect,[0]!P13_T1_Protect,[0]!P14_T1_Protect</definedName>
    <definedName name="P19_T1_Protect" localSheetId="7" hidden="1">[0]!P5_T1_Protect,[0]!P6_T1_Protect,[0]!P7_T1_Protect,[0]!P8_T1_Protect,[0]!P9_T1_Protect,[0]!P10_T1_Protect,[0]!P11_T1_Protect,[0]!P12_T1_Protect,[0]!P13_T1_Protect,[0]!P14_T1_Protect</definedName>
    <definedName name="P19_T1_Protect" localSheetId="8" hidden="1">[0]!P5_T1_Protect,[0]!P6_T1_Protect,[0]!P7_T1_Protect,[0]!P8_T1_Protect,[0]!P9_T1_Protect,[0]!P10_T1_Protect,[0]!P11_T1_Protect,[0]!P12_T1_Protect,[0]!P13_T1_Protect,[0]!P14_T1_Protect</definedName>
    <definedName name="P19_T1_Protect" localSheetId="9" hidden="1">[0]!P5_T1_Protect,[0]!P6_T1_Protect,[0]!P7_T1_Protect,[0]!P8_T1_Protect,[0]!P9_T1_Protect,[0]!P10_T1_Protect,[0]!P11_T1_Protect,[0]!P12_T1_Protect,[0]!P13_T1_Protect,[0]!P14_T1_Protect</definedName>
    <definedName name="P19_T1_Protect" localSheetId="10"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[6]FST5!$G$100:$G$116,[6]FST5!$G$118:$G$123,[6]FST5!$G$125:$G$126,[6]FST5!$G$128:$G$131,[6]FST5!$G$133,[6]FST5!$G$135:$G$139,[6]FST5!$G$141</definedName>
    <definedName name="P2_SCOPE_16_PRT" hidden="1">'[15]16'!$E$38:$I$38,'[15]16'!$E$41:$I$41,'[15]16'!$E$45:$I$47,'[15]16'!$E$49:$I$49,'[15]16'!$E$53:$I$54,'[15]16'!$E$56:$I$57,'[15]16'!$E$59:$I$59,'[15]16'!$E$9:$I$13</definedName>
    <definedName name="P2_SCOPE_4_PRT" hidden="1">'[15]4'!$P$25:$S$25,'[15]4'!$P$27:$S$31,'[15]4'!$U$14:$X$20,'[15]4'!$U$23:$X$23,'[15]4'!$U$25:$X$25,'[15]4'!$U$27:$X$31,'[15]4'!$Z$14:$AC$20,'[15]4'!$Z$23:$AC$23,'[15]4'!$Z$25:$AC$25</definedName>
    <definedName name="P2_SCOPE_5_PRT" hidden="1">'[15]5'!$P$25:$S$25,'[15]5'!$P$27:$S$31,'[15]5'!$U$14:$X$21,'[15]5'!$U$23:$X$23,'[15]5'!$U$25:$X$25,'[15]5'!$U$27:$X$31,'[15]5'!$Z$14:$AC$21,'[15]5'!$Z$23:$AC$23,'[15]5'!$Z$25:$AC$25</definedName>
    <definedName name="P2_SCOPE_CORR" localSheetId="6" hidden="1">#REF!,#REF!,#REF!,#REF!,#REF!,#REF!,#REF!,#REF!</definedName>
    <definedName name="P2_SCOPE_CORR" localSheetId="7" hidden="1">#REF!,#REF!,#REF!,#REF!,#REF!,#REF!,#REF!,#REF!</definedName>
    <definedName name="P2_SCOPE_CORR" localSheetId="8" hidden="1">#REF!,#REF!,#REF!,#REF!,#REF!,#REF!,#REF!,#REF!</definedName>
    <definedName name="P2_SCOPE_CORR" localSheetId="9" hidden="1">#REF!,#REF!,#REF!,#REF!,#REF!,#REF!,#REF!,#REF!</definedName>
    <definedName name="P2_SCOPE_CORR" localSheetId="10" hidden="1">#REF!,#REF!,#REF!,#REF!,#REF!,#REF!,#REF!,#REF!</definedName>
    <definedName name="P2_SCOPE_CORR" hidden="1">#REF!,#REF!,#REF!,#REF!,#REF!,#REF!,#REF!,#REF!</definedName>
    <definedName name="P2_SCOPE_F1_PRT" hidden="1">'[15]Ф-1 (для АО-энерго)'!$D$56:$E$59,'[15]Ф-1 (для АО-энерго)'!$D$34:$E$50,'[15]Ф-1 (для АО-энерго)'!$D$32:$E$32,'[15]Ф-1 (для АО-энерго)'!$D$23:$E$30</definedName>
    <definedName name="P2_SCOPE_F2_PRT" hidden="1">'[15]Ф-2 (для АО-энерго)'!$D$52:$G$54,'[15]Ф-2 (для АО-энерго)'!$C$21:$E$42,'[15]Ф-2 (для АО-энерго)'!$A$12:$E$12,'[15]Ф-2 (для АО-энерго)'!$C$8:$E$11</definedName>
    <definedName name="P2_SCOPE_PER_PRT" hidden="1">[15]перекрестка!$N$14:$N$25,[15]перекрестка!$N$27:$N$31,[15]перекрестка!$J$27:$K$31,[15]перекрестка!$F$27:$H$31,[15]перекрестка!$F$33:$H$37</definedName>
    <definedName name="P2_SCOPE_SV_PRT" hidden="1">[15]свод!$E$58:$I$63,[15]свод!$E$72:$I$79,[15]свод!$E$81:$I$81,[15]свод!$E$85:$H$88,[15]свод!$E$90:$I$90,[15]свод!$E$107:$I$112,[15]свод!$E$114:$I$117</definedName>
    <definedName name="P2_T1_Protect" hidden="1">[16]перекрестка!$J$68:$K$72,[16]перекрестка!$J$74:$K$78,[16]перекрестка!$J$80:$K$84,[16]перекрестка!$J$89,[16]перекрестка!$J$90:$K$94,[16]перекрестка!$J$95</definedName>
    <definedName name="P2_T17?L4">'[8]29'!$J$9:$J$16,'[8]29'!$M$9:$M$16,'[8]29'!$P$9:$P$16,'[8]29'!$G$44:$G$51,'[8]29'!$J$44:$J$51,'[8]29'!$M$44:$M$51,'[8]29'!$M$35:$M$42,'[8]29'!$P$35:$P$42,'[8]29'!$P$44:$P$51</definedName>
    <definedName name="P2_T17?unit?РУБ.ГКАЛ">'[8]29'!$I$18:$I$25,'[8]29'!$L$9:$L$16,'[8]29'!$L$18:$L$25,'[8]29'!$O$9:$O$16,'[8]29'!$F$35:$F$42,'[8]29'!$I$35:$I$42,'[8]29'!$L$35:$L$42,'[8]29'!$O$35:$O$51</definedName>
    <definedName name="P2_T17?unit?ТГКАЛ">'[8]29'!$J$9:$J$16,'[8]29'!$M$9:$M$16,'[8]29'!$P$9:$P$16,'[8]29'!$M$35:$M$42,'[8]29'!$P$35:$P$42,'[8]29'!$G$44:$G$51,'[8]29'!$J$44:$J$51,'[8]29'!$M$44:$M$51,'[8]29'!$P$44:$P$51</definedName>
    <definedName name="P2_T17_Protection">'[8]29'!$F$19:$G$19,'[8]29'!$F$21:$G$25,'[8]29'!$F$27:$G$27,'[8]29'!$F$29:$G$33,'[8]29'!$F$36:$G$36,'[8]29'!$F$38:$G$42,'[8]29'!$F$45:$G$45,'[8]29'!$F$47:$G$51</definedName>
    <definedName name="P2_T21_Protection">'[8]21'!$E$20:$E$22,'[8]21'!$G$20:$K$22,'[8]21'!$M$20:$M$22,'[8]21'!$O$20:$S$22,'[8]21'!$E$26:$E$28,'[8]21'!$G$26:$K$28,'[8]21'!$M$26:$M$28,'[8]21'!$O$26:$S$28</definedName>
    <definedName name="P2_T25_protection">'[8]25'!$L$35:$O$37,'[8]25'!$L$41:$O$42,'[8]25'!$Q$8:$T$21,'[8]25'!$Q$24:$T$28,'[8]25'!$Q$30:$T$33,'[8]25'!$Q$35:$T$37,'[8]25'!$Q$41:$T$42,'[8]25'!$B$35:$B$37</definedName>
    <definedName name="P2_T26_Protection">'[8]26'!$F$34:$I$36,'[8]26'!$K$8:$N$8,'[8]26'!$K$10:$N$11,'[8]26'!$K$13:$N$15,'[8]26'!$K$18:$N$19,'[8]26'!$K$22:$N$24,'[8]26'!$K$26:$N$26,'[8]26'!$K$29:$N$32</definedName>
    <definedName name="P2_T27_Protection">'[8]27'!$F$34:$I$36,'[8]27'!$K$8:$N$8,'[8]27'!$K$10:$N$11,'[8]27'!$K$13:$N$15,'[8]27'!$K$18:$N$19,'[8]27'!$K$22:$N$24,'[8]27'!$K$26:$N$26,'[8]27'!$K$29:$N$32</definedName>
    <definedName name="P2_T28?axis?R?ПЭ">'[8]28'!$D$68:$I$70,'[8]28'!$D$74:$I$76,'[8]28'!$D$80:$I$82,'[8]28'!$D$89:$I$91,'[8]28'!$D$94:$I$96,'[8]28'!$D$100:$I$102,'[8]28'!$D$106:$I$108,'[8]28'!$D$115:$I$117</definedName>
    <definedName name="P2_T28?axis?R?ПЭ?">'[8]28'!$B$68:$B$70,'[8]28'!$B$74:$B$76,'[8]28'!$B$80:$B$82,'[8]28'!$B$89:$B$91,'[8]28'!$B$94:$B$96,'[8]28'!$B$100:$B$102,'[8]28'!$B$106:$B$108,'[8]28'!$B$115:$B$117</definedName>
    <definedName name="P2_T28_Protection">'[8]28'!$B$126:$B$128,'[8]28'!$B$132:$B$134,'[8]28'!$B$141:$B$143,'[8]28'!$B$146:$B$148,'[8]28'!$B$152:$B$154,'[8]28'!$B$158:$B$160,'[8]28'!$B$167:$B$169</definedName>
    <definedName name="P2_T4_Protect" hidden="1">'[16]4'!$Q$22:$T$22,'[16]4'!$Q$24:$T$28,'[16]4'!$V$24:$Y$28,'[16]4'!$V$22:$Y$22,'[16]4'!$V$20:$Y$20,'[16]4'!$V$11:$Y$17,'[16]4'!$AA$11:$AD$17,'[16]4'!$AA$20:$AD$20,'[16]4'!$AA$22:$AD$22</definedName>
    <definedName name="P3_dip" hidden="1">[6]FST5!$G$143:$G$145,[6]FST5!$G$214:$G$217,[6]FST5!$G$219:$G$224,[6]FST5!$G$226,[6]FST5!$G$228,[6]FST5!$G$230,[6]FST5!$G$232,[6]FST5!$G$197:$G$212</definedName>
    <definedName name="P3_SCOPE_F1_PRT" hidden="1">'[15]Ф-1 (для АО-энерго)'!$E$16:$E$17,'[15]Ф-1 (для АО-энерго)'!$C$4:$D$4,'[15]Ф-1 (для АО-энерго)'!$C$7:$E$10,'[15]Ф-1 (для АО-энерго)'!$A$11:$E$11</definedName>
    <definedName name="P3_SCOPE_PER_PRT" hidden="1">[15]перекрестка!$J$33:$K$37,[15]перекрестка!$N$33:$N$37,[15]перекрестка!$F$39:$H$43,[15]перекрестка!$J$39:$K$43,[15]перекрестка!$N$39:$N$43</definedName>
    <definedName name="P3_SCOPE_SV_PRT" hidden="1">[15]свод!$E$121:$I$121,[15]свод!$E$124:$H$127,[15]свод!$D$135:$G$135,[15]свод!$I$135:$I$140,[15]свод!$H$137:$H$140,[15]свод!$D$138:$G$140,[15]свод!$E$15:$I$16</definedName>
    <definedName name="P3_T1_Protect" hidden="1">[16]перекрестка!$J$96:$K$100,[16]перекрестка!$J$102:$K$106,[16]перекрестка!$J$108:$K$112,[16]перекрестка!$J$114:$K$118,[16]перекрестка!$J$120:$K$124</definedName>
    <definedName name="P3_T17_Protection">'[8]29'!$F$53:$G$53,'[8]29'!$F$55:$G$59,'[8]29'!$I$55:$J$59,'[8]29'!$I$53:$J$53,'[8]29'!$I$47:$J$51,'[8]29'!$I$45:$J$45,'[8]29'!$I$38:$J$42,'[8]29'!$I$36:$J$36</definedName>
    <definedName name="P3_T21_Protection" localSheetId="6">'[8]21'!$E$31:$E$33,'[8]21'!$G$31:$K$33,'[8]21'!$B$14:$B$16,'[8]21'!$B$20:$B$22,'[8]21'!$B$26:$B$28,'[8]21'!$B$31:$B$33,'[8]21'!$M$31:$M$33,[0]!P1_T21_Protection</definedName>
    <definedName name="P3_T21_Protection" localSheetId="7">'[8]21'!$E$31:$E$33,'[8]21'!$G$31:$K$33,'[8]21'!$B$14:$B$16,'[8]21'!$B$20:$B$22,'[8]21'!$B$26:$B$28,'[8]21'!$B$31:$B$33,'[8]21'!$M$31:$M$33,[0]!P1_T21_Protection</definedName>
    <definedName name="P3_T21_Protection" localSheetId="8">'[8]21'!$E$31:$E$33,'[8]21'!$G$31:$K$33,'[8]21'!$B$14:$B$16,'[8]21'!$B$20:$B$22,'[8]21'!$B$26:$B$28,'[8]21'!$B$31:$B$33,'[8]21'!$M$31:$M$33,[0]!P1_T21_Protection</definedName>
    <definedName name="P3_T21_Protection" localSheetId="9">'[8]21'!$E$31:$E$33,'[8]21'!$G$31:$K$33,'[8]21'!$B$14:$B$16,'[8]21'!$B$20:$B$22,'[8]21'!$B$26:$B$28,'[8]21'!$B$31:$B$33,'[8]21'!$M$31:$M$33,[0]!P1_T21_Protection</definedName>
    <definedName name="P3_T21_Protection" localSheetId="10">'[8]21'!$E$31:$E$33,'[8]21'!$G$31:$K$33,'[8]21'!$B$14:$B$16,'[8]21'!$B$20:$B$22,'[8]21'!$B$26:$B$28,'[8]21'!$B$31:$B$33,'[8]21'!$M$31:$M$33,[0]!P1_T21_Protection</definedName>
    <definedName name="P3_T21_Protection">'[8]21'!$E$31:$E$33,'[8]21'!$G$31:$K$33,'[8]21'!$B$14:$B$16,'[8]21'!$B$20:$B$22,'[8]21'!$B$26:$B$28,'[8]21'!$B$31:$B$33,'[8]21'!$M$31:$M$33,P1_T21_Protection</definedName>
    <definedName name="P3_T27_Protection">'[8]27'!$K$34:$N$36,'[8]27'!$P$8:$S$8,'[8]27'!$P$10:$S$11,'[8]27'!$P$13:$S$15,'[8]27'!$P$18:$S$19,'[8]27'!$P$22:$S$24,'[8]27'!$P$26:$S$26,'[8]27'!$P$29:$S$32</definedName>
    <definedName name="P3_T28?axis?R?ПЭ">'[8]28'!$D$120:$I$122,'[8]28'!$D$126:$I$128,'[8]28'!$D$132:$I$134,'[8]28'!$D$141:$I$143,'[8]28'!$D$146:$I$148,'[8]28'!$D$152:$I$154,'[8]28'!$D$158:$I$160</definedName>
    <definedName name="P3_T28?axis?R?ПЭ?">'[8]28'!$B$120:$B$122,'[8]28'!$B$126:$B$128,'[8]28'!$B$132:$B$134,'[8]28'!$B$141:$B$143,'[8]28'!$B$146:$B$148,'[8]28'!$B$152:$B$154,'[8]28'!$B$158:$B$160</definedName>
    <definedName name="P3_T28_Protection">'[8]28'!$B$172:$B$174,'[8]28'!$B$178:$B$180,'[8]28'!$B$184:$B$186,'[8]28'!$B$193:$B$195,'[8]28'!$B$198:$B$200,'[8]28'!$B$204:$B$206,'[8]28'!$B$210:$B$212</definedName>
    <definedName name="P4_dip" hidden="1">[6]FST5!$G$70:$G$75,[6]FST5!$G$77:$G$78,[6]FST5!$G$80:$G$83,[6]FST5!$G$85,[6]FST5!$G$87:$G$91,[6]FST5!$G$93,[6]FST5!$G$95:$G$97,[6]FST5!$G$52:$G$68</definedName>
    <definedName name="P4_SCOPE_F1_PRT" hidden="1">'[15]Ф-1 (для АО-энерго)'!$C$13:$E$13,'[15]Ф-1 (для АО-энерго)'!$A$14:$E$14,'[15]Ф-1 (для АО-энерго)'!$C$23:$C$50,'[15]Ф-1 (для АО-энерго)'!$C$54:$C$95</definedName>
    <definedName name="P4_SCOPE_PER_PRT" hidden="1">[15]перекрестка!$F$45:$H$49,[15]перекрестка!$J$45:$K$49,[15]перекрестка!$N$45:$N$49,[15]перекрестка!$F$53:$G$64,[15]перекрестка!$H$54:$H$58</definedName>
    <definedName name="P4_T1_Protect" hidden="1">[16]перекрестка!$J$127,[16]перекрестка!$J$128:$K$132,[16]перекрестка!$J$133,[16]перекрестка!$J$134:$K$138,[16]перекрестка!$N$11:$N$22,[16]перекрестка!$N$24:$N$28</definedName>
    <definedName name="P4_T17_Protection">'[8]29'!$I$29:$J$33,'[8]29'!$I$27:$J$27,'[8]29'!$I$21:$J$25,'[8]29'!$I$19:$J$19,'[8]29'!$I$12:$J$16,'[8]29'!$I$10:$J$10,'[8]29'!$L$10:$M$10,'[8]29'!$L$12:$M$16</definedName>
    <definedName name="P4_T28?axis?R?ПЭ">'[8]28'!$D$167:$I$169,'[8]28'!$D$172:$I$174,'[8]28'!$D$178:$I$180,'[8]28'!$D$184:$I$186,'[8]28'!$D$193:$I$195,'[8]28'!$D$198:$I$200,'[8]28'!$D$204:$I$206</definedName>
    <definedName name="P4_T28?axis?R?ПЭ?">'[8]28'!$B$167:$B$169,'[8]28'!$B$172:$B$174,'[8]28'!$B$178:$B$180,'[8]28'!$B$184:$B$186,'[8]28'!$B$193:$B$195,'[8]28'!$B$198:$B$200,'[8]28'!$B$204:$B$206</definedName>
    <definedName name="P4_T28_Protection">'[8]28'!$B$219:$B$221,'[8]28'!$B$224:$B$226,'[8]28'!$B$230:$B$232,'[8]28'!$B$236:$B$238,'[8]28'!$B$245:$B$247,'[8]28'!$B$250:$B$252,'[8]28'!$B$256:$B$258</definedName>
    <definedName name="P5_SCOPE_PER_PRT" hidden="1">[15]перекрестка!$H$60:$H$64,[15]перекрестка!$J$53:$J$64,[15]перекрестка!$K$54:$K$58,[15]перекрестка!$K$60:$K$64,[15]перекрестка!$N$53:$N$64</definedName>
    <definedName name="P5_T1_Protect" hidden="1">[16]перекрестка!$N$30:$N$34,[16]перекрестка!$N$36:$N$40,[16]перекрестка!$N$42:$N$46,[16]перекрестка!$N$49:$N$60,[16]перекрестка!$N$62:$N$66</definedName>
    <definedName name="P5_T17_Protection">'[8]29'!$L$19:$M$19,'[8]29'!$L$21:$M$27,'[8]29'!$L$29:$M$33,'[8]29'!$L$36:$M$36,'[8]29'!$L$38:$M$42,'[8]29'!$L$45:$M$45,'[8]29'!$O$10:$P$10,'[8]29'!$O$12:$P$16</definedName>
    <definedName name="P5_T28?axis?R?ПЭ">'[8]28'!$D$210:$I$212,'[8]28'!$D$219:$I$221,'[8]28'!$D$224:$I$226,'[8]28'!$D$230:$I$232,'[8]28'!$D$236:$I$238,'[8]28'!$D$245:$I$247,'[8]28'!$D$250:$I$252</definedName>
    <definedName name="P5_T28?axis?R?ПЭ?">'[8]28'!$B$210:$B$212,'[8]28'!$B$219:$B$221,'[8]28'!$B$224:$B$226,'[8]28'!$B$230:$B$232,'[8]28'!$B$236:$B$238,'[8]28'!$B$245:$B$247,'[8]28'!$B$250:$B$252</definedName>
    <definedName name="P5_T28_Protection">'[8]28'!$B$262:$B$264,'[8]28'!$B$271:$B$273,'[8]28'!$B$276:$B$278,'[8]28'!$B$282:$B$284,'[8]28'!$B$288:$B$291,'[8]28'!$B$11:$B$13,'[8]28'!$B$16:$B$18,'[8]28'!$B$22:$B$24</definedName>
    <definedName name="P6_SCOPE_PER_PRT" hidden="1">[15]перекрестка!$F$66:$H$70,[15]перекрестка!$J$66:$K$70,[15]перекрестка!$N$66:$N$70,[15]перекрестка!$F$72:$H$76,[15]перекрестка!$J$72:$K$76</definedName>
    <definedName name="P6_T1_Protect" hidden="1">[16]перекрестка!$N$68:$N$72,[16]перекрестка!$N$74:$N$78,[16]перекрестка!$N$80:$N$84,[16]перекрестка!$N$89:$N$100,[16]перекрестка!$N$102:$N$106</definedName>
    <definedName name="P6_T17_Protection" localSheetId="6">'[8]29'!$O$19:$P$19,'[8]29'!$O$21:$P$25,'[8]29'!$O$27:$P$27,'[8]29'!$O$29:$P$33,'[8]29'!$O$36:$P$36,'[8]29'!$O$38:$P$42,'[8]29'!$O$45:$P$45,[0]!P1_T17_Protection</definedName>
    <definedName name="P6_T17_Protection" localSheetId="7">'[8]29'!$O$19:$P$19,'[8]29'!$O$21:$P$25,'[8]29'!$O$27:$P$27,'[8]29'!$O$29:$P$33,'[8]29'!$O$36:$P$36,'[8]29'!$O$38:$P$42,'[8]29'!$O$45:$P$45,[0]!P1_T17_Protection</definedName>
    <definedName name="P6_T17_Protection" localSheetId="8">'[8]29'!$O$19:$P$19,'[8]29'!$O$21:$P$25,'[8]29'!$O$27:$P$27,'[8]29'!$O$29:$P$33,'[8]29'!$O$36:$P$36,'[8]29'!$O$38:$P$42,'[8]29'!$O$45:$P$45,[0]!P1_T17_Protection</definedName>
    <definedName name="P6_T17_Protection" localSheetId="9">'[8]29'!$O$19:$P$19,'[8]29'!$O$21:$P$25,'[8]29'!$O$27:$P$27,'[8]29'!$O$29:$P$33,'[8]29'!$O$36:$P$36,'[8]29'!$O$38:$P$42,'[8]29'!$O$45:$P$45,[0]!P1_T17_Protection</definedName>
    <definedName name="P6_T17_Protection" localSheetId="10">'[8]29'!$O$19:$P$19,'[8]29'!$O$21:$P$25,'[8]29'!$O$27:$P$27,'[8]29'!$O$29:$P$33,'[8]29'!$O$36:$P$36,'[8]29'!$O$38:$P$42,'[8]29'!$O$45:$P$45,[0]!P1_T17_Protection</definedName>
    <definedName name="P6_T17_Protection">'[8]29'!$O$19:$P$19,'[8]29'!$O$21:$P$25,'[8]29'!$O$27:$P$27,'[8]29'!$O$29:$P$33,'[8]29'!$O$36:$P$36,'[8]29'!$O$38:$P$42,'[8]29'!$O$45:$P$45,P1_T17_Protection</definedName>
    <definedName name="P6_T2.1?Protection" localSheetId="6">P1_T2.1?Protection</definedName>
    <definedName name="P6_T2.1?Protection" localSheetId="7">P1_T2.1?Protection</definedName>
    <definedName name="P6_T2.1?Protection" localSheetId="8">P1_T2.1?Protection</definedName>
    <definedName name="P6_T2.1?Protection" localSheetId="9">P1_T2.1?Protection</definedName>
    <definedName name="P6_T2.1?Protection" localSheetId="10">P1_T2.1?Protection</definedName>
    <definedName name="P6_T2.1?Protection">P1_T2.1?Protection</definedName>
    <definedName name="P6_T28?axis?R?ПЭ" localSheetId="6">'[8]28'!$D$256:$I$258,'[8]28'!$D$262:$I$264,'[8]28'!$D$271:$I$273,'[8]28'!$D$276:$I$278,'[8]28'!$D$282:$I$284,'[8]28'!$D$288:$I$291,'[8]28'!$D$11:$I$13,[0]!P1_T28?axis?R?ПЭ</definedName>
    <definedName name="P6_T28?axis?R?ПЭ" localSheetId="7">'[8]28'!$D$256:$I$258,'[8]28'!$D$262:$I$264,'[8]28'!$D$271:$I$273,'[8]28'!$D$276:$I$278,'[8]28'!$D$282:$I$284,'[8]28'!$D$288:$I$291,'[8]28'!$D$11:$I$13,[0]!P1_T28?axis?R?ПЭ</definedName>
    <definedName name="P6_T28?axis?R?ПЭ" localSheetId="8">'[8]28'!$D$256:$I$258,'[8]28'!$D$262:$I$264,'[8]28'!$D$271:$I$273,'[8]28'!$D$276:$I$278,'[8]28'!$D$282:$I$284,'[8]28'!$D$288:$I$291,'[8]28'!$D$11:$I$13,[0]!P1_T28?axis?R?ПЭ</definedName>
    <definedName name="P6_T28?axis?R?ПЭ" localSheetId="9">'[8]28'!$D$256:$I$258,'[8]28'!$D$262:$I$264,'[8]28'!$D$271:$I$273,'[8]28'!$D$276:$I$278,'[8]28'!$D$282:$I$284,'[8]28'!$D$288:$I$291,'[8]28'!$D$11:$I$13,[0]!P1_T28?axis?R?ПЭ</definedName>
    <definedName name="P6_T28?axis?R?ПЭ" localSheetId="10">'[8]28'!$D$256:$I$258,'[8]28'!$D$262:$I$264,'[8]28'!$D$271:$I$273,'[8]28'!$D$276:$I$278,'[8]28'!$D$282:$I$284,'[8]28'!$D$288:$I$291,'[8]28'!$D$11:$I$13,[0]!P1_T28?axis?R?ПЭ</definedName>
    <definedName name="P6_T28?axis?R?ПЭ">'[8]28'!$D$256:$I$258,'[8]28'!$D$262:$I$264,'[8]28'!$D$271:$I$273,'[8]28'!$D$276:$I$278,'[8]28'!$D$282:$I$284,'[8]28'!$D$288:$I$291,'[8]28'!$D$11:$I$13,P1_T28?axis?R?ПЭ</definedName>
    <definedName name="P6_T28?axis?R?ПЭ?" localSheetId="6">'[8]28'!$B$256:$B$258,'[8]28'!$B$262:$B$264,'[8]28'!$B$271:$B$273,'[8]28'!$B$276:$B$278,'[8]28'!$B$282:$B$284,'[8]28'!$B$288:$B$291,'[8]28'!$B$11:$B$13,[0]!P1_T28?axis?R?ПЭ?</definedName>
    <definedName name="P6_T28?axis?R?ПЭ?" localSheetId="7">'[8]28'!$B$256:$B$258,'[8]28'!$B$262:$B$264,'[8]28'!$B$271:$B$273,'[8]28'!$B$276:$B$278,'[8]28'!$B$282:$B$284,'[8]28'!$B$288:$B$291,'[8]28'!$B$11:$B$13,[0]!P1_T28?axis?R?ПЭ?</definedName>
    <definedName name="P6_T28?axis?R?ПЭ?" localSheetId="8">'[8]28'!$B$256:$B$258,'[8]28'!$B$262:$B$264,'[8]28'!$B$271:$B$273,'[8]28'!$B$276:$B$278,'[8]28'!$B$282:$B$284,'[8]28'!$B$288:$B$291,'[8]28'!$B$11:$B$13,[0]!P1_T28?axis?R?ПЭ?</definedName>
    <definedName name="P6_T28?axis?R?ПЭ?" localSheetId="9">'[8]28'!$B$256:$B$258,'[8]28'!$B$262:$B$264,'[8]28'!$B$271:$B$273,'[8]28'!$B$276:$B$278,'[8]28'!$B$282:$B$284,'[8]28'!$B$288:$B$291,'[8]28'!$B$11:$B$13,[0]!P1_T28?axis?R?ПЭ?</definedName>
    <definedName name="P6_T28?axis?R?ПЭ?" localSheetId="10">'[8]28'!$B$256:$B$258,'[8]28'!$B$262:$B$264,'[8]28'!$B$271:$B$273,'[8]28'!$B$276:$B$278,'[8]28'!$B$282:$B$284,'[8]28'!$B$288:$B$291,'[8]28'!$B$11:$B$13,[0]!P1_T28?axis?R?ПЭ?</definedName>
    <definedName name="P6_T28?axis?R?ПЭ?">'[8]28'!$B$256:$B$258,'[8]28'!$B$262:$B$264,'[8]28'!$B$271:$B$273,'[8]28'!$B$276:$B$278,'[8]28'!$B$282:$B$284,'[8]28'!$B$288:$B$291,'[8]28'!$B$11:$B$13,P1_T28?axis?R?ПЭ?</definedName>
    <definedName name="P6_T28_Protection">'[8]28'!$B$28:$B$30,'[8]28'!$B$37:$B$39,'[8]28'!$B$42:$B$44,'[8]28'!$B$48:$B$50,'[8]28'!$B$54:$B$56,'[8]28'!$B$63:$B$65,'[8]28'!$G$210:$H$212,'[8]28'!$D$11:$E$13</definedName>
    <definedName name="P7_SCOPE_PER_PRT" hidden="1">[15]перекрестка!$N$72:$N$76,[15]перекрестка!$F$78:$H$82,[15]перекрестка!$J$78:$K$82,[15]перекрестка!$N$78:$N$82,[15]перекрестка!$F$84:$H$88</definedName>
    <definedName name="P7_T1_Protect" hidden="1">[16]перекрестка!$N$108:$N$112,[16]перекрестка!$N$114:$N$118,[16]перекрестка!$N$120:$N$124,[16]перекрестка!$N$127:$N$138,[16]перекрестка!$N$140:$N$144</definedName>
    <definedName name="P7_T28_Protection">'[8]28'!$G$11:$H$13,'[8]28'!$D$16:$E$18,'[8]28'!$G$16:$H$18,'[8]28'!$D$22:$E$24,'[8]28'!$G$22:$H$24,'[8]28'!$D$28:$E$30,'[8]28'!$G$28:$H$30,'[8]28'!$D$37:$E$39</definedName>
    <definedName name="P8_SCOPE_PER_PRT" localSheetId="6" hidden="1">[15]перекрестка!$J$84:$K$88,[15]перекрестка!$N$84:$N$88,[15]перекрестка!$F$14:$G$25,[0]!P1_SCOPE_PER_PRT,[0]!P2_SCOPE_PER_PRT,[0]!P3_SCOPE_PER_PRT,[0]!P4_SCOPE_PER_PRT</definedName>
    <definedName name="P8_SCOPE_PER_PRT" localSheetId="7" hidden="1">[15]перекрестка!$J$84:$K$88,[15]перекрестка!$N$84:$N$88,[15]перекрестка!$F$14:$G$25,[0]!P1_SCOPE_PER_PRT,[0]!P2_SCOPE_PER_PRT,[0]!P3_SCOPE_PER_PRT,[0]!P4_SCOPE_PER_PRT</definedName>
    <definedName name="P8_SCOPE_PER_PRT" localSheetId="8" hidden="1">[15]перекрестка!$J$84:$K$88,[15]перекрестка!$N$84:$N$88,[15]перекрестка!$F$14:$G$25,[0]!P1_SCOPE_PER_PRT,[0]!P2_SCOPE_PER_PRT,[0]!P3_SCOPE_PER_PRT,[0]!P4_SCOPE_PER_PRT</definedName>
    <definedName name="P8_SCOPE_PER_PRT" localSheetId="9" hidden="1">[15]перекрестка!$J$84:$K$88,[15]перекрестка!$N$84:$N$88,[15]перекрестка!$F$14:$G$25,[0]!P1_SCOPE_PER_PRT,[0]!P2_SCOPE_PER_PRT,[0]!P3_SCOPE_PER_PRT,[0]!P4_SCOPE_PER_PRT</definedName>
    <definedName name="P8_SCOPE_PER_PRT" localSheetId="10" hidden="1">[15]перекрестка!$J$84:$K$88,[15]перекрестка!$N$84:$N$88,[15]перекрестка!$F$14:$G$25,[0]!P1_SCOPE_PER_PRT,[0]!P2_SCOPE_PER_PRT,[0]!P3_SCOPE_PER_PRT,[0]!P4_SCOPE_PER_PRT</definedName>
    <definedName name="P8_SCOPE_PER_PRT" hidden="1">[15]перекрестка!$J$84:$K$88,[15]перекрестка!$N$84:$N$88,[15]перекрестка!$F$14:$G$25,P1_SCOPE_PER_PRT,P2_SCOPE_PER_PRT,P3_SCOPE_PER_PRT,P4_SCOPE_PER_PRT</definedName>
    <definedName name="P8_T1_Protect" hidden="1">[16]перекрестка!$N$146:$N$150,[16]перекрестка!$N$152:$N$156,[16]перекрестка!$N$158:$N$162,[16]перекрестка!$F$11:$G$11,[16]перекрестка!$F$12:$H$16</definedName>
    <definedName name="P8_T28_Protection">'[8]28'!$G$37:$H$39,'[8]28'!$D$42:$E$44,'[8]28'!$G$42:$H$44,'[8]28'!$D$48:$E$50,'[8]28'!$G$48:$H$50,'[8]28'!$D$54:$E$56,'[8]28'!$G$54:$H$56,'[8]28'!$D$89:$E$91</definedName>
    <definedName name="P9_T1_Protect" hidden="1">[16]перекрестка!$F$17:$G$17,[16]перекрестка!$F$18:$H$22,[16]перекрестка!$F$24:$H$28,[16]перекрестка!$F$30:$H$34,[16]перекрестка!$F$36:$H$40</definedName>
    <definedName name="P9_T28_Protection">'[8]28'!$G$89:$H$91,'[8]28'!$G$94:$H$96,'[8]28'!$D$94:$E$96,'[8]28'!$D$100:$E$102,'[8]28'!$G$100:$H$102,'[8]28'!$D$106:$E$108,'[8]28'!$G$106:$H$108,'[8]28'!$D$167:$E$169</definedName>
    <definedName name="PapExpas" localSheetId="6">#REF!</definedName>
    <definedName name="PapExpas" localSheetId="7">#REF!</definedName>
    <definedName name="PapExpas" localSheetId="8">#REF!</definedName>
    <definedName name="PapExpas" localSheetId="9">#REF!</definedName>
    <definedName name="PapExpas" localSheetId="10">#REF!</definedName>
    <definedName name="PapExpas">#REF!</definedName>
    <definedName name="Pay_Date" localSheetId="6">#REF!</definedName>
    <definedName name="Pay_Date" localSheetId="7">#REF!</definedName>
    <definedName name="Pay_Date" localSheetId="8">#REF!</definedName>
    <definedName name="Pay_Date" localSheetId="9">#REF!</definedName>
    <definedName name="Pay_Date" localSheetId="10">#REF!</definedName>
    <definedName name="Pay_Date">#REF!</definedName>
    <definedName name="Pay_Num" localSheetId="6">#REF!</definedName>
    <definedName name="Pay_Num" localSheetId="7">#REF!</definedName>
    <definedName name="Pay_Num" localSheetId="8">#REF!</definedName>
    <definedName name="Pay_Num" localSheetId="9">#REF!</definedName>
    <definedName name="Pay_Num" localSheetId="10">#REF!</definedName>
    <definedName name="Pay_Num">#REF!</definedName>
    <definedName name="Payment_Date" localSheetId="6">DATE(YEAR('5 анализ экон эффект 25'!Loan_Start),MONTH('5 анализ экон эффект 25'!Loan_Start)+Payment_Number,DAY('5 анализ экон эффект 25'!Loan_Start))</definedName>
    <definedName name="Payment_Date" localSheetId="7">DATE(YEAR('5 анализ экон эффект 26'!Loan_Start),MONTH('5 анализ экон эффект 26'!Loan_Start)+Payment_Number,DAY('5 анализ экон эффект 26'!Loan_Start))</definedName>
    <definedName name="Payment_Date" localSheetId="8">DATE(YEAR('5 анализ экон эффект 27'!Loan_Start),MONTH('5 анализ экон эффект 27'!Loan_Start)+Payment_Number,DAY('5 анализ экон эффект 27'!Loan_Start))</definedName>
    <definedName name="Payment_Date" localSheetId="9">DATE(YEAR('5 анализ экон эффект 28'!Loan_Start),MONTH('5 анализ экон эффект 28'!Loan_Start)+Payment_Number,DAY('5 анализ экон эффект 28'!Loan_Start))</definedName>
    <definedName name="Payment_Date" localSheetId="10">DATE(YEAR('5 анализ экон эффект 29'!Loan_Start),MONTH('5 анализ экон эффект 29'!Loan_Start)+Payment_Number,DAY('5 анализ экон эффект 29'!Loan_Start))</definedName>
    <definedName name="Payment_Date">DATE(YEAR(Loan_Start),MONTH(Loan_Start)+Payment_Number,DAY(Loan_Start))</definedName>
    <definedName name="Pbud601" localSheetId="6">#REF!</definedName>
    <definedName name="Pbud601" localSheetId="7">#REF!</definedName>
    <definedName name="Pbud601" localSheetId="8">#REF!</definedName>
    <definedName name="Pbud601" localSheetId="9">#REF!</definedName>
    <definedName name="Pbud601" localSheetId="10">#REF!</definedName>
    <definedName name="Pbud601">#REF!</definedName>
    <definedName name="Pbud655" localSheetId="6">#REF!</definedName>
    <definedName name="Pbud655" localSheetId="7">#REF!</definedName>
    <definedName name="Pbud655" localSheetId="8">#REF!</definedName>
    <definedName name="Pbud655" localSheetId="9">#REF!</definedName>
    <definedName name="Pbud655" localSheetId="10">#REF!</definedName>
    <definedName name="Pbud655">#REF!</definedName>
    <definedName name="Pbud98" localSheetId="6">#REF!</definedName>
    <definedName name="Pbud98" localSheetId="7">#REF!</definedName>
    <definedName name="Pbud98" localSheetId="8">#REF!</definedName>
    <definedName name="Pbud98" localSheetId="9">#REF!</definedName>
    <definedName name="Pbud98" localSheetId="10">#REF!</definedName>
    <definedName name="Pbud98">#REF!</definedName>
    <definedName name="Pcharg96" localSheetId="6">#REF!</definedName>
    <definedName name="Pcharg96" localSheetId="7">#REF!</definedName>
    <definedName name="Pcharg96" localSheetId="8">#REF!</definedName>
    <definedName name="Pcharg96" localSheetId="9">#REF!</definedName>
    <definedName name="Pcharg96" localSheetId="10">#REF!</definedName>
    <definedName name="Pcharg96">#REF!</definedName>
    <definedName name="Pcotisations" localSheetId="6">#REF!</definedName>
    <definedName name="Pcotisations" localSheetId="7">#REF!</definedName>
    <definedName name="Pcotisations" localSheetId="8">#REF!</definedName>
    <definedName name="Pcotisations" localSheetId="9">#REF!</definedName>
    <definedName name="Pcotisations" localSheetId="10">#REF!</definedName>
    <definedName name="Pcotisations">#REF!</definedName>
    <definedName name="Pcoubud" localSheetId="6">[12]Personnel!#REF!</definedName>
    <definedName name="Pcoubud" localSheetId="7">[12]Personnel!#REF!</definedName>
    <definedName name="Pcoubud" localSheetId="8">[12]Personnel!#REF!</definedName>
    <definedName name="Pcoubud" localSheetId="9">[12]Personnel!#REF!</definedName>
    <definedName name="Pcoubud" localSheetId="10">[12]Personnel!#REF!</definedName>
    <definedName name="Pcoubud">[12]Personnel!#REF!</definedName>
    <definedName name="PdgeccMO" localSheetId="6">#REF!</definedName>
    <definedName name="PdgeccMO" localSheetId="7">#REF!</definedName>
    <definedName name="PdgeccMO" localSheetId="8">#REF!</definedName>
    <definedName name="PdgeccMO" localSheetId="9">#REF!</definedName>
    <definedName name="PdgeccMO" localSheetId="10">#REF!</definedName>
    <definedName name="PdgeccMO">#REF!</definedName>
    <definedName name="PeffecBud" localSheetId="6">#REF!</definedName>
    <definedName name="PeffecBud" localSheetId="7">#REF!</definedName>
    <definedName name="PeffecBud" localSheetId="8">#REF!</definedName>
    <definedName name="PeffecBud" localSheetId="9">#REF!</definedName>
    <definedName name="PeffecBud" localSheetId="10">#REF!</definedName>
    <definedName name="PeffecBud">#REF!</definedName>
    <definedName name="Peffectif" localSheetId="6">#REF!</definedName>
    <definedName name="Peffectif" localSheetId="7">#REF!</definedName>
    <definedName name="Peffectif" localSheetId="8">#REF!</definedName>
    <definedName name="Peffectif" localSheetId="9">#REF!</definedName>
    <definedName name="Peffectif" localSheetId="10">#REF!</definedName>
    <definedName name="Peffectif">#REF!</definedName>
    <definedName name="PeffectifA" localSheetId="6">#REF!</definedName>
    <definedName name="PeffectifA" localSheetId="7">#REF!</definedName>
    <definedName name="PeffectifA" localSheetId="8">#REF!</definedName>
    <definedName name="PeffectifA" localSheetId="9">#REF!</definedName>
    <definedName name="PeffectifA" localSheetId="10">#REF!</definedName>
    <definedName name="PeffectifA">#REF!</definedName>
    <definedName name="PER_ET" localSheetId="6">#REF!</definedName>
    <definedName name="PER_ET" localSheetId="7">#REF!</definedName>
    <definedName name="PER_ET" localSheetId="8">#REF!</definedName>
    <definedName name="PER_ET" localSheetId="9">#REF!</definedName>
    <definedName name="PER_ET" localSheetId="10">#REF!</definedName>
    <definedName name="PER_ET">#REF!</definedName>
    <definedName name="Pfamo" localSheetId="6">#REF!</definedName>
    <definedName name="Pfamo" localSheetId="7">#REF!</definedName>
    <definedName name="Pfamo" localSheetId="8">#REF!</definedName>
    <definedName name="Pfamo" localSheetId="9">#REF!</definedName>
    <definedName name="Pfamo" localSheetId="10">#REF!</definedName>
    <definedName name="Pfamo">#REF!</definedName>
    <definedName name="PFAMO612642" localSheetId="6">#REF!</definedName>
    <definedName name="PFAMO612642" localSheetId="7">#REF!</definedName>
    <definedName name="PFAMO612642" localSheetId="8">#REF!</definedName>
    <definedName name="PFAMO612642" localSheetId="9">#REF!</definedName>
    <definedName name="PFAMO612642" localSheetId="10">#REF!</definedName>
    <definedName name="PFAMO612642">#REF!</definedName>
    <definedName name="Pgratif956" localSheetId="6">#REF!</definedName>
    <definedName name="Pgratif956" localSheetId="7">#REF!</definedName>
    <definedName name="Pgratif956" localSheetId="8">#REF!</definedName>
    <definedName name="Pgratif956" localSheetId="9">#REF!</definedName>
    <definedName name="Pgratif956" localSheetId="10">#REF!</definedName>
    <definedName name="Pgratif956">#REF!</definedName>
    <definedName name="Phsup" localSheetId="6">#REF!</definedName>
    <definedName name="Phsup" localSheetId="7">#REF!</definedName>
    <definedName name="Phsup" localSheetId="8">#REF!</definedName>
    <definedName name="Phsup" localSheetId="9">#REF!</definedName>
    <definedName name="Phsup" localSheetId="10">#REF!</definedName>
    <definedName name="Phsup">#REF!</definedName>
    <definedName name="Phsup98" localSheetId="6">#REF!</definedName>
    <definedName name="Phsup98" localSheetId="7">#REF!</definedName>
    <definedName name="Phsup98" localSheetId="8">#REF!</definedName>
    <definedName name="Phsup98" localSheetId="9">#REF!</definedName>
    <definedName name="Phsup98" localSheetId="10">#REF!</definedName>
    <definedName name="Phsup98">#REF!</definedName>
    <definedName name="Phypoaugmentation" localSheetId="6">#REF!</definedName>
    <definedName name="Phypoaugmentation" localSheetId="7">#REF!</definedName>
    <definedName name="Phypoaugmentation" localSheetId="8">#REF!</definedName>
    <definedName name="Phypoaugmentation" localSheetId="9">#REF!</definedName>
    <definedName name="Phypoaugmentation" localSheetId="10">#REF!</definedName>
    <definedName name="Phypoaugmentation">#REF!</definedName>
    <definedName name="Phypotheses" localSheetId="6">#REF!</definedName>
    <definedName name="Phypotheses" localSheetId="7">#REF!</definedName>
    <definedName name="Phypotheses" localSheetId="8">#REF!</definedName>
    <definedName name="Phypotheses" localSheetId="9">#REF!</definedName>
    <definedName name="Phypotheses" localSheetId="10">#REF!</definedName>
    <definedName name="Phypotheses">#REF!</definedName>
    <definedName name="Pmainoeuvre" localSheetId="6">#REF!</definedName>
    <definedName name="Pmainoeuvre" localSheetId="7">#REF!</definedName>
    <definedName name="Pmainoeuvre" localSheetId="8">#REF!</definedName>
    <definedName name="Pmainoeuvre" localSheetId="9">#REF!</definedName>
    <definedName name="Pmainoeuvre" localSheetId="10">#REF!</definedName>
    <definedName name="Pmainoeuvre">#REF!</definedName>
    <definedName name="polta" localSheetId="6">'[17]2001'!#REF!</definedName>
    <definedName name="polta" localSheetId="7">'[17]2001'!#REF!</definedName>
    <definedName name="polta" localSheetId="8">'[17]2001'!#REF!</definedName>
    <definedName name="polta" localSheetId="9">'[17]2001'!#REF!</definedName>
    <definedName name="polta" localSheetId="10">'[17]2001'!#REF!</definedName>
    <definedName name="polta">'[17]2001'!#REF!</definedName>
    <definedName name="popamia" localSheetId="6">#REF!</definedName>
    <definedName name="popamia" localSheetId="7">#REF!</definedName>
    <definedName name="popamia" localSheetId="8">#REF!</definedName>
    <definedName name="popamia" localSheetId="9">#REF!</definedName>
    <definedName name="popamia" localSheetId="10">#REF!</definedName>
    <definedName name="popamia">#REF!</definedName>
    <definedName name="pp" localSheetId="6">#REF!</definedName>
    <definedName name="pp" localSheetId="7">#REF!</definedName>
    <definedName name="pp" localSheetId="8">#REF!</definedName>
    <definedName name="pp" localSheetId="9">#REF!</definedName>
    <definedName name="pp" localSheetId="10">#REF!</definedName>
    <definedName name="pp">#REF!</definedName>
    <definedName name="Princ" localSheetId="6">#REF!</definedName>
    <definedName name="Princ" localSheetId="7">#REF!</definedName>
    <definedName name="Princ" localSheetId="8">#REF!</definedName>
    <definedName name="Princ" localSheetId="9">#REF!</definedName>
    <definedName name="Princ" localSheetId="10">#REF!</definedName>
    <definedName name="Princ">#REF!</definedName>
    <definedName name="Print_Area_Reset" localSheetId="6">OFFSET('5 анализ экон эффект 25'!Full_Print,0,0,'5 анализ экон эффект 25'!Last_Row)</definedName>
    <definedName name="Print_Area_Reset" localSheetId="7">OFFSET('5 анализ экон эффект 26'!Full_Print,0,0,'5 анализ экон эффект 26'!Last_Row)</definedName>
    <definedName name="Print_Area_Reset" localSheetId="8">OFFSET('5 анализ экон эффект 27'!Full_Print,0,0,'5 анализ экон эффект 27'!Last_Row)</definedName>
    <definedName name="Print_Area_Reset" localSheetId="9">OFFSET('5 анализ экон эффект 28'!Full_Print,0,0,'5 анализ экон эффект 28'!Last_Row)</definedName>
    <definedName name="Print_Area_Reset" localSheetId="10">OFFSET('5 анализ экон эффект 29'!Full_Print,0,0,'5 анализ экон эффект 29'!Last_Row)</definedName>
    <definedName name="Print_Area_Reset">OFFSET(Full_Print,0,0,Last_Row)</definedName>
    <definedName name="promd_Запрос_с_16_по_19" localSheetId="6">#REF!</definedName>
    <definedName name="promd_Запрос_с_16_по_19" localSheetId="7">#REF!</definedName>
    <definedName name="promd_Запрос_с_16_по_19" localSheetId="8">#REF!</definedName>
    <definedName name="promd_Запрос_с_16_по_19" localSheetId="9">#REF!</definedName>
    <definedName name="promd_Запрос_с_16_по_19" localSheetId="10">#REF!</definedName>
    <definedName name="promd_Запрос_с_16_по_19">#REF!</definedName>
    <definedName name="PROT" localSheetId="6">#REF!,#REF!,#REF!,#REF!,#REF!,#REF!</definedName>
    <definedName name="PROT" localSheetId="7">#REF!,#REF!,#REF!,#REF!,#REF!,#REF!</definedName>
    <definedName name="PROT" localSheetId="8">#REF!,#REF!,#REF!,#REF!,#REF!,#REF!</definedName>
    <definedName name="PROT" localSheetId="9">#REF!,#REF!,#REF!,#REF!,#REF!,#REF!</definedName>
    <definedName name="PROT" localSheetId="10">#REF!,#REF!,#REF!,#REF!,#REF!,#REF!</definedName>
    <definedName name="PROT">#REF!,#REF!,#REF!,#REF!,#REF!,#REF!</definedName>
    <definedName name="qaz" localSheetId="6">'5 анализ экон эффект 25'!qaz</definedName>
    <definedName name="qaz" localSheetId="7">'5 анализ экон эффект 26'!qaz</definedName>
    <definedName name="qaz" localSheetId="8">'5 анализ экон эффект 27'!qaz</definedName>
    <definedName name="qaz" localSheetId="9">'5 анализ экон эффект 28'!qaz</definedName>
    <definedName name="qaz" localSheetId="10">'5 анализ экон эффект 29'!qaz</definedName>
    <definedName name="qaz">[0]!qaz</definedName>
    <definedName name="qq" localSheetId="6">[0]!USD/1.701</definedName>
    <definedName name="qq" localSheetId="7">[0]!USD/1.701</definedName>
    <definedName name="qq" localSheetId="8">[0]!USD/1.701</definedName>
    <definedName name="qq" localSheetId="9">[0]!USD/1.701</definedName>
    <definedName name="qq" localSheetId="10">[0]!USD/1.701</definedName>
    <definedName name="qq">[0]!USD/1.701</definedName>
    <definedName name="QryRowStr_End_1.5">#N/A</definedName>
    <definedName name="QryRowStr_Start_1.5">#N/A</definedName>
    <definedName name="QryRowStrCount">2</definedName>
    <definedName name="R_r" localSheetId="6">#REF!</definedName>
    <definedName name="R_r" localSheetId="7">#REF!</definedName>
    <definedName name="R_r" localSheetId="8">#REF!</definedName>
    <definedName name="R_r" localSheetId="9">#REF!</definedName>
    <definedName name="R_r" localSheetId="10">#REF!</definedName>
    <definedName name="R_r">#REF!</definedName>
    <definedName name="raion">'[14]Анкета (2)'!$B$8</definedName>
    <definedName name="Receipts_and_Disbursements" localSheetId="6">#REF!</definedName>
    <definedName name="Receipts_and_Disbursements" localSheetId="7">#REF!</definedName>
    <definedName name="Receipts_and_Disbursements" localSheetId="8">#REF!</definedName>
    <definedName name="Receipts_and_Disbursements" localSheetId="9">#REF!</definedName>
    <definedName name="Receipts_and_Disbursements" localSheetId="10">#REF!</definedName>
    <definedName name="Receipts_and_Disbursements">#REF!</definedName>
    <definedName name="REG">[18]TEHSHEET!$B$2:$B$85</definedName>
    <definedName name="REG_ET" localSheetId="6">#REF!</definedName>
    <definedName name="REG_ET" localSheetId="7">#REF!</definedName>
    <definedName name="REG_ET" localSheetId="8">#REF!</definedName>
    <definedName name="REG_ET" localSheetId="9">#REF!</definedName>
    <definedName name="REG_ET" localSheetId="10">#REF!</definedName>
    <definedName name="REG_ET">#REF!</definedName>
    <definedName name="REG_PROT">[19]regs!$H$18:$H$23,[19]regs!$H$25:$H$26,[19]regs!$H$28:$H$28,[19]regs!$H$30:$H$32,[19]regs!$H$35:$H$39,[19]regs!$H$46:$H$46,[19]regs!$H$13:$H$16</definedName>
    <definedName name="REGcom" localSheetId="6">#REF!</definedName>
    <definedName name="REGcom" localSheetId="7">#REF!</definedName>
    <definedName name="REGcom" localSheetId="8">#REF!</definedName>
    <definedName name="REGcom" localSheetId="9">#REF!</definedName>
    <definedName name="REGcom" localSheetId="10">#REF!</definedName>
    <definedName name="REGcom">#REF!</definedName>
    <definedName name="REGIONS" localSheetId="6">#REF!</definedName>
    <definedName name="REGIONS" localSheetId="7">#REF!</definedName>
    <definedName name="REGIONS" localSheetId="8">#REF!</definedName>
    <definedName name="REGIONS" localSheetId="9">#REF!</definedName>
    <definedName name="REGIONS" localSheetId="10">#REF!</definedName>
    <definedName name="REGIONS">#REF!</definedName>
    <definedName name="REGUL" localSheetId="6">#REF!</definedName>
    <definedName name="REGUL" localSheetId="7">#REF!</definedName>
    <definedName name="REGUL" localSheetId="8">#REF!</definedName>
    <definedName name="REGUL" localSheetId="9">#REF!</definedName>
    <definedName name="REGUL" localSheetId="10">#REF!</definedName>
    <definedName name="REGUL">#REF!</definedName>
    <definedName name="Rent_and_Taxes" localSheetId="6">#REF!</definedName>
    <definedName name="Rent_and_Taxes" localSheetId="7">#REF!</definedName>
    <definedName name="Rent_and_Taxes" localSheetId="8">#REF!</definedName>
    <definedName name="Rent_and_Taxes" localSheetId="9">#REF!</definedName>
    <definedName name="Rent_and_Taxes" localSheetId="10">#REF!</definedName>
    <definedName name="Rent_and_Taxes">#REF!</definedName>
    <definedName name="Rep_cur" localSheetId="6">'[20]Расчет потоков без учета и.с.'!#REF!</definedName>
    <definedName name="Rep_cur" localSheetId="7">'[20]Расчет потоков без учета и.с.'!#REF!</definedName>
    <definedName name="Rep_cur" localSheetId="8">'[20]Расчет потоков без учета и.с.'!#REF!</definedName>
    <definedName name="Rep_cur" localSheetId="9">'[20]Расчет потоков без учета и.с.'!#REF!</definedName>
    <definedName name="Rep_cur" localSheetId="10">'[20]Расчет потоков без учета и.с.'!#REF!</definedName>
    <definedName name="Rep_cur">'[20]Расчет потоков без учета и.с.'!#REF!</definedName>
    <definedName name="repay1" localSheetId="6">#REF!</definedName>
    <definedName name="repay1" localSheetId="7">#REF!</definedName>
    <definedName name="repay1" localSheetId="8">#REF!</definedName>
    <definedName name="repay1" localSheetId="9">#REF!</definedName>
    <definedName name="repay1" localSheetId="10">#REF!</definedName>
    <definedName name="repay1">#REF!</definedName>
    <definedName name="Resnatur" localSheetId="6">#REF!</definedName>
    <definedName name="Resnatur" localSheetId="7">#REF!</definedName>
    <definedName name="Resnatur" localSheetId="8">#REF!</definedName>
    <definedName name="Resnatur" localSheetId="9">#REF!</definedName>
    <definedName name="Resnatur" localSheetId="10">#REF!</definedName>
    <definedName name="Resnatur">#REF!</definedName>
    <definedName name="Resnatur2" localSheetId="6">#REF!</definedName>
    <definedName name="Resnatur2" localSheetId="7">#REF!</definedName>
    <definedName name="Resnatur2" localSheetId="8">#REF!</definedName>
    <definedName name="Resnatur2" localSheetId="9">#REF!</definedName>
    <definedName name="Resnatur2" localSheetId="10">#REF!</definedName>
    <definedName name="Resnatur2">#REF!</definedName>
    <definedName name="RGK" localSheetId="6">#REF!</definedName>
    <definedName name="RGK" localSheetId="7">#REF!</definedName>
    <definedName name="RGK" localSheetId="8">#REF!</definedName>
    <definedName name="RGK" localSheetId="9">#REF!</definedName>
    <definedName name="RGK" localSheetId="10">#REF!</definedName>
    <definedName name="RGK">#REF!</definedName>
    <definedName name="RRE" localSheetId="6">#REF!</definedName>
    <definedName name="RRE" localSheetId="7">#REF!</definedName>
    <definedName name="RRE" localSheetId="8">#REF!</definedName>
    <definedName name="RRE" localSheetId="9">#REF!</definedName>
    <definedName name="RRE" localSheetId="10">#REF!</definedName>
    <definedName name="RRE">#REF!</definedName>
    <definedName name="S1_" localSheetId="6">#REF!</definedName>
    <definedName name="S1_" localSheetId="7">#REF!</definedName>
    <definedName name="S1_" localSheetId="8">#REF!</definedName>
    <definedName name="S1_" localSheetId="9">#REF!</definedName>
    <definedName name="S1_" localSheetId="10">#REF!</definedName>
    <definedName name="S1_">#REF!</definedName>
    <definedName name="S10_" localSheetId="6">#REF!</definedName>
    <definedName name="S10_" localSheetId="7">#REF!</definedName>
    <definedName name="S10_" localSheetId="8">#REF!</definedName>
    <definedName name="S10_" localSheetId="9">#REF!</definedName>
    <definedName name="S10_" localSheetId="10">#REF!</definedName>
    <definedName name="S10_">#REF!</definedName>
    <definedName name="S11_" localSheetId="6">#REF!</definedName>
    <definedName name="S11_" localSheetId="7">#REF!</definedName>
    <definedName name="S11_" localSheetId="8">#REF!</definedName>
    <definedName name="S11_" localSheetId="9">#REF!</definedName>
    <definedName name="S11_" localSheetId="10">#REF!</definedName>
    <definedName name="S11_">#REF!</definedName>
    <definedName name="S12_" localSheetId="6">#REF!</definedName>
    <definedName name="S12_" localSheetId="7">#REF!</definedName>
    <definedName name="S12_" localSheetId="8">#REF!</definedName>
    <definedName name="S12_" localSheetId="9">#REF!</definedName>
    <definedName name="S12_" localSheetId="10">#REF!</definedName>
    <definedName name="S12_">#REF!</definedName>
    <definedName name="S13_" localSheetId="6">#REF!</definedName>
    <definedName name="S13_" localSheetId="7">#REF!</definedName>
    <definedName name="S13_" localSheetId="8">#REF!</definedName>
    <definedName name="S13_" localSheetId="9">#REF!</definedName>
    <definedName name="S13_" localSheetId="10">#REF!</definedName>
    <definedName name="S13_">#REF!</definedName>
    <definedName name="S14_" localSheetId="6">#REF!</definedName>
    <definedName name="S14_" localSheetId="7">#REF!</definedName>
    <definedName name="S14_" localSheetId="8">#REF!</definedName>
    <definedName name="S14_" localSheetId="9">#REF!</definedName>
    <definedName name="S14_" localSheetId="10">#REF!</definedName>
    <definedName name="S14_">#REF!</definedName>
    <definedName name="S15_" localSheetId="6">#REF!</definedName>
    <definedName name="S15_" localSheetId="7">#REF!</definedName>
    <definedName name="S15_" localSheetId="8">#REF!</definedName>
    <definedName name="S15_" localSheetId="9">#REF!</definedName>
    <definedName name="S15_" localSheetId="10">#REF!</definedName>
    <definedName name="S15_">#REF!</definedName>
    <definedName name="S16_" localSheetId="6">#REF!</definedName>
    <definedName name="S16_" localSheetId="7">#REF!</definedName>
    <definedName name="S16_" localSheetId="8">#REF!</definedName>
    <definedName name="S16_" localSheetId="9">#REF!</definedName>
    <definedName name="S16_" localSheetId="10">#REF!</definedName>
    <definedName name="S16_">#REF!</definedName>
    <definedName name="S17_" localSheetId="6">#REF!</definedName>
    <definedName name="S17_" localSheetId="7">#REF!</definedName>
    <definedName name="S17_" localSheetId="8">#REF!</definedName>
    <definedName name="S17_" localSheetId="9">#REF!</definedName>
    <definedName name="S17_" localSheetId="10">#REF!</definedName>
    <definedName name="S17_">#REF!</definedName>
    <definedName name="S18_" localSheetId="6">#REF!</definedName>
    <definedName name="S18_" localSheetId="7">#REF!</definedName>
    <definedName name="S18_" localSheetId="8">#REF!</definedName>
    <definedName name="S18_" localSheetId="9">#REF!</definedName>
    <definedName name="S18_" localSheetId="10">#REF!</definedName>
    <definedName name="S18_">#REF!</definedName>
    <definedName name="S19_" localSheetId="6">#REF!</definedName>
    <definedName name="S19_" localSheetId="7">#REF!</definedName>
    <definedName name="S19_" localSheetId="8">#REF!</definedName>
    <definedName name="S19_" localSheetId="9">#REF!</definedName>
    <definedName name="S19_" localSheetId="10">#REF!</definedName>
    <definedName name="S19_">#REF!</definedName>
    <definedName name="S2_" localSheetId="6">#REF!</definedName>
    <definedName name="S2_" localSheetId="7">#REF!</definedName>
    <definedName name="S2_" localSheetId="8">#REF!</definedName>
    <definedName name="S2_" localSheetId="9">#REF!</definedName>
    <definedName name="S2_" localSheetId="10">#REF!</definedName>
    <definedName name="S2_">#REF!</definedName>
    <definedName name="S20_" localSheetId="6">#REF!</definedName>
    <definedName name="S20_" localSheetId="7">#REF!</definedName>
    <definedName name="S20_" localSheetId="8">#REF!</definedName>
    <definedName name="S20_" localSheetId="9">#REF!</definedName>
    <definedName name="S20_" localSheetId="10">#REF!</definedName>
    <definedName name="S20_">#REF!</definedName>
    <definedName name="S3_" localSheetId="6">#REF!</definedName>
    <definedName name="S3_" localSheetId="7">#REF!</definedName>
    <definedName name="S3_" localSheetId="8">#REF!</definedName>
    <definedName name="S3_" localSheetId="9">#REF!</definedName>
    <definedName name="S3_" localSheetId="10">#REF!</definedName>
    <definedName name="S3_">#REF!</definedName>
    <definedName name="S4_" localSheetId="6">#REF!</definedName>
    <definedName name="S4_" localSheetId="7">#REF!</definedName>
    <definedName name="S4_" localSheetId="8">#REF!</definedName>
    <definedName name="S4_" localSheetId="9">#REF!</definedName>
    <definedName name="S4_" localSheetId="10">#REF!</definedName>
    <definedName name="S4_">#REF!</definedName>
    <definedName name="S5_" localSheetId="6">#REF!</definedName>
    <definedName name="S5_" localSheetId="7">#REF!</definedName>
    <definedName name="S5_" localSheetId="8">#REF!</definedName>
    <definedName name="S5_" localSheetId="9">#REF!</definedName>
    <definedName name="S5_" localSheetId="10">#REF!</definedName>
    <definedName name="S5_">#REF!</definedName>
    <definedName name="S6_" localSheetId="6">#REF!</definedName>
    <definedName name="S6_" localSheetId="7">#REF!</definedName>
    <definedName name="S6_" localSheetId="8">#REF!</definedName>
    <definedName name="S6_" localSheetId="9">#REF!</definedName>
    <definedName name="S6_" localSheetId="10">#REF!</definedName>
    <definedName name="S6_">#REF!</definedName>
    <definedName name="S7_" localSheetId="6">#REF!</definedName>
    <definedName name="S7_" localSheetId="7">#REF!</definedName>
    <definedName name="S7_" localSheetId="8">#REF!</definedName>
    <definedName name="S7_" localSheetId="9">#REF!</definedName>
    <definedName name="S7_" localSheetId="10">#REF!</definedName>
    <definedName name="S7_">#REF!</definedName>
    <definedName name="S8_" localSheetId="6">#REF!</definedName>
    <definedName name="S8_" localSheetId="7">#REF!</definedName>
    <definedName name="S8_" localSheetId="8">#REF!</definedName>
    <definedName name="S8_" localSheetId="9">#REF!</definedName>
    <definedName name="S8_" localSheetId="10">#REF!</definedName>
    <definedName name="S8_">#REF!</definedName>
    <definedName name="S9_" localSheetId="6">#REF!</definedName>
    <definedName name="S9_" localSheetId="7">#REF!</definedName>
    <definedName name="S9_" localSheetId="8">#REF!</definedName>
    <definedName name="S9_" localSheetId="9">#REF!</definedName>
    <definedName name="S9_" localSheetId="10">#REF!</definedName>
    <definedName name="S9_">#REF!</definedName>
    <definedName name="Salaries_Paid_1" localSheetId="6">#REF!</definedName>
    <definedName name="Salaries_Paid_1" localSheetId="7">#REF!</definedName>
    <definedName name="Salaries_Paid_1" localSheetId="8">#REF!</definedName>
    <definedName name="Salaries_Paid_1" localSheetId="9">#REF!</definedName>
    <definedName name="Salaries_Paid_1" localSheetId="10">#REF!</definedName>
    <definedName name="Salaries_Paid_1">#REF!</definedName>
    <definedName name="Salaries_Paid_2" localSheetId="6">#REF!</definedName>
    <definedName name="Salaries_Paid_2" localSheetId="7">#REF!</definedName>
    <definedName name="Salaries_Paid_2" localSheetId="8">#REF!</definedName>
    <definedName name="Salaries_Paid_2" localSheetId="9">#REF!</definedName>
    <definedName name="Salaries_Paid_2" localSheetId="10">#REF!</definedName>
    <definedName name="Salaries_Paid_2">#REF!</definedName>
    <definedName name="sansnom" localSheetId="6">[0]!NotesHyp</definedName>
    <definedName name="sansnom" localSheetId="7">[0]!NotesHyp</definedName>
    <definedName name="sansnom" localSheetId="8">[0]!NotesHyp</definedName>
    <definedName name="sansnom" localSheetId="9">[0]!NotesHyp</definedName>
    <definedName name="sansnom" localSheetId="10">[0]!NotesHyp</definedName>
    <definedName name="sansnom">[0]!NotesHyp</definedName>
    <definedName name="SBT_ET" localSheetId="6">#REF!</definedName>
    <definedName name="SBT_ET" localSheetId="7">#REF!</definedName>
    <definedName name="SBT_ET" localSheetId="8">#REF!</definedName>
    <definedName name="SBT_ET" localSheetId="9">#REF!</definedName>
    <definedName name="SBT_ET" localSheetId="10">#REF!</definedName>
    <definedName name="SBT_ET">#REF!</definedName>
    <definedName name="SBT_PROT" localSheetId="6">#REF!,#REF!,#REF!,#REF!,'5 анализ экон эффект 25'!P1_SBT_PROT</definedName>
    <definedName name="SBT_PROT" localSheetId="7">#REF!,#REF!,#REF!,#REF!,'5 анализ экон эффект 26'!P1_SBT_PROT</definedName>
    <definedName name="SBT_PROT" localSheetId="8">#REF!,#REF!,#REF!,#REF!,'5 анализ экон эффект 27'!P1_SBT_PROT</definedName>
    <definedName name="SBT_PROT" localSheetId="9">#REF!,#REF!,#REF!,#REF!,'5 анализ экон эффект 28'!P1_SBT_PROT</definedName>
    <definedName name="SBT_PROT" localSheetId="10">#REF!,#REF!,#REF!,#REF!,'5 анализ экон эффект 29'!P1_SBT_PROT</definedName>
    <definedName name="SBT_PROT">#REF!,#REF!,#REF!,#REF!,[0]!P1_SBT_PROT</definedName>
    <definedName name="SBTcom" localSheetId="6">#REF!</definedName>
    <definedName name="SBTcom" localSheetId="7">#REF!</definedName>
    <definedName name="SBTcom" localSheetId="8">#REF!</definedName>
    <definedName name="SBTcom" localSheetId="9">#REF!</definedName>
    <definedName name="SBTcom" localSheetId="10">#REF!</definedName>
    <definedName name="SBTcom">#REF!</definedName>
    <definedName name="sbyt">[6]FST5!$G$70:$G$75,[6]FST5!$G$77:$G$78,[6]FST5!$G$80:$G$83,[6]FST5!$G$85,[6]FST5!$G$87:$G$91,[6]FST5!$G$93,[6]FST5!$G$95:$G$97,[6]FST5!$G$52:$G$68</definedName>
    <definedName name="Sched_Pay" localSheetId="6">#REF!</definedName>
    <definedName name="Sched_Pay" localSheetId="7">#REF!</definedName>
    <definedName name="Sched_Pay" localSheetId="8">#REF!</definedName>
    <definedName name="Sched_Pay" localSheetId="9">#REF!</definedName>
    <definedName name="Sched_Pay" localSheetId="10">#REF!</definedName>
    <definedName name="Sched_Pay">#REF!</definedName>
    <definedName name="Scheduled_Extra_Payments" localSheetId="6">#REF!</definedName>
    <definedName name="Scheduled_Extra_Payments" localSheetId="7">#REF!</definedName>
    <definedName name="Scheduled_Extra_Payments" localSheetId="8">#REF!</definedName>
    <definedName name="Scheduled_Extra_Payments" localSheetId="9">#REF!</definedName>
    <definedName name="Scheduled_Extra_Payments" localSheetId="10">#REF!</definedName>
    <definedName name="Scheduled_Extra_Payments">#REF!</definedName>
    <definedName name="Scheduled_Interest_Rate" localSheetId="6">#REF!</definedName>
    <definedName name="Scheduled_Interest_Rate" localSheetId="7">#REF!</definedName>
    <definedName name="Scheduled_Interest_Rate" localSheetId="8">#REF!</definedName>
    <definedName name="Scheduled_Interest_Rate" localSheetId="9">#REF!</definedName>
    <definedName name="Scheduled_Interest_Rate" localSheetId="10">#REF!</definedName>
    <definedName name="Scheduled_Interest_Rate">#REF!</definedName>
    <definedName name="Scheduled_Monthly_Payment" localSheetId="6">#REF!</definedName>
    <definedName name="Scheduled_Monthly_Payment" localSheetId="7">#REF!</definedName>
    <definedName name="Scheduled_Monthly_Payment" localSheetId="8">#REF!</definedName>
    <definedName name="Scheduled_Monthly_Payment" localSheetId="9">#REF!</definedName>
    <definedName name="Scheduled_Monthly_Payment" localSheetId="10">#REF!</definedName>
    <definedName name="Scheduled_Monthly_Payment">#REF!</definedName>
    <definedName name="SCOPE_16_PRT" localSheetId="6">[0]!P1_SCOPE_16_PRT,[0]!P2_SCOPE_16_PRT</definedName>
    <definedName name="SCOPE_16_PRT" localSheetId="7">[0]!P1_SCOPE_16_PRT,[0]!P2_SCOPE_16_PRT</definedName>
    <definedName name="SCOPE_16_PRT" localSheetId="8">[0]!P1_SCOPE_16_PRT,[0]!P2_SCOPE_16_PRT</definedName>
    <definedName name="SCOPE_16_PRT" localSheetId="9">[0]!P1_SCOPE_16_PRT,[0]!P2_SCOPE_16_PRT</definedName>
    <definedName name="SCOPE_16_PRT" localSheetId="10">[0]!P1_SCOPE_16_PRT,[0]!P2_SCOPE_16_PRT</definedName>
    <definedName name="SCOPE_16_PRT">P1_SCOPE_16_PRT,P2_SCOPE_16_PRT</definedName>
    <definedName name="SCOPE_17.1_PRT">'[15]17.1'!$D$14:$F$17,'[15]17.1'!$D$19:$F$22,'[15]17.1'!$I$9:$I$12,'[15]17.1'!$I$14:$I$17,'[15]17.1'!$I$19:$I$22,'[15]17.1'!$D$9:$F$12</definedName>
    <definedName name="SCOPE_17_LD" localSheetId="6">#REF!</definedName>
    <definedName name="SCOPE_17_LD" localSheetId="7">#REF!</definedName>
    <definedName name="SCOPE_17_LD" localSheetId="8">#REF!</definedName>
    <definedName name="SCOPE_17_LD" localSheetId="9">#REF!</definedName>
    <definedName name="SCOPE_17_LD" localSheetId="10">#REF!</definedName>
    <definedName name="SCOPE_17_LD">#REF!</definedName>
    <definedName name="SCOPE_17_PRT" localSheetId="6">#REF!,#REF!,#REF!,#REF!,#REF!,#REF!,#REF!,'5 анализ экон эффект 25'!P1_SCOPE_17_PRT</definedName>
    <definedName name="SCOPE_17_PRT" localSheetId="7">#REF!,#REF!,#REF!,#REF!,#REF!,#REF!,#REF!,'5 анализ экон эффект 26'!P1_SCOPE_17_PRT</definedName>
    <definedName name="SCOPE_17_PRT" localSheetId="8">#REF!,#REF!,#REF!,#REF!,#REF!,#REF!,#REF!,'5 анализ экон эффект 27'!P1_SCOPE_17_PRT</definedName>
    <definedName name="SCOPE_17_PRT" localSheetId="9">#REF!,#REF!,#REF!,#REF!,#REF!,#REF!,#REF!,'5 анализ экон эффект 28'!P1_SCOPE_17_PRT</definedName>
    <definedName name="SCOPE_17_PRT" localSheetId="10">#REF!,#REF!,#REF!,#REF!,#REF!,#REF!,#REF!,'5 анализ экон эффект 29'!P1_SCOPE_17_PRT</definedName>
    <definedName name="SCOPE_17_PRT">#REF!,#REF!,#REF!,#REF!,#REF!,#REF!,#REF!,P1_SCOPE_17_PRT</definedName>
    <definedName name="SCOPE_24_LD">'[15]24'!$E$8:$J$47,'[15]24'!$E$49:$J$66</definedName>
    <definedName name="SCOPE_24_PRT">'[15]24'!$E$41:$I$41,'[15]24'!$E$34:$I$34,'[15]24'!$E$36:$I$36,'[15]24'!$E$43:$I$43</definedName>
    <definedName name="SCOPE_25_PRT">'[15]25'!$E$20:$I$20,'[15]25'!$E$34:$I$34,'[15]25'!$E$41:$I$41,'[15]25'!$E$8:$I$10</definedName>
    <definedName name="SCOPE_4_PRT" localSheetId="6">'[15]4'!$Z$27:$AC$31,'[15]4'!$F$14:$I$20,[0]!P1_SCOPE_4_PRT,[0]!P2_SCOPE_4_PRT</definedName>
    <definedName name="SCOPE_4_PRT" localSheetId="7">'[15]4'!$Z$27:$AC$31,'[15]4'!$F$14:$I$20,[0]!P1_SCOPE_4_PRT,[0]!P2_SCOPE_4_PRT</definedName>
    <definedName name="SCOPE_4_PRT" localSheetId="8">'[15]4'!$Z$27:$AC$31,'[15]4'!$F$14:$I$20,[0]!P1_SCOPE_4_PRT,[0]!P2_SCOPE_4_PRT</definedName>
    <definedName name="SCOPE_4_PRT" localSheetId="9">'[15]4'!$Z$27:$AC$31,'[15]4'!$F$14:$I$20,[0]!P1_SCOPE_4_PRT,[0]!P2_SCOPE_4_PRT</definedName>
    <definedName name="SCOPE_4_PRT" localSheetId="10">'[15]4'!$Z$27:$AC$31,'[15]4'!$F$14:$I$20,[0]!P1_SCOPE_4_PRT,[0]!P2_SCOPE_4_PRT</definedName>
    <definedName name="SCOPE_4_PRT">'[15]4'!$Z$27:$AC$31,'[15]4'!$F$14:$I$20,P1_SCOPE_4_PRT,P2_SCOPE_4_PRT</definedName>
    <definedName name="SCOPE_5_PRT" localSheetId="6">'[15]5'!$Z$27:$AC$31,'[15]5'!$F$14:$I$21,[0]!P1_SCOPE_5_PRT,[0]!P2_SCOPE_5_PRT</definedName>
    <definedName name="SCOPE_5_PRT" localSheetId="7">'[15]5'!$Z$27:$AC$31,'[15]5'!$F$14:$I$21,[0]!P1_SCOPE_5_PRT,[0]!P2_SCOPE_5_PRT</definedName>
    <definedName name="SCOPE_5_PRT" localSheetId="8">'[15]5'!$Z$27:$AC$31,'[15]5'!$F$14:$I$21,[0]!P1_SCOPE_5_PRT,[0]!P2_SCOPE_5_PRT</definedName>
    <definedName name="SCOPE_5_PRT" localSheetId="9">'[15]5'!$Z$27:$AC$31,'[15]5'!$F$14:$I$21,[0]!P1_SCOPE_5_PRT,[0]!P2_SCOPE_5_PRT</definedName>
    <definedName name="SCOPE_5_PRT" localSheetId="10">'[15]5'!$Z$27:$AC$31,'[15]5'!$F$14:$I$21,[0]!P1_SCOPE_5_PRT,[0]!P2_SCOPE_5_PRT</definedName>
    <definedName name="SCOPE_5_PRT">'[15]5'!$Z$27:$AC$31,'[15]5'!$F$14:$I$21,P1_SCOPE_5_PRT,P2_SCOPE_5_PRT</definedName>
    <definedName name="SCOPE_CORR" localSheetId="6">#REF!,#REF!,#REF!,#REF!,#REF!,'5 анализ экон эффект 25'!P1_SCOPE_CORR,'5 анализ экон эффект 25'!P2_SCOPE_CORR</definedName>
    <definedName name="SCOPE_CORR" localSheetId="7">#REF!,#REF!,#REF!,#REF!,#REF!,'5 анализ экон эффект 26'!P1_SCOPE_CORR,'5 анализ экон эффект 26'!P2_SCOPE_CORR</definedName>
    <definedName name="SCOPE_CORR" localSheetId="8">#REF!,#REF!,#REF!,#REF!,#REF!,'5 анализ экон эффект 27'!P1_SCOPE_CORR,'5 анализ экон эффект 27'!P2_SCOPE_CORR</definedName>
    <definedName name="SCOPE_CORR" localSheetId="9">#REF!,#REF!,#REF!,#REF!,#REF!,'5 анализ экон эффект 28'!P1_SCOPE_CORR,'5 анализ экон эффект 28'!P2_SCOPE_CORR</definedName>
    <definedName name="SCOPE_CORR" localSheetId="10">#REF!,#REF!,#REF!,#REF!,#REF!,'5 анализ экон эффект 29'!P1_SCOPE_CORR,'5 анализ экон эффект 29'!P2_SCOPE_CORR</definedName>
    <definedName name="SCOPE_CORR">#REF!,#REF!,#REF!,#REF!,#REF!,P1_SCOPE_CORR,P2_SCOPE_CORR</definedName>
    <definedName name="SCOPE_CPR" localSheetId="6">#REF!</definedName>
    <definedName name="SCOPE_CPR" localSheetId="7">#REF!</definedName>
    <definedName name="SCOPE_CPR" localSheetId="8">#REF!</definedName>
    <definedName name="SCOPE_CPR" localSheetId="9">#REF!</definedName>
    <definedName name="SCOPE_CPR" localSheetId="10">#REF!</definedName>
    <definedName name="SCOPE_CPR">#REF!</definedName>
    <definedName name="SCOPE_ESOLD" localSheetId="6">#REF!</definedName>
    <definedName name="SCOPE_ESOLD" localSheetId="7">#REF!</definedName>
    <definedName name="SCOPE_ESOLD" localSheetId="8">#REF!</definedName>
    <definedName name="SCOPE_ESOLD" localSheetId="9">#REF!</definedName>
    <definedName name="SCOPE_ESOLD" localSheetId="10">#REF!</definedName>
    <definedName name="SCOPE_ESOLD">#REF!</definedName>
    <definedName name="SCOPE_ETALON2" localSheetId="6">#REF!</definedName>
    <definedName name="SCOPE_ETALON2" localSheetId="7">#REF!</definedName>
    <definedName name="SCOPE_ETALON2" localSheetId="8">#REF!</definedName>
    <definedName name="SCOPE_ETALON2" localSheetId="9">#REF!</definedName>
    <definedName name="SCOPE_ETALON2" localSheetId="10">#REF!</definedName>
    <definedName name="SCOPE_ETALON2">#REF!</definedName>
    <definedName name="SCOPE_F1_PRT" localSheetId="6">'[15]Ф-1 (для АО-энерго)'!$D$86:$E$95,[0]!P1_SCOPE_F1_PRT,[0]!P2_SCOPE_F1_PRT,[0]!P3_SCOPE_F1_PRT,[0]!P4_SCOPE_F1_PRT</definedName>
    <definedName name="SCOPE_F1_PRT" localSheetId="7">'[15]Ф-1 (для АО-энерго)'!$D$86:$E$95,[0]!P1_SCOPE_F1_PRT,[0]!P2_SCOPE_F1_PRT,[0]!P3_SCOPE_F1_PRT,[0]!P4_SCOPE_F1_PRT</definedName>
    <definedName name="SCOPE_F1_PRT" localSheetId="8">'[15]Ф-1 (для АО-энерго)'!$D$86:$E$95,[0]!P1_SCOPE_F1_PRT,[0]!P2_SCOPE_F1_PRT,[0]!P3_SCOPE_F1_PRT,[0]!P4_SCOPE_F1_PRT</definedName>
    <definedName name="SCOPE_F1_PRT" localSheetId="9">'[15]Ф-1 (для АО-энерго)'!$D$86:$E$95,[0]!P1_SCOPE_F1_PRT,[0]!P2_SCOPE_F1_PRT,[0]!P3_SCOPE_F1_PRT,[0]!P4_SCOPE_F1_PRT</definedName>
    <definedName name="SCOPE_F1_PRT" localSheetId="10">'[15]Ф-1 (для АО-энерго)'!$D$86:$E$95,[0]!P1_SCOPE_F1_PRT,[0]!P2_SCOPE_F1_PRT,[0]!P3_SCOPE_F1_PRT,[0]!P4_SCOPE_F1_PRT</definedName>
    <definedName name="SCOPE_F1_PRT">'[15]Ф-1 (для АО-энерго)'!$D$86:$E$95,P1_SCOPE_F1_PRT,P2_SCOPE_F1_PRT,P3_SCOPE_F1_PRT,P4_SCOPE_F1_PRT</definedName>
    <definedName name="SCOPE_F2_PRT" localSheetId="6">'[15]Ф-2 (для АО-энерго)'!$C$5:$D$5,'[15]Ф-2 (для АО-энерго)'!$C$52:$C$57,'[15]Ф-2 (для АО-энерго)'!$D$57:$G$57,[0]!P1_SCOPE_F2_PRT,[0]!P2_SCOPE_F2_PRT</definedName>
    <definedName name="SCOPE_F2_PRT" localSheetId="7">'[15]Ф-2 (для АО-энерго)'!$C$5:$D$5,'[15]Ф-2 (для АО-энерго)'!$C$52:$C$57,'[15]Ф-2 (для АО-энерго)'!$D$57:$G$57,[0]!P1_SCOPE_F2_PRT,[0]!P2_SCOPE_F2_PRT</definedName>
    <definedName name="SCOPE_F2_PRT" localSheetId="8">'[15]Ф-2 (для АО-энерго)'!$C$5:$D$5,'[15]Ф-2 (для АО-энерго)'!$C$52:$C$57,'[15]Ф-2 (для АО-энерго)'!$D$57:$G$57,[0]!P1_SCOPE_F2_PRT,[0]!P2_SCOPE_F2_PRT</definedName>
    <definedName name="SCOPE_F2_PRT" localSheetId="9">'[15]Ф-2 (для АО-энерго)'!$C$5:$D$5,'[15]Ф-2 (для АО-энерго)'!$C$52:$C$57,'[15]Ф-2 (для АО-энерго)'!$D$57:$G$57,[0]!P1_SCOPE_F2_PRT,[0]!P2_SCOPE_F2_PRT</definedName>
    <definedName name="SCOPE_F2_PRT" localSheetId="10">'[15]Ф-2 (для АО-энерго)'!$C$5:$D$5,'[15]Ф-2 (для АО-энерго)'!$C$52:$C$57,'[15]Ф-2 (для АО-энерго)'!$D$57:$G$57,[0]!P1_SCOPE_F2_PRT,[0]!P2_SCOPE_F2_PRT</definedName>
    <definedName name="SCOPE_F2_PRT">'[15]Ф-2 (для АО-энерго)'!$C$5:$D$5,'[15]Ф-2 (для АО-энерго)'!$C$52:$C$57,'[15]Ф-2 (для АО-энерго)'!$D$57:$G$57,P1_SCOPE_F2_PRT,P2_SCOPE_F2_PRT</definedName>
    <definedName name="SCOPE_FLOAD" localSheetId="6">#REF!,'5 анализ экон эффект 25'!P1_SCOPE_FLOAD</definedName>
    <definedName name="SCOPE_FLOAD" localSheetId="7">#REF!,'5 анализ экон эффект 26'!P1_SCOPE_FLOAD</definedName>
    <definedName name="SCOPE_FLOAD" localSheetId="8">#REF!,'5 анализ экон эффект 27'!P1_SCOPE_FLOAD</definedName>
    <definedName name="SCOPE_FLOAD" localSheetId="9">#REF!,'5 анализ экон эффект 28'!P1_SCOPE_FLOAD</definedName>
    <definedName name="SCOPE_FLOAD" localSheetId="10">#REF!,'5 анализ экон эффект 29'!P1_SCOPE_FLOAD</definedName>
    <definedName name="SCOPE_FLOAD">#REF!,[0]!P1_SCOPE_FLOAD</definedName>
    <definedName name="SCOPE_FORM46_EE1" localSheetId="6">#REF!</definedName>
    <definedName name="SCOPE_FORM46_EE1" localSheetId="7">#REF!</definedName>
    <definedName name="SCOPE_FORM46_EE1" localSheetId="8">#REF!</definedName>
    <definedName name="SCOPE_FORM46_EE1" localSheetId="9">#REF!</definedName>
    <definedName name="SCOPE_FORM46_EE1" localSheetId="10">#REF!</definedName>
    <definedName name="SCOPE_FORM46_EE1">#REF!</definedName>
    <definedName name="SCOPE_FORM46_EE1_ZAG_KOD" localSheetId="6">[21]Заголовок!#REF!</definedName>
    <definedName name="SCOPE_FORM46_EE1_ZAG_KOD" localSheetId="7">[21]Заголовок!#REF!</definedName>
    <definedName name="SCOPE_FORM46_EE1_ZAG_KOD" localSheetId="8">[21]Заголовок!#REF!</definedName>
    <definedName name="SCOPE_FORM46_EE1_ZAG_KOD" localSheetId="9">[21]Заголовок!#REF!</definedName>
    <definedName name="SCOPE_FORM46_EE1_ZAG_KOD" localSheetId="10">[21]Заголовок!#REF!</definedName>
    <definedName name="SCOPE_FORM46_EE1_ZAG_KOD">[21]Заголовок!#REF!</definedName>
    <definedName name="SCOPE_FRML" localSheetId="6">#REF!,#REF!,'5 анализ экон эффект 25'!P1_SCOPE_FRML</definedName>
    <definedName name="SCOPE_FRML" localSheetId="7">#REF!,#REF!,'5 анализ экон эффект 26'!P1_SCOPE_FRML</definedName>
    <definedName name="SCOPE_FRML" localSheetId="8">#REF!,#REF!,'5 анализ экон эффект 27'!P1_SCOPE_FRML</definedName>
    <definedName name="SCOPE_FRML" localSheetId="9">#REF!,#REF!,'5 анализ экон эффект 28'!P1_SCOPE_FRML</definedName>
    <definedName name="SCOPE_FRML" localSheetId="10">#REF!,#REF!,'5 анализ экон эффект 29'!P1_SCOPE_FRML</definedName>
    <definedName name="SCOPE_FRML">#REF!,#REF!,[0]!P1_SCOPE_FRML</definedName>
    <definedName name="SCOPE_FUEL_ET" localSheetId="6">#REF!</definedName>
    <definedName name="SCOPE_FUEL_ET" localSheetId="7">#REF!</definedName>
    <definedName name="SCOPE_FUEL_ET" localSheetId="8">#REF!</definedName>
    <definedName name="SCOPE_FUEL_ET" localSheetId="9">#REF!</definedName>
    <definedName name="SCOPE_FUEL_ET" localSheetId="10">#REF!</definedName>
    <definedName name="SCOPE_FUEL_ET">#REF!</definedName>
    <definedName name="scope_ld" localSheetId="6">#REF!</definedName>
    <definedName name="scope_ld" localSheetId="7">#REF!</definedName>
    <definedName name="scope_ld" localSheetId="8">#REF!</definedName>
    <definedName name="scope_ld" localSheetId="9">#REF!</definedName>
    <definedName name="scope_ld" localSheetId="10">#REF!</definedName>
    <definedName name="scope_ld">#REF!</definedName>
    <definedName name="SCOPE_LOAD" localSheetId="6">#REF!</definedName>
    <definedName name="SCOPE_LOAD" localSheetId="7">#REF!</definedName>
    <definedName name="SCOPE_LOAD" localSheetId="8">#REF!</definedName>
    <definedName name="SCOPE_LOAD" localSheetId="9">#REF!</definedName>
    <definedName name="SCOPE_LOAD" localSheetId="10">#REF!</definedName>
    <definedName name="SCOPE_LOAD">#REF!</definedName>
    <definedName name="SCOPE_LOAD_FUEL" localSheetId="6">#REF!</definedName>
    <definedName name="SCOPE_LOAD_FUEL" localSheetId="7">#REF!</definedName>
    <definedName name="SCOPE_LOAD_FUEL" localSheetId="8">#REF!</definedName>
    <definedName name="SCOPE_LOAD_FUEL" localSheetId="9">#REF!</definedName>
    <definedName name="SCOPE_LOAD_FUEL" localSheetId="10">#REF!</definedName>
    <definedName name="SCOPE_LOAD_FUEL">#REF!</definedName>
    <definedName name="SCOPE_LOAD1" localSheetId="6">#REF!</definedName>
    <definedName name="SCOPE_LOAD1" localSheetId="7">#REF!</definedName>
    <definedName name="SCOPE_LOAD1" localSheetId="8">#REF!</definedName>
    <definedName name="SCOPE_LOAD1" localSheetId="9">#REF!</definedName>
    <definedName name="SCOPE_LOAD1" localSheetId="10">#REF!</definedName>
    <definedName name="SCOPE_LOAD1">#REF!</definedName>
    <definedName name="SCOPE_LOAD2">'[22]Стоимость ЭЭ'!$G$111:$AN$113,'[22]Стоимость ЭЭ'!$G$93:$AN$95,'[22]Стоимость ЭЭ'!$G$51:$AN$53</definedName>
    <definedName name="SCOPE_MO" localSheetId="6">[23]Справочники!$K$6:$K$742,[23]Справочники!#REF!</definedName>
    <definedName name="SCOPE_MO" localSheetId="7">[23]Справочники!$K$6:$K$742,[23]Справочники!#REF!</definedName>
    <definedName name="SCOPE_MO" localSheetId="8">[23]Справочники!$K$6:$K$742,[23]Справочники!#REF!</definedName>
    <definedName name="SCOPE_MO" localSheetId="9">[23]Справочники!$K$6:$K$742,[23]Справочники!#REF!</definedName>
    <definedName name="SCOPE_MO" localSheetId="10">[23]Справочники!$K$6:$K$742,[23]Справочники!#REF!</definedName>
    <definedName name="SCOPE_MO">[23]Справочники!$K$6:$K$742,[23]Справочники!#REF!</definedName>
    <definedName name="SCOPE_MUPS" localSheetId="6">[23]Свод!#REF!,[23]Свод!#REF!</definedName>
    <definedName name="SCOPE_MUPS" localSheetId="7">[23]Свод!#REF!,[23]Свод!#REF!</definedName>
    <definedName name="SCOPE_MUPS" localSheetId="8">[23]Свод!#REF!,[23]Свод!#REF!</definedName>
    <definedName name="SCOPE_MUPS" localSheetId="9">[23]Свод!#REF!,[23]Свод!#REF!</definedName>
    <definedName name="SCOPE_MUPS" localSheetId="10">[23]Свод!#REF!,[23]Свод!#REF!</definedName>
    <definedName name="SCOPE_MUPS">[23]Свод!#REF!,[23]Свод!#REF!</definedName>
    <definedName name="SCOPE_MUPS_NAMES" localSheetId="6">[23]Свод!#REF!,[23]Свод!#REF!</definedName>
    <definedName name="SCOPE_MUPS_NAMES" localSheetId="7">[23]Свод!#REF!,[23]Свод!#REF!</definedName>
    <definedName name="SCOPE_MUPS_NAMES" localSheetId="8">[23]Свод!#REF!,[23]Свод!#REF!</definedName>
    <definedName name="SCOPE_MUPS_NAMES" localSheetId="9">[23]Свод!#REF!,[23]Свод!#REF!</definedName>
    <definedName name="SCOPE_MUPS_NAMES" localSheetId="10">[23]Свод!#REF!,[23]Свод!#REF!</definedName>
    <definedName name="SCOPE_MUPS_NAMES">[23]Свод!#REF!,[23]Свод!#REF!</definedName>
    <definedName name="SCOPE_NALOG">[24]Справочники!$R$3:$R$4</definedName>
    <definedName name="SCOPE_ORE" localSheetId="6">#REF!</definedName>
    <definedName name="SCOPE_ORE" localSheetId="7">#REF!</definedName>
    <definedName name="SCOPE_ORE" localSheetId="8">#REF!</definedName>
    <definedName name="SCOPE_ORE" localSheetId="9">#REF!</definedName>
    <definedName name="SCOPE_ORE" localSheetId="10">#REF!</definedName>
    <definedName name="SCOPE_ORE">#REF!</definedName>
    <definedName name="SCOPE_OUTD">[6]FST5!$G$23:$G$30,[6]FST5!$G$32:$G$35,[6]FST5!$G$37,[6]FST5!$G$39:$G$45,[6]FST5!$G$47,[6]FST5!$G$49,[6]FST5!$G$5:$G$21</definedName>
    <definedName name="SCOPE_PER_PRT" localSheetId="6">[0]!P5_SCOPE_PER_PRT,[0]!P6_SCOPE_PER_PRT,[0]!P7_SCOPE_PER_PRT,'5 анализ экон эффект 25'!P8_SCOPE_PER_PRT</definedName>
    <definedName name="SCOPE_PER_PRT" localSheetId="7">[0]!P5_SCOPE_PER_PRT,[0]!P6_SCOPE_PER_PRT,[0]!P7_SCOPE_PER_PRT,'5 анализ экон эффект 26'!P8_SCOPE_PER_PRT</definedName>
    <definedName name="SCOPE_PER_PRT" localSheetId="8">[0]!P5_SCOPE_PER_PRT,[0]!P6_SCOPE_PER_PRT,[0]!P7_SCOPE_PER_PRT,'5 анализ экон эффект 27'!P8_SCOPE_PER_PRT</definedName>
    <definedName name="SCOPE_PER_PRT" localSheetId="9">[0]!P5_SCOPE_PER_PRT,[0]!P6_SCOPE_PER_PRT,[0]!P7_SCOPE_PER_PRT,'5 анализ экон эффект 28'!P8_SCOPE_PER_PRT</definedName>
    <definedName name="SCOPE_PER_PRT" localSheetId="10">[0]!P5_SCOPE_PER_PRT,[0]!P6_SCOPE_PER_PRT,[0]!P7_SCOPE_PER_PRT,'5 анализ экон эффект 29'!P8_SCOPE_PER_PRT</definedName>
    <definedName name="SCOPE_PER_PRT">P5_SCOPE_PER_PRT,P6_SCOPE_PER_PRT,P7_SCOPE_PER_PRT,P8_SCOPE_PER_PRT</definedName>
    <definedName name="SCOPE_PRD" localSheetId="6">#REF!</definedName>
    <definedName name="SCOPE_PRD" localSheetId="7">#REF!</definedName>
    <definedName name="SCOPE_PRD" localSheetId="8">#REF!</definedName>
    <definedName name="SCOPE_PRD" localSheetId="9">#REF!</definedName>
    <definedName name="SCOPE_PRD" localSheetId="10">#REF!</definedName>
    <definedName name="SCOPE_PRD">#REF!</definedName>
    <definedName name="SCOPE_PRD_ET" localSheetId="6">#REF!</definedName>
    <definedName name="SCOPE_PRD_ET" localSheetId="7">#REF!</definedName>
    <definedName name="SCOPE_PRD_ET" localSheetId="8">#REF!</definedName>
    <definedName name="SCOPE_PRD_ET" localSheetId="9">#REF!</definedName>
    <definedName name="SCOPE_PRD_ET" localSheetId="10">#REF!</definedName>
    <definedName name="SCOPE_PRD_ET">#REF!</definedName>
    <definedName name="SCOPE_PRD_ET2" localSheetId="6">#REF!</definedName>
    <definedName name="SCOPE_PRD_ET2" localSheetId="7">#REF!</definedName>
    <definedName name="SCOPE_PRD_ET2" localSheetId="8">#REF!</definedName>
    <definedName name="SCOPE_PRD_ET2" localSheetId="9">#REF!</definedName>
    <definedName name="SCOPE_PRD_ET2" localSheetId="10">#REF!</definedName>
    <definedName name="SCOPE_PRD_ET2">#REF!</definedName>
    <definedName name="SCOPE_PRT" localSheetId="6">#REF!,#REF!,#REF!,#REF!,#REF!,#REF!</definedName>
    <definedName name="SCOPE_PRT" localSheetId="7">#REF!,#REF!,#REF!,#REF!,#REF!,#REF!</definedName>
    <definedName name="SCOPE_PRT" localSheetId="8">#REF!,#REF!,#REF!,#REF!,#REF!,#REF!</definedName>
    <definedName name="SCOPE_PRT" localSheetId="9">#REF!,#REF!,#REF!,#REF!,#REF!,#REF!</definedName>
    <definedName name="SCOPE_PRT" localSheetId="10">#REF!,#REF!,#REF!,#REF!,#REF!,#REF!</definedName>
    <definedName name="SCOPE_PRT">#REF!,#REF!,#REF!,#REF!,#REF!,#REF!</definedName>
    <definedName name="SCOPE_PRZ" localSheetId="6">#REF!</definedName>
    <definedName name="SCOPE_PRZ" localSheetId="7">#REF!</definedName>
    <definedName name="SCOPE_PRZ" localSheetId="8">#REF!</definedName>
    <definedName name="SCOPE_PRZ" localSheetId="9">#REF!</definedName>
    <definedName name="SCOPE_PRZ" localSheetId="10">#REF!</definedName>
    <definedName name="SCOPE_PRZ">#REF!</definedName>
    <definedName name="SCOPE_PRZ_ET" localSheetId="6">#REF!</definedName>
    <definedName name="SCOPE_PRZ_ET" localSheetId="7">#REF!</definedName>
    <definedName name="SCOPE_PRZ_ET" localSheetId="8">#REF!</definedName>
    <definedName name="SCOPE_PRZ_ET" localSheetId="9">#REF!</definedName>
    <definedName name="SCOPE_PRZ_ET" localSheetId="10">#REF!</definedName>
    <definedName name="SCOPE_PRZ_ET">#REF!</definedName>
    <definedName name="SCOPE_PRZ_ET2" localSheetId="6">#REF!</definedName>
    <definedName name="SCOPE_PRZ_ET2" localSheetId="7">#REF!</definedName>
    <definedName name="SCOPE_PRZ_ET2" localSheetId="8">#REF!</definedName>
    <definedName name="SCOPE_PRZ_ET2" localSheetId="9">#REF!</definedName>
    <definedName name="SCOPE_PRZ_ET2" localSheetId="10">#REF!</definedName>
    <definedName name="SCOPE_PRZ_ET2">#REF!</definedName>
    <definedName name="SCOPE_REGIONS" localSheetId="6">#REF!</definedName>
    <definedName name="SCOPE_REGIONS" localSheetId="7">#REF!</definedName>
    <definedName name="SCOPE_REGIONS" localSheetId="8">#REF!</definedName>
    <definedName name="SCOPE_REGIONS" localSheetId="9">#REF!</definedName>
    <definedName name="SCOPE_REGIONS" localSheetId="10">#REF!</definedName>
    <definedName name="SCOPE_REGIONS">#REF!</definedName>
    <definedName name="SCOPE_REGLD" localSheetId="6">#REF!</definedName>
    <definedName name="SCOPE_REGLD" localSheetId="7">#REF!</definedName>
    <definedName name="SCOPE_REGLD" localSheetId="8">#REF!</definedName>
    <definedName name="SCOPE_REGLD" localSheetId="9">#REF!</definedName>
    <definedName name="SCOPE_REGLD" localSheetId="10">#REF!</definedName>
    <definedName name="SCOPE_REGLD">#REF!</definedName>
    <definedName name="SCOPE_RG" localSheetId="6">#REF!</definedName>
    <definedName name="SCOPE_RG" localSheetId="7">#REF!</definedName>
    <definedName name="SCOPE_RG" localSheetId="8">#REF!</definedName>
    <definedName name="SCOPE_RG" localSheetId="9">#REF!</definedName>
    <definedName name="SCOPE_RG" localSheetId="10">#REF!</definedName>
    <definedName name="SCOPE_RG">#REF!</definedName>
    <definedName name="SCOPE_SBTLD" localSheetId="6">#REF!</definedName>
    <definedName name="SCOPE_SBTLD" localSheetId="7">#REF!</definedName>
    <definedName name="SCOPE_SBTLD" localSheetId="8">#REF!</definedName>
    <definedName name="SCOPE_SBTLD" localSheetId="9">#REF!</definedName>
    <definedName name="SCOPE_SBTLD" localSheetId="10">#REF!</definedName>
    <definedName name="SCOPE_SBTLD">#REF!</definedName>
    <definedName name="SCOPE_SETLD" localSheetId="6">#REF!</definedName>
    <definedName name="SCOPE_SETLD" localSheetId="7">#REF!</definedName>
    <definedName name="SCOPE_SETLD" localSheetId="8">#REF!</definedName>
    <definedName name="SCOPE_SETLD" localSheetId="9">#REF!</definedName>
    <definedName name="SCOPE_SETLD" localSheetId="10">#REF!</definedName>
    <definedName name="SCOPE_SETLD">#REF!</definedName>
    <definedName name="SCOPE_SPR_PRT">[15]Справочники!$D$21:$J$22,[15]Справочники!$E$13:$I$14,[15]Справочники!$F$27:$H$28</definedName>
    <definedName name="SCOPE_SS" localSheetId="6">#REF!,#REF!,#REF!,#REF!,#REF!,#REF!</definedName>
    <definedName name="SCOPE_SS" localSheetId="7">#REF!,#REF!,#REF!,#REF!,#REF!,#REF!</definedName>
    <definedName name="SCOPE_SS" localSheetId="8">#REF!,#REF!,#REF!,#REF!,#REF!,#REF!</definedName>
    <definedName name="SCOPE_SS" localSheetId="9">#REF!,#REF!,#REF!,#REF!,#REF!,#REF!</definedName>
    <definedName name="SCOPE_SS" localSheetId="10">#REF!,#REF!,#REF!,#REF!,#REF!,#REF!</definedName>
    <definedName name="SCOPE_SS">#REF!,#REF!,#REF!,#REF!,#REF!,#REF!</definedName>
    <definedName name="SCOPE_SS2" localSheetId="6">#REF!</definedName>
    <definedName name="SCOPE_SS2" localSheetId="7">#REF!</definedName>
    <definedName name="SCOPE_SS2" localSheetId="8">#REF!</definedName>
    <definedName name="SCOPE_SS2" localSheetId="9">#REF!</definedName>
    <definedName name="SCOPE_SS2" localSheetId="10">#REF!</definedName>
    <definedName name="SCOPE_SS2">#REF!</definedName>
    <definedName name="SCOPE_SV_LD1" localSheetId="6">[15]свод!$E$104:$M$104,[15]свод!$E$106:$M$117,[15]свод!$E$120:$M$121,[15]свод!$E$123:$M$127,[15]свод!$E$10:$M$68,[0]!P1_SCOPE_SV_LD1</definedName>
    <definedName name="SCOPE_SV_LD1" localSheetId="7">[15]свод!$E$104:$M$104,[15]свод!$E$106:$M$117,[15]свод!$E$120:$M$121,[15]свод!$E$123:$M$127,[15]свод!$E$10:$M$68,[0]!P1_SCOPE_SV_LD1</definedName>
    <definedName name="SCOPE_SV_LD1" localSheetId="8">[15]свод!$E$104:$M$104,[15]свод!$E$106:$M$117,[15]свод!$E$120:$M$121,[15]свод!$E$123:$M$127,[15]свод!$E$10:$M$68,[0]!P1_SCOPE_SV_LD1</definedName>
    <definedName name="SCOPE_SV_LD1" localSheetId="9">[15]свод!$E$104:$M$104,[15]свод!$E$106:$M$117,[15]свод!$E$120:$M$121,[15]свод!$E$123:$M$127,[15]свод!$E$10:$M$68,[0]!P1_SCOPE_SV_LD1</definedName>
    <definedName name="SCOPE_SV_LD1" localSheetId="10">[15]свод!$E$104:$M$104,[15]свод!$E$106:$M$117,[15]свод!$E$120:$M$121,[15]свод!$E$123:$M$127,[15]свод!$E$10:$M$68,[0]!P1_SCOPE_SV_LD1</definedName>
    <definedName name="SCOPE_SV_LD1">[15]свод!$E$104:$M$104,[15]свод!$E$106:$M$117,[15]свод!$E$120:$M$121,[15]свод!$E$123:$M$127,[15]свод!$E$10:$M$68,P1_SCOPE_SV_LD1</definedName>
    <definedName name="SCOPE_SV_PRT" localSheetId="6">[0]!P1_SCOPE_SV_PRT,[0]!P2_SCOPE_SV_PRT,[0]!P3_SCOPE_SV_PRT</definedName>
    <definedName name="SCOPE_SV_PRT" localSheetId="7">[0]!P1_SCOPE_SV_PRT,[0]!P2_SCOPE_SV_PRT,[0]!P3_SCOPE_SV_PRT</definedName>
    <definedName name="SCOPE_SV_PRT" localSheetId="8">[0]!P1_SCOPE_SV_PRT,[0]!P2_SCOPE_SV_PRT,[0]!P3_SCOPE_SV_PRT</definedName>
    <definedName name="SCOPE_SV_PRT" localSheetId="9">[0]!P1_SCOPE_SV_PRT,[0]!P2_SCOPE_SV_PRT,[0]!P3_SCOPE_SV_PRT</definedName>
    <definedName name="SCOPE_SV_PRT" localSheetId="10">[0]!P1_SCOPE_SV_PRT,[0]!P2_SCOPE_SV_PRT,[0]!P3_SCOPE_SV_PRT</definedName>
    <definedName name="SCOPE_SV_PRT">P1_SCOPE_SV_PRT,P2_SCOPE_SV_PRT,P3_SCOPE_SV_PRT</definedName>
    <definedName name="SCOPE_TP">[6]FST5!$L$12:$L$23,[6]FST5!$L$5:$L$8</definedName>
    <definedName name="sencount" hidden="1">1</definedName>
    <definedName name="SET_ET" localSheetId="6">#REF!</definedName>
    <definedName name="SET_ET" localSheetId="7">#REF!</definedName>
    <definedName name="SET_ET" localSheetId="8">#REF!</definedName>
    <definedName name="SET_ET" localSheetId="9">#REF!</definedName>
    <definedName name="SET_ET" localSheetId="10">#REF!</definedName>
    <definedName name="SET_ET">#REF!</definedName>
    <definedName name="SET_PROT" localSheetId="6">#REF!,#REF!,#REF!,#REF!,#REF!,'5 анализ экон эффект 25'!P1_SET_PROT</definedName>
    <definedName name="SET_PROT" localSheetId="7">#REF!,#REF!,#REF!,#REF!,#REF!,'5 анализ экон эффект 26'!P1_SET_PROT</definedName>
    <definedName name="SET_PROT" localSheetId="8">#REF!,#REF!,#REF!,#REF!,#REF!,'5 анализ экон эффект 27'!P1_SET_PROT</definedName>
    <definedName name="SET_PROT" localSheetId="9">#REF!,#REF!,#REF!,#REF!,#REF!,'5 анализ экон эффект 28'!P1_SET_PROT</definedName>
    <definedName name="SET_PROT" localSheetId="10">#REF!,#REF!,#REF!,#REF!,#REF!,'5 анализ экон эффект 29'!P1_SET_PROT</definedName>
    <definedName name="SET_PROT">#REF!,#REF!,#REF!,#REF!,#REF!,[0]!P1_SET_PROT</definedName>
    <definedName name="SET_PRT" localSheetId="6">#REF!,#REF!,#REF!,#REF!,'5 анализ экон эффект 25'!P1_SET_PRT</definedName>
    <definedName name="SET_PRT" localSheetId="7">#REF!,#REF!,#REF!,#REF!,'5 анализ экон эффект 26'!P1_SET_PRT</definedName>
    <definedName name="SET_PRT" localSheetId="8">#REF!,#REF!,#REF!,#REF!,'5 анализ экон эффект 27'!P1_SET_PRT</definedName>
    <definedName name="SET_PRT" localSheetId="9">#REF!,#REF!,#REF!,#REF!,'5 анализ экон эффект 28'!P1_SET_PRT</definedName>
    <definedName name="SET_PRT" localSheetId="10">#REF!,#REF!,#REF!,#REF!,'5 анализ экон эффект 29'!P1_SET_PRT</definedName>
    <definedName name="SET_PRT">#REF!,#REF!,#REF!,#REF!,[0]!P1_SET_PRT</definedName>
    <definedName name="SETcom" localSheetId="6">#REF!</definedName>
    <definedName name="SETcom" localSheetId="7">#REF!</definedName>
    <definedName name="SETcom" localSheetId="8">#REF!</definedName>
    <definedName name="SETcom" localSheetId="9">#REF!</definedName>
    <definedName name="SETcom" localSheetId="10">#REF!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6">'5 анализ экон эффект 25'!shit</definedName>
    <definedName name="shit" localSheetId="7">'5 анализ экон эффект 26'!shit</definedName>
    <definedName name="shit" localSheetId="8">'5 анализ экон эффект 27'!shit</definedName>
    <definedName name="shit" localSheetId="9">'5 анализ экон эффект 28'!shit</definedName>
    <definedName name="shit" localSheetId="10">'5 анализ экон эффект 29'!shit</definedName>
    <definedName name="shit">[0]!shit</definedName>
    <definedName name="SMappros">[12]SMetstrait!$B$6:$W$57,[12]SMetstrait!$B$59:$W$113</definedName>
    <definedName name="Soude" localSheetId="6">#REF!</definedName>
    <definedName name="Soude" localSheetId="7">#REF!</definedName>
    <definedName name="Soude" localSheetId="8">#REF!</definedName>
    <definedName name="Soude" localSheetId="9">#REF!</definedName>
    <definedName name="Soude" localSheetId="10">#REF!</definedName>
    <definedName name="Soude">#REF!</definedName>
    <definedName name="SoudeP97" localSheetId="6">#REF!</definedName>
    <definedName name="SoudeP97" localSheetId="7">#REF!</definedName>
    <definedName name="SoudeP97" localSheetId="8">#REF!</definedName>
    <definedName name="SoudeP97" localSheetId="9">#REF!</definedName>
    <definedName name="SoudeP97" localSheetId="10">#REF!</definedName>
    <definedName name="SoudeP97">#REF!</definedName>
    <definedName name="SPR_GES_ET" localSheetId="6">#REF!</definedName>
    <definedName name="SPR_GES_ET" localSheetId="7">#REF!</definedName>
    <definedName name="SPR_GES_ET" localSheetId="8">#REF!</definedName>
    <definedName name="SPR_GES_ET" localSheetId="9">#REF!</definedName>
    <definedName name="SPR_GES_ET" localSheetId="10">#REF!</definedName>
    <definedName name="SPR_GES_ET">#REF!</definedName>
    <definedName name="SPR_GRES_ET" localSheetId="6">#REF!</definedName>
    <definedName name="SPR_GRES_ET" localSheetId="7">#REF!</definedName>
    <definedName name="SPR_GRES_ET" localSheetId="8">#REF!</definedName>
    <definedName name="SPR_GRES_ET" localSheetId="9">#REF!</definedName>
    <definedName name="SPR_GRES_ET" localSheetId="10">#REF!</definedName>
    <definedName name="SPR_GRES_ET">#REF!</definedName>
    <definedName name="SPR_OTH_ET" localSheetId="6">#REF!</definedName>
    <definedName name="SPR_OTH_ET" localSheetId="7">#REF!</definedName>
    <definedName name="SPR_OTH_ET" localSheetId="8">#REF!</definedName>
    <definedName name="SPR_OTH_ET" localSheetId="9">#REF!</definedName>
    <definedName name="SPR_OTH_ET" localSheetId="10">#REF!</definedName>
    <definedName name="SPR_OTH_ET">#REF!</definedName>
    <definedName name="SPR_PROT" localSheetId="6">#REF!,#REF!</definedName>
    <definedName name="SPR_PROT" localSheetId="7">#REF!,#REF!</definedName>
    <definedName name="SPR_PROT" localSheetId="8">#REF!,#REF!</definedName>
    <definedName name="SPR_PROT" localSheetId="9">#REF!,#REF!</definedName>
    <definedName name="SPR_PROT" localSheetId="10">#REF!,#REF!</definedName>
    <definedName name="SPR_PROT">#REF!,#REF!</definedName>
    <definedName name="SPR_TES_ET" localSheetId="6">#REF!</definedName>
    <definedName name="SPR_TES_ET" localSheetId="7">#REF!</definedName>
    <definedName name="SPR_TES_ET" localSheetId="8">#REF!</definedName>
    <definedName name="SPR_TES_ET" localSheetId="9">#REF!</definedName>
    <definedName name="SPR_TES_ET" localSheetId="10">#REF!</definedName>
    <definedName name="SPR_TES_ET">#REF!</definedName>
    <definedName name="SPRAV_PROT">[23]Справочники!$E$6,[23]Справочники!$D$11:$D$902,[23]Справочники!$E$3</definedName>
    <definedName name="sq" localSheetId="6">#REF!</definedName>
    <definedName name="sq" localSheetId="7">#REF!</definedName>
    <definedName name="sq" localSheetId="8">#REF!</definedName>
    <definedName name="sq" localSheetId="9">#REF!</definedName>
    <definedName name="sq" localSheetId="10">#REF!</definedName>
    <definedName name="sq">#REF!</definedName>
    <definedName name="Staffing_Plan_1" localSheetId="6">#REF!</definedName>
    <definedName name="Staffing_Plan_1" localSheetId="7">#REF!</definedName>
    <definedName name="Staffing_Plan_1" localSheetId="8">#REF!</definedName>
    <definedName name="Staffing_Plan_1" localSheetId="9">#REF!</definedName>
    <definedName name="Staffing_Plan_1" localSheetId="10">#REF!</definedName>
    <definedName name="Staffing_Plan_1">#REF!</definedName>
    <definedName name="Staffing_Plan_2" localSheetId="6">#REF!</definedName>
    <definedName name="Staffing_Plan_2" localSheetId="7">#REF!</definedName>
    <definedName name="Staffing_Plan_2" localSheetId="8">#REF!</definedName>
    <definedName name="Staffing_Plan_2" localSheetId="9">#REF!</definedName>
    <definedName name="Staffing_Plan_2" localSheetId="10">#REF!</definedName>
    <definedName name="Staffing_Plan_2">#REF!</definedName>
    <definedName name="Statement_of_Cash_Flows" localSheetId="6">#REF!</definedName>
    <definedName name="Statement_of_Cash_Flows" localSheetId="7">#REF!</definedName>
    <definedName name="Statement_of_Cash_Flows" localSheetId="8">#REF!</definedName>
    <definedName name="Statement_of_Cash_Flows" localSheetId="9">#REF!</definedName>
    <definedName name="Statement_of_Cash_Flows" localSheetId="10">#REF!</definedName>
    <definedName name="Statement_of_Cash_Flows">#REF!</definedName>
    <definedName name="station" localSheetId="6">#REF!</definedName>
    <definedName name="station" localSheetId="7">#REF!</definedName>
    <definedName name="station" localSheetId="8">#REF!</definedName>
    <definedName name="station" localSheetId="9">#REF!</definedName>
    <definedName name="station" localSheetId="10">#REF!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 localSheetId="6">#REF!</definedName>
    <definedName name="t_year" localSheetId="7">#REF!</definedName>
    <definedName name="t_year" localSheetId="8">#REF!</definedName>
    <definedName name="t_year" localSheetId="9">#REF!</definedName>
    <definedName name="t_year" localSheetId="10">#REF!</definedName>
    <definedName name="t_year">#REF!</definedName>
    <definedName name="T1_Protect" localSheetId="6">[0]!P15_T1_Protect,[0]!P16_T1_Protect,[0]!P17_T1_Protect,'5 анализ экон эффект 25'!P18_T1_Protect,'5 анализ экон эффект 25'!P19_T1_Protect</definedName>
    <definedName name="T1_Protect" localSheetId="7">[0]!P15_T1_Protect,[0]!P16_T1_Protect,[0]!P17_T1_Protect,'5 анализ экон эффект 26'!P18_T1_Protect,'5 анализ экон эффект 26'!P19_T1_Protect</definedName>
    <definedName name="T1_Protect" localSheetId="8">[0]!P15_T1_Protect,[0]!P16_T1_Protect,[0]!P17_T1_Protect,'5 анализ экон эффект 27'!P18_T1_Protect,'5 анализ экон эффект 27'!P19_T1_Protect</definedName>
    <definedName name="T1_Protect" localSheetId="9">[0]!P15_T1_Protect,[0]!P16_T1_Protect,[0]!P17_T1_Protect,'5 анализ экон эффект 28'!P18_T1_Protect,'5 анализ экон эффект 28'!P19_T1_Protect</definedName>
    <definedName name="T1_Protect" localSheetId="10">[0]!P15_T1_Protect,[0]!P16_T1_Protect,[0]!P17_T1_Protect,'5 анализ экон эффект 29'!P18_T1_Protect,'5 анализ экон эффект 29'!P19_T1_Protect</definedName>
    <definedName name="T1_Protect">P15_T1_Protect,P16_T1_Protect,P17_T1_Protect,P18_T1_Protect,P19_T1_Protect</definedName>
    <definedName name="T11?Data">#N/A</definedName>
    <definedName name="T15_Protect">'[16]15'!$E$25:$I$29,'[16]15'!$E$31:$I$34,'[16]15'!$E$36:$I$38,'[16]15'!$E$42:$I$43,'[16]15'!$E$9:$I$17,'[16]15'!$B$36:$B$38,'[16]15'!$E$19:$I$21</definedName>
    <definedName name="T16_Protect" localSheetId="6">'[16]16'!$G$44:$K$44,'[16]16'!$G$7:$K$8,[0]!P1_T16_Protect</definedName>
    <definedName name="T16_Protect" localSheetId="7">'[16]16'!$G$44:$K$44,'[16]16'!$G$7:$K$8,[0]!P1_T16_Protect</definedName>
    <definedName name="T16_Protect" localSheetId="8">'[16]16'!$G$44:$K$44,'[16]16'!$G$7:$K$8,[0]!P1_T16_Protect</definedName>
    <definedName name="T16_Protect" localSheetId="9">'[16]16'!$G$44:$K$44,'[16]16'!$G$7:$K$8,[0]!P1_T16_Protect</definedName>
    <definedName name="T16_Protect" localSheetId="10">'[16]16'!$G$44:$K$44,'[16]16'!$G$7:$K$8,[0]!P1_T16_Protect</definedName>
    <definedName name="T16_Protect">'[16]16'!$G$44:$K$44,'[16]16'!$G$7:$K$8,P1_T16_Protect</definedName>
    <definedName name="T17.1_Protect">'[16]17.1'!$D$14:$F$17,'[16]17.1'!$D$19:$F$22,'[16]17.1'!$I$9:$I$12,'[16]17.1'!$I$14:$I$17,'[16]17.1'!$I$19:$I$22,'[16]17.1'!$D$9:$F$12</definedName>
    <definedName name="T17?L7">'[8]29'!$L$60,'[8]29'!$O$60,'[8]29'!$F$60,'[8]29'!$I$60</definedName>
    <definedName name="T17?unit?ГКАЛЧ">'[8]29'!$M$26:$M$33,'[8]29'!$P$26:$P$33,'[8]29'!$G$52:$G$59,'[8]29'!$J$52:$J$59,'[8]29'!$M$52:$M$59,'[8]29'!$P$52:$P$59,'[8]29'!$G$26:$G$33,'[8]29'!$J$26:$J$33</definedName>
    <definedName name="T17?unit?РУБ.ГКАЛ" localSheetId="6">'[8]29'!$O$18:$O$25,[0]!P1_T17?unit?РУБ.ГКАЛ,[0]!P2_T17?unit?РУБ.ГКАЛ</definedName>
    <definedName name="T17?unit?РУБ.ГКАЛ" localSheetId="7">'[8]29'!$O$18:$O$25,[0]!P1_T17?unit?РУБ.ГКАЛ,[0]!P2_T17?unit?РУБ.ГКАЛ</definedName>
    <definedName name="T17?unit?РУБ.ГКАЛ" localSheetId="8">'[8]29'!$O$18:$O$25,[0]!P1_T17?unit?РУБ.ГКАЛ,[0]!P2_T17?unit?РУБ.ГКАЛ</definedName>
    <definedName name="T17?unit?РУБ.ГКАЛ" localSheetId="9">'[8]29'!$O$18:$O$25,[0]!P1_T17?unit?РУБ.ГКАЛ,[0]!P2_T17?unit?РУБ.ГКАЛ</definedName>
    <definedName name="T17?unit?РУБ.ГКАЛ" localSheetId="10">'[8]29'!$O$18:$O$25,[0]!P1_T17?unit?РУБ.ГКАЛ,[0]!P2_T17?unit?РУБ.ГКАЛ</definedName>
    <definedName name="T17?unit?РУБ.ГКАЛ">'[8]29'!$O$18:$O$25,P1_T17?unit?РУБ.ГКАЛ,P2_T17?unit?РУБ.ГКАЛ</definedName>
    <definedName name="T17?unit?ТГКАЛ" localSheetId="6">'[8]29'!$P$18:$P$25,[0]!P1_T17?unit?ТГКАЛ,[0]!P2_T17?unit?ТГКАЛ</definedName>
    <definedName name="T17?unit?ТГКАЛ" localSheetId="7">'[8]29'!$P$18:$P$25,[0]!P1_T17?unit?ТГКАЛ,[0]!P2_T17?unit?ТГКАЛ</definedName>
    <definedName name="T17?unit?ТГКАЛ" localSheetId="8">'[8]29'!$P$18:$P$25,[0]!P1_T17?unit?ТГКАЛ,[0]!P2_T17?unit?ТГКАЛ</definedName>
    <definedName name="T17?unit?ТГКАЛ" localSheetId="9">'[8]29'!$P$18:$P$25,[0]!P1_T17?unit?ТГКАЛ,[0]!P2_T17?unit?ТГКАЛ</definedName>
    <definedName name="T17?unit?ТГКАЛ" localSheetId="10">'[8]29'!$P$18:$P$25,[0]!P1_T17?unit?ТГКАЛ,[0]!P2_T17?unit?ТГКАЛ</definedName>
    <definedName name="T17?unit?ТГКАЛ">'[8]29'!$P$18:$P$25,P1_T17?unit?ТГКАЛ,P2_T17?unit?ТГКАЛ</definedName>
    <definedName name="T17?unit?ТРУБ.ГКАЛЧ.МЕС">'[8]29'!$L$26:$L$33,'[8]29'!$O$26:$O$33,'[8]29'!$F$52:$F$59,'[8]29'!$I$52:$I$59,'[8]29'!$L$52:$L$59,'[8]29'!$O$52:$O$59,'[8]29'!$F$26:$F$33,'[8]29'!$I$26:$I$33</definedName>
    <definedName name="T17_Protect" localSheetId="6">'[16]21.3'!$E$54:$I$57,'[16]21.3'!$E$10:$I$10,P1_T17_Protect</definedName>
    <definedName name="T17_Protect" localSheetId="7">'[16]21.3'!$E$54:$I$57,'[16]21.3'!$E$10:$I$10,P1_T17_Protect</definedName>
    <definedName name="T17_Protect" localSheetId="8">'[16]21.3'!$E$54:$I$57,'[16]21.3'!$E$10:$I$10,P1_T17_Protect</definedName>
    <definedName name="T17_Protect" localSheetId="9">'[16]21.3'!$E$54:$I$57,'[16]21.3'!$E$10:$I$10,P1_T17_Protect</definedName>
    <definedName name="T17_Protect" localSheetId="10">'[16]21.3'!$E$54:$I$57,'[16]21.3'!$E$10:$I$10,P1_T17_Protect</definedName>
    <definedName name="T17_Protect">'[16]21.3'!$E$54:$I$57,'[16]21.3'!$E$10:$I$10,P1_T17_Protect</definedName>
    <definedName name="T17_Protection" localSheetId="6">[0]!P2_T17_Protection,[0]!P3_T17_Protection,[0]!P4_T17_Protection,[0]!P5_T17_Protection,'5 анализ экон эффект 25'!P6_T17_Protection</definedName>
    <definedName name="T17_Protection" localSheetId="7">[0]!P2_T17_Protection,[0]!P3_T17_Protection,[0]!P4_T17_Protection,[0]!P5_T17_Protection,'5 анализ экон эффект 26'!P6_T17_Protection</definedName>
    <definedName name="T17_Protection" localSheetId="8">[0]!P2_T17_Protection,[0]!P3_T17_Protection,[0]!P4_T17_Protection,[0]!P5_T17_Protection,'5 анализ экон эффект 27'!P6_T17_Protection</definedName>
    <definedName name="T17_Protection" localSheetId="9">[0]!P2_T17_Protection,[0]!P3_T17_Protection,[0]!P4_T17_Protection,[0]!P5_T17_Protection,'5 анализ экон эффект 28'!P6_T17_Protection</definedName>
    <definedName name="T17_Protection" localSheetId="10">[0]!P2_T17_Protection,[0]!P3_T17_Protection,[0]!P4_T17_Protection,[0]!P5_T17_Protection,'5 анализ экон эффект 29'!P6_T17_Protection</definedName>
    <definedName name="T17_Protection">P2_T17_Protection,P3_T17_Protection,P4_T17_Protection,P5_T17_Protection,P6_T17_Protection</definedName>
    <definedName name="T18.1?Data" localSheetId="6">P1_T18.1?Data,P2_T18.1?Data</definedName>
    <definedName name="T18.1?Data" localSheetId="7">P1_T18.1?Data,P2_T18.1?Data</definedName>
    <definedName name="T18.1?Data" localSheetId="8">P1_T18.1?Data,P2_T18.1?Data</definedName>
    <definedName name="T18.1?Data" localSheetId="9">P1_T18.1?Data,P2_T18.1?Data</definedName>
    <definedName name="T18.1?Data" localSheetId="10">P1_T18.1?Data,P2_T18.1?Data</definedName>
    <definedName name="T18.1?Data">P1_T18.1?Data,P2_T18.1?Data</definedName>
    <definedName name="T18.2?item_ext?СБЫТ" localSheetId="6">'[16]18.2'!#REF!,'[16]18.2'!#REF!</definedName>
    <definedName name="T18.2?item_ext?СБЫТ" localSheetId="7">'[16]18.2'!#REF!,'[16]18.2'!#REF!</definedName>
    <definedName name="T18.2?item_ext?СБЫТ" localSheetId="8">'[16]18.2'!#REF!,'[16]18.2'!#REF!</definedName>
    <definedName name="T18.2?item_ext?СБЫТ" localSheetId="9">'[16]18.2'!#REF!,'[16]18.2'!#REF!</definedName>
    <definedName name="T18.2?item_ext?СБЫТ" localSheetId="10">'[16]18.2'!#REF!,'[16]18.2'!#REF!</definedName>
    <definedName name="T18.2?item_ext?СБЫТ">'[16]18.2'!#REF!,'[16]18.2'!#REF!</definedName>
    <definedName name="T18.2?ВРАС">'[16]18.2'!$B$34:$B$36,'[16]18.2'!$B$28:$B$30</definedName>
    <definedName name="T18.2_Protect" localSheetId="6">'[16]18.2'!$F$56:$J$57,'[16]18.2'!$F$60:$J$60,'[16]18.2'!$F$62:$J$65,'[16]18.2'!$F$6:$J$8,[0]!P1_T18.2_Protect</definedName>
    <definedName name="T18.2_Protect" localSheetId="7">'[16]18.2'!$F$56:$J$57,'[16]18.2'!$F$60:$J$60,'[16]18.2'!$F$62:$J$65,'[16]18.2'!$F$6:$J$8,[0]!P1_T18.2_Protect</definedName>
    <definedName name="T18.2_Protect" localSheetId="8">'[16]18.2'!$F$56:$J$57,'[16]18.2'!$F$60:$J$60,'[16]18.2'!$F$62:$J$65,'[16]18.2'!$F$6:$J$8,[0]!P1_T18.2_Protect</definedName>
    <definedName name="T18.2_Protect" localSheetId="9">'[16]18.2'!$F$56:$J$57,'[16]18.2'!$F$60:$J$60,'[16]18.2'!$F$62:$J$65,'[16]18.2'!$F$6:$J$8,[0]!P1_T18.2_Protect</definedName>
    <definedName name="T18.2_Protect" localSheetId="10">'[16]18.2'!$F$56:$J$57,'[16]18.2'!$F$60:$J$60,'[16]18.2'!$F$62:$J$65,'[16]18.2'!$F$6:$J$8,[0]!P1_T18.2_Protect</definedName>
    <definedName name="T18.2_Protect">'[16]18.2'!$F$56:$J$57,'[16]18.2'!$F$60:$J$60,'[16]18.2'!$F$62:$J$65,'[16]18.2'!$F$6:$J$8,P1_T18.2_Protect</definedName>
    <definedName name="T19.1.1?Data" localSheetId="6">P1_T19.1.1?Data,P2_T19.1.1?Data</definedName>
    <definedName name="T19.1.1?Data" localSheetId="7">P1_T19.1.1?Data,P2_T19.1.1?Data</definedName>
    <definedName name="T19.1.1?Data" localSheetId="8">P1_T19.1.1?Data,P2_T19.1.1?Data</definedName>
    <definedName name="T19.1.1?Data" localSheetId="9">P1_T19.1.1?Data,P2_T19.1.1?Data</definedName>
    <definedName name="T19.1.1?Data" localSheetId="10">P1_T19.1.1?Data,P2_T19.1.1?Data</definedName>
    <definedName name="T19.1.1?Data">P1_T19.1.1?Data,P2_T19.1.1?Data</definedName>
    <definedName name="T19.1.2?Data" localSheetId="6">P1_T19.1.2?Data,P2_T19.1.2?Data</definedName>
    <definedName name="T19.1.2?Data" localSheetId="7">P1_T19.1.2?Data,P2_T19.1.2?Data</definedName>
    <definedName name="T19.1.2?Data" localSheetId="8">P1_T19.1.2?Data,P2_T19.1.2?Data</definedName>
    <definedName name="T19.1.2?Data" localSheetId="9">P1_T19.1.2?Data,P2_T19.1.2?Data</definedName>
    <definedName name="T19.1.2?Data" localSheetId="10">P1_T19.1.2?Data,P2_T19.1.2?Data</definedName>
    <definedName name="T19.1.2?Data">P1_T19.1.2?Data,P2_T19.1.2?Data</definedName>
    <definedName name="T19.2?Data" localSheetId="6">P1_T19.2?Data,P2_T19.2?Data</definedName>
    <definedName name="T19.2?Data" localSheetId="7">P1_T19.2?Data,P2_T19.2?Data</definedName>
    <definedName name="T19.2?Data" localSheetId="8">P1_T19.2?Data,P2_T19.2?Data</definedName>
    <definedName name="T19.2?Data" localSheetId="9">P1_T19.2?Data,P2_T19.2?Data</definedName>
    <definedName name="T19.2?Data" localSheetId="10">P1_T19.2?Data,P2_T19.2?Data</definedName>
    <definedName name="T19.2?Data">P1_T19.2?Data,P2_T19.2?Data</definedName>
    <definedName name="T19?Data">'[8]19'!$J$8:$M$16,'[8]19'!$C$8:$H$16</definedName>
    <definedName name="T19_Protection">'[8]19'!$E$13:$H$13,'[8]19'!$E$15:$H$15,'[8]19'!$J$8:$M$11,'[8]19'!$J$13:$M$13,'[8]19'!$J$15:$M$15,'[8]19'!$E$4:$H$4,'[8]19'!$J$4:$M$4,'[8]19'!$E$8:$H$11</definedName>
    <definedName name="T2.1?Data">#N/A</definedName>
    <definedName name="T2.1?Protection" localSheetId="6">'5 анализ экон эффект 25'!P6_T2.1?Protection</definedName>
    <definedName name="T2.1?Protection" localSheetId="7">'5 анализ экон эффект 26'!P6_T2.1?Protection</definedName>
    <definedName name="T2.1?Protection" localSheetId="8">'5 анализ экон эффект 27'!P6_T2.1?Protection</definedName>
    <definedName name="T2.1?Protection" localSheetId="9">'5 анализ экон эффект 28'!P6_T2.1?Protection</definedName>
    <definedName name="T2.1?Protection" localSheetId="10">'5 анализ экон эффект 29'!P6_T2.1?Protection</definedName>
    <definedName name="T2.1?Protection">P6_T2.1?Protection</definedName>
    <definedName name="T2.3_Protect">'[16]2.3'!$F$30:$G$34,'[16]2.3'!$H$24:$K$28</definedName>
    <definedName name="T2?Protection" localSheetId="6">P1_T2?Protection,P2_T2?Protection</definedName>
    <definedName name="T2?Protection" localSheetId="7">P1_T2?Protection,P2_T2?Protection</definedName>
    <definedName name="T2?Protection" localSheetId="8">P1_T2?Protection,P2_T2?Protection</definedName>
    <definedName name="T2?Protection" localSheetId="9">P1_T2?Protection,P2_T2?Protection</definedName>
    <definedName name="T2?Protection" localSheetId="10">P1_T2?Protection,P2_T2?Protection</definedName>
    <definedName name="T2?Protection">P1_T2?Protection,P2_T2?Protection</definedName>
    <definedName name="T2_DiapProt" localSheetId="6">P1_T2_DiapProt,P2_T2_DiapProt</definedName>
    <definedName name="T2_DiapProt" localSheetId="7">P1_T2_DiapProt,P2_T2_DiapProt</definedName>
    <definedName name="T2_DiapProt" localSheetId="8">P1_T2_DiapProt,P2_T2_DiapProt</definedName>
    <definedName name="T2_DiapProt" localSheetId="9">P1_T2_DiapProt,P2_T2_DiapProt</definedName>
    <definedName name="T2_DiapProt" localSheetId="10">P1_T2_DiapProt,P2_T2_DiapProt</definedName>
    <definedName name="T2_DiapProt">P1_T2_DiapProt,P2_T2_DiapProt</definedName>
    <definedName name="T20.1?Columns" localSheetId="6">#REF!</definedName>
    <definedName name="T20.1?Columns" localSheetId="7">#REF!</definedName>
    <definedName name="T20.1?Columns" localSheetId="8">#REF!</definedName>
    <definedName name="T20.1?Columns" localSheetId="9">#REF!</definedName>
    <definedName name="T20.1?Columns" localSheetId="10">#REF!</definedName>
    <definedName name="T20.1?Columns">#REF!</definedName>
    <definedName name="T20.1?Investments" localSheetId="6">#REF!</definedName>
    <definedName name="T20.1?Investments" localSheetId="7">#REF!</definedName>
    <definedName name="T20.1?Investments" localSheetId="8">#REF!</definedName>
    <definedName name="T20.1?Investments" localSheetId="9">#REF!</definedName>
    <definedName name="T20.1?Investments" localSheetId="10">#REF!</definedName>
    <definedName name="T20.1?Investments">#REF!</definedName>
    <definedName name="T20.1?Scope" localSheetId="6">#REF!</definedName>
    <definedName name="T20.1?Scope" localSheetId="7">#REF!</definedName>
    <definedName name="T20.1?Scope" localSheetId="8">#REF!</definedName>
    <definedName name="T20.1?Scope" localSheetId="9">#REF!</definedName>
    <definedName name="T20.1?Scope" localSheetId="10">#REF!</definedName>
    <definedName name="T20.1?Scope">#REF!</definedName>
    <definedName name="T20.1_Protect" localSheetId="6">#REF!</definedName>
    <definedName name="T20.1_Protect" localSheetId="7">#REF!</definedName>
    <definedName name="T20.1_Protect" localSheetId="8">#REF!</definedName>
    <definedName name="T20.1_Protect" localSheetId="9">#REF!</definedName>
    <definedName name="T20.1_Protect" localSheetId="10">#REF!</definedName>
    <definedName name="T20.1_Protect">#REF!</definedName>
    <definedName name="T20?Columns" localSheetId="6">#REF!</definedName>
    <definedName name="T20?Columns" localSheetId="7">#REF!</definedName>
    <definedName name="T20?Columns" localSheetId="8">#REF!</definedName>
    <definedName name="T20?Columns" localSheetId="9">#REF!</definedName>
    <definedName name="T20?Columns" localSheetId="10">#REF!</definedName>
    <definedName name="T20?Columns">#REF!</definedName>
    <definedName name="T20?ItemComments" localSheetId="6">#REF!</definedName>
    <definedName name="T20?ItemComments" localSheetId="7">#REF!</definedName>
    <definedName name="T20?ItemComments" localSheetId="8">#REF!</definedName>
    <definedName name="T20?ItemComments" localSheetId="9">#REF!</definedName>
    <definedName name="T20?ItemComments" localSheetId="10">#REF!</definedName>
    <definedName name="T20?ItemComments">#REF!</definedName>
    <definedName name="T20?Items" localSheetId="6">#REF!</definedName>
    <definedName name="T20?Items" localSheetId="7">#REF!</definedName>
    <definedName name="T20?Items" localSheetId="8">#REF!</definedName>
    <definedName name="T20?Items" localSheetId="9">#REF!</definedName>
    <definedName name="T20?Items" localSheetId="10">#REF!</definedName>
    <definedName name="T20?Items">#REF!</definedName>
    <definedName name="T20?Scope" localSheetId="6">#REF!</definedName>
    <definedName name="T20?Scope" localSheetId="7">#REF!</definedName>
    <definedName name="T20?Scope" localSheetId="8">#REF!</definedName>
    <definedName name="T20?Scope" localSheetId="9">#REF!</definedName>
    <definedName name="T20?Scope" localSheetId="10">#REF!</definedName>
    <definedName name="T20?Scope">#REF!</definedName>
    <definedName name="T20?unit?МКВТЧ">'[8]20'!$C$13:$M$13,'[8]20'!$C$15:$M$19,'[8]20'!$C$8:$M$11</definedName>
    <definedName name="T20_Protect" localSheetId="6">#REF!,#REF!</definedName>
    <definedName name="T20_Protect" localSheetId="7">#REF!,#REF!</definedName>
    <definedName name="T20_Protect" localSheetId="8">#REF!,#REF!</definedName>
    <definedName name="T20_Protect" localSheetId="9">#REF!,#REF!</definedName>
    <definedName name="T20_Protect" localSheetId="10">#REF!,#REF!</definedName>
    <definedName name="T20_Protect">#REF!,#REF!</definedName>
    <definedName name="T20_Protection" localSheetId="6">'[8]20'!$E$8:$H$11,[0]!P1_T20_Protection</definedName>
    <definedName name="T20_Protection" localSheetId="7">'[8]20'!$E$8:$H$11,[0]!P1_T20_Protection</definedName>
    <definedName name="T20_Protection" localSheetId="8">'[8]20'!$E$8:$H$11,[0]!P1_T20_Protection</definedName>
    <definedName name="T20_Protection" localSheetId="9">'[8]20'!$E$8:$H$11,[0]!P1_T20_Protection</definedName>
    <definedName name="T20_Protection" localSheetId="10">'[8]20'!$E$8:$H$11,[0]!P1_T20_Protection</definedName>
    <definedName name="T20_Protection">'[8]20'!$E$8:$H$11,P1_T20_Protection</definedName>
    <definedName name="T21.2.1?Data" localSheetId="6">P1_T21.2.1?Data,P2_T21.2.1?Data</definedName>
    <definedName name="T21.2.1?Data" localSheetId="7">P1_T21.2.1?Data,P2_T21.2.1?Data</definedName>
    <definedName name="T21.2.1?Data" localSheetId="8">P1_T21.2.1?Data,P2_T21.2.1?Data</definedName>
    <definedName name="T21.2.1?Data" localSheetId="9">P1_T21.2.1?Data,P2_T21.2.1?Data</definedName>
    <definedName name="T21.2.1?Data" localSheetId="10">P1_T21.2.1?Data,P2_T21.2.1?Data</definedName>
    <definedName name="T21.2.1?Data">P1_T21.2.1?Data,P2_T21.2.1?Data</definedName>
    <definedName name="T21.2.2?Data" localSheetId="6">P1_T21.2.2?Data,P2_T21.2.2?Data</definedName>
    <definedName name="T21.2.2?Data" localSheetId="7">P1_T21.2.2?Data,P2_T21.2.2?Data</definedName>
    <definedName name="T21.2.2?Data" localSheetId="8">P1_T21.2.2?Data,P2_T21.2.2?Data</definedName>
    <definedName name="T21.2.2?Data" localSheetId="9">P1_T21.2.2?Data,P2_T21.2.2?Data</definedName>
    <definedName name="T21.2.2?Data" localSheetId="10">P1_T21.2.2?Data,P2_T21.2.2?Data</definedName>
    <definedName name="T21.2.2?Data">P1_T21.2.2?Data,P2_T21.2.2?Data</definedName>
    <definedName name="T21.3?item_ext?СБЫТ" localSheetId="6">'[16]21.3'!#REF!,'[16]21.3'!#REF!</definedName>
    <definedName name="T21.3?item_ext?СБЫТ" localSheetId="7">'[16]21.3'!#REF!,'[16]21.3'!#REF!</definedName>
    <definedName name="T21.3?item_ext?СБЫТ" localSheetId="8">'[16]21.3'!#REF!,'[16]21.3'!#REF!</definedName>
    <definedName name="T21.3?item_ext?СБЫТ" localSheetId="9">'[16]21.3'!#REF!,'[16]21.3'!#REF!</definedName>
    <definedName name="T21.3?item_ext?СБЫТ" localSheetId="10">'[16]21.3'!#REF!,'[16]21.3'!#REF!</definedName>
    <definedName name="T21.3?item_ext?СБЫТ">'[16]21.3'!#REF!,'[16]21.3'!#REF!</definedName>
    <definedName name="T21.3?ВРАС">'[16]21.3'!$B$28:$B$30,'[16]21.3'!$B$48:$B$50</definedName>
    <definedName name="T21.3_Protect">'[16]21.3'!$E$19:$I$22,'[16]21.3'!$E$24:$I$25,'[16]21.3'!$B$28:$I$30,'[16]21.3'!$E$32:$I$32,'[16]21.3'!$E$35:$I$45,'[16]21.3'!$B$48:$I$50,'[16]21.3'!$E$13:$I$17</definedName>
    <definedName name="T21.4?Data" localSheetId="6">P1_T21.4?Data,P2_T21.4?Data</definedName>
    <definedName name="T21.4?Data" localSheetId="7">P1_T21.4?Data,P2_T21.4?Data</definedName>
    <definedName name="T21.4?Data" localSheetId="8">P1_T21.4?Data,P2_T21.4?Data</definedName>
    <definedName name="T21.4?Data" localSheetId="9">P1_T21.4?Data,P2_T21.4?Data</definedName>
    <definedName name="T21.4?Data" localSheetId="10">P1_T21.4?Data,P2_T21.4?Data</definedName>
    <definedName name="T21.4?Data">P1_T21.4?Data,P2_T21.4?Data</definedName>
    <definedName name="T21?axis?R?ПЭ">'[8]21'!$D$14:$S$16,'[8]21'!$D$26:$S$28,'[8]21'!$D$20:$S$22</definedName>
    <definedName name="T21?axis?R?ПЭ?">'[8]21'!$B$14:$B$16,'[8]21'!$B$26:$B$28,'[8]21'!$B$20:$B$22</definedName>
    <definedName name="T21?Data">'[8]21'!$D$14:$S$16,'[8]21'!$D$18:$S$18,'[8]21'!$D$20:$S$22,'[8]21'!$D$24:$S$24,'[8]21'!$D$26:$S$28,'[8]21'!$D$31:$S$33,'[8]21'!$D$11:$S$12</definedName>
    <definedName name="T21?L1">'[8]21'!$D$11:$S$12,'[8]21'!$D$14:$S$16,'[8]21'!$D$18:$S$18,'[8]21'!$D$20:$S$22,'[8]21'!$D$26:$S$28,'[8]21'!$D$24:$S$24</definedName>
    <definedName name="T21_Protection" localSheetId="6">[0]!P2_T21_Protection,'5 анализ экон эффект 25'!P3_T21_Protection</definedName>
    <definedName name="T21_Protection" localSheetId="7">[0]!P2_T21_Protection,'5 анализ экон эффект 26'!P3_T21_Protection</definedName>
    <definedName name="T21_Protection" localSheetId="8">[0]!P2_T21_Protection,'5 анализ экон эффект 27'!P3_T21_Protection</definedName>
    <definedName name="T21_Protection" localSheetId="9">[0]!P2_T21_Protection,'5 анализ экон эффект 28'!P3_T21_Protection</definedName>
    <definedName name="T21_Protection" localSheetId="10">[0]!P2_T21_Protection,'5 анализ экон эффект 29'!P3_T21_Protection</definedName>
    <definedName name="T21_Protection">P2_T21_Protection,P3_T21_Protection</definedName>
    <definedName name="T22?item_ext?ВСЕГО">'[8]22'!$E$8:$F$31,'[8]22'!$I$8:$J$31</definedName>
    <definedName name="T22?item_ext?ЭС">'[8]22'!$K$8:$L$31,'[8]22'!$G$8:$H$31</definedName>
    <definedName name="T22?L1">'[8]22'!$G$8:$G$31,'[8]22'!$I$8:$I$31,'[8]22'!$K$8:$K$31,'[8]22'!$E$8:$E$31</definedName>
    <definedName name="T22?L2">'[8]22'!$H$8:$H$31,'[8]22'!$J$8:$J$31,'[8]22'!$L$8:$L$31,'[8]22'!$F$8:$F$31</definedName>
    <definedName name="T22?unit?ГКАЛ.Ч">'[8]22'!$G$8:$G$31,'[8]22'!$I$8:$I$31,'[8]22'!$K$8:$K$31,'[8]22'!$E$8:$E$31</definedName>
    <definedName name="T22?unit?ТГКАЛ">'[8]22'!$H$8:$H$31,'[8]22'!$J$8:$J$31,'[8]22'!$L$8:$L$31,'[8]22'!$F$8:$F$31</definedName>
    <definedName name="T22_Protection">'[8]22'!$E$19:$L$23,'[8]22'!$E$25:$L$25,'[8]22'!$E$27:$L$31,'[8]22'!$E$17:$L$17</definedName>
    <definedName name="T23?axis?R?ВТОП">'[8]23'!$E$8:$P$30,'[8]23'!$E$36:$P$58</definedName>
    <definedName name="T23?axis?R?ВТОП?">'[8]23'!$C$8:$C$30,'[8]23'!$C$36:$C$58</definedName>
    <definedName name="T23?axis?R?ПЭ">'[8]23'!$E$8:$P$30,'[8]23'!$E$36:$P$58</definedName>
    <definedName name="T23?axis?R?ПЭ?">'[8]23'!$B$8:$B$30,'[8]23'!$B$36:$B$58</definedName>
    <definedName name="T23?axis?R?СЦТ">'[8]23'!$E$32:$P$34,'[8]23'!$E$60:$P$62</definedName>
    <definedName name="T23?axis?R?СЦТ?">'[8]23'!$A$60:$A$62,'[8]23'!$A$32:$A$34</definedName>
    <definedName name="T23?Data">'[8]23'!$E$37:$P$63,'[8]23'!$E$9:$P$35</definedName>
    <definedName name="T23?item_ext?ВСЕГО">'[8]23'!$A$55:$P$58,'[8]23'!$A$27:$P$30</definedName>
    <definedName name="T23?item_ext?ИТОГО">'[8]23'!$A$59:$P$59,'[8]23'!$A$31:$P$31</definedName>
    <definedName name="T23?item_ext?СЦТ">'[8]23'!$A$60:$P$62,'[8]23'!$A$32:$P$34</definedName>
    <definedName name="T23_Protection" localSheetId="6">'[8]23'!$A$60:$A$62,'[8]23'!$F$60:$J$62,'[8]23'!$O$60:$P$62,'[8]23'!$A$9:$A$25,[0]!P1_T23_Protection</definedName>
    <definedName name="T23_Protection" localSheetId="7">'[8]23'!$A$60:$A$62,'[8]23'!$F$60:$J$62,'[8]23'!$O$60:$P$62,'[8]23'!$A$9:$A$25,[0]!P1_T23_Protection</definedName>
    <definedName name="T23_Protection" localSheetId="8">'[8]23'!$A$60:$A$62,'[8]23'!$F$60:$J$62,'[8]23'!$O$60:$P$62,'[8]23'!$A$9:$A$25,[0]!P1_T23_Protection</definedName>
    <definedName name="T23_Protection" localSheetId="9">'[8]23'!$A$60:$A$62,'[8]23'!$F$60:$J$62,'[8]23'!$O$60:$P$62,'[8]23'!$A$9:$A$25,[0]!P1_T23_Protection</definedName>
    <definedName name="T23_Protection" localSheetId="10">'[8]23'!$A$60:$A$62,'[8]23'!$F$60:$J$62,'[8]23'!$O$60:$P$62,'[8]23'!$A$9:$A$25,[0]!P1_T23_Protection</definedName>
    <definedName name="T23_Protection">'[8]23'!$A$60:$A$62,'[8]23'!$F$60:$J$62,'[8]23'!$O$60:$P$62,'[8]23'!$A$9:$A$25,P1_T23_Protection</definedName>
    <definedName name="T24_Protection">'[8]24'!$E$24:$H$37,'[8]24'!$B$35:$B$37,'[8]24'!$E$41:$H$42,'[8]24'!$J$8:$M$21,'[8]24'!$J$24:$M$37,'[8]24'!$J$41:$M$42,'[8]24'!$E$8:$H$21</definedName>
    <definedName name="T25_protection" localSheetId="6">[0]!P1_T25_protection,[0]!P2_T25_protection</definedName>
    <definedName name="T25_protection" localSheetId="7">[0]!P1_T25_protection,[0]!P2_T25_protection</definedName>
    <definedName name="T25_protection" localSheetId="8">[0]!P1_T25_protection,[0]!P2_T25_protection</definedName>
    <definedName name="T25_protection" localSheetId="9">[0]!P1_T25_protection,[0]!P2_T25_protection</definedName>
    <definedName name="T25_protection" localSheetId="10">[0]!P1_T25_protection,[0]!P2_T25_protection</definedName>
    <definedName name="T25_protection">P1_T25_protection,P2_T25_protection</definedName>
    <definedName name="T26?axis?R?ВРАС">'[8]26'!$C$34:$N$36,'[8]26'!$C$22:$N$24</definedName>
    <definedName name="T26?axis?R?ВРАС?">'[8]26'!$B$34:$B$36,'[8]26'!$B$22:$B$24</definedName>
    <definedName name="T26?L1">'[8]26'!$F$8:$N$8,'[8]26'!$C$8:$D$8</definedName>
    <definedName name="T26?L1.1">'[8]26'!$F$10:$N$10,'[8]26'!$C$10:$D$10</definedName>
    <definedName name="T26?L2">'[8]26'!$F$11:$N$11,'[8]26'!$C$11:$D$11</definedName>
    <definedName name="T26?L2.1">'[8]26'!$F$13:$N$13,'[8]26'!$C$13:$D$13</definedName>
    <definedName name="T26?L3">'[8]26'!$F$14:$N$14,'[8]26'!$C$14:$D$14</definedName>
    <definedName name="T26?L4">'[8]26'!$F$15:$N$15,'[8]26'!$C$15:$D$15</definedName>
    <definedName name="T26?L5">'[8]26'!$F$16:$N$16,'[8]26'!$C$16:$D$16</definedName>
    <definedName name="T26?L5.1">'[8]26'!$F$18:$N$18,'[8]26'!$C$18:$D$18</definedName>
    <definedName name="T26?L5.2">'[8]26'!$F$19:$N$19,'[8]26'!$C$19:$D$19</definedName>
    <definedName name="T26?L5.3">'[8]26'!$F$20:$N$20,'[8]26'!$C$20:$D$20</definedName>
    <definedName name="T26?L5.3.x">'[8]26'!$F$22:$N$24,'[8]26'!$C$22:$D$24</definedName>
    <definedName name="T26?L6">'[8]26'!$F$26:$N$26,'[8]26'!$C$26:$D$26</definedName>
    <definedName name="T26?L7">'[8]26'!$F$27:$N$27,'[8]26'!$C$27:$D$27</definedName>
    <definedName name="T26?L7.1">'[8]26'!$F$29:$N$29,'[8]26'!$C$29:$D$29</definedName>
    <definedName name="T26?L7.2">'[8]26'!$F$30:$N$30,'[8]26'!$C$30:$D$30</definedName>
    <definedName name="T26?L7.3">'[8]26'!$F$31:$N$31,'[8]26'!$C$31:$D$31</definedName>
    <definedName name="T26?L7.4">'[8]26'!$F$32:$N$32,'[8]26'!$C$32:$D$32</definedName>
    <definedName name="T26?L7.4.x">'[8]26'!$F$34:$N$36,'[8]26'!$C$34:$D$36</definedName>
    <definedName name="T26?L8">'[8]26'!$F$38:$N$38,'[8]26'!$C$38:$D$38</definedName>
    <definedName name="T26_Protection" localSheetId="6">'[8]26'!$K$34:$N$36,'[8]26'!$B$22:$B$24,[0]!P1_T26_Protection,[0]!P2_T26_Protection</definedName>
    <definedName name="T26_Protection" localSheetId="7">'[8]26'!$K$34:$N$36,'[8]26'!$B$22:$B$24,[0]!P1_T26_Protection,[0]!P2_T26_Protection</definedName>
    <definedName name="T26_Protection" localSheetId="8">'[8]26'!$K$34:$N$36,'[8]26'!$B$22:$B$24,[0]!P1_T26_Protection,[0]!P2_T26_Protection</definedName>
    <definedName name="T26_Protection" localSheetId="9">'[8]26'!$K$34:$N$36,'[8]26'!$B$22:$B$24,[0]!P1_T26_Protection,[0]!P2_T26_Protection</definedName>
    <definedName name="T26_Protection" localSheetId="10">'[8]26'!$K$34:$N$36,'[8]26'!$B$22:$B$24,[0]!P1_T26_Protection,[0]!P2_T26_Protection</definedName>
    <definedName name="T26_Protection">'[8]26'!$K$34:$N$36,'[8]26'!$B$22:$B$24,P1_T26_Protection,P2_T26_Protection</definedName>
    <definedName name="T27?axis?R?ВРАС">'[8]27'!$C$34:$S$36,'[8]27'!$C$22:$S$24</definedName>
    <definedName name="T27?axis?R?ВРАС?">'[8]27'!$B$34:$B$36,'[8]27'!$B$22:$B$24</definedName>
    <definedName name="T27?L1.1">'[8]27'!$F$10:$S$10,'[8]27'!$C$10:$D$10</definedName>
    <definedName name="T27?L2.1">'[8]27'!$F$13:$S$13,'[8]27'!$C$13:$D$13</definedName>
    <definedName name="T27?L5.3">'[8]27'!$F$20:$S$20,'[8]27'!$C$20:$D$20</definedName>
    <definedName name="T27?L5.3.x">'[8]27'!$F$22:$S$24,'[8]27'!$C$22:$D$24</definedName>
    <definedName name="T27?L7">'[8]27'!$F$27:$S$27,'[8]27'!$C$27:$D$27</definedName>
    <definedName name="T27?L7.1">'[8]27'!$F$29:$S$29,'[8]27'!$C$29:$D$29</definedName>
    <definedName name="T27?L7.2">'[8]27'!$F$30:$S$30,'[8]27'!$C$30:$D$30</definedName>
    <definedName name="T27?L7.3">'[8]27'!$F$31:$S$31,'[8]27'!$C$31:$D$31</definedName>
    <definedName name="T27?L7.4">'[8]27'!$F$32:$S$32,'[8]27'!$C$32:$D$32</definedName>
    <definedName name="T27?L7.4.x">'[8]27'!$F$34:$S$36,'[8]27'!$C$34:$D$36</definedName>
    <definedName name="T27?L8">'[8]27'!$F$38:$S$38,'[8]27'!$C$38:$D$38</definedName>
    <definedName name="T27_Protect">'[16]27'!$E$12:$E$13,'[16]27'!$K$4:$AH$4,'[16]27'!$AK$12:$AK$13</definedName>
    <definedName name="T27_Protection" localSheetId="6">'[8]27'!$P$34:$S$36,'[8]27'!$B$22:$B$24,[0]!P1_T27_Protection,[0]!P2_T27_Protection,[0]!P3_T27_Protection</definedName>
    <definedName name="T27_Protection" localSheetId="7">'[8]27'!$P$34:$S$36,'[8]27'!$B$22:$B$24,[0]!P1_T27_Protection,[0]!P2_T27_Protection,[0]!P3_T27_Protection</definedName>
    <definedName name="T27_Protection" localSheetId="8">'[8]27'!$P$34:$S$36,'[8]27'!$B$22:$B$24,[0]!P1_T27_Protection,[0]!P2_T27_Protection,[0]!P3_T27_Protection</definedName>
    <definedName name="T27_Protection" localSheetId="9">'[8]27'!$P$34:$S$36,'[8]27'!$B$22:$B$24,[0]!P1_T27_Protection,[0]!P2_T27_Protection,[0]!P3_T27_Protection</definedName>
    <definedName name="T27_Protection" localSheetId="10">'[8]27'!$P$34:$S$36,'[8]27'!$B$22:$B$24,[0]!P1_T27_Protection,[0]!P2_T27_Protection,[0]!P3_T27_Protection</definedName>
    <definedName name="T27_Protection">'[8]27'!$P$34:$S$36,'[8]27'!$B$22:$B$24,P1_T27_Protection,P2_T27_Protection,P3_T27_Protection</definedName>
    <definedName name="T28.3?unit?РУБ.ГКАЛ" localSheetId="6">P1_T28.3?unit?РУБ.ГКАЛ,P2_T28.3?unit?РУБ.ГКАЛ</definedName>
    <definedName name="T28.3?unit?РУБ.ГКАЛ" localSheetId="7">P1_T28.3?unit?РУБ.ГКАЛ,P2_T28.3?unit?РУБ.ГКАЛ</definedName>
    <definedName name="T28.3?unit?РУБ.ГКАЛ" localSheetId="8">P1_T28.3?unit?РУБ.ГКАЛ,P2_T28.3?unit?РУБ.ГКАЛ</definedName>
    <definedName name="T28.3?unit?РУБ.ГКАЛ" localSheetId="9">P1_T28.3?unit?РУБ.ГКАЛ,P2_T28.3?unit?РУБ.ГКАЛ</definedName>
    <definedName name="T28.3?unit?РУБ.ГКАЛ" localSheetId="10">P1_T28.3?unit?РУБ.ГКАЛ,P2_T28.3?unit?РУБ.ГКАЛ</definedName>
    <definedName name="T28.3?unit?РУБ.ГКАЛ">P1_T28.3?unit?РУБ.ГКАЛ,P2_T28.3?unit?РУБ.ГКАЛ</definedName>
    <definedName name="T28?axis?R?ПЭ" localSheetId="6">[0]!P2_T28?axis?R?ПЭ,[0]!P3_T28?axis?R?ПЭ,[0]!P4_T28?axis?R?ПЭ,[0]!P5_T28?axis?R?ПЭ,'5 анализ экон эффект 25'!P6_T28?axis?R?ПЭ</definedName>
    <definedName name="T28?axis?R?ПЭ" localSheetId="7">[0]!P2_T28?axis?R?ПЭ,[0]!P3_T28?axis?R?ПЭ,[0]!P4_T28?axis?R?ПЭ,[0]!P5_T28?axis?R?ПЭ,'5 анализ экон эффект 26'!P6_T28?axis?R?ПЭ</definedName>
    <definedName name="T28?axis?R?ПЭ" localSheetId="8">[0]!P2_T28?axis?R?ПЭ,[0]!P3_T28?axis?R?ПЭ,[0]!P4_T28?axis?R?ПЭ,[0]!P5_T28?axis?R?ПЭ,'5 анализ экон эффект 27'!P6_T28?axis?R?ПЭ</definedName>
    <definedName name="T28?axis?R?ПЭ" localSheetId="9">[0]!P2_T28?axis?R?ПЭ,[0]!P3_T28?axis?R?ПЭ,[0]!P4_T28?axis?R?ПЭ,[0]!P5_T28?axis?R?ПЭ,'5 анализ экон эффект 28'!P6_T28?axis?R?ПЭ</definedName>
    <definedName name="T28?axis?R?ПЭ" localSheetId="10">[0]!P2_T28?axis?R?ПЭ,[0]!P3_T28?axis?R?ПЭ,[0]!P4_T28?axis?R?ПЭ,[0]!P5_T28?axis?R?ПЭ,'5 анализ экон эффект 29'!P6_T28?axis?R?ПЭ</definedName>
    <definedName name="T28?axis?R?ПЭ">P2_T28?axis?R?ПЭ,P3_T28?axis?R?ПЭ,P4_T28?axis?R?ПЭ,P5_T28?axis?R?ПЭ,P6_T28?axis?R?ПЭ</definedName>
    <definedName name="T28?axis?R?ПЭ?" localSheetId="6">[0]!P2_T28?axis?R?ПЭ?,[0]!P3_T28?axis?R?ПЭ?,[0]!P4_T28?axis?R?ПЭ?,[0]!P5_T28?axis?R?ПЭ?,'5 анализ экон эффект 25'!P6_T28?axis?R?ПЭ?</definedName>
    <definedName name="T28?axis?R?ПЭ?" localSheetId="7">[0]!P2_T28?axis?R?ПЭ?,[0]!P3_T28?axis?R?ПЭ?,[0]!P4_T28?axis?R?ПЭ?,[0]!P5_T28?axis?R?ПЭ?,'5 анализ экон эффект 26'!P6_T28?axis?R?ПЭ?</definedName>
    <definedName name="T28?axis?R?ПЭ?" localSheetId="8">[0]!P2_T28?axis?R?ПЭ?,[0]!P3_T28?axis?R?ПЭ?,[0]!P4_T28?axis?R?ПЭ?,[0]!P5_T28?axis?R?ПЭ?,'5 анализ экон эффект 27'!P6_T28?axis?R?ПЭ?</definedName>
    <definedName name="T28?axis?R?ПЭ?" localSheetId="9">[0]!P2_T28?axis?R?ПЭ?,[0]!P3_T28?axis?R?ПЭ?,[0]!P4_T28?axis?R?ПЭ?,[0]!P5_T28?axis?R?ПЭ?,'5 анализ экон эффект 28'!P6_T28?axis?R?ПЭ?</definedName>
    <definedName name="T28?axis?R?ПЭ?" localSheetId="10">[0]!P2_T28?axis?R?ПЭ?,[0]!P3_T28?axis?R?ПЭ?,[0]!P4_T28?axis?R?ПЭ?,[0]!P5_T28?axis?R?ПЭ?,'5 анализ экон эффект 29'!P6_T28?axis?R?ПЭ?</definedName>
    <definedName name="T28?axis?R?ПЭ?">P2_T28?axis?R?ПЭ?,P3_T28?axis?R?ПЭ?,P4_T28?axis?R?ПЭ?,P5_T28?axis?R?ПЭ?,P6_T28?axis?R?ПЭ?</definedName>
    <definedName name="T28?Data" localSheetId="6">'[8]28'!$D$190:$E$213,'[8]28'!$G$164:$H$187,'[8]28'!$D$164:$E$187,'[8]28'!$D$138:$I$161,'[8]28'!$D$8:$I$109,'[8]28'!$D$112:$I$135,[0]!P1_T28?Data</definedName>
    <definedName name="T28?Data" localSheetId="7">'[8]28'!$D$190:$E$213,'[8]28'!$G$164:$H$187,'[8]28'!$D$164:$E$187,'[8]28'!$D$138:$I$161,'[8]28'!$D$8:$I$109,'[8]28'!$D$112:$I$135,[0]!P1_T28?Data</definedName>
    <definedName name="T28?Data" localSheetId="8">'[8]28'!$D$190:$E$213,'[8]28'!$G$164:$H$187,'[8]28'!$D$164:$E$187,'[8]28'!$D$138:$I$161,'[8]28'!$D$8:$I$109,'[8]28'!$D$112:$I$135,[0]!P1_T28?Data</definedName>
    <definedName name="T28?Data" localSheetId="9">'[8]28'!$D$190:$E$213,'[8]28'!$G$164:$H$187,'[8]28'!$D$164:$E$187,'[8]28'!$D$138:$I$161,'[8]28'!$D$8:$I$109,'[8]28'!$D$112:$I$135,[0]!P1_T28?Data</definedName>
    <definedName name="T28?Data" localSheetId="10">'[8]28'!$D$190:$E$213,'[8]28'!$G$164:$H$187,'[8]28'!$D$164:$E$187,'[8]28'!$D$138:$I$161,'[8]28'!$D$8:$I$109,'[8]28'!$D$112:$I$135,[0]!P1_T28?Data</definedName>
    <definedName name="T28?Data">'[8]28'!$D$190:$E$213,'[8]28'!$G$164:$H$187,'[8]28'!$D$164:$E$187,'[8]28'!$D$138:$I$161,'[8]28'!$D$8:$I$109,'[8]28'!$D$112:$I$135,P1_T28?Data</definedName>
    <definedName name="T28?item_ext?ВСЕГО">'[8]28'!$I$8:$I$292,'[8]28'!$F$8:$F$292</definedName>
    <definedName name="T28?item_ext?ТЭ">'[8]28'!$E$8:$E$292,'[8]28'!$H$8:$H$292</definedName>
    <definedName name="T28?item_ext?ЭЭ">'[8]28'!$D$8:$D$292,'[8]28'!$G$8:$G$292</definedName>
    <definedName name="T28?L1.1.x">'[8]28'!$D$16:$I$18,'[8]28'!$D$11:$I$13</definedName>
    <definedName name="T28?L10.1.x">'[8]28'!$D$250:$I$252,'[8]28'!$D$245:$I$247</definedName>
    <definedName name="T28?L11.1.x">'[8]28'!$D$276:$I$278,'[8]28'!$D$271:$I$273</definedName>
    <definedName name="T28?L2.1.x">'[8]28'!$D$42:$I$44,'[8]28'!$D$37:$I$39</definedName>
    <definedName name="T28?L3.1.x">'[8]28'!$D$68:$I$70,'[8]28'!$D$63:$I$65</definedName>
    <definedName name="T28?L4.1.x">'[8]28'!$D$94:$I$96,'[8]28'!$D$89:$I$91</definedName>
    <definedName name="T28?L5.1.x">'[8]28'!$D$120:$I$122,'[8]28'!$D$115:$I$117</definedName>
    <definedName name="T28?L6.1.x">'[8]28'!$D$146:$I$148,'[8]28'!$D$141:$I$143</definedName>
    <definedName name="T28?L7.1.x">'[8]28'!$D$172:$I$174,'[8]28'!$D$167:$I$169</definedName>
    <definedName name="T28?L8.1.x">'[8]28'!$D$198:$I$200,'[8]28'!$D$193:$I$195</definedName>
    <definedName name="T28?L9.1.x">'[8]28'!$D$224:$I$226,'[8]28'!$D$219:$I$221</definedName>
    <definedName name="T28?unit?ГКАЛЧ">'[8]28'!$H$164:$H$187,'[8]28'!$E$164:$E$187</definedName>
    <definedName name="T28?unit?МКВТЧ">'[8]28'!$G$190:$G$213,'[8]28'!$D$190:$D$213</definedName>
    <definedName name="T28?unit?РУБ.ГКАЛ">'[8]28'!$E$216:$E$239,'[8]28'!$E$268:$E$292,'[8]28'!$H$268:$H$292,'[8]28'!$H$216:$H$239</definedName>
    <definedName name="T28?unit?РУБ.ГКАЛЧ.МЕС">'[8]28'!$H$242:$H$265,'[8]28'!$E$242:$E$265</definedName>
    <definedName name="T28?unit?РУБ.ТКВТ.МЕС">'[8]28'!$G$242:$G$265,'[8]28'!$D$242:$D$265</definedName>
    <definedName name="T28?unit?РУБ.ТКВТЧ">'[8]28'!$G$216:$G$239,'[8]28'!$D$268:$D$292,'[8]28'!$G$268:$G$292,'[8]28'!$D$216:$D$239</definedName>
    <definedName name="T28?unit?ТГКАЛ">'[8]28'!$H$190:$H$213,'[8]28'!$E$190:$E$213</definedName>
    <definedName name="T28?unit?ТКВТ">'[8]28'!$G$164:$G$187,'[8]28'!$D$164:$D$187</definedName>
    <definedName name="T28?unit?ТРУБ">'[8]28'!$D$138:$I$161,'[8]28'!$D$8:$I$109</definedName>
    <definedName name="T28_Protection" localSheetId="6">[0]!P9_T28_Protection,[0]!P10_T28_Protection,[0]!P11_T28_Protection,'5 анализ экон эффект 25'!P12_T28_Protection</definedName>
    <definedName name="T28_Protection" localSheetId="7">[0]!P9_T28_Protection,[0]!P10_T28_Protection,[0]!P11_T28_Protection,'5 анализ экон эффект 26'!P12_T28_Protection</definedName>
    <definedName name="T28_Protection" localSheetId="8">[0]!P9_T28_Protection,[0]!P10_T28_Protection,[0]!P11_T28_Protection,'5 анализ экон эффект 27'!P12_T28_Protection</definedName>
    <definedName name="T28_Protection" localSheetId="9">[0]!P9_T28_Protection,[0]!P10_T28_Protection,[0]!P11_T28_Protection,'5 анализ экон эффект 28'!P12_T28_Protection</definedName>
    <definedName name="T28_Protection" localSheetId="10">[0]!P9_T28_Protection,[0]!P10_T28_Protection,[0]!P11_T28_Protection,'5 анализ экон эффект 29'!P12_T28_Protection</definedName>
    <definedName name="T28_Protection">P9_T28_Protection,P10_T28_Protection,P11_T28_Protection,P12_T28_Protection</definedName>
    <definedName name="T29?item_ext?1СТ" localSheetId="6">P1_T29?item_ext?1СТ</definedName>
    <definedName name="T29?item_ext?1СТ" localSheetId="7">P1_T29?item_ext?1СТ</definedName>
    <definedName name="T29?item_ext?1СТ" localSheetId="8">P1_T29?item_ext?1СТ</definedName>
    <definedName name="T29?item_ext?1СТ" localSheetId="9">P1_T29?item_ext?1СТ</definedName>
    <definedName name="T29?item_ext?1СТ" localSheetId="10">P1_T29?item_ext?1СТ</definedName>
    <definedName name="T29?item_ext?1СТ">P1_T29?item_ext?1СТ</definedName>
    <definedName name="T29?item_ext?2СТ.М" localSheetId="6">P1_T29?item_ext?2СТ.М</definedName>
    <definedName name="T29?item_ext?2СТ.М" localSheetId="7">P1_T29?item_ext?2СТ.М</definedName>
    <definedName name="T29?item_ext?2СТ.М" localSheetId="8">P1_T29?item_ext?2СТ.М</definedName>
    <definedName name="T29?item_ext?2СТ.М" localSheetId="9">P1_T29?item_ext?2СТ.М</definedName>
    <definedName name="T29?item_ext?2СТ.М" localSheetId="10">P1_T29?item_ext?2СТ.М</definedName>
    <definedName name="T29?item_ext?2СТ.М">P1_T29?item_ext?2СТ.М</definedName>
    <definedName name="T29?item_ext?2СТ.Э" localSheetId="6">P1_T29?item_ext?2СТ.Э</definedName>
    <definedName name="T29?item_ext?2СТ.Э" localSheetId="7">P1_T29?item_ext?2СТ.Э</definedName>
    <definedName name="T29?item_ext?2СТ.Э" localSheetId="8">P1_T29?item_ext?2СТ.Э</definedName>
    <definedName name="T29?item_ext?2СТ.Э" localSheetId="9">P1_T29?item_ext?2СТ.Э</definedName>
    <definedName name="T29?item_ext?2СТ.Э" localSheetId="10">P1_T29?item_ext?2СТ.Э</definedName>
    <definedName name="T29?item_ext?2СТ.Э">P1_T29?item_ext?2СТ.Э</definedName>
    <definedName name="T29?L10" localSheetId="6">P1_T29?L10</definedName>
    <definedName name="T29?L10" localSheetId="7">P1_T29?L10</definedName>
    <definedName name="T29?L10" localSheetId="8">P1_T29?L10</definedName>
    <definedName name="T29?L10" localSheetId="9">P1_T29?L10</definedName>
    <definedName name="T29?L10" localSheetId="10">P1_T29?L10</definedName>
    <definedName name="T29?L10">P1_T29?L10</definedName>
    <definedName name="T4_Protect" localSheetId="6">'[16]4'!$AA$24:$AD$28,'[16]4'!$G$11:$J$17,[0]!P1_T4_Protect,[0]!P2_T4_Protect</definedName>
    <definedName name="T4_Protect" localSheetId="7">'[16]4'!$AA$24:$AD$28,'[16]4'!$G$11:$J$17,[0]!P1_T4_Protect,[0]!P2_T4_Protect</definedName>
    <definedName name="T4_Protect" localSheetId="8">'[16]4'!$AA$24:$AD$28,'[16]4'!$G$11:$J$17,[0]!P1_T4_Protect,[0]!P2_T4_Protect</definedName>
    <definedName name="T4_Protect" localSheetId="9">'[16]4'!$AA$24:$AD$28,'[16]4'!$G$11:$J$17,[0]!P1_T4_Protect,[0]!P2_T4_Protect</definedName>
    <definedName name="T4_Protect" localSheetId="10">'[16]4'!$AA$24:$AD$28,'[16]4'!$G$11:$J$17,[0]!P1_T4_Protect,[0]!P2_T4_Protect</definedName>
    <definedName name="T4_Protect">'[16]4'!$AA$24:$AD$28,'[16]4'!$G$11:$J$17,P1_T4_Protect,P2_T4_Protect</definedName>
    <definedName name="T6_Protect" localSheetId="6">'[16]6'!$B$28:$B$37,'[16]6'!$D$28:$H$37,'[16]6'!$J$28:$N$37,'[16]6'!$D$39:$H$41,'[16]6'!$J$39:$N$41,'[16]6'!$B$46:$B$55,[0]!P1_T6_Protect</definedName>
    <definedName name="T6_Protect" localSheetId="7">'[16]6'!$B$28:$B$37,'[16]6'!$D$28:$H$37,'[16]6'!$J$28:$N$37,'[16]6'!$D$39:$H$41,'[16]6'!$J$39:$N$41,'[16]6'!$B$46:$B$55,[0]!P1_T6_Protect</definedName>
    <definedName name="T6_Protect" localSheetId="8">'[16]6'!$B$28:$B$37,'[16]6'!$D$28:$H$37,'[16]6'!$J$28:$N$37,'[16]6'!$D$39:$H$41,'[16]6'!$J$39:$N$41,'[16]6'!$B$46:$B$55,[0]!P1_T6_Protect</definedName>
    <definedName name="T6_Protect" localSheetId="9">'[16]6'!$B$28:$B$37,'[16]6'!$D$28:$H$37,'[16]6'!$J$28:$N$37,'[16]6'!$D$39:$H$41,'[16]6'!$J$39:$N$41,'[16]6'!$B$46:$B$55,[0]!P1_T6_Protect</definedName>
    <definedName name="T6_Protect" localSheetId="10">'[16]6'!$B$28:$B$37,'[16]6'!$D$28:$H$37,'[16]6'!$J$28:$N$37,'[16]6'!$D$39:$H$41,'[16]6'!$J$39:$N$41,'[16]6'!$B$46:$B$55,[0]!P1_T6_Protect</definedName>
    <definedName name="T6_Protect">'[16]6'!$B$28:$B$37,'[16]6'!$D$28:$H$37,'[16]6'!$J$28:$N$37,'[16]6'!$D$39:$H$41,'[16]6'!$J$39:$N$41,'[16]6'!$B$46:$B$55,P1_T6_Protect</definedName>
    <definedName name="T7?Data">#N/A</definedName>
    <definedName name="Table" localSheetId="6">#REF!</definedName>
    <definedName name="Table" localSheetId="7">#REF!</definedName>
    <definedName name="Table" localSheetId="8">#REF!</definedName>
    <definedName name="Table" localSheetId="9">#REF!</definedName>
    <definedName name="Table" localSheetId="10">#REF!</definedName>
    <definedName name="Table">#REF!</definedName>
    <definedName name="temp">#N/A</definedName>
    <definedName name="term1" localSheetId="6">#REF!</definedName>
    <definedName name="term1" localSheetId="7">#REF!</definedName>
    <definedName name="term1" localSheetId="8">#REF!</definedName>
    <definedName name="term1" localSheetId="9">#REF!</definedName>
    <definedName name="term1" localSheetId="10">#REF!</definedName>
    <definedName name="term1">#REF!</definedName>
    <definedName name="TES" localSheetId="6">#REF!</definedName>
    <definedName name="TES" localSheetId="7">#REF!</definedName>
    <definedName name="TES" localSheetId="8">#REF!</definedName>
    <definedName name="TES" localSheetId="9">#REF!</definedName>
    <definedName name="TES" localSheetId="10">#REF!</definedName>
    <definedName name="TES">#REF!</definedName>
    <definedName name="TES_DATA" localSheetId="6">#REF!</definedName>
    <definedName name="TES_DATA" localSheetId="7">#REF!</definedName>
    <definedName name="TES_DATA" localSheetId="8">#REF!</definedName>
    <definedName name="TES_DATA" localSheetId="9">#REF!</definedName>
    <definedName name="TES_DATA" localSheetId="10">#REF!</definedName>
    <definedName name="TES_DATA">#REF!</definedName>
    <definedName name="TES_LIST" localSheetId="6">#REF!</definedName>
    <definedName name="TES_LIST" localSheetId="7">#REF!</definedName>
    <definedName name="TES_LIST" localSheetId="8">#REF!</definedName>
    <definedName name="TES_LIST" localSheetId="9">#REF!</definedName>
    <definedName name="TES_LIST" localSheetId="10">#REF!</definedName>
    <definedName name="TES_LIST">#REF!</definedName>
    <definedName name="test">#N/A</definedName>
    <definedName name="test2">#N/A</definedName>
    <definedName name="Total_Interest" localSheetId="6">#REF!</definedName>
    <definedName name="Total_Interest" localSheetId="7">#REF!</definedName>
    <definedName name="Total_Interest" localSheetId="8">#REF!</definedName>
    <definedName name="Total_Interest" localSheetId="9">#REF!</definedName>
    <definedName name="Total_Interest" localSheetId="10">#REF!</definedName>
    <definedName name="Total_Interest">#REF!</definedName>
    <definedName name="Total_Pay" localSheetId="6">#REF!</definedName>
    <definedName name="Total_Pay" localSheetId="7">#REF!</definedName>
    <definedName name="Total_Pay" localSheetId="8">#REF!</definedName>
    <definedName name="Total_Pay" localSheetId="9">#REF!</definedName>
    <definedName name="Total_Pay" localSheetId="10">#REF!</definedName>
    <definedName name="Total_Pay">#REF!</definedName>
    <definedName name="Total_Payment" localSheetId="6">Scheduled_Payment+Extra_Payment</definedName>
    <definedName name="Total_Payment" localSheetId="7">Scheduled_Payment+Extra_Payment</definedName>
    <definedName name="Total_Payment" localSheetId="8">Scheduled_Payment+Extra_Payment</definedName>
    <definedName name="Total_Payment" localSheetId="9">Scheduled_Payment+Extra_Payment</definedName>
    <definedName name="Total_Payment" localSheetId="10">Scheduled_Payment+Extra_Payment</definedName>
    <definedName name="Total_Payment">Scheduled_Payment+Extra_Payment</definedName>
    <definedName name="TP2.1_Protect">'[16]P2.1'!$F$28:$G$37,'[16]P2.1'!$F$40:$G$43,'[16]P2.1'!$F$7:$G$26</definedName>
    <definedName name="TRAILER_TOP">26</definedName>
    <definedName name="TRAILER_TOP_1">#N/A</definedName>
    <definedName name="TTT" localSheetId="6">#REF!</definedName>
    <definedName name="TTT" localSheetId="7">#REF!</definedName>
    <definedName name="TTT" localSheetId="8">#REF!</definedName>
    <definedName name="TTT" localSheetId="9">#REF!</definedName>
    <definedName name="TTT" localSheetId="10">#REF!</definedName>
    <definedName name="TTT">#REF!</definedName>
    <definedName name="us" localSheetId="6">#REF!</definedName>
    <definedName name="us" localSheetId="7">#REF!</definedName>
    <definedName name="us" localSheetId="8">#REF!</definedName>
    <definedName name="us" localSheetId="9">#REF!</definedName>
    <definedName name="us" localSheetId="10">#REF!</definedName>
    <definedName name="us">#REF!</definedName>
    <definedName name="USD">[25]коэфф!$B$2</definedName>
    <definedName name="USDDM">[26]оборудование!$D$2</definedName>
    <definedName name="USDRUB">[26]оборудование!$D$1</definedName>
    <definedName name="USDRUS" localSheetId="6">#REF!</definedName>
    <definedName name="USDRUS" localSheetId="7">#REF!</definedName>
    <definedName name="USDRUS" localSheetId="8">#REF!</definedName>
    <definedName name="USDRUS" localSheetId="9">#REF!</definedName>
    <definedName name="USDRUS" localSheetId="10">#REF!</definedName>
    <definedName name="USDRUS">#REF!</definedName>
    <definedName name="uu" localSheetId="6">#REF!</definedName>
    <definedName name="uu" localSheetId="7">#REF!</definedName>
    <definedName name="uu" localSheetId="8">#REF!</definedName>
    <definedName name="uu" localSheetId="9">#REF!</definedName>
    <definedName name="uu" localSheetId="10">#REF!</definedName>
    <definedName name="uu">#REF!</definedName>
    <definedName name="Values_Entered" localSheetId="6">IF('5 анализ экон эффект 25'!Loan_Amount*'5 анализ экон эффект 25'!Interest_Rate*'5 анализ экон эффект 25'!Loan_Years*'5 анализ экон эффект 25'!Loan_Start&gt;0,1,0)</definedName>
    <definedName name="Values_Entered" localSheetId="7">IF('5 анализ экон эффект 26'!Loan_Amount*'5 анализ экон эффект 26'!Interest_Rate*'5 анализ экон эффект 26'!Loan_Years*'5 анализ экон эффект 26'!Loan_Start&gt;0,1,0)</definedName>
    <definedName name="Values_Entered" localSheetId="8">IF('5 анализ экон эффект 27'!Loan_Amount*'5 анализ экон эффект 27'!Interest_Rate*'5 анализ экон эффект 27'!Loan_Years*'5 анализ экон эффект 27'!Loan_Start&gt;0,1,0)</definedName>
    <definedName name="Values_Entered" localSheetId="9">IF('5 анализ экон эффект 28'!Loan_Amount*'5 анализ экон эффект 28'!Interest_Rate*'5 анализ экон эффект 28'!Loan_Years*'5 анализ экон эффект 28'!Loan_Start&gt;0,1,0)</definedName>
    <definedName name="Values_Entered" localSheetId="10">IF('5 анализ экон эффект 29'!Loan_Amount*'5 анализ экон эффект 29'!Interest_Rate*'5 анализ экон эффект 29'!Loan_Years*'5 анализ экон эффект 29'!Loan_Start&gt;0,1,0)</definedName>
    <definedName name="Values_Entered">IF(Loan_Amount*Interest_Rate*Loan_Years*Loan_Start&gt;0,1,0)</definedName>
    <definedName name="vasea" localSheetId="6">#REF!</definedName>
    <definedName name="vasea" localSheetId="7">#REF!</definedName>
    <definedName name="vasea" localSheetId="8">#REF!</definedName>
    <definedName name="vasea" localSheetId="9">#REF!</definedName>
    <definedName name="vasea" localSheetId="10">#REF!</definedName>
    <definedName name="vasea">#REF!</definedName>
    <definedName name="VDOC" localSheetId="6">#REF!</definedName>
    <definedName name="VDOC" localSheetId="7">#REF!</definedName>
    <definedName name="VDOC" localSheetId="8">#REF!</definedName>
    <definedName name="VDOC" localSheetId="9">#REF!</definedName>
    <definedName name="VDOC" localSheetId="10">#REF!</definedName>
    <definedName name="VDOC">#REF!</definedName>
    <definedName name="vs">'[27]списки ФП'!$B$3:$B$7</definedName>
    <definedName name="w" localSheetId="6">#REF!</definedName>
    <definedName name="w" localSheetId="7">#REF!</definedName>
    <definedName name="w" localSheetId="8">#REF!</definedName>
    <definedName name="w" localSheetId="9">#REF!</definedName>
    <definedName name="w" localSheetId="10">#REF!</definedName>
    <definedName name="w">#REF!</definedName>
    <definedName name="wrn.1." localSheetId="6" hidden="1">{"konoplin - Личное представление",#N/A,TRUE,"ФинПлан_1кв";"konoplin - Личное представление",#N/A,TRUE,"ФинПлан_2кв"}</definedName>
    <definedName name="wrn.1." localSheetId="7" hidden="1">{"konoplin - Личное представление",#N/A,TRUE,"ФинПлан_1кв";"konoplin - Личное представление",#N/A,TRUE,"ФинПлан_2кв"}</definedName>
    <definedName name="wrn.1." localSheetId="8" hidden="1">{"konoplin - Личное представление",#N/A,TRUE,"ФинПлан_1кв";"konoplin - Личное представление",#N/A,TRUE,"ФинПлан_2кв"}</definedName>
    <definedName name="wrn.1." localSheetId="9" hidden="1">{"konoplin - Личное представление",#N/A,TRUE,"ФинПлан_1кв";"konoplin - Личное представление",#N/A,TRUE,"ФинПлан_2кв"}</definedName>
    <definedName name="wrn.1." localSheetId="10"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6" hidden="1">{#N/A,#N/A,TRUE,"Лист1";#N/A,#N/A,TRUE,"Лист2";#N/A,#N/A,TRUE,"Лист3"}</definedName>
    <definedName name="wrn.Сравнение._.с._.отраслями." localSheetId="7" hidden="1">{#N/A,#N/A,TRUE,"Лист1";#N/A,#N/A,TRUE,"Лист2";#N/A,#N/A,TRUE,"Лист3"}</definedName>
    <definedName name="wrn.Сравнение._.с._.отраслями." localSheetId="8" hidden="1">{#N/A,#N/A,TRUE,"Лист1";#N/A,#N/A,TRUE,"Лист2";#N/A,#N/A,TRUE,"Лист3"}</definedName>
    <definedName name="wrn.Сравнение._.с._.отраслями." localSheetId="9" hidden="1">{#N/A,#N/A,TRUE,"Лист1";#N/A,#N/A,TRUE,"Лист2";#N/A,#N/A,TRUE,"Лист3"}</definedName>
    <definedName name="wrn.Сравнение._.с._.отраслями." localSheetId="10" hidden="1">{#N/A,#N/A,TRUE,"Лист1";#N/A,#N/A,TRUE,"Лист2";#N/A,#N/A,TRUE,"Лист3"}</definedName>
    <definedName name="wrn.Сравнение._.с._.отраслями." hidden="1">{#N/A,#N/A,TRUE,"Лист1";#N/A,#N/A,TRUE,"Лист2";#N/A,#N/A,TRUE,"Лист3"}</definedName>
    <definedName name="www" localSheetId="6">'5 анализ экон эффект 25'!www</definedName>
    <definedName name="www" localSheetId="7">'5 анализ экон эффект 26'!www</definedName>
    <definedName name="www" localSheetId="8">'5 анализ экон эффект 27'!www</definedName>
    <definedName name="www" localSheetId="9">'5 анализ экон эффект 28'!www</definedName>
    <definedName name="www" localSheetId="10">'5 анализ экон эффект 29'!www</definedName>
    <definedName name="www">[0]!www</definedName>
    <definedName name="x" localSheetId="6">#REF!</definedName>
    <definedName name="x" localSheetId="7">#REF!</definedName>
    <definedName name="x" localSheetId="8">#REF!</definedName>
    <definedName name="x" localSheetId="9">#REF!</definedName>
    <definedName name="x" localSheetId="10">#REF!</definedName>
    <definedName name="x">#REF!</definedName>
    <definedName name="z" localSheetId="6">#REF!</definedName>
    <definedName name="z" localSheetId="7">#REF!</definedName>
    <definedName name="z" localSheetId="8">#REF!</definedName>
    <definedName name="z" localSheetId="9">#REF!</definedName>
    <definedName name="z" localSheetId="10">#REF!</definedName>
    <definedName name="z">#REF!</definedName>
    <definedName name="Z_30FEE15E_D26F_11D4_A6F7_00508B6A7686_.wvu.FilterData" localSheetId="6" hidden="1">#REF!</definedName>
    <definedName name="Z_30FEE15E_D26F_11D4_A6F7_00508B6A7686_.wvu.FilterData" localSheetId="7" hidden="1">#REF!</definedName>
    <definedName name="Z_30FEE15E_D26F_11D4_A6F7_00508B6A7686_.wvu.FilterData" localSheetId="8" hidden="1">#REF!</definedName>
    <definedName name="Z_30FEE15E_D26F_11D4_A6F7_00508B6A7686_.wvu.FilterData" localSheetId="9" hidden="1">#REF!</definedName>
    <definedName name="Z_30FEE15E_D26F_11D4_A6F7_00508B6A7686_.wvu.FilterData" localSheetId="10" hidden="1">#REF!</definedName>
    <definedName name="Z_30FEE15E_D26F_11D4_A6F7_00508B6A7686_.wvu.FilterData" hidden="1">#REF!</definedName>
    <definedName name="Z_30FEE15E_D26F_11D4_A6F7_00508B6A7686_.wvu.PrintArea" localSheetId="6" hidden="1">#REF!</definedName>
    <definedName name="Z_30FEE15E_D26F_11D4_A6F7_00508B6A7686_.wvu.PrintArea" localSheetId="7" hidden="1">#REF!</definedName>
    <definedName name="Z_30FEE15E_D26F_11D4_A6F7_00508B6A7686_.wvu.PrintArea" localSheetId="8" hidden="1">#REF!</definedName>
    <definedName name="Z_30FEE15E_D26F_11D4_A6F7_00508B6A7686_.wvu.PrintArea" localSheetId="9" hidden="1">#REF!</definedName>
    <definedName name="Z_30FEE15E_D26F_11D4_A6F7_00508B6A7686_.wvu.PrintArea" localSheetId="10" hidden="1">#REF!</definedName>
    <definedName name="Z_30FEE15E_D26F_11D4_A6F7_00508B6A7686_.wvu.PrintArea" hidden="1">#REF!</definedName>
    <definedName name="Z_30FEE15E_D26F_11D4_A6F7_00508B6A7686_.wvu.PrintTitles" localSheetId="6" hidden="1">#REF!</definedName>
    <definedName name="Z_30FEE15E_D26F_11D4_A6F7_00508B6A7686_.wvu.PrintTitles" localSheetId="7" hidden="1">#REF!</definedName>
    <definedName name="Z_30FEE15E_D26F_11D4_A6F7_00508B6A7686_.wvu.PrintTitles" localSheetId="8" hidden="1">#REF!</definedName>
    <definedName name="Z_30FEE15E_D26F_11D4_A6F7_00508B6A7686_.wvu.PrintTitles" localSheetId="9" hidden="1">#REF!</definedName>
    <definedName name="Z_30FEE15E_D26F_11D4_A6F7_00508B6A7686_.wvu.PrintTitles" localSheetId="10" hidden="1">#REF!</definedName>
    <definedName name="Z_30FEE15E_D26F_11D4_A6F7_00508B6A7686_.wvu.PrintTitles" hidden="1">#REF!</definedName>
    <definedName name="Z_30FEE15E_D26F_11D4_A6F7_00508B6A7686_.wvu.Rows" localSheetId="6" hidden="1">#REF!</definedName>
    <definedName name="Z_30FEE15E_D26F_11D4_A6F7_00508B6A7686_.wvu.Rows" localSheetId="7" hidden="1">#REF!</definedName>
    <definedName name="Z_30FEE15E_D26F_11D4_A6F7_00508B6A7686_.wvu.Rows" localSheetId="8" hidden="1">#REF!</definedName>
    <definedName name="Z_30FEE15E_D26F_11D4_A6F7_00508B6A7686_.wvu.Rows" localSheetId="9" hidden="1">#REF!</definedName>
    <definedName name="Z_30FEE15E_D26F_11D4_A6F7_00508B6A7686_.wvu.Rows" localSheetId="10" hidden="1">#REF!</definedName>
    <definedName name="Z_30FEE15E_D26F_11D4_A6F7_00508B6A7686_.wvu.Rows" hidden="1">#REF!</definedName>
    <definedName name="Z_AC8EA1BC_643F_4AE6_AE21_F651307F6DCB_.wvu.PrintArea" localSheetId="6" hidden="1">'5 анализ экон эффект 25'!$A$5:$P$131</definedName>
    <definedName name="Z_AC8EA1BC_643F_4AE6_AE21_F651307F6DCB_.wvu.PrintArea" localSheetId="7" hidden="1">'5 анализ экон эффект 26'!$A$5:$P$131</definedName>
    <definedName name="Z_AC8EA1BC_643F_4AE6_AE21_F651307F6DCB_.wvu.PrintArea" localSheetId="8" hidden="1">'5 анализ экон эффект 27'!$A$5:$P$131</definedName>
    <definedName name="Z_AC8EA1BC_643F_4AE6_AE21_F651307F6DCB_.wvu.PrintArea" localSheetId="9" hidden="1">'5 анализ экон эффект 28'!$A$5:$P$131</definedName>
    <definedName name="Z_AC8EA1BC_643F_4AE6_AE21_F651307F6DCB_.wvu.PrintArea" localSheetId="10" hidden="1">'5 анализ экон эффект 29'!$A$5:$P$131</definedName>
    <definedName name="Z_AC8EA1BC_643F_4AE6_AE21_F651307F6DCB_.wvu.Rows" localSheetId="6" hidden="1">'5 анализ экон эффект 25'!$125:$126</definedName>
    <definedName name="Z_AC8EA1BC_643F_4AE6_AE21_F651307F6DCB_.wvu.Rows" localSheetId="7" hidden="1">'5 анализ экон эффект 26'!$125:$126</definedName>
    <definedName name="Z_AC8EA1BC_643F_4AE6_AE21_F651307F6DCB_.wvu.Rows" localSheetId="8" hidden="1">'5 анализ экон эффект 27'!$125:$126</definedName>
    <definedName name="Z_AC8EA1BC_643F_4AE6_AE21_F651307F6DCB_.wvu.Rows" localSheetId="9" hidden="1">'5 анализ экон эффект 28'!$125:$126</definedName>
    <definedName name="Z_AC8EA1BC_643F_4AE6_AE21_F651307F6DCB_.wvu.Rows" localSheetId="10" hidden="1">'5 анализ экон эффект 29'!$125:$126</definedName>
    <definedName name="Z_D71A4BE8_6F70_47D4_8446_083D76F26E47_.wvu.PrintArea" localSheetId="6" hidden="1">'5 анализ экон эффект 25'!$A$1:$P$125</definedName>
    <definedName name="Z_D71A4BE8_6F70_47D4_8446_083D76F26E47_.wvu.PrintArea" localSheetId="7" hidden="1">'5 анализ экон эффект 26'!$A$1:$P$125</definedName>
    <definedName name="Z_D71A4BE8_6F70_47D4_8446_083D76F26E47_.wvu.PrintArea" localSheetId="8" hidden="1">'5 анализ экон эффект 27'!$A$1:$P$125</definedName>
    <definedName name="Z_D71A4BE8_6F70_47D4_8446_083D76F26E47_.wvu.PrintArea" localSheetId="9" hidden="1">'5 анализ экон эффект 28'!$A$1:$P$125</definedName>
    <definedName name="Z_D71A4BE8_6F70_47D4_8446_083D76F26E47_.wvu.PrintArea" localSheetId="10" hidden="1">'5 анализ экон эффект 29'!$A$1:$P$125</definedName>
    <definedName name="Z_F991F392_09E7_498E_81FF_BD247503D93B_.wvu.PrintArea" localSheetId="6" hidden="1">'5 анализ экон эффект 25'!$A$1:$P$125</definedName>
    <definedName name="Z_F991F392_09E7_498E_81FF_BD247503D93B_.wvu.PrintArea" localSheetId="7" hidden="1">'5 анализ экон эффект 26'!$A$1:$P$125</definedName>
    <definedName name="Z_F991F392_09E7_498E_81FF_BD247503D93B_.wvu.PrintArea" localSheetId="8" hidden="1">'5 анализ экон эффект 27'!$A$1:$P$125</definedName>
    <definedName name="Z_F991F392_09E7_498E_81FF_BD247503D93B_.wvu.PrintArea" localSheetId="9" hidden="1">'5 анализ экон эффект 28'!$A$1:$P$125</definedName>
    <definedName name="Z_F991F392_09E7_498E_81FF_BD247503D93B_.wvu.PrintArea" localSheetId="10" hidden="1">'5 анализ экон эффект 29'!$A$1:$P$125</definedName>
    <definedName name="ZERO" localSheetId="6">#REF!</definedName>
    <definedName name="ZERO" localSheetId="7">#REF!</definedName>
    <definedName name="ZERO" localSheetId="8">#REF!</definedName>
    <definedName name="ZERO" localSheetId="9">#REF!</definedName>
    <definedName name="ZERO" localSheetId="10">#REF!</definedName>
    <definedName name="ZERO">#REF!</definedName>
    <definedName name="а" localSheetId="6">#REF!</definedName>
    <definedName name="а" localSheetId="7">#REF!</definedName>
    <definedName name="а" localSheetId="8">#REF!</definedName>
    <definedName name="а" localSheetId="9">#REF!</definedName>
    <definedName name="а" localSheetId="10">#REF!</definedName>
    <definedName name="а">#REF!</definedName>
    <definedName name="а1" localSheetId="6">#REF!</definedName>
    <definedName name="а1" localSheetId="7">#REF!</definedName>
    <definedName name="а1" localSheetId="8">#REF!</definedName>
    <definedName name="а1" localSheetId="9">#REF!</definedName>
    <definedName name="а1" localSheetId="10">#REF!</definedName>
    <definedName name="а1">#REF!</definedName>
    <definedName name="а30" localSheetId="6">#REF!</definedName>
    <definedName name="а30" localSheetId="7">#REF!</definedName>
    <definedName name="а30" localSheetId="8">#REF!</definedName>
    <definedName name="а30" localSheetId="9">#REF!</definedName>
    <definedName name="а30" localSheetId="10">#REF!</definedName>
    <definedName name="а30">#REF!</definedName>
    <definedName name="аа" localSheetId="6">'5 анализ экон эффект 25'!аа</definedName>
    <definedName name="аа" localSheetId="7">'5 анализ экон эффект 26'!аа</definedName>
    <definedName name="аа" localSheetId="8">'5 анализ экон эффект 27'!аа</definedName>
    <definedName name="аа" localSheetId="9">'5 анализ экон эффект 28'!аа</definedName>
    <definedName name="аа" localSheetId="10">'5 анализ экон эффект 29'!аа</definedName>
    <definedName name="аа">[0]!аа</definedName>
    <definedName name="АААААААА" localSheetId="6">'5 анализ экон эффект 25'!АААААААА</definedName>
    <definedName name="АААААААА" localSheetId="7">'5 анализ экон эффект 26'!АААААААА</definedName>
    <definedName name="АААААААА" localSheetId="8">'5 анализ экон эффект 27'!АААААААА</definedName>
    <definedName name="АААААААА" localSheetId="9">'5 анализ экон эффект 28'!АААААААА</definedName>
    <definedName name="АААААААА" localSheetId="10">'5 анализ экон эффект 29'!АААААААА</definedName>
    <definedName name="АААААААА">[0]!АААААААА</definedName>
    <definedName name="АВГ_РУБ" localSheetId="6">[28]Калькуляции!#REF!</definedName>
    <definedName name="АВГ_РУБ" localSheetId="7">[28]Калькуляции!#REF!</definedName>
    <definedName name="АВГ_РУБ" localSheetId="8">[28]Калькуляции!#REF!</definedName>
    <definedName name="АВГ_РУБ" localSheetId="9">[28]Калькуляции!#REF!</definedName>
    <definedName name="АВГ_РУБ" localSheetId="10">[28]Калькуляции!#REF!</definedName>
    <definedName name="АВГ_РУБ">[28]Калькуляции!#REF!</definedName>
    <definedName name="АВГ_ТОН" localSheetId="6">[28]Калькуляции!#REF!</definedName>
    <definedName name="АВГ_ТОН" localSheetId="7">[28]Калькуляции!#REF!</definedName>
    <definedName name="АВГ_ТОН" localSheetId="8">[28]Калькуляции!#REF!</definedName>
    <definedName name="АВГ_ТОН" localSheetId="9">[28]Калькуляции!#REF!</definedName>
    <definedName name="АВГ_ТОН" localSheetId="10">[28]Калькуляции!#REF!</definedName>
    <definedName name="АВГ_ТОН">[28]Калькуляции!#REF!</definedName>
    <definedName name="август" localSheetId="6">#REF!</definedName>
    <definedName name="август" localSheetId="7">#REF!</definedName>
    <definedName name="август" localSheetId="8">#REF!</definedName>
    <definedName name="август" localSheetId="9">#REF!</definedName>
    <definedName name="август" localSheetId="10">#REF!</definedName>
    <definedName name="август">#REF!</definedName>
    <definedName name="АВЧ_ВН" localSheetId="6">#REF!</definedName>
    <definedName name="АВЧ_ВН" localSheetId="7">#REF!</definedName>
    <definedName name="АВЧ_ВН" localSheetId="8">#REF!</definedName>
    <definedName name="АВЧ_ВН" localSheetId="9">#REF!</definedName>
    <definedName name="АВЧ_ВН" localSheetId="10">#REF!</definedName>
    <definedName name="АВЧ_ВН">#REF!</definedName>
    <definedName name="АВЧ_ДП" localSheetId="6">[28]Калькуляции!#REF!</definedName>
    <definedName name="АВЧ_ДП" localSheetId="7">[28]Калькуляции!#REF!</definedName>
    <definedName name="АВЧ_ДП" localSheetId="8">[28]Калькуляции!#REF!</definedName>
    <definedName name="АВЧ_ДП" localSheetId="9">[28]Калькуляции!#REF!</definedName>
    <definedName name="АВЧ_ДП" localSheetId="10">[28]Калькуляции!#REF!</definedName>
    <definedName name="АВЧ_ДП">[28]Калькуляции!#REF!</definedName>
    <definedName name="АВЧ_ЛОК" localSheetId="6">[28]Калькуляции!#REF!</definedName>
    <definedName name="АВЧ_ЛОК" localSheetId="7">[28]Калькуляции!#REF!</definedName>
    <definedName name="АВЧ_ЛОК" localSheetId="8">[28]Калькуляции!#REF!</definedName>
    <definedName name="АВЧ_ЛОК" localSheetId="9">[28]Калькуляции!#REF!</definedName>
    <definedName name="АВЧ_ЛОК" localSheetId="10">[28]Калькуляции!#REF!</definedName>
    <definedName name="АВЧ_ЛОК">[28]Калькуляции!#REF!</definedName>
    <definedName name="АВЧ_С" localSheetId="6">#REF!</definedName>
    <definedName name="АВЧ_С" localSheetId="7">#REF!</definedName>
    <definedName name="АВЧ_С" localSheetId="8">#REF!</definedName>
    <definedName name="АВЧ_С" localSheetId="9">#REF!</definedName>
    <definedName name="АВЧ_С" localSheetId="10">#REF!</definedName>
    <definedName name="АВЧ_С">#REF!</definedName>
    <definedName name="АВЧ_ТОЛ" localSheetId="6">#REF!</definedName>
    <definedName name="АВЧ_ТОЛ" localSheetId="7">#REF!</definedName>
    <definedName name="АВЧ_ТОЛ" localSheetId="8">#REF!</definedName>
    <definedName name="АВЧ_ТОЛ" localSheetId="9">#REF!</definedName>
    <definedName name="АВЧ_ТОЛ" localSheetId="10">#REF!</definedName>
    <definedName name="АВЧ_ТОЛ">#REF!</definedName>
    <definedName name="АВЧНЗ_АЛФ" localSheetId="6">#REF!</definedName>
    <definedName name="АВЧНЗ_АЛФ" localSheetId="7">#REF!</definedName>
    <definedName name="АВЧНЗ_АЛФ" localSheetId="8">#REF!</definedName>
    <definedName name="АВЧНЗ_АЛФ" localSheetId="9">#REF!</definedName>
    <definedName name="АВЧНЗ_АЛФ" localSheetId="10">#REF!</definedName>
    <definedName name="АВЧНЗ_АЛФ">#REF!</definedName>
    <definedName name="АВЧНЗ_МЕД" localSheetId="6">#REF!</definedName>
    <definedName name="АВЧНЗ_МЕД" localSheetId="7">#REF!</definedName>
    <definedName name="АВЧНЗ_МЕД" localSheetId="8">#REF!</definedName>
    <definedName name="АВЧНЗ_МЕД" localSheetId="9">#REF!</definedName>
    <definedName name="АВЧНЗ_МЕД" localSheetId="10">#REF!</definedName>
    <definedName name="АВЧНЗ_МЕД">#REF!</definedName>
    <definedName name="АВЧНЗ_ХЛБ" localSheetId="6">#REF!</definedName>
    <definedName name="АВЧНЗ_ХЛБ" localSheetId="7">#REF!</definedName>
    <definedName name="АВЧНЗ_ХЛБ" localSheetId="8">#REF!</definedName>
    <definedName name="АВЧНЗ_ХЛБ" localSheetId="9">#REF!</definedName>
    <definedName name="АВЧНЗ_ХЛБ" localSheetId="10">#REF!</definedName>
    <definedName name="АВЧНЗ_ХЛБ">#REF!</definedName>
    <definedName name="АВЧНЗ_ЭЛ" localSheetId="6">#REF!</definedName>
    <definedName name="АВЧНЗ_ЭЛ" localSheetId="7">#REF!</definedName>
    <definedName name="АВЧНЗ_ЭЛ" localSheetId="8">#REF!</definedName>
    <definedName name="АВЧНЗ_ЭЛ" localSheetId="9">#REF!</definedName>
    <definedName name="АВЧНЗ_ЭЛ" localSheetId="10">#REF!</definedName>
    <definedName name="АВЧНЗ_ЭЛ">#REF!</definedName>
    <definedName name="АК12" localSheetId="6">[28]Калькуляции!#REF!</definedName>
    <definedName name="АК12" localSheetId="7">[28]Калькуляции!#REF!</definedName>
    <definedName name="АК12" localSheetId="8">[28]Калькуляции!#REF!</definedName>
    <definedName name="АК12" localSheetId="9">[28]Калькуляции!#REF!</definedName>
    <definedName name="АК12" localSheetId="10">[28]Калькуляции!#REF!</definedName>
    <definedName name="АК12">[28]Калькуляции!#REF!</definedName>
    <definedName name="АК12ОЧ" localSheetId="6">[28]Калькуляции!#REF!</definedName>
    <definedName name="АК12ОЧ" localSheetId="7">[28]Калькуляции!#REF!</definedName>
    <definedName name="АК12ОЧ" localSheetId="8">[28]Калькуляции!#REF!</definedName>
    <definedName name="АК12ОЧ" localSheetId="9">[28]Калькуляции!#REF!</definedName>
    <definedName name="АК12ОЧ" localSheetId="10">[28]Калькуляции!#REF!</definedName>
    <definedName name="АК12ОЧ">[28]Калькуляции!#REF!</definedName>
    <definedName name="АК5М2" localSheetId="6">[28]Калькуляции!#REF!</definedName>
    <definedName name="АК5М2" localSheetId="7">[28]Калькуляции!#REF!</definedName>
    <definedName name="АК5М2" localSheetId="8">[28]Калькуляции!#REF!</definedName>
    <definedName name="АК5М2" localSheetId="9">[28]Калькуляции!#REF!</definedName>
    <definedName name="АК5М2" localSheetId="10">[28]Калькуляции!#REF!</definedName>
    <definedName name="АК5М2">[28]Калькуляции!#REF!</definedName>
    <definedName name="АК9ПЧ" localSheetId="6">[28]Калькуляции!#REF!</definedName>
    <definedName name="АК9ПЧ" localSheetId="7">[28]Калькуляции!#REF!</definedName>
    <definedName name="АК9ПЧ" localSheetId="8">[28]Калькуляции!#REF!</definedName>
    <definedName name="АК9ПЧ" localSheetId="9">[28]Калькуляции!#REF!</definedName>
    <definedName name="АК9ПЧ" localSheetId="10">[28]Калькуляции!#REF!</definedName>
    <definedName name="АК9ПЧ">[28]Калькуляции!#REF!</definedName>
    <definedName name="АЛ_АВЧ" localSheetId="6">#REF!</definedName>
    <definedName name="АЛ_АВЧ" localSheetId="7">#REF!</definedName>
    <definedName name="АЛ_АВЧ" localSheetId="8">#REF!</definedName>
    <definedName name="АЛ_АВЧ" localSheetId="9">#REF!</definedName>
    <definedName name="АЛ_АВЧ" localSheetId="10">#REF!</definedName>
    <definedName name="АЛ_АВЧ">#REF!</definedName>
    <definedName name="АЛ_АТЧ" localSheetId="6">#REF!</definedName>
    <definedName name="АЛ_АТЧ" localSheetId="7">#REF!</definedName>
    <definedName name="АЛ_АТЧ" localSheetId="8">#REF!</definedName>
    <definedName name="АЛ_АТЧ" localSheetId="9">#REF!</definedName>
    <definedName name="АЛ_АТЧ" localSheetId="10">#REF!</definedName>
    <definedName name="АЛ_АТЧ">#REF!</definedName>
    <definedName name="АЛ_Ф" localSheetId="6">#REF!</definedName>
    <definedName name="АЛ_Ф" localSheetId="7">#REF!</definedName>
    <definedName name="АЛ_Ф" localSheetId="8">#REF!</definedName>
    <definedName name="АЛ_Ф" localSheetId="9">#REF!</definedName>
    <definedName name="АЛ_Ф" localSheetId="10">#REF!</definedName>
    <definedName name="АЛ_Ф">#REF!</definedName>
    <definedName name="АЛ_Ф_" localSheetId="6">#REF!</definedName>
    <definedName name="АЛ_Ф_" localSheetId="7">#REF!</definedName>
    <definedName name="АЛ_Ф_" localSheetId="8">#REF!</definedName>
    <definedName name="АЛ_Ф_" localSheetId="9">#REF!</definedName>
    <definedName name="АЛ_Ф_" localSheetId="10">#REF!</definedName>
    <definedName name="АЛ_Ф_">#REF!</definedName>
    <definedName name="АЛ_Ф_ЗФА" localSheetId="6">#REF!</definedName>
    <definedName name="АЛ_Ф_ЗФА" localSheetId="7">#REF!</definedName>
    <definedName name="АЛ_Ф_ЗФА" localSheetId="8">#REF!</definedName>
    <definedName name="АЛ_Ф_ЗФА" localSheetId="9">#REF!</definedName>
    <definedName name="АЛ_Ф_ЗФА" localSheetId="10">#REF!</definedName>
    <definedName name="АЛ_Ф_ЗФА">#REF!</definedName>
    <definedName name="АЛ_Ф_Т" localSheetId="6">#REF!</definedName>
    <definedName name="АЛ_Ф_Т" localSheetId="7">#REF!</definedName>
    <definedName name="АЛ_Ф_Т" localSheetId="8">#REF!</definedName>
    <definedName name="АЛ_Ф_Т" localSheetId="9">#REF!</definedName>
    <definedName name="АЛ_Ф_Т" localSheetId="10">#REF!</definedName>
    <definedName name="АЛ_Ф_Т">#REF!</definedName>
    <definedName name="Алмаз2">[29]Дебиторка!$J$7</definedName>
    <definedName name="АЛЮМ_АВЧ" localSheetId="6">#REF!</definedName>
    <definedName name="АЛЮМ_АВЧ" localSheetId="7">#REF!</definedName>
    <definedName name="АЛЮМ_АВЧ" localSheetId="8">#REF!</definedName>
    <definedName name="АЛЮМ_АВЧ" localSheetId="9">#REF!</definedName>
    <definedName name="АЛЮМ_АВЧ" localSheetId="10">#REF!</definedName>
    <definedName name="АЛЮМ_АВЧ">#REF!</definedName>
    <definedName name="АЛЮМ_АТЧ" localSheetId="6">#REF!</definedName>
    <definedName name="АЛЮМ_АТЧ" localSheetId="7">#REF!</definedName>
    <definedName name="АЛЮМ_АТЧ" localSheetId="8">#REF!</definedName>
    <definedName name="АЛЮМ_АТЧ" localSheetId="9">#REF!</definedName>
    <definedName name="АЛЮМ_АТЧ" localSheetId="10">#REF!</definedName>
    <definedName name="АЛЮМ_АТЧ">#REF!</definedName>
    <definedName name="АН_Б" localSheetId="6">#REF!</definedName>
    <definedName name="АН_Б" localSheetId="7">#REF!</definedName>
    <definedName name="АН_Б" localSheetId="8">#REF!</definedName>
    <definedName name="АН_Б" localSheetId="9">#REF!</definedName>
    <definedName name="АН_Б" localSheetId="10">#REF!</definedName>
    <definedName name="АН_Б">#REF!</definedName>
    <definedName name="АН_Б_ТОЛ" localSheetId="6">[28]Калькуляции!#REF!</definedName>
    <definedName name="АН_Б_ТОЛ" localSheetId="7">[28]Калькуляции!#REF!</definedName>
    <definedName name="АН_Б_ТОЛ" localSheetId="8">[28]Калькуляции!#REF!</definedName>
    <definedName name="АН_Б_ТОЛ" localSheetId="9">[28]Калькуляции!#REF!</definedName>
    <definedName name="АН_Б_ТОЛ" localSheetId="10">[28]Калькуляции!#REF!</definedName>
    <definedName name="АН_Б_ТОЛ">[28]Калькуляции!#REF!</definedName>
    <definedName name="АН_М" localSheetId="6">#REF!</definedName>
    <definedName name="АН_М" localSheetId="7">#REF!</definedName>
    <definedName name="АН_М" localSheetId="8">#REF!</definedName>
    <definedName name="АН_М" localSheetId="9">#REF!</definedName>
    <definedName name="АН_М" localSheetId="10">#REF!</definedName>
    <definedName name="АН_М">#REF!</definedName>
    <definedName name="АН_М_" localSheetId="6">#REF!</definedName>
    <definedName name="АН_М_" localSheetId="7">#REF!</definedName>
    <definedName name="АН_М_" localSheetId="8">#REF!</definedName>
    <definedName name="АН_М_" localSheetId="9">#REF!</definedName>
    <definedName name="АН_М_" localSheetId="10">#REF!</definedName>
    <definedName name="АН_М_">#REF!</definedName>
    <definedName name="АН_М_К" localSheetId="6">[28]Калькуляции!#REF!</definedName>
    <definedName name="АН_М_К" localSheetId="7">[28]Калькуляции!#REF!</definedName>
    <definedName name="АН_М_К" localSheetId="8">[28]Калькуляции!#REF!</definedName>
    <definedName name="АН_М_К" localSheetId="9">[28]Калькуляции!#REF!</definedName>
    <definedName name="АН_М_К" localSheetId="10">[28]Калькуляции!#REF!</definedName>
    <definedName name="АН_М_К">[28]Калькуляции!#REF!</definedName>
    <definedName name="АН_М_П" localSheetId="6">[28]Калькуляции!#REF!</definedName>
    <definedName name="АН_М_П" localSheetId="7">[28]Калькуляции!#REF!</definedName>
    <definedName name="АН_М_П" localSheetId="8">[28]Калькуляции!#REF!</definedName>
    <definedName name="АН_М_П" localSheetId="9">[28]Калькуляции!#REF!</definedName>
    <definedName name="АН_М_П" localSheetId="10">[28]Калькуляции!#REF!</definedName>
    <definedName name="АН_М_П">[28]Калькуляции!#REF!</definedName>
    <definedName name="АН_М_ПК" localSheetId="6">[28]Калькуляции!#REF!</definedName>
    <definedName name="АН_М_ПК" localSheetId="7">[28]Калькуляции!#REF!</definedName>
    <definedName name="АН_М_ПК" localSheetId="8">[28]Калькуляции!#REF!</definedName>
    <definedName name="АН_М_ПК" localSheetId="9">[28]Калькуляции!#REF!</definedName>
    <definedName name="АН_М_ПК" localSheetId="10">[28]Калькуляции!#REF!</definedName>
    <definedName name="АН_М_ПК">[28]Калькуляции!#REF!</definedName>
    <definedName name="АН_М_ПРОСТ" localSheetId="6">[28]Калькуляции!#REF!</definedName>
    <definedName name="АН_М_ПРОСТ" localSheetId="7">[28]Калькуляции!#REF!</definedName>
    <definedName name="АН_М_ПРОСТ" localSheetId="8">[28]Калькуляции!#REF!</definedName>
    <definedName name="АН_М_ПРОСТ" localSheetId="9">[28]Калькуляции!#REF!</definedName>
    <definedName name="АН_М_ПРОСТ" localSheetId="10">[28]Калькуляции!#REF!</definedName>
    <definedName name="АН_М_ПРОСТ">[28]Калькуляции!#REF!</definedName>
    <definedName name="АН_С" localSheetId="6">#REF!</definedName>
    <definedName name="АН_С" localSheetId="7">#REF!</definedName>
    <definedName name="АН_С" localSheetId="8">#REF!</definedName>
    <definedName name="АН_С" localSheetId="9">#REF!</definedName>
    <definedName name="АН_С" localSheetId="10">#REF!</definedName>
    <definedName name="АН_С">#REF!</definedName>
    <definedName name="АПР_РУБ" localSheetId="6">#REF!</definedName>
    <definedName name="АПР_РУБ" localSheetId="7">#REF!</definedName>
    <definedName name="АПР_РУБ" localSheetId="8">#REF!</definedName>
    <definedName name="АПР_РУБ" localSheetId="9">#REF!</definedName>
    <definedName name="АПР_РУБ" localSheetId="10">#REF!</definedName>
    <definedName name="АПР_РУБ">#REF!</definedName>
    <definedName name="АПР_ТОН" localSheetId="6">#REF!</definedName>
    <definedName name="АПР_ТОН" localSheetId="7">#REF!</definedName>
    <definedName name="АПР_ТОН" localSheetId="8">#REF!</definedName>
    <definedName name="АПР_ТОН" localSheetId="9">#REF!</definedName>
    <definedName name="АПР_ТОН" localSheetId="10">#REF!</definedName>
    <definedName name="АПР_ТОН">#REF!</definedName>
    <definedName name="апрель" localSheetId="6">#REF!</definedName>
    <definedName name="апрель" localSheetId="7">#REF!</definedName>
    <definedName name="апрель" localSheetId="8">#REF!</definedName>
    <definedName name="апрель" localSheetId="9">#REF!</definedName>
    <definedName name="апрель" localSheetId="10">#REF!</definedName>
    <definedName name="апрель">#REF!</definedName>
    <definedName name="аренда_ваг">'[30]цены цехов'!$D$30</definedName>
    <definedName name="АТЧ_ЦЕХА" localSheetId="6">[28]Калькуляции!#REF!</definedName>
    <definedName name="АТЧ_ЦЕХА" localSheetId="7">[28]Калькуляции!#REF!</definedName>
    <definedName name="АТЧ_ЦЕХА" localSheetId="8">[28]Калькуляции!#REF!</definedName>
    <definedName name="АТЧ_ЦЕХА" localSheetId="9">[28]Калькуляции!#REF!</definedName>
    <definedName name="АТЧ_ЦЕХА" localSheetId="10">[28]Калькуляции!#REF!</definedName>
    <definedName name="АТЧ_ЦЕХА">[28]Калькуляции!#REF!</definedName>
    <definedName name="АТЧНЗ_АМ" localSheetId="6">#REF!</definedName>
    <definedName name="АТЧНЗ_АМ" localSheetId="7">#REF!</definedName>
    <definedName name="АТЧНЗ_АМ" localSheetId="8">#REF!</definedName>
    <definedName name="АТЧНЗ_АМ" localSheetId="9">#REF!</definedName>
    <definedName name="АТЧНЗ_АМ" localSheetId="10">#REF!</definedName>
    <definedName name="АТЧНЗ_АМ">#REF!</definedName>
    <definedName name="АТЧНЗ_ГЛ" localSheetId="6">#REF!</definedName>
    <definedName name="АТЧНЗ_ГЛ" localSheetId="7">#REF!</definedName>
    <definedName name="АТЧНЗ_ГЛ" localSheetId="8">#REF!</definedName>
    <definedName name="АТЧНЗ_ГЛ" localSheetId="9">#REF!</definedName>
    <definedName name="АТЧНЗ_ГЛ" localSheetId="10">#REF!</definedName>
    <definedName name="АТЧНЗ_ГЛ">#REF!</definedName>
    <definedName name="АТЧНЗ_КР" localSheetId="6">#REF!</definedName>
    <definedName name="АТЧНЗ_КР" localSheetId="7">#REF!</definedName>
    <definedName name="АТЧНЗ_КР" localSheetId="8">#REF!</definedName>
    <definedName name="АТЧНЗ_КР" localSheetId="9">#REF!</definedName>
    <definedName name="АТЧНЗ_КР" localSheetId="10">#REF!</definedName>
    <definedName name="АТЧНЗ_КР">#REF!</definedName>
    <definedName name="АТЧНЗ_ЭЛ" localSheetId="6">#REF!</definedName>
    <definedName name="АТЧНЗ_ЭЛ" localSheetId="7">#REF!</definedName>
    <definedName name="АТЧНЗ_ЭЛ" localSheetId="8">#REF!</definedName>
    <definedName name="АТЧНЗ_ЭЛ" localSheetId="9">#REF!</definedName>
    <definedName name="АТЧНЗ_ЭЛ" localSheetId="10">#REF!</definedName>
    <definedName name="АТЧНЗ_ЭЛ">#REF!</definedName>
    <definedName name="б" localSheetId="6">'5 анализ экон эффект 25'!б</definedName>
    <definedName name="б" localSheetId="7">'5 анализ экон эффект 26'!б</definedName>
    <definedName name="б" localSheetId="8">'5 анализ экон эффект 27'!б</definedName>
    <definedName name="б" localSheetId="9">'5 анализ экон эффект 28'!б</definedName>
    <definedName name="б" localSheetId="10">'5 анализ экон эффект 29'!б</definedName>
    <definedName name="б">[0]!б</definedName>
    <definedName name="б1" localSheetId="6">#REF!</definedName>
    <definedName name="б1" localSheetId="7">#REF!</definedName>
    <definedName name="б1" localSheetId="8">#REF!</definedName>
    <definedName name="б1" localSheetId="9">#REF!</definedName>
    <definedName name="б1" localSheetId="10">#REF!</definedName>
    <definedName name="б1">#REF!</definedName>
    <definedName name="_xlnm.Database" localSheetId="6">#REF!</definedName>
    <definedName name="_xlnm.Database" localSheetId="7">#REF!</definedName>
    <definedName name="_xlnm.Database" localSheetId="8">#REF!</definedName>
    <definedName name="_xlnm.Database" localSheetId="9">#REF!</definedName>
    <definedName name="_xlnm.Database" localSheetId="10">#REF!</definedName>
    <definedName name="_xlnm.Database">#REF!</definedName>
    <definedName name="БазовыйПериод">[31]Заголовок!$B$4</definedName>
    <definedName name="БАР" localSheetId="6">#REF!</definedName>
    <definedName name="БАР" localSheetId="7">#REF!</definedName>
    <definedName name="БАР" localSheetId="8">#REF!</definedName>
    <definedName name="БАР" localSheetId="9">#REF!</definedName>
    <definedName name="БАР" localSheetId="10">#REF!</definedName>
    <definedName name="БАР">#REF!</definedName>
    <definedName name="БАР_" localSheetId="6">#REF!</definedName>
    <definedName name="БАР_" localSheetId="7">#REF!</definedName>
    <definedName name="БАР_" localSheetId="8">#REF!</definedName>
    <definedName name="БАР_" localSheetId="9">#REF!</definedName>
    <definedName name="БАР_" localSheetId="10">#REF!</definedName>
    <definedName name="БАР_">#REF!</definedName>
    <definedName name="бб" localSheetId="6">'5 анализ экон эффект 25'!бб</definedName>
    <definedName name="бб" localSheetId="7">'5 анализ экон эффект 26'!бб</definedName>
    <definedName name="бб" localSheetId="8">'5 анализ экон эффект 27'!бб</definedName>
    <definedName name="бб" localSheetId="9">'5 анализ экон эффект 28'!бб</definedName>
    <definedName name="бб" localSheetId="10">'5 анализ экон эффект 29'!бб</definedName>
    <definedName name="бб">[0]!бб</definedName>
    <definedName name="ббббб" localSheetId="6">'5 анализ экон эффект 25'!ббббб</definedName>
    <definedName name="ббббб" localSheetId="7">'5 анализ экон эффект 26'!ббббб</definedName>
    <definedName name="ббббб" localSheetId="8">'5 анализ экон эффект 27'!ббббб</definedName>
    <definedName name="ббббб" localSheetId="9">'5 анализ экон эффект 28'!ббббб</definedName>
    <definedName name="ббббб" localSheetId="10">'5 анализ экон эффект 29'!ббббб</definedName>
    <definedName name="ббббб">[0]!ббббб</definedName>
    <definedName name="бл" localSheetId="6">#REF!</definedName>
    <definedName name="бл" localSheetId="7">#REF!</definedName>
    <definedName name="бл" localSheetId="8">#REF!</definedName>
    <definedName name="бл" localSheetId="9">#REF!</definedName>
    <definedName name="бл" localSheetId="10">#REF!</definedName>
    <definedName name="бл">#REF!</definedName>
    <definedName name="Блок" localSheetId="6">#REF!</definedName>
    <definedName name="Блок" localSheetId="7">#REF!</definedName>
    <definedName name="Блок" localSheetId="8">#REF!</definedName>
    <definedName name="Блок" localSheetId="9">#REF!</definedName>
    <definedName name="Блок" localSheetId="10">#REF!</definedName>
    <definedName name="Блок">#REF!</definedName>
    <definedName name="Бородино2">[29]Дебиторка!$J$9</definedName>
    <definedName name="Браво2">[29]Дебиторка!$J$10</definedName>
    <definedName name="БС">[32]Справочники!$A$4:$A$6</definedName>
    <definedName name="в" localSheetId="6">'5 анализ экон эффект 25'!в</definedName>
    <definedName name="в" localSheetId="7">'5 анализ экон эффект 26'!в</definedName>
    <definedName name="в" localSheetId="8">'5 анализ экон эффект 27'!в</definedName>
    <definedName name="в" localSheetId="9">'5 анализ экон эффект 28'!в</definedName>
    <definedName name="в" localSheetId="10">'5 анализ экон эффект 29'!в</definedName>
    <definedName name="в">[0]!в</definedName>
    <definedName name="В_В" localSheetId="6">#REF!</definedName>
    <definedName name="В_В" localSheetId="7">#REF!</definedName>
    <definedName name="В_В" localSheetId="8">#REF!</definedName>
    <definedName name="В_В" localSheetId="9">#REF!</definedName>
    <definedName name="В_В" localSheetId="10">#REF!</definedName>
    <definedName name="В_В">#REF!</definedName>
    <definedName name="В_ДП" localSheetId="6">[28]Калькуляции!#REF!</definedName>
    <definedName name="В_ДП" localSheetId="7">[28]Калькуляции!#REF!</definedName>
    <definedName name="В_ДП" localSheetId="8">[28]Калькуляции!#REF!</definedName>
    <definedName name="В_ДП" localSheetId="9">[28]Калькуляции!#REF!</definedName>
    <definedName name="В_ДП" localSheetId="10">[28]Калькуляции!#REF!</definedName>
    <definedName name="В_ДП">[28]Калькуляции!#REF!</definedName>
    <definedName name="В_Т" localSheetId="6">#REF!</definedName>
    <definedName name="В_Т" localSheetId="7">#REF!</definedName>
    <definedName name="В_Т" localSheetId="8">#REF!</definedName>
    <definedName name="В_Т" localSheetId="9">#REF!</definedName>
    <definedName name="В_Т" localSheetId="10">#REF!</definedName>
    <definedName name="В_Т">#REF!</definedName>
    <definedName name="В_Т_А" localSheetId="6">[28]Калькуляции!#REF!</definedName>
    <definedName name="В_Т_А" localSheetId="7">[28]Калькуляции!#REF!</definedName>
    <definedName name="В_Т_А" localSheetId="8">[28]Калькуляции!#REF!</definedName>
    <definedName name="В_Т_А" localSheetId="9">[28]Калькуляции!#REF!</definedName>
    <definedName name="В_Т_А" localSheetId="10">[28]Калькуляции!#REF!</definedName>
    <definedName name="В_Т_А">[28]Калькуляции!#REF!</definedName>
    <definedName name="В_Т_ВС" localSheetId="6">[28]Калькуляции!#REF!</definedName>
    <definedName name="В_Т_ВС" localSheetId="7">[28]Калькуляции!#REF!</definedName>
    <definedName name="В_Т_ВС" localSheetId="8">[28]Калькуляции!#REF!</definedName>
    <definedName name="В_Т_ВС" localSheetId="9">[28]Калькуляции!#REF!</definedName>
    <definedName name="В_Т_ВС" localSheetId="10">[28]Калькуляции!#REF!</definedName>
    <definedName name="В_Т_ВС">[28]Калькуляции!#REF!</definedName>
    <definedName name="В_Т_К" localSheetId="6">[28]Калькуляции!#REF!</definedName>
    <definedName name="В_Т_К" localSheetId="7">[28]Калькуляции!#REF!</definedName>
    <definedName name="В_Т_К" localSheetId="8">[28]Калькуляции!#REF!</definedName>
    <definedName name="В_Т_К" localSheetId="9">[28]Калькуляции!#REF!</definedName>
    <definedName name="В_Т_К" localSheetId="10">[28]Калькуляции!#REF!</definedName>
    <definedName name="В_Т_К">[28]Калькуляции!#REF!</definedName>
    <definedName name="В_Т_П" localSheetId="6">[28]Калькуляции!#REF!</definedName>
    <definedName name="В_Т_П" localSheetId="7">[28]Калькуляции!#REF!</definedName>
    <definedName name="В_Т_П" localSheetId="8">[28]Калькуляции!#REF!</definedName>
    <definedName name="В_Т_П" localSheetId="9">[28]Калькуляции!#REF!</definedName>
    <definedName name="В_Т_П" localSheetId="10">[28]Калькуляции!#REF!</definedName>
    <definedName name="В_Т_П">[28]Калькуляции!#REF!</definedName>
    <definedName name="В_Т_ПК" localSheetId="6">[28]Калькуляции!#REF!</definedName>
    <definedName name="В_Т_ПК" localSheetId="7">[28]Калькуляции!#REF!</definedName>
    <definedName name="В_Т_ПК" localSheetId="8">[28]Калькуляции!#REF!</definedName>
    <definedName name="В_Т_ПК" localSheetId="9">[28]Калькуляции!#REF!</definedName>
    <definedName name="В_Т_ПК" localSheetId="10">[28]Калькуляции!#REF!</definedName>
    <definedName name="В_Т_ПК">[28]Калькуляции!#REF!</definedName>
    <definedName name="В_Э" localSheetId="6">#REF!</definedName>
    <definedName name="В_Э" localSheetId="7">#REF!</definedName>
    <definedName name="В_Э" localSheetId="8">#REF!</definedName>
    <definedName name="В_Э" localSheetId="9">#REF!</definedName>
    <definedName name="В_Э" localSheetId="10">#REF!</definedName>
    <definedName name="В_Э">#REF!</definedName>
    <definedName name="в23ё" localSheetId="6">'5 анализ экон эффект 25'!в23ё</definedName>
    <definedName name="в23ё" localSheetId="7">'5 анализ экон эффект 26'!в23ё</definedName>
    <definedName name="в23ё" localSheetId="8">'5 анализ экон эффект 27'!в23ё</definedName>
    <definedName name="в23ё" localSheetId="9">'5 анализ экон эффект 28'!в23ё</definedName>
    <definedName name="в23ё" localSheetId="10">'5 анализ экон эффект 29'!в23ё</definedName>
    <definedName name="в23ё">[0]!в23ё</definedName>
    <definedName name="В5">[33]БДДС_нов!$C$1:$H$501</definedName>
    <definedName name="ВАЛОВЫЙ" localSheetId="6">#REF!</definedName>
    <definedName name="ВАЛОВЫЙ" localSheetId="7">#REF!</definedName>
    <definedName name="ВАЛОВЫЙ" localSheetId="8">#REF!</definedName>
    <definedName name="ВАЛОВЫЙ" localSheetId="9">#REF!</definedName>
    <definedName name="ВАЛОВЫЙ" localSheetId="10">#REF!</definedName>
    <definedName name="ВАЛОВЫЙ">#REF!</definedName>
    <definedName name="вариант">'[34]ПФВ-0.6'!$D$71:$E$71</definedName>
    <definedName name="вв" localSheetId="6">'5 анализ экон эффект 25'!вв</definedName>
    <definedName name="вв" localSheetId="7">'5 анализ экон эффект 26'!вв</definedName>
    <definedName name="вв" localSheetId="8">'5 анализ экон эффект 27'!вв</definedName>
    <definedName name="вв" localSheetId="9">'5 анализ экон эффект 28'!вв</definedName>
    <definedName name="вв" localSheetId="10">'5 анализ экон эффект 29'!вв</definedName>
    <definedName name="вв">[0]!вв</definedName>
    <definedName name="ВВВВ" localSheetId="6">#REF!</definedName>
    <definedName name="ВВВВ" localSheetId="7">#REF!</definedName>
    <definedName name="ВВВВ" localSheetId="8">#REF!</definedName>
    <definedName name="ВВВВ" localSheetId="9">#REF!</definedName>
    <definedName name="ВВВВ" localSheetId="10">#REF!</definedName>
    <definedName name="ВВВВ">#REF!</definedName>
    <definedName name="Вена2">[29]Дебиторка!$J$11</definedName>
    <definedName name="вид" localSheetId="6">[35]Лист1!#REF!</definedName>
    <definedName name="вид" localSheetId="7">[35]Лист1!#REF!</definedName>
    <definedName name="вид" localSheetId="8">[35]Лист1!#REF!</definedName>
    <definedName name="вид" localSheetId="9">[35]Лист1!#REF!</definedName>
    <definedName name="вид" localSheetId="10">[35]Лист1!#REF!</definedName>
    <definedName name="вид">[35]Лист1!#REF!</definedName>
    <definedName name="ВН" localSheetId="6">#REF!</definedName>
    <definedName name="ВН" localSheetId="7">#REF!</definedName>
    <definedName name="ВН" localSheetId="8">#REF!</definedName>
    <definedName name="ВН" localSheetId="9">#REF!</definedName>
    <definedName name="ВН" localSheetId="10">#REF!</definedName>
    <definedName name="ВН">#REF!</definedName>
    <definedName name="ВН_3003_ДП" localSheetId="6">#REF!</definedName>
    <definedName name="ВН_3003_ДП" localSheetId="7">#REF!</definedName>
    <definedName name="ВН_3003_ДП" localSheetId="8">#REF!</definedName>
    <definedName name="ВН_3003_ДП" localSheetId="9">#REF!</definedName>
    <definedName name="ВН_3003_ДП" localSheetId="10">#REF!</definedName>
    <definedName name="ВН_3003_ДП">#REF!</definedName>
    <definedName name="ВН_3103_ЭКС" localSheetId="6">[28]Калькуляции!#REF!</definedName>
    <definedName name="ВН_3103_ЭКС" localSheetId="7">[28]Калькуляции!#REF!</definedName>
    <definedName name="ВН_3103_ЭКС" localSheetId="8">[28]Калькуляции!#REF!</definedName>
    <definedName name="ВН_3103_ЭКС" localSheetId="9">[28]Калькуляции!#REF!</definedName>
    <definedName name="ВН_3103_ЭКС" localSheetId="10">[28]Калькуляции!#REF!</definedName>
    <definedName name="ВН_3103_ЭКС">[28]Калькуляции!#REF!</definedName>
    <definedName name="ВН_6063_ЭКС" localSheetId="6">[28]Калькуляции!#REF!</definedName>
    <definedName name="ВН_6063_ЭКС" localSheetId="7">[28]Калькуляции!#REF!</definedName>
    <definedName name="ВН_6063_ЭКС" localSheetId="8">[28]Калькуляции!#REF!</definedName>
    <definedName name="ВН_6063_ЭКС" localSheetId="9">[28]Калькуляции!#REF!</definedName>
    <definedName name="ВН_6063_ЭКС" localSheetId="10">[28]Калькуляции!#REF!</definedName>
    <definedName name="ВН_6063_ЭКС">[28]Калькуляции!#REF!</definedName>
    <definedName name="ВН_АВЧ_ВН" localSheetId="6">#REF!</definedName>
    <definedName name="ВН_АВЧ_ВН" localSheetId="7">#REF!</definedName>
    <definedName name="ВН_АВЧ_ВН" localSheetId="8">#REF!</definedName>
    <definedName name="ВН_АВЧ_ВН" localSheetId="9">#REF!</definedName>
    <definedName name="ВН_АВЧ_ВН" localSheetId="10">#REF!</definedName>
    <definedName name="ВН_АВЧ_ВН">#REF!</definedName>
    <definedName name="ВН_АВЧ_ДП" localSheetId="6">[28]Калькуляции!#REF!</definedName>
    <definedName name="ВН_АВЧ_ДП" localSheetId="7">[28]Калькуляции!#REF!</definedName>
    <definedName name="ВН_АВЧ_ДП" localSheetId="8">[28]Калькуляции!#REF!</definedName>
    <definedName name="ВН_АВЧ_ДП" localSheetId="9">[28]Калькуляции!#REF!</definedName>
    <definedName name="ВН_АВЧ_ДП" localSheetId="10">[28]Калькуляции!#REF!</definedName>
    <definedName name="ВН_АВЧ_ДП">[28]Калькуляции!#REF!</definedName>
    <definedName name="ВН_АВЧ_ТОЛ" localSheetId="6">#REF!</definedName>
    <definedName name="ВН_АВЧ_ТОЛ" localSheetId="7">#REF!</definedName>
    <definedName name="ВН_АВЧ_ТОЛ" localSheetId="8">#REF!</definedName>
    <definedName name="ВН_АВЧ_ТОЛ" localSheetId="9">#REF!</definedName>
    <definedName name="ВН_АВЧ_ТОЛ" localSheetId="10">#REF!</definedName>
    <definedName name="ВН_АВЧ_ТОЛ">#REF!</definedName>
    <definedName name="ВН_АВЧ_ЭКС" localSheetId="6">#REF!</definedName>
    <definedName name="ВН_АВЧ_ЭКС" localSheetId="7">#REF!</definedName>
    <definedName name="ВН_АВЧ_ЭКС" localSheetId="8">#REF!</definedName>
    <definedName name="ВН_АВЧ_ЭКС" localSheetId="9">#REF!</definedName>
    <definedName name="ВН_АВЧ_ЭКС" localSheetId="10">#REF!</definedName>
    <definedName name="ВН_АВЧ_ЭКС">#REF!</definedName>
    <definedName name="ВН_АТЧ_ВН" localSheetId="6">#REF!</definedName>
    <definedName name="ВН_АТЧ_ВН" localSheetId="7">#REF!</definedName>
    <definedName name="ВН_АТЧ_ВН" localSheetId="8">#REF!</definedName>
    <definedName name="ВН_АТЧ_ВН" localSheetId="9">#REF!</definedName>
    <definedName name="ВН_АТЧ_ВН" localSheetId="10">#REF!</definedName>
    <definedName name="ВН_АТЧ_ВН">#REF!</definedName>
    <definedName name="ВН_АТЧ_ДП" localSheetId="6">[28]Калькуляции!#REF!</definedName>
    <definedName name="ВН_АТЧ_ДП" localSheetId="7">[28]Калькуляции!#REF!</definedName>
    <definedName name="ВН_АТЧ_ДП" localSheetId="8">[28]Калькуляции!#REF!</definedName>
    <definedName name="ВН_АТЧ_ДП" localSheetId="9">[28]Калькуляции!#REF!</definedName>
    <definedName name="ВН_АТЧ_ДП" localSheetId="10">[28]Калькуляции!#REF!</definedName>
    <definedName name="ВН_АТЧ_ДП">[28]Калькуляции!#REF!</definedName>
    <definedName name="ВН_АТЧ_ТОЛ" localSheetId="6">#REF!</definedName>
    <definedName name="ВН_АТЧ_ТОЛ" localSheetId="7">#REF!</definedName>
    <definedName name="ВН_АТЧ_ТОЛ" localSheetId="8">#REF!</definedName>
    <definedName name="ВН_АТЧ_ТОЛ" localSheetId="9">#REF!</definedName>
    <definedName name="ВН_АТЧ_ТОЛ" localSheetId="10">#REF!</definedName>
    <definedName name="ВН_АТЧ_ТОЛ">#REF!</definedName>
    <definedName name="ВН_АТЧ_ТОЛ_А" localSheetId="6">[28]Калькуляции!#REF!</definedName>
    <definedName name="ВН_АТЧ_ТОЛ_А" localSheetId="7">[28]Калькуляции!#REF!</definedName>
    <definedName name="ВН_АТЧ_ТОЛ_А" localSheetId="8">[28]Калькуляции!#REF!</definedName>
    <definedName name="ВН_АТЧ_ТОЛ_А" localSheetId="9">[28]Калькуляции!#REF!</definedName>
    <definedName name="ВН_АТЧ_ТОЛ_А" localSheetId="10">[28]Калькуляции!#REF!</definedName>
    <definedName name="ВН_АТЧ_ТОЛ_А">[28]Калькуляции!#REF!</definedName>
    <definedName name="ВН_АТЧ_ТОЛ_П" localSheetId="6">[28]Калькуляции!#REF!</definedName>
    <definedName name="ВН_АТЧ_ТОЛ_П" localSheetId="7">[28]Калькуляции!#REF!</definedName>
    <definedName name="ВН_АТЧ_ТОЛ_П" localSheetId="8">[28]Калькуляции!#REF!</definedName>
    <definedName name="ВН_АТЧ_ТОЛ_П" localSheetId="9">[28]Калькуляции!#REF!</definedName>
    <definedName name="ВН_АТЧ_ТОЛ_П" localSheetId="10">[28]Калькуляции!#REF!</definedName>
    <definedName name="ВН_АТЧ_ТОЛ_П">[28]Калькуляции!#REF!</definedName>
    <definedName name="ВН_АТЧ_ТОЛ_ПК" localSheetId="6">[28]Калькуляции!#REF!</definedName>
    <definedName name="ВН_АТЧ_ТОЛ_ПК" localSheetId="7">[28]Калькуляции!#REF!</definedName>
    <definedName name="ВН_АТЧ_ТОЛ_ПК" localSheetId="8">[28]Калькуляции!#REF!</definedName>
    <definedName name="ВН_АТЧ_ТОЛ_ПК" localSheetId="9">[28]Калькуляции!#REF!</definedName>
    <definedName name="ВН_АТЧ_ТОЛ_ПК" localSheetId="10">[28]Калькуляции!#REF!</definedName>
    <definedName name="ВН_АТЧ_ТОЛ_ПК">[28]Калькуляции!#REF!</definedName>
    <definedName name="ВН_АТЧ_ЭКС" localSheetId="6">#REF!</definedName>
    <definedName name="ВН_АТЧ_ЭКС" localSheetId="7">#REF!</definedName>
    <definedName name="ВН_АТЧ_ЭКС" localSheetId="8">#REF!</definedName>
    <definedName name="ВН_АТЧ_ЭКС" localSheetId="9">#REF!</definedName>
    <definedName name="ВН_АТЧ_ЭКС" localSheetId="10">#REF!</definedName>
    <definedName name="ВН_АТЧ_ЭКС">#REF!</definedName>
    <definedName name="ВН_Р" localSheetId="6">#REF!</definedName>
    <definedName name="ВН_Р" localSheetId="7">#REF!</definedName>
    <definedName name="ВН_Р" localSheetId="8">#REF!</definedName>
    <definedName name="ВН_Р" localSheetId="9">#REF!</definedName>
    <definedName name="ВН_Р" localSheetId="10">#REF!</definedName>
    <definedName name="ВН_Р">#REF!</definedName>
    <definedName name="ВН_С_ВН" localSheetId="6">#REF!</definedName>
    <definedName name="ВН_С_ВН" localSheetId="7">#REF!</definedName>
    <definedName name="ВН_С_ВН" localSheetId="8">#REF!</definedName>
    <definedName name="ВН_С_ВН" localSheetId="9">#REF!</definedName>
    <definedName name="ВН_С_ВН" localSheetId="10">#REF!</definedName>
    <definedName name="ВН_С_ВН">#REF!</definedName>
    <definedName name="ВН_С_ДП" localSheetId="6">[28]Калькуляции!#REF!</definedName>
    <definedName name="ВН_С_ДП" localSheetId="7">[28]Калькуляции!#REF!</definedName>
    <definedName name="ВН_С_ДП" localSheetId="8">[28]Калькуляции!#REF!</definedName>
    <definedName name="ВН_С_ДП" localSheetId="9">[28]Калькуляции!#REF!</definedName>
    <definedName name="ВН_С_ДП" localSheetId="10">[28]Калькуляции!#REF!</definedName>
    <definedName name="ВН_С_ДП">[28]Калькуляции!#REF!</definedName>
    <definedName name="ВН_С_ТОЛ" localSheetId="6">#REF!</definedName>
    <definedName name="ВН_С_ТОЛ" localSheetId="7">#REF!</definedName>
    <definedName name="ВН_С_ТОЛ" localSheetId="8">#REF!</definedName>
    <definedName name="ВН_С_ТОЛ" localSheetId="9">#REF!</definedName>
    <definedName name="ВН_С_ТОЛ" localSheetId="10">#REF!</definedName>
    <definedName name="ВН_С_ТОЛ">#REF!</definedName>
    <definedName name="ВН_С_ЭКС" localSheetId="6">#REF!</definedName>
    <definedName name="ВН_С_ЭКС" localSheetId="7">#REF!</definedName>
    <definedName name="ВН_С_ЭКС" localSheetId="8">#REF!</definedName>
    <definedName name="ВН_С_ЭКС" localSheetId="9">#REF!</definedName>
    <definedName name="ВН_С_ЭКС" localSheetId="10">#REF!</definedName>
    <definedName name="ВН_С_ЭКС">#REF!</definedName>
    <definedName name="ВН_Т" localSheetId="6">#REF!</definedName>
    <definedName name="ВН_Т" localSheetId="7">#REF!</definedName>
    <definedName name="ВН_Т" localSheetId="8">#REF!</definedName>
    <definedName name="ВН_Т" localSheetId="9">#REF!</definedName>
    <definedName name="ВН_Т" localSheetId="10">#REF!</definedName>
    <definedName name="ВН_Т">#REF!</definedName>
    <definedName name="ВНИТ" localSheetId="6">#REF!</definedName>
    <definedName name="ВНИТ" localSheetId="7">#REF!</definedName>
    <definedName name="ВНИТ" localSheetId="8">#REF!</definedName>
    <definedName name="ВНИТ" localSheetId="9">#REF!</definedName>
    <definedName name="ВНИТ" localSheetId="10">#REF!</definedName>
    <definedName name="ВНИТ">#REF!</definedName>
    <definedName name="ВОД_ОБ" localSheetId="6">#REF!</definedName>
    <definedName name="ВОД_ОБ" localSheetId="7">#REF!</definedName>
    <definedName name="ВОД_ОБ" localSheetId="8">#REF!</definedName>
    <definedName name="ВОД_ОБ" localSheetId="9">#REF!</definedName>
    <definedName name="ВОД_ОБ" localSheetId="10">#REF!</definedName>
    <definedName name="ВОД_ОБ">#REF!</definedName>
    <definedName name="ВОД_Т" localSheetId="6">#REF!</definedName>
    <definedName name="ВОД_Т" localSheetId="7">#REF!</definedName>
    <definedName name="ВОД_Т" localSheetId="8">#REF!</definedName>
    <definedName name="ВОД_Т" localSheetId="9">#REF!</definedName>
    <definedName name="ВОД_Т" localSheetId="10">#REF!</definedName>
    <definedName name="ВОД_Т">#REF!</definedName>
    <definedName name="вода">'[30]цены цехов'!$D$5</definedName>
    <definedName name="вода_НТМК">'[30]цены цехов'!$D$10</definedName>
    <definedName name="вода_обор.">'[30]цены цехов'!$D$17</definedName>
    <definedName name="вода_свежая">'[30]цены цехов'!$D$16</definedName>
    <definedName name="водоотлив_Магн.">'[30]цены цехов'!$D$35</definedName>
    <definedName name="ВОЗ" localSheetId="6">#REF!</definedName>
    <definedName name="ВОЗ" localSheetId="7">#REF!</definedName>
    <definedName name="ВОЗ" localSheetId="8">#REF!</definedName>
    <definedName name="ВОЗ" localSheetId="9">#REF!</definedName>
    <definedName name="ВОЗ" localSheetId="10">#REF!</definedName>
    <definedName name="ВОЗ">#REF!</definedName>
    <definedName name="Волгоградэнерго" localSheetId="6">#REF!</definedName>
    <definedName name="Волгоградэнерго" localSheetId="7">#REF!</definedName>
    <definedName name="Волгоградэнерго" localSheetId="8">#REF!</definedName>
    <definedName name="Волгоградэнерго" localSheetId="9">#REF!</definedName>
    <definedName name="Волгоградэнерго" localSheetId="10">#REF!</definedName>
    <definedName name="Волгоградэнерго">#REF!</definedName>
    <definedName name="ВСП" localSheetId="6">#REF!</definedName>
    <definedName name="ВСП" localSheetId="7">#REF!</definedName>
    <definedName name="ВСП" localSheetId="8">#REF!</definedName>
    <definedName name="ВСП" localSheetId="9">#REF!</definedName>
    <definedName name="ВСП" localSheetId="10">#REF!</definedName>
    <definedName name="ВСП">#REF!</definedName>
    <definedName name="ВСП1" localSheetId="6">#REF!</definedName>
    <definedName name="ВСП1" localSheetId="7">#REF!</definedName>
    <definedName name="ВСП1" localSheetId="8">#REF!</definedName>
    <definedName name="ВСП1" localSheetId="9">#REF!</definedName>
    <definedName name="ВСП1" localSheetId="10">#REF!</definedName>
    <definedName name="ВСП1">#REF!</definedName>
    <definedName name="ВСП2" localSheetId="6">#REF!</definedName>
    <definedName name="ВСП2" localSheetId="7">#REF!</definedName>
    <definedName name="ВСП2" localSheetId="8">#REF!</definedName>
    <definedName name="ВСП2" localSheetId="9">#REF!</definedName>
    <definedName name="ВСП2" localSheetId="10">#REF!</definedName>
    <definedName name="ВСП2">#REF!</definedName>
    <definedName name="ВСПОМОГ" localSheetId="6">#REF!</definedName>
    <definedName name="ВСПОМОГ" localSheetId="7">#REF!</definedName>
    <definedName name="ВСПОМОГ" localSheetId="8">#REF!</definedName>
    <definedName name="ВСПОМОГ" localSheetId="9">#REF!</definedName>
    <definedName name="ВСПОМОГ" localSheetId="10">#REF!</definedName>
    <definedName name="ВСПОМОГ">#REF!</definedName>
    <definedName name="ВТОМ" localSheetId="6">#REF!</definedName>
    <definedName name="ВТОМ" localSheetId="7">#REF!</definedName>
    <definedName name="ВТОМ" localSheetId="8">#REF!</definedName>
    <definedName name="ВТОМ" localSheetId="9">#REF!</definedName>
    <definedName name="ВТОМ" localSheetId="10">#REF!</definedName>
    <definedName name="ВТОМ">#REF!</definedName>
    <definedName name="ВТОП" localSheetId="6">#REF!</definedName>
    <definedName name="ВТОП" localSheetId="7">#REF!</definedName>
    <definedName name="ВТОП" localSheetId="8">#REF!</definedName>
    <definedName name="ВТОП" localSheetId="9">#REF!</definedName>
    <definedName name="ВТОП" localSheetId="10">#REF!</definedName>
    <definedName name="ВТОП">#REF!</definedName>
    <definedName name="второй" localSheetId="6">#REF!</definedName>
    <definedName name="второй" localSheetId="7">#REF!</definedName>
    <definedName name="второй" localSheetId="8">#REF!</definedName>
    <definedName name="второй" localSheetId="9">#REF!</definedName>
    <definedName name="второй" localSheetId="10">#REF!</definedName>
    <definedName name="второй">#REF!</definedName>
    <definedName name="вуув" localSheetId="6" hidden="1">{#N/A,#N/A,TRUE,"Лист1";#N/A,#N/A,TRUE,"Лист2";#N/A,#N/A,TRUE,"Лист3"}</definedName>
    <definedName name="вуув" localSheetId="7" hidden="1">{#N/A,#N/A,TRUE,"Лист1";#N/A,#N/A,TRUE,"Лист2";#N/A,#N/A,TRUE,"Лист3"}</definedName>
    <definedName name="вуув" localSheetId="8" hidden="1">{#N/A,#N/A,TRUE,"Лист1";#N/A,#N/A,TRUE,"Лист2";#N/A,#N/A,TRUE,"Лист3"}</definedName>
    <definedName name="вуув" localSheetId="9" hidden="1">{#N/A,#N/A,TRUE,"Лист1";#N/A,#N/A,TRUE,"Лист2";#N/A,#N/A,TRUE,"Лист3"}</definedName>
    <definedName name="вуув" localSheetId="10" hidden="1">{#N/A,#N/A,TRUE,"Лист1";#N/A,#N/A,TRUE,"Лист2";#N/A,#N/A,TRUE,"Лист3"}</definedName>
    <definedName name="вуув" hidden="1">{#N/A,#N/A,TRUE,"Лист1";#N/A,#N/A,TRUE,"Лист2";#N/A,#N/A,TRUE,"Лист3"}</definedName>
    <definedName name="выв" localSheetId="6">#REF!</definedName>
    <definedName name="выв" localSheetId="7">#REF!</definedName>
    <definedName name="выв" localSheetId="8">#REF!</definedName>
    <definedName name="выв" localSheetId="9">#REF!</definedName>
    <definedName name="выв" localSheetId="10">#REF!</definedName>
    <definedName name="выв">#REF!</definedName>
    <definedName name="г" localSheetId="6">'5 анализ экон эффект 25'!г</definedName>
    <definedName name="г" localSheetId="7">'5 анализ экон эффект 26'!г</definedName>
    <definedName name="г" localSheetId="8">'5 анализ экон эффект 27'!г</definedName>
    <definedName name="г" localSheetId="9">'5 анализ экон эффект 28'!г</definedName>
    <definedName name="г" localSheetId="10">'5 анализ экон эффект 29'!г</definedName>
    <definedName name="г">[0]!г</definedName>
    <definedName name="ГАС_Ш" localSheetId="6">#REF!</definedName>
    <definedName name="ГАС_Ш" localSheetId="7">#REF!</definedName>
    <definedName name="ГАС_Ш" localSheetId="8">#REF!</definedName>
    <definedName name="ГАС_Ш" localSheetId="9">#REF!</definedName>
    <definedName name="ГАС_Ш" localSheetId="10">#REF!</definedName>
    <definedName name="ГАС_Ш">#REF!</definedName>
    <definedName name="гг" localSheetId="6">#REF!</definedName>
    <definedName name="гг" localSheetId="7">#REF!</definedName>
    <definedName name="гг" localSheetId="8">#REF!</definedName>
    <definedName name="гг" localSheetId="9">#REF!</definedName>
    <definedName name="гг" localSheetId="10">#REF!</definedName>
    <definedName name="гг">#REF!</definedName>
    <definedName name="ГИД" localSheetId="6">#REF!</definedName>
    <definedName name="ГИД" localSheetId="7">#REF!</definedName>
    <definedName name="ГИД" localSheetId="8">#REF!</definedName>
    <definedName name="ГИД" localSheetId="9">#REF!</definedName>
    <definedName name="ГИД" localSheetId="10">#REF!</definedName>
    <definedName name="ГИД">#REF!</definedName>
    <definedName name="ГИД_ЗФА" localSheetId="6">#REF!</definedName>
    <definedName name="ГИД_ЗФА" localSheetId="7">#REF!</definedName>
    <definedName name="ГИД_ЗФА" localSheetId="8">#REF!</definedName>
    <definedName name="ГИД_ЗФА" localSheetId="9">#REF!</definedName>
    <definedName name="ГИД_ЗФА" localSheetId="10">#REF!</definedName>
    <definedName name="ГИД_ЗФА">#REF!</definedName>
    <definedName name="ГЛ" localSheetId="6">#REF!</definedName>
    <definedName name="ГЛ" localSheetId="7">#REF!</definedName>
    <definedName name="ГЛ" localSheetId="8">#REF!</definedName>
    <definedName name="ГЛ" localSheetId="9">#REF!</definedName>
    <definedName name="ГЛ" localSheetId="10">#REF!</definedName>
    <definedName name="ГЛ">#REF!</definedName>
    <definedName name="ГЛ_" localSheetId="6">#REF!</definedName>
    <definedName name="ГЛ_" localSheetId="7">#REF!</definedName>
    <definedName name="ГЛ_" localSheetId="8">#REF!</definedName>
    <definedName name="ГЛ_" localSheetId="9">#REF!</definedName>
    <definedName name="ГЛ_" localSheetId="10">#REF!</definedName>
    <definedName name="ГЛ_">#REF!</definedName>
    <definedName name="ГЛ_ДП" localSheetId="6">[28]Калькуляции!#REF!</definedName>
    <definedName name="ГЛ_ДП" localSheetId="7">[28]Калькуляции!#REF!</definedName>
    <definedName name="ГЛ_ДП" localSheetId="8">[28]Калькуляции!#REF!</definedName>
    <definedName name="ГЛ_ДП" localSheetId="9">[28]Калькуляции!#REF!</definedName>
    <definedName name="ГЛ_ДП" localSheetId="10">[28]Калькуляции!#REF!</definedName>
    <definedName name="ГЛ_ДП">[28]Калькуляции!#REF!</definedName>
    <definedName name="ГЛ_Т" localSheetId="6">#REF!</definedName>
    <definedName name="ГЛ_Т" localSheetId="7">#REF!</definedName>
    <definedName name="ГЛ_Т" localSheetId="8">#REF!</definedName>
    <definedName name="ГЛ_Т" localSheetId="9">#REF!</definedName>
    <definedName name="ГЛ_Т" localSheetId="10">#REF!</definedName>
    <definedName name="ГЛ_Т">#REF!</definedName>
    <definedName name="ГЛ_Ш" localSheetId="6">#REF!</definedName>
    <definedName name="ГЛ_Ш" localSheetId="7">#REF!</definedName>
    <definedName name="ГЛ_Ш" localSheetId="8">#REF!</definedName>
    <definedName name="ГЛ_Ш" localSheetId="9">#REF!</definedName>
    <definedName name="ГЛ_Ш" localSheetId="10">#REF!</definedName>
    <definedName name="ГЛ_Ш">#REF!</definedName>
    <definedName name="глинозем" localSheetId="6">[0]!USD/1.701</definedName>
    <definedName name="глинозем" localSheetId="7">[0]!USD/1.701</definedName>
    <definedName name="глинозем" localSheetId="8">[0]!USD/1.701</definedName>
    <definedName name="глинозем" localSheetId="9">[0]!USD/1.701</definedName>
    <definedName name="глинозем" localSheetId="10">[0]!USD/1.701</definedName>
    <definedName name="глинозем">[0]!USD/1.701</definedName>
    <definedName name="Глубина">'[36]ПФВ-0.5'!$AK$13:$AK$15</definedName>
    <definedName name="год">[37]Параметры!$C$5</definedName>
    <definedName name="год1">[38]параметры!$C$3</definedName>
    <definedName name="ГР" localSheetId="6">#REF!</definedName>
    <definedName name="ГР" localSheetId="7">#REF!</definedName>
    <definedName name="ГР" localSheetId="8">#REF!</definedName>
    <definedName name="ГР" localSheetId="9">#REF!</definedName>
    <definedName name="ГР" localSheetId="10">#REF!</definedName>
    <definedName name="ГР">#REF!</definedName>
    <definedName name="график" localSheetId="6">'5 анализ экон эффект 25'!график</definedName>
    <definedName name="график" localSheetId="7">'5 анализ экон эффект 26'!график</definedName>
    <definedName name="график" localSheetId="8">'5 анализ экон эффект 27'!график</definedName>
    <definedName name="график" localSheetId="9">'5 анализ экон эффект 28'!график</definedName>
    <definedName name="график" localSheetId="10">'5 анализ экон эффект 29'!график</definedName>
    <definedName name="график">[0]!график</definedName>
    <definedName name="грприрцфв00ав98" localSheetId="6" hidden="1">{#N/A,#N/A,TRUE,"Лист1";#N/A,#N/A,TRUE,"Лист2";#N/A,#N/A,TRUE,"Лист3"}</definedName>
    <definedName name="грприрцфв00ав98" localSheetId="7" hidden="1">{#N/A,#N/A,TRUE,"Лист1";#N/A,#N/A,TRUE,"Лист2";#N/A,#N/A,TRUE,"Лист3"}</definedName>
    <definedName name="грприрцфв00ав98" localSheetId="8" hidden="1">{#N/A,#N/A,TRUE,"Лист1";#N/A,#N/A,TRUE,"Лист2";#N/A,#N/A,TRUE,"Лист3"}</definedName>
    <definedName name="грприрцфв00ав98" localSheetId="9" hidden="1">{#N/A,#N/A,TRUE,"Лист1";#N/A,#N/A,TRUE,"Лист2";#N/A,#N/A,TRUE,"Лист3"}</definedName>
    <definedName name="грприрцфв00ав98" localSheetId="10" hidden="1">{#N/A,#N/A,TRUE,"Лист1";#N/A,#N/A,TRUE,"Лист2";#N/A,#N/A,TRUE,"Лист3"}</definedName>
    <definedName name="грприрцфв00ав98" hidden="1">{#N/A,#N/A,TRUE,"Лист1";#N/A,#N/A,TRUE,"Лист2";#N/A,#N/A,TRUE,"Лист3"}</definedName>
    <definedName name="грузопер_ПЖТ">'[30]цены цехов'!$D$29</definedName>
    <definedName name="грфинцкавг98Х" localSheetId="6" hidden="1">{#N/A,#N/A,TRUE,"Лист1";#N/A,#N/A,TRUE,"Лист2";#N/A,#N/A,TRUE,"Лист3"}</definedName>
    <definedName name="грфинцкавг98Х" localSheetId="7" hidden="1">{#N/A,#N/A,TRUE,"Лист1";#N/A,#N/A,TRUE,"Лист2";#N/A,#N/A,TRUE,"Лист3"}</definedName>
    <definedName name="грфинцкавг98Х" localSheetId="8" hidden="1">{#N/A,#N/A,TRUE,"Лист1";#N/A,#N/A,TRUE,"Лист2";#N/A,#N/A,TRUE,"Лист3"}</definedName>
    <definedName name="грфинцкавг98Х" localSheetId="9" hidden="1">{#N/A,#N/A,TRUE,"Лист1";#N/A,#N/A,TRUE,"Лист2";#N/A,#N/A,TRUE,"Лист3"}</definedName>
    <definedName name="грфинцкавг98Х" localSheetId="10" hidden="1">{#N/A,#N/A,TRUE,"Лист1";#N/A,#N/A,TRUE,"Лист2";#N/A,#N/A,TRUE,"Лист3"}</definedName>
    <definedName name="грфинцкавг98Х" hidden="1">{#N/A,#N/A,TRUE,"Лист1";#N/A,#N/A,TRUE,"Лист2";#N/A,#N/A,TRUE,"Лист3"}</definedName>
    <definedName name="ГФГ">'[30]цены цехов'!$D$52</definedName>
    <definedName name="д" localSheetId="6">'5 анализ экон эффект 25'!д</definedName>
    <definedName name="д" localSheetId="7">'5 анализ экон эффект 26'!д</definedName>
    <definedName name="д" localSheetId="8">'5 анализ экон эффект 27'!д</definedName>
    <definedName name="д" localSheetId="9">'5 анализ экон эффект 28'!д</definedName>
    <definedName name="д" localSheetId="10">'5 анализ экон эффект 29'!д</definedName>
    <definedName name="д">[0]!д</definedName>
    <definedName name="ДАВ_ЖИД" localSheetId="6">#REF!</definedName>
    <definedName name="ДАВ_ЖИД" localSheetId="7">#REF!</definedName>
    <definedName name="ДАВ_ЖИД" localSheetId="8">#REF!</definedName>
    <definedName name="ДАВ_ЖИД" localSheetId="9">#REF!</definedName>
    <definedName name="ДАВ_ЖИД" localSheetId="10">#REF!</definedName>
    <definedName name="ДАВ_ЖИД">#REF!</definedName>
    <definedName name="ДАВ_КАТАНКА" localSheetId="6">[28]Калькуляции!#REF!</definedName>
    <definedName name="ДАВ_КАТАНКА" localSheetId="7">[28]Калькуляции!#REF!</definedName>
    <definedName name="ДАВ_КАТАНКА" localSheetId="8">[28]Калькуляции!#REF!</definedName>
    <definedName name="ДАВ_КАТАНКА" localSheetId="9">[28]Калькуляции!#REF!</definedName>
    <definedName name="ДАВ_КАТАНКА" localSheetId="10">[28]Калькуляции!#REF!</definedName>
    <definedName name="ДАВ_КАТАНКА">[28]Калькуляции!#REF!</definedName>
    <definedName name="ДАВ_МЕЛК" localSheetId="6">#REF!</definedName>
    <definedName name="ДАВ_МЕЛК" localSheetId="7">#REF!</definedName>
    <definedName name="ДАВ_МЕЛК" localSheetId="8">#REF!</definedName>
    <definedName name="ДАВ_МЕЛК" localSheetId="9">#REF!</definedName>
    <definedName name="ДАВ_МЕЛК" localSheetId="10">#REF!</definedName>
    <definedName name="ДАВ_МЕЛК">#REF!</definedName>
    <definedName name="ДАВ_СЛИТКИ" localSheetId="6">#REF!</definedName>
    <definedName name="ДАВ_СЛИТКИ" localSheetId="7">#REF!</definedName>
    <definedName name="ДАВ_СЛИТКИ" localSheetId="8">#REF!</definedName>
    <definedName name="ДАВ_СЛИТКИ" localSheetId="9">#REF!</definedName>
    <definedName name="ДАВ_СЛИТКИ" localSheetId="10">#REF!</definedName>
    <definedName name="ДАВ_СЛИТКИ">#REF!</definedName>
    <definedName name="Дав_тв" localSheetId="6">#REF!</definedName>
    <definedName name="Дав_тв" localSheetId="7">#REF!</definedName>
    <definedName name="Дав_тв" localSheetId="8">#REF!</definedName>
    <definedName name="Дав_тв" localSheetId="9">#REF!</definedName>
    <definedName name="Дав_тв" localSheetId="10">#REF!</definedName>
    <definedName name="Дав_тв">#REF!</definedName>
    <definedName name="ДАВ_ШТАН" localSheetId="6">#REF!</definedName>
    <definedName name="ДАВ_ШТАН" localSheetId="7">#REF!</definedName>
    <definedName name="ДАВ_ШТАН" localSheetId="8">#REF!</definedName>
    <definedName name="ДАВ_ШТАН" localSheetId="9">#REF!</definedName>
    <definedName name="ДАВ_ШТАН" localSheetId="10">#REF!</definedName>
    <definedName name="ДАВ_ШТАН">#REF!</definedName>
    <definedName name="ДАВАЛЬЧЕСИЙ" localSheetId="6">#REF!</definedName>
    <definedName name="ДАВАЛЬЧЕСИЙ" localSheetId="7">#REF!</definedName>
    <definedName name="ДАВАЛЬЧЕСИЙ" localSheetId="8">#REF!</definedName>
    <definedName name="ДАВАЛЬЧЕСИЙ" localSheetId="9">#REF!</definedName>
    <definedName name="ДАВАЛЬЧЕСИЙ" localSheetId="10">#REF!</definedName>
    <definedName name="ДАВАЛЬЧЕСИЙ">#REF!</definedName>
    <definedName name="ДАВАЛЬЧЕСКИЙ" localSheetId="6">#REF!</definedName>
    <definedName name="ДАВАЛЬЧЕСКИЙ" localSheetId="7">#REF!</definedName>
    <definedName name="ДАВАЛЬЧЕСКИЙ" localSheetId="8">#REF!</definedName>
    <definedName name="ДАВАЛЬЧЕСКИЙ" localSheetId="9">#REF!</definedName>
    <definedName name="ДАВАЛЬЧЕСКИЙ" localSheetId="10">#REF!</definedName>
    <definedName name="ДАВАЛЬЧЕСКИЙ">#REF!</definedName>
    <definedName name="Данкор2">[29]Дебиторка!$J$27</definedName>
    <definedName name="ДАТА">[35]Лист1!$A$38:$A$50</definedName>
    <definedName name="Дв" localSheetId="6">'5 анализ экон эффект 25'!Дв</definedName>
    <definedName name="Дв" localSheetId="7">'5 анализ экон эффект 26'!Дв</definedName>
    <definedName name="Дв" localSheetId="8">'5 анализ экон эффект 27'!Дв</definedName>
    <definedName name="Дв" localSheetId="9">'5 анализ экон эффект 28'!Дв</definedName>
    <definedName name="Дв" localSheetId="10">'5 анализ экон эффект 29'!Дв</definedName>
    <definedName name="Дв">[0]!Дв</definedName>
    <definedName name="ДЕК_РУБ" localSheetId="6">[28]Калькуляции!#REF!</definedName>
    <definedName name="ДЕК_РУБ" localSheetId="7">[28]Калькуляции!#REF!</definedName>
    <definedName name="ДЕК_РУБ" localSheetId="8">[28]Калькуляции!#REF!</definedName>
    <definedName name="ДЕК_РУБ" localSheetId="9">[28]Калькуляции!#REF!</definedName>
    <definedName name="ДЕК_РУБ" localSheetId="10">[28]Калькуляции!#REF!</definedName>
    <definedName name="ДЕК_РУБ">[28]Калькуляции!#REF!</definedName>
    <definedName name="ДЕК_Т" localSheetId="6">[28]Калькуляции!#REF!</definedName>
    <definedName name="ДЕК_Т" localSheetId="7">[28]Калькуляции!#REF!</definedName>
    <definedName name="ДЕК_Т" localSheetId="8">[28]Калькуляции!#REF!</definedName>
    <definedName name="ДЕК_Т" localSheetId="9">[28]Калькуляции!#REF!</definedName>
    <definedName name="ДЕК_Т" localSheetId="10">[28]Калькуляции!#REF!</definedName>
    <definedName name="ДЕК_Т">[28]Калькуляции!#REF!</definedName>
    <definedName name="ДЕК_ТОН" localSheetId="6">[28]Калькуляции!#REF!</definedName>
    <definedName name="ДЕК_ТОН" localSheetId="7">[28]Калькуляции!#REF!</definedName>
    <definedName name="ДЕК_ТОН" localSheetId="8">[28]Калькуляции!#REF!</definedName>
    <definedName name="ДЕК_ТОН" localSheetId="9">[28]Калькуляции!#REF!</definedName>
    <definedName name="ДЕК_ТОН" localSheetId="10">[28]Калькуляции!#REF!</definedName>
    <definedName name="ДЕК_ТОН">[28]Калькуляции!#REF!</definedName>
    <definedName name="декабрь" localSheetId="6">#REF!</definedName>
    <definedName name="декабрь" localSheetId="7">#REF!</definedName>
    <definedName name="декабрь" localSheetId="8">#REF!</definedName>
    <definedName name="декабрь" localSheetId="9">#REF!</definedName>
    <definedName name="декабрь" localSheetId="10">#REF!</definedName>
    <definedName name="декабрь">#REF!</definedName>
    <definedName name="День">'[36]ПФВ-0.5'!$AM$4:$AM$34</definedName>
    <definedName name="деф">[39]Параметры!$C$6</definedName>
    <definedName name="дефлятор">[40]параметры!$C$8</definedName>
    <definedName name="ДЗО">'[41]титул БДР'!$A$18</definedName>
    <definedName name="Диаметры">'[36]ПФВ-0.5'!$AK$22:$AK$39</definedName>
    <definedName name="ДиапазонЗащиты" localSheetId="6">#REF!,#REF!,#REF!,#REF!,[0]!P1_ДиапазонЗащиты,[0]!P2_ДиапазонЗащиты,[0]!P3_ДиапазонЗащиты,[0]!P4_ДиапазонЗащиты</definedName>
    <definedName name="ДиапазонЗащиты" localSheetId="7">#REF!,#REF!,#REF!,#REF!,[0]!P1_ДиапазонЗащиты,[0]!P2_ДиапазонЗащиты,[0]!P3_ДиапазонЗащиты,[0]!P4_ДиапазонЗащиты</definedName>
    <definedName name="ДиапазонЗащиты" localSheetId="8">#REF!,#REF!,#REF!,#REF!,[0]!P1_ДиапазонЗащиты,[0]!P2_ДиапазонЗащиты,[0]!P3_ДиапазонЗащиты,[0]!P4_ДиапазонЗащиты</definedName>
    <definedName name="ДиапазонЗащиты" localSheetId="9">#REF!,#REF!,#REF!,#REF!,[0]!P1_ДиапазонЗащиты,[0]!P2_ДиапазонЗащиты,[0]!P3_ДиапазонЗащиты,[0]!P4_ДиапазонЗащиты</definedName>
    <definedName name="ДиапазонЗащиты" localSheetId="10">#REF!,#REF!,#REF!,#REF!,[0]!P1_ДиапазонЗащиты,[0]!P2_ДиапазонЗащиты,[0]!P3_ДиапазонЗащиты,[0]!P4_ДиапазонЗащиты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ИЗТОПЛИВО" localSheetId="6">#REF!</definedName>
    <definedName name="ДИЗТОПЛИВО" localSheetId="7">#REF!</definedName>
    <definedName name="ДИЗТОПЛИВО" localSheetId="8">#REF!</definedName>
    <definedName name="ДИЗТОПЛИВО" localSheetId="9">#REF!</definedName>
    <definedName name="ДИЗТОПЛИВО" localSheetId="10">#REF!</definedName>
    <definedName name="ДИЗТОПЛИВО">#REF!</definedName>
    <definedName name="ДИМА" localSheetId="6">#REF!</definedName>
    <definedName name="ДИМА" localSheetId="7">#REF!</definedName>
    <definedName name="ДИМА" localSheetId="8">#REF!</definedName>
    <definedName name="ДИМА" localSheetId="9">#REF!</definedName>
    <definedName name="ДИМА" localSheetId="10">#REF!</definedName>
    <definedName name="ДИМА">#REF!</definedName>
    <definedName name="Дионис2">[29]Дебиторка!$J$15</definedName>
    <definedName name="ДИЭТ" localSheetId="6">[28]Калькуляции!#REF!</definedName>
    <definedName name="ДИЭТ" localSheetId="7">[28]Калькуляции!#REF!</definedName>
    <definedName name="ДИЭТ" localSheetId="8">[28]Калькуляции!#REF!</definedName>
    <definedName name="ДИЭТ" localSheetId="9">[28]Калькуляции!#REF!</definedName>
    <definedName name="ДИЭТ" localSheetId="10">[28]Калькуляции!#REF!</definedName>
    <definedName name="ДИЭТ">[28]Калькуляции!#REF!</definedName>
    <definedName name="ДОГПЕР_АВЧСЫРЕЦ" localSheetId="6">[28]Калькуляции!#REF!</definedName>
    <definedName name="ДОГПЕР_АВЧСЫРЕЦ" localSheetId="7">[28]Калькуляции!#REF!</definedName>
    <definedName name="ДОГПЕР_АВЧСЫРЕЦ" localSheetId="8">[28]Калькуляции!#REF!</definedName>
    <definedName name="ДОГПЕР_АВЧСЫРЕЦ" localSheetId="9">[28]Калькуляции!#REF!</definedName>
    <definedName name="ДОГПЕР_АВЧСЫРЕЦ" localSheetId="10">[28]Калькуляции!#REF!</definedName>
    <definedName name="ДОГПЕР_АВЧСЫРЕЦ">[28]Калькуляции!#REF!</definedName>
    <definedName name="ДОГПЕР_СЫРЕЦ" localSheetId="6">[28]Калькуляции!#REF!</definedName>
    <definedName name="ДОГПЕР_СЫРЕЦ" localSheetId="7">[28]Калькуляции!#REF!</definedName>
    <definedName name="ДОГПЕР_СЫРЕЦ" localSheetId="8">[28]Калькуляции!#REF!</definedName>
    <definedName name="ДОГПЕР_СЫРЕЦ" localSheetId="9">[28]Калькуляции!#REF!</definedName>
    <definedName name="ДОГПЕР_СЫРЕЦ" localSheetId="10">[28]Калькуляции!#REF!</definedName>
    <definedName name="ДОГПЕР_СЫРЕЦ">[28]Калькуляции!#REF!</definedName>
    <definedName name="Доллар" localSheetId="6">[42]Оборудование_стоим!#REF!</definedName>
    <definedName name="Доллар" localSheetId="7">[42]Оборудование_стоим!#REF!</definedName>
    <definedName name="Доллар" localSheetId="8">[42]Оборудование_стоим!#REF!</definedName>
    <definedName name="Доллар" localSheetId="9">[42]Оборудование_стоим!#REF!</definedName>
    <definedName name="Доллар" localSheetId="10">[42]Оборудование_стоим!#REF!</definedName>
    <definedName name="Доллар">[42]Оборудование_стоим!#REF!</definedName>
    <definedName name="доля_проч_ф" localSheetId="6">#REF!</definedName>
    <definedName name="доля_проч_ф" localSheetId="7">#REF!</definedName>
    <definedName name="доля_проч_ф" localSheetId="8">#REF!</definedName>
    <definedName name="доля_проч_ф" localSheetId="9">#REF!</definedName>
    <definedName name="доля_проч_ф" localSheetId="10">#REF!</definedName>
    <definedName name="доля_проч_ф">#REF!</definedName>
    <definedName name="доля_прочая" localSheetId="6">#REF!</definedName>
    <definedName name="доля_прочая" localSheetId="7">#REF!</definedName>
    <definedName name="доля_прочая" localSheetId="8">#REF!</definedName>
    <definedName name="доля_прочая" localSheetId="9">#REF!</definedName>
    <definedName name="доля_прочая" localSheetId="10">#REF!</definedName>
    <definedName name="доля_прочая">#REF!</definedName>
    <definedName name="доля_прочая_98_ав" localSheetId="6">#REF!</definedName>
    <definedName name="доля_прочая_98_ав" localSheetId="7">#REF!</definedName>
    <definedName name="доля_прочая_98_ав" localSheetId="8">#REF!</definedName>
    <definedName name="доля_прочая_98_ав" localSheetId="9">#REF!</definedName>
    <definedName name="доля_прочая_98_ав" localSheetId="10">#REF!</definedName>
    <definedName name="доля_прочая_98_ав">#REF!</definedName>
    <definedName name="доля_прочая_ав" localSheetId="6">#REF!</definedName>
    <definedName name="доля_прочая_ав" localSheetId="7">#REF!</definedName>
    <definedName name="доля_прочая_ав" localSheetId="8">#REF!</definedName>
    <definedName name="доля_прочая_ав" localSheetId="9">#REF!</definedName>
    <definedName name="доля_прочая_ав" localSheetId="10">#REF!</definedName>
    <definedName name="доля_прочая_ав">#REF!</definedName>
    <definedName name="доля_прочая_ф" localSheetId="6">#REF!</definedName>
    <definedName name="доля_прочая_ф" localSheetId="7">#REF!</definedName>
    <definedName name="доля_прочая_ф" localSheetId="8">#REF!</definedName>
    <definedName name="доля_прочая_ф" localSheetId="9">#REF!</definedName>
    <definedName name="доля_прочая_ф" localSheetId="10">#REF!</definedName>
    <definedName name="доля_прочая_ф">#REF!</definedName>
    <definedName name="доля_т_ф" localSheetId="6">#REF!</definedName>
    <definedName name="доля_т_ф" localSheetId="7">#REF!</definedName>
    <definedName name="доля_т_ф" localSheetId="8">#REF!</definedName>
    <definedName name="доля_т_ф" localSheetId="9">#REF!</definedName>
    <definedName name="доля_т_ф" localSheetId="10">#REF!</definedName>
    <definedName name="доля_т_ф">#REF!</definedName>
    <definedName name="доля_теп_1" localSheetId="6">#REF!</definedName>
    <definedName name="доля_теп_1" localSheetId="7">#REF!</definedName>
    <definedName name="доля_теп_1" localSheetId="8">#REF!</definedName>
    <definedName name="доля_теп_1" localSheetId="9">#REF!</definedName>
    <definedName name="доля_теп_1" localSheetId="10">#REF!</definedName>
    <definedName name="доля_теп_1">#REF!</definedName>
    <definedName name="доля_теп_2" localSheetId="6">#REF!</definedName>
    <definedName name="доля_теп_2" localSheetId="7">#REF!</definedName>
    <definedName name="доля_теп_2" localSheetId="8">#REF!</definedName>
    <definedName name="доля_теп_2" localSheetId="9">#REF!</definedName>
    <definedName name="доля_теп_2" localSheetId="10">#REF!</definedName>
    <definedName name="доля_теп_2">#REF!</definedName>
    <definedName name="доля_теп_3" localSheetId="6">#REF!</definedName>
    <definedName name="доля_теп_3" localSheetId="7">#REF!</definedName>
    <definedName name="доля_теп_3" localSheetId="8">#REF!</definedName>
    <definedName name="доля_теп_3" localSheetId="9">#REF!</definedName>
    <definedName name="доля_теп_3" localSheetId="10">#REF!</definedName>
    <definedName name="доля_теп_3">#REF!</definedName>
    <definedName name="доля_тепло" localSheetId="6">#REF!</definedName>
    <definedName name="доля_тепло" localSheetId="7">#REF!</definedName>
    <definedName name="доля_тепло" localSheetId="8">#REF!</definedName>
    <definedName name="доля_тепло" localSheetId="9">#REF!</definedName>
    <definedName name="доля_тепло" localSheetId="10">#REF!</definedName>
    <definedName name="доля_тепло">#REF!</definedName>
    <definedName name="доля_эл_1" localSheetId="6">#REF!</definedName>
    <definedName name="доля_эл_1" localSheetId="7">#REF!</definedName>
    <definedName name="доля_эл_1" localSheetId="8">#REF!</definedName>
    <definedName name="доля_эл_1" localSheetId="9">#REF!</definedName>
    <definedName name="доля_эл_1" localSheetId="10">#REF!</definedName>
    <definedName name="доля_эл_1">#REF!</definedName>
    <definedName name="доля_эл_2" localSheetId="6">#REF!</definedName>
    <definedName name="доля_эл_2" localSheetId="7">#REF!</definedName>
    <definedName name="доля_эл_2" localSheetId="8">#REF!</definedName>
    <definedName name="доля_эл_2" localSheetId="9">#REF!</definedName>
    <definedName name="доля_эл_2" localSheetId="10">#REF!</definedName>
    <definedName name="доля_эл_2">#REF!</definedName>
    <definedName name="доля_эл_3" localSheetId="6">#REF!</definedName>
    <definedName name="доля_эл_3" localSheetId="7">#REF!</definedName>
    <definedName name="доля_эл_3" localSheetId="8">#REF!</definedName>
    <definedName name="доля_эл_3" localSheetId="9">#REF!</definedName>
    <definedName name="доля_эл_3" localSheetId="10">#REF!</definedName>
    <definedName name="доля_эл_3">#REF!</definedName>
    <definedName name="доля_эл_ф" localSheetId="6">#REF!</definedName>
    <definedName name="доля_эл_ф" localSheetId="7">#REF!</definedName>
    <definedName name="доля_эл_ф" localSheetId="8">#REF!</definedName>
    <definedName name="доля_эл_ф" localSheetId="9">#REF!</definedName>
    <definedName name="доля_эл_ф" localSheetId="10">#REF!</definedName>
    <definedName name="доля_эл_ф">#REF!</definedName>
    <definedName name="доля_электра" localSheetId="6">#REF!</definedName>
    <definedName name="доля_электра" localSheetId="7">#REF!</definedName>
    <definedName name="доля_электра" localSheetId="8">#REF!</definedName>
    <definedName name="доля_электра" localSheetId="9">#REF!</definedName>
    <definedName name="доля_электра" localSheetId="10">#REF!</definedName>
    <definedName name="доля_электра">#REF!</definedName>
    <definedName name="доля_электра_99" localSheetId="6">#REF!</definedName>
    <definedName name="доля_электра_99" localSheetId="7">#REF!</definedName>
    <definedName name="доля_электра_99" localSheetId="8">#REF!</definedName>
    <definedName name="доля_электра_99" localSheetId="9">#REF!</definedName>
    <definedName name="доля_электра_99" localSheetId="10">#REF!</definedName>
    <definedName name="доля_электра_99">#REF!</definedName>
    <definedName name="ДРУГОЕ">[43]Справочники!$A$26:$A$28</definedName>
    <definedName name="е" localSheetId="6">'5 анализ экон эффект 25'!е</definedName>
    <definedName name="е" localSheetId="7">'5 анализ экон эффект 26'!е</definedName>
    <definedName name="е" localSheetId="8">'5 анализ экон эффект 27'!е</definedName>
    <definedName name="е" localSheetId="9">'5 анализ экон эффект 28'!е</definedName>
    <definedName name="е" localSheetId="10">'5 анализ экон эффект 29'!е</definedName>
    <definedName name="е">[0]!е</definedName>
    <definedName name="ЕСН">[44]Макро!$B$4</definedName>
    <definedName name="ж" localSheetId="6">'5 анализ экон эффект 25'!ж</definedName>
    <definedName name="ж" localSheetId="7">'5 анализ экон эффект 26'!ж</definedName>
    <definedName name="ж" localSheetId="8">'5 анализ экон эффект 27'!ж</definedName>
    <definedName name="ж" localSheetId="9">'5 анализ экон эффект 28'!ж</definedName>
    <definedName name="ж" localSheetId="10">'5 анализ экон эффект 29'!ж</definedName>
    <definedName name="ж">[0]!ж</definedName>
    <definedName name="жжжжжжж" localSheetId="6">'5 анализ экон эффект 25'!жжжжжжж</definedName>
    <definedName name="жжжжжжж" localSheetId="7">'5 анализ экон эффект 26'!жжжжжжж</definedName>
    <definedName name="жжжжжжж" localSheetId="8">'5 анализ экон эффект 27'!жжжжжжж</definedName>
    <definedName name="жжжжжжж" localSheetId="9">'5 анализ экон эффект 28'!жжжжжжж</definedName>
    <definedName name="жжжжжжж" localSheetId="10">'5 анализ экон эффект 29'!жжжжжжж</definedName>
    <definedName name="жжжжжжж">[0]!жжжжжжж</definedName>
    <definedName name="ЖИДКИЙ" localSheetId="6">#REF!</definedName>
    <definedName name="ЖИДКИЙ" localSheetId="7">#REF!</definedName>
    <definedName name="ЖИДКИЙ" localSheetId="8">#REF!</definedName>
    <definedName name="ЖИДКИЙ" localSheetId="9">#REF!</definedName>
    <definedName name="ЖИДКИЙ" localSheetId="10">#REF!</definedName>
    <definedName name="ЖИДКИЙ">#REF!</definedName>
    <definedName name="з" localSheetId="6">'5 анализ экон эффект 25'!з</definedName>
    <definedName name="з" localSheetId="7">'5 анализ экон эффект 26'!з</definedName>
    <definedName name="з" localSheetId="8">'5 анализ экон эффект 27'!з</definedName>
    <definedName name="з" localSheetId="9">'5 анализ экон эффект 28'!з</definedName>
    <definedName name="з" localSheetId="10">'5 анализ экон эффект 29'!з</definedName>
    <definedName name="з">[0]!з</definedName>
    <definedName name="З0" localSheetId="6">#REF!</definedName>
    <definedName name="З0" localSheetId="7">#REF!</definedName>
    <definedName name="З0" localSheetId="8">#REF!</definedName>
    <definedName name="З0" localSheetId="9">#REF!</definedName>
    <definedName name="З0" localSheetId="10">#REF!</definedName>
    <definedName name="З0">#REF!</definedName>
    <definedName name="З1" localSheetId="6">#REF!</definedName>
    <definedName name="З1" localSheetId="7">#REF!</definedName>
    <definedName name="З1" localSheetId="8">#REF!</definedName>
    <definedName name="З1" localSheetId="9">#REF!</definedName>
    <definedName name="З1" localSheetId="10">#REF!</definedName>
    <definedName name="З1">#REF!</definedName>
    <definedName name="З10" localSheetId="6">#REF!</definedName>
    <definedName name="З10" localSheetId="7">#REF!</definedName>
    <definedName name="З10" localSheetId="8">#REF!</definedName>
    <definedName name="З10" localSheetId="9">#REF!</definedName>
    <definedName name="З10" localSheetId="10">#REF!</definedName>
    <definedName name="З10">#REF!</definedName>
    <definedName name="З11" localSheetId="6">#REF!</definedName>
    <definedName name="З11" localSheetId="7">#REF!</definedName>
    <definedName name="З11" localSheetId="8">#REF!</definedName>
    <definedName name="З11" localSheetId="9">#REF!</definedName>
    <definedName name="З11" localSheetId="10">#REF!</definedName>
    <definedName name="З11">#REF!</definedName>
    <definedName name="З12" localSheetId="6">#REF!</definedName>
    <definedName name="З12" localSheetId="7">#REF!</definedName>
    <definedName name="З12" localSheetId="8">#REF!</definedName>
    <definedName name="З12" localSheetId="9">#REF!</definedName>
    <definedName name="З12" localSheetId="10">#REF!</definedName>
    <definedName name="З12">#REF!</definedName>
    <definedName name="З13" localSheetId="6">#REF!</definedName>
    <definedName name="З13" localSheetId="7">#REF!</definedName>
    <definedName name="З13" localSheetId="8">#REF!</definedName>
    <definedName name="З13" localSheetId="9">#REF!</definedName>
    <definedName name="З13" localSheetId="10">#REF!</definedName>
    <definedName name="З13">#REF!</definedName>
    <definedName name="З14" localSheetId="6">#REF!</definedName>
    <definedName name="З14" localSheetId="7">#REF!</definedName>
    <definedName name="З14" localSheetId="8">#REF!</definedName>
    <definedName name="З14" localSheetId="9">#REF!</definedName>
    <definedName name="З14" localSheetId="10">#REF!</definedName>
    <definedName name="З14">#REF!</definedName>
    <definedName name="З2" localSheetId="6">#REF!</definedName>
    <definedName name="З2" localSheetId="7">#REF!</definedName>
    <definedName name="З2" localSheetId="8">#REF!</definedName>
    <definedName name="З2" localSheetId="9">#REF!</definedName>
    <definedName name="З2" localSheetId="10">#REF!</definedName>
    <definedName name="З2">#REF!</definedName>
    <definedName name="З3" localSheetId="6">#REF!</definedName>
    <definedName name="З3" localSheetId="7">#REF!</definedName>
    <definedName name="З3" localSheetId="8">#REF!</definedName>
    <definedName name="З3" localSheetId="9">#REF!</definedName>
    <definedName name="З3" localSheetId="10">#REF!</definedName>
    <definedName name="З3">#REF!</definedName>
    <definedName name="З4" localSheetId="6">#REF!</definedName>
    <definedName name="З4" localSheetId="7">#REF!</definedName>
    <definedName name="З4" localSheetId="8">#REF!</definedName>
    <definedName name="З4" localSheetId="9">#REF!</definedName>
    <definedName name="З4" localSheetId="10">#REF!</definedName>
    <definedName name="З4">#REF!</definedName>
    <definedName name="З5" localSheetId="6">#REF!</definedName>
    <definedName name="З5" localSheetId="7">#REF!</definedName>
    <definedName name="З5" localSheetId="8">#REF!</definedName>
    <definedName name="З5" localSheetId="9">#REF!</definedName>
    <definedName name="З5" localSheetId="10">#REF!</definedName>
    <definedName name="З5">#REF!</definedName>
    <definedName name="З6" localSheetId="6">#REF!</definedName>
    <definedName name="З6" localSheetId="7">#REF!</definedName>
    <definedName name="З6" localSheetId="8">#REF!</definedName>
    <definedName name="З6" localSheetId="9">#REF!</definedName>
    <definedName name="З6" localSheetId="10">#REF!</definedName>
    <definedName name="З6">#REF!</definedName>
    <definedName name="З7" localSheetId="6">#REF!</definedName>
    <definedName name="З7" localSheetId="7">#REF!</definedName>
    <definedName name="З7" localSheetId="8">#REF!</definedName>
    <definedName name="З7" localSheetId="9">#REF!</definedName>
    <definedName name="З7" localSheetId="10">#REF!</definedName>
    <definedName name="З7">#REF!</definedName>
    <definedName name="З8" localSheetId="6">#REF!</definedName>
    <definedName name="З8" localSheetId="7">#REF!</definedName>
    <definedName name="З8" localSheetId="8">#REF!</definedName>
    <definedName name="З8" localSheetId="9">#REF!</definedName>
    <definedName name="З8" localSheetId="10">#REF!</definedName>
    <definedName name="З8">#REF!</definedName>
    <definedName name="З81" localSheetId="6">[28]Калькуляции!#REF!</definedName>
    <definedName name="З81" localSheetId="7">[28]Калькуляции!#REF!</definedName>
    <definedName name="З81" localSheetId="8">[28]Калькуляции!#REF!</definedName>
    <definedName name="З81" localSheetId="9">[28]Калькуляции!#REF!</definedName>
    <definedName name="З81" localSheetId="10">[28]Калькуляции!#REF!</definedName>
    <definedName name="З81">[28]Калькуляции!#REF!</definedName>
    <definedName name="З9" localSheetId="6">#REF!</definedName>
    <definedName name="З9" localSheetId="7">#REF!</definedName>
    <definedName name="З9" localSheetId="8">#REF!</definedName>
    <definedName name="З9" localSheetId="9">#REF!</definedName>
    <definedName name="З9" localSheetId="10">#REF!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 localSheetId="6">#REF!</definedName>
    <definedName name="ЗАРПЛАТА" localSheetId="7">#REF!</definedName>
    <definedName name="ЗАРПЛАТА" localSheetId="8">#REF!</definedName>
    <definedName name="ЗАРПЛАТА" localSheetId="9">#REF!</definedName>
    <definedName name="ЗАРПЛАТА" localSheetId="10">#REF!</definedName>
    <definedName name="ЗАРПЛАТА">#REF!</definedName>
    <definedName name="ззззз" localSheetId="6">#REF!</definedName>
    <definedName name="ззззз" localSheetId="7">#REF!</definedName>
    <definedName name="ззззз" localSheetId="8">#REF!</definedName>
    <definedName name="ззззз" localSheetId="9">#REF!</definedName>
    <definedName name="ззззз" localSheetId="10">#REF!</definedName>
    <definedName name="ззззз">#REF!</definedName>
    <definedName name="ззззззззззззззззззззз" localSheetId="6">'5 анализ экон эффект 25'!ззззззззззззззззззззз</definedName>
    <definedName name="ззззззззззззззззззззз" localSheetId="7">'5 анализ экон эффект 26'!ззззззззззззззззззззз</definedName>
    <definedName name="ззззззззззззззззззззз" localSheetId="8">'5 анализ экон эффект 27'!ззззззззззззззззззззз</definedName>
    <definedName name="ззззззззззззззззззззз" localSheetId="9">'5 анализ экон эффект 28'!ззззззззззззззззззззз</definedName>
    <definedName name="ззззззззззззззззззззз" localSheetId="10">'5 анализ экон эффект 29'!ззззззззззззззззззззз</definedName>
    <definedName name="ззззззззззззззззззззз">[0]!ззззззззззззззззззззз</definedName>
    <definedName name="ЗКР" localSheetId="6">[28]Калькуляции!#REF!</definedName>
    <definedName name="ЗКР" localSheetId="7">[28]Калькуляции!#REF!</definedName>
    <definedName name="ЗКР" localSheetId="8">[28]Калькуляции!#REF!</definedName>
    <definedName name="ЗКР" localSheetId="9">[28]Калькуляции!#REF!</definedName>
    <definedName name="ЗКР" localSheetId="10">[28]Калькуляции!#REF!</definedName>
    <definedName name="ЗКР">[28]Калькуляции!#REF!</definedName>
    <definedName name="ЗП1">[45]Лист13!$A$2</definedName>
    <definedName name="ЗП2">[45]Лист13!$B$2</definedName>
    <definedName name="ЗП3">[45]Лист13!$C$2</definedName>
    <definedName name="ЗП4">[45]Лист13!$D$2</definedName>
    <definedName name="и" localSheetId="6">'5 анализ экон эффект 25'!и</definedName>
    <definedName name="и" localSheetId="7">'5 анализ экон эффект 26'!и</definedName>
    <definedName name="и" localSheetId="8">'5 анализ экон эффект 27'!и</definedName>
    <definedName name="и" localSheetId="9">'5 анализ экон эффект 28'!и</definedName>
    <definedName name="и" localSheetId="10">'5 анализ экон эффект 29'!и</definedName>
    <definedName name="и">[0]!и</definedName>
    <definedName name="ИЗВ_М" localSheetId="6">#REF!</definedName>
    <definedName name="ИЗВ_М" localSheetId="7">#REF!</definedName>
    <definedName name="ИЗВ_М" localSheetId="8">#REF!</definedName>
    <definedName name="ИЗВ_М" localSheetId="9">#REF!</definedName>
    <definedName name="ИЗВ_М" localSheetId="10">#REF!</definedName>
    <definedName name="ИЗВ_М">#REF!</definedName>
    <definedName name="ИЗМНЗП_АВЧ" localSheetId="6">#REF!</definedName>
    <definedName name="ИЗМНЗП_АВЧ" localSheetId="7">#REF!</definedName>
    <definedName name="ИЗМНЗП_АВЧ" localSheetId="8">#REF!</definedName>
    <definedName name="ИЗМНЗП_АВЧ" localSheetId="9">#REF!</definedName>
    <definedName name="ИЗМНЗП_АВЧ" localSheetId="10">#REF!</definedName>
    <definedName name="ИЗМНЗП_АВЧ">#REF!</definedName>
    <definedName name="ИЗМНЗП_АТЧ" localSheetId="6">#REF!</definedName>
    <definedName name="ИЗМНЗП_АТЧ" localSheetId="7">#REF!</definedName>
    <definedName name="ИЗМНЗП_АТЧ" localSheetId="8">#REF!</definedName>
    <definedName name="ИЗМНЗП_АТЧ" localSheetId="9">#REF!</definedName>
    <definedName name="ИЗМНЗП_АТЧ" localSheetId="10">#REF!</definedName>
    <definedName name="ИЗМНЗП_АТЧ">#REF!</definedName>
    <definedName name="ии" localSheetId="6">#REF!</definedName>
    <definedName name="ии" localSheetId="7">#REF!</definedName>
    <definedName name="ии" localSheetId="8">#REF!</definedName>
    <definedName name="ии" localSheetId="9">#REF!</definedName>
    <definedName name="ии" localSheetId="10">#REF!</definedName>
    <definedName name="ии">#REF!</definedName>
    <definedName name="индцкавг98" localSheetId="6" hidden="1">{#N/A,#N/A,TRUE,"Лист1";#N/A,#N/A,TRUE,"Лист2";#N/A,#N/A,TRUE,"Лист3"}</definedName>
    <definedName name="индцкавг98" localSheetId="7" hidden="1">{#N/A,#N/A,TRUE,"Лист1";#N/A,#N/A,TRUE,"Лист2";#N/A,#N/A,TRUE,"Лист3"}</definedName>
    <definedName name="индцкавг98" localSheetId="8" hidden="1">{#N/A,#N/A,TRUE,"Лист1";#N/A,#N/A,TRUE,"Лист2";#N/A,#N/A,TRUE,"Лист3"}</definedName>
    <definedName name="индцкавг98" localSheetId="9" hidden="1">{#N/A,#N/A,TRUE,"Лист1";#N/A,#N/A,TRUE,"Лист2";#N/A,#N/A,TRUE,"Лист3"}</definedName>
    <definedName name="индцкавг98" localSheetId="10" hidden="1">{#N/A,#N/A,TRUE,"Лист1";#N/A,#N/A,TRUE,"Лист2";#N/A,#N/A,TRUE,"Лист3"}</definedName>
    <definedName name="индцкавг98" hidden="1">{#N/A,#N/A,TRUE,"Лист1";#N/A,#N/A,TRUE,"Лист2";#N/A,#N/A,TRUE,"Лист3"}</definedName>
    <definedName name="Иркутск2">[29]Дебиторка!$J$16</definedName>
    <definedName name="ИТВСП" localSheetId="6">#REF!</definedName>
    <definedName name="ИТВСП" localSheetId="7">#REF!</definedName>
    <definedName name="ИТВСП" localSheetId="8">#REF!</definedName>
    <definedName name="ИТВСП" localSheetId="9">#REF!</definedName>
    <definedName name="ИТВСП" localSheetId="10">#REF!</definedName>
    <definedName name="ИТВСП">#REF!</definedName>
    <definedName name="ИТСЫР" localSheetId="6">#REF!</definedName>
    <definedName name="ИТСЫР" localSheetId="7">#REF!</definedName>
    <definedName name="ИТСЫР" localSheetId="8">#REF!</definedName>
    <definedName name="ИТСЫР" localSheetId="9">#REF!</definedName>
    <definedName name="ИТСЫР" localSheetId="10">#REF!</definedName>
    <definedName name="ИТСЫР">#REF!</definedName>
    <definedName name="ИТТР" localSheetId="6">#REF!</definedName>
    <definedName name="ИТТР" localSheetId="7">#REF!</definedName>
    <definedName name="ИТТР" localSheetId="8">#REF!</definedName>
    <definedName name="ИТТР" localSheetId="9">#REF!</definedName>
    <definedName name="ИТТР" localSheetId="10">#REF!</definedName>
    <definedName name="ИТТР">#REF!</definedName>
    <definedName name="ИТЭН" localSheetId="6">#REF!</definedName>
    <definedName name="ИТЭН" localSheetId="7">#REF!</definedName>
    <definedName name="ИТЭН" localSheetId="8">#REF!</definedName>
    <definedName name="ИТЭН" localSheetId="9">#REF!</definedName>
    <definedName name="ИТЭН" localSheetId="10">#REF!</definedName>
    <definedName name="ИТЭН">#REF!</definedName>
    <definedName name="ИЮЛ_РУБ" localSheetId="6">[28]Калькуляции!#REF!</definedName>
    <definedName name="ИЮЛ_РУБ" localSheetId="7">[28]Калькуляции!#REF!</definedName>
    <definedName name="ИЮЛ_РУБ" localSheetId="8">[28]Калькуляции!#REF!</definedName>
    <definedName name="ИЮЛ_РУБ" localSheetId="9">[28]Калькуляции!#REF!</definedName>
    <definedName name="ИЮЛ_РУБ" localSheetId="10">[28]Калькуляции!#REF!</definedName>
    <definedName name="ИЮЛ_РУБ">[28]Калькуляции!#REF!</definedName>
    <definedName name="ИЮЛ_ТОН" localSheetId="6">[28]Калькуляции!#REF!</definedName>
    <definedName name="ИЮЛ_ТОН" localSheetId="7">[28]Калькуляции!#REF!</definedName>
    <definedName name="ИЮЛ_ТОН" localSheetId="8">[28]Калькуляции!#REF!</definedName>
    <definedName name="ИЮЛ_ТОН" localSheetId="9">[28]Калькуляции!#REF!</definedName>
    <definedName name="ИЮЛ_ТОН" localSheetId="10">[28]Калькуляции!#REF!</definedName>
    <definedName name="ИЮЛ_ТОН">[28]Калькуляции!#REF!</definedName>
    <definedName name="июль" localSheetId="6">#REF!</definedName>
    <definedName name="июль" localSheetId="7">#REF!</definedName>
    <definedName name="июль" localSheetId="8">#REF!</definedName>
    <definedName name="июль" localSheetId="9">#REF!</definedName>
    <definedName name="июль" localSheetId="10">#REF!</definedName>
    <definedName name="июль">#REF!</definedName>
    <definedName name="ИЮН_РУБ" localSheetId="6">#REF!</definedName>
    <definedName name="ИЮН_РУБ" localSheetId="7">#REF!</definedName>
    <definedName name="ИЮН_РУБ" localSheetId="8">#REF!</definedName>
    <definedName name="ИЮН_РУБ" localSheetId="9">#REF!</definedName>
    <definedName name="ИЮН_РУБ" localSheetId="10">#REF!</definedName>
    <definedName name="ИЮН_РУБ">#REF!</definedName>
    <definedName name="ИЮН_ТОН" localSheetId="6">#REF!</definedName>
    <definedName name="ИЮН_ТОН" localSheetId="7">#REF!</definedName>
    <definedName name="ИЮН_ТОН" localSheetId="8">#REF!</definedName>
    <definedName name="ИЮН_ТОН" localSheetId="9">#REF!</definedName>
    <definedName name="ИЮН_ТОН" localSheetId="10">#REF!</definedName>
    <definedName name="ИЮН_ТОН">#REF!</definedName>
    <definedName name="июнь" localSheetId="6">#REF!</definedName>
    <definedName name="июнь" localSheetId="7">#REF!</definedName>
    <definedName name="июнь" localSheetId="8">#REF!</definedName>
    <definedName name="июнь" localSheetId="9">#REF!</definedName>
    <definedName name="июнь" localSheetId="10">#REF!</definedName>
    <definedName name="июнь">#REF!</definedName>
    <definedName name="й" localSheetId="6">'5 анализ экон эффект 25'!й</definedName>
    <definedName name="й" localSheetId="7">'5 анализ экон эффект 26'!й</definedName>
    <definedName name="й" localSheetId="8">'5 анализ экон эффект 27'!й</definedName>
    <definedName name="й" localSheetId="9">'5 анализ экон эффект 28'!й</definedName>
    <definedName name="й" localSheetId="10">'5 анализ экон эффект 29'!й</definedName>
    <definedName name="й">[0]!й</definedName>
    <definedName name="йй" localSheetId="6">'5 анализ экон эффект 25'!йй</definedName>
    <definedName name="йй" localSheetId="7">'5 анализ экон эффект 26'!йй</definedName>
    <definedName name="йй" localSheetId="8">'5 анализ экон эффект 27'!йй</definedName>
    <definedName name="йй" localSheetId="9">'5 анализ экон эффект 28'!йй</definedName>
    <definedName name="йй" localSheetId="10">'5 анализ экон эффект 29'!йй</definedName>
    <definedName name="йй">[0]!йй</definedName>
    <definedName name="ййййййййййййй" localSheetId="6">'5 анализ экон эффект 25'!ййййййййййййй</definedName>
    <definedName name="ййййййййййййй" localSheetId="7">'5 анализ экон эффект 26'!ййййййййййййй</definedName>
    <definedName name="ййййййййййййй" localSheetId="8">'5 анализ экон эффект 27'!ййййййййййййй</definedName>
    <definedName name="ййййййййййййй" localSheetId="9">'5 анализ экон эффект 28'!ййййййййййййй</definedName>
    <definedName name="ййййййййййййй" localSheetId="10">'5 анализ экон эффект 29'!ййййййййййййй</definedName>
    <definedName name="ййййййййййййй">[0]!ййййййййййййй</definedName>
    <definedName name="ЙЦУ" localSheetId="6">#REF!</definedName>
    <definedName name="ЙЦУ" localSheetId="7">#REF!</definedName>
    <definedName name="ЙЦУ" localSheetId="8">#REF!</definedName>
    <definedName name="ЙЦУ" localSheetId="9">#REF!</definedName>
    <definedName name="ЙЦУ" localSheetId="10">#REF!</definedName>
    <definedName name="ЙЦУ">#REF!</definedName>
    <definedName name="к" localSheetId="6">'5 анализ экон эффект 25'!к</definedName>
    <definedName name="к" localSheetId="7">'5 анализ экон эффект 26'!к</definedName>
    <definedName name="к" localSheetId="8">'5 анализ экон эффект 27'!к</definedName>
    <definedName name="к" localSheetId="9">'5 анализ экон эффект 28'!к</definedName>
    <definedName name="к" localSheetId="10">'5 анализ экон эффект 29'!к</definedName>
    <definedName name="к">[0]!к</definedName>
    <definedName name="К_СЫР" localSheetId="6">#REF!</definedName>
    <definedName name="К_СЫР" localSheetId="7">#REF!</definedName>
    <definedName name="К_СЫР" localSheetId="8">#REF!</definedName>
    <definedName name="К_СЫР" localSheetId="9">#REF!</definedName>
    <definedName name="К_СЫР" localSheetId="10">#REF!</definedName>
    <definedName name="К_СЫР">#REF!</definedName>
    <definedName name="К_СЫР_ТОЛ" localSheetId="6">[28]Калькуляции!#REF!</definedName>
    <definedName name="К_СЫР_ТОЛ" localSheetId="7">[28]Калькуляции!#REF!</definedName>
    <definedName name="К_СЫР_ТОЛ" localSheetId="8">[28]Калькуляции!#REF!</definedName>
    <definedName name="К_СЫР_ТОЛ" localSheetId="9">[28]Калькуляции!#REF!</definedName>
    <definedName name="К_СЫР_ТОЛ" localSheetId="10">[28]Калькуляции!#REF!</definedName>
    <definedName name="К_СЫР_ТОЛ">[28]Калькуляции!#REF!</definedName>
    <definedName name="К2_РУБ" localSheetId="6">[28]Калькуляции!#REF!</definedName>
    <definedName name="К2_РУБ" localSheetId="7">[28]Калькуляции!#REF!</definedName>
    <definedName name="К2_РУБ" localSheetId="8">[28]Калькуляции!#REF!</definedName>
    <definedName name="К2_РУБ" localSheetId="9">[28]Калькуляции!#REF!</definedName>
    <definedName name="К2_РУБ" localSheetId="10">[28]Калькуляции!#REF!</definedName>
    <definedName name="К2_РУБ">[28]Калькуляции!#REF!</definedName>
    <definedName name="К2_ТОН" localSheetId="6">[28]Калькуляции!#REF!</definedName>
    <definedName name="К2_ТОН" localSheetId="7">[28]Калькуляции!#REF!</definedName>
    <definedName name="К2_ТОН" localSheetId="8">[28]Калькуляции!#REF!</definedName>
    <definedName name="К2_ТОН" localSheetId="9">[28]Калькуляции!#REF!</definedName>
    <definedName name="К2_ТОН" localSheetId="10">[28]Калькуляции!#REF!</definedName>
    <definedName name="К2_ТОН">[28]Калькуляции!#REF!</definedName>
    <definedName name="КАТАНКА" localSheetId="6">[28]Калькуляции!#REF!</definedName>
    <definedName name="КАТАНКА" localSheetId="7">[28]Калькуляции!#REF!</definedName>
    <definedName name="КАТАНКА" localSheetId="8">[28]Калькуляции!#REF!</definedName>
    <definedName name="КАТАНКА" localSheetId="9">[28]Калькуляции!#REF!</definedName>
    <definedName name="КАТАНКА" localSheetId="10">[28]Калькуляции!#REF!</definedName>
    <definedName name="КАТАНКА">[28]Калькуляции!#REF!</definedName>
    <definedName name="КАТАНКА_КРАМЗ" localSheetId="6">[28]Калькуляции!#REF!</definedName>
    <definedName name="КАТАНКА_КРАМЗ" localSheetId="7">[28]Калькуляции!#REF!</definedName>
    <definedName name="КАТАНКА_КРАМЗ" localSheetId="8">[28]Калькуляции!#REF!</definedName>
    <definedName name="КАТАНКА_КРАМЗ" localSheetId="9">[28]Калькуляции!#REF!</definedName>
    <definedName name="КАТАНКА_КРАМЗ" localSheetId="10">[28]Калькуляции!#REF!</definedName>
    <definedName name="КАТАНКА_КРАМЗ">[28]Калькуляции!#REF!</definedName>
    <definedName name="КБОР" localSheetId="6">[28]Калькуляции!#REF!</definedName>
    <definedName name="КБОР" localSheetId="7">[28]Калькуляции!#REF!</definedName>
    <definedName name="КБОР" localSheetId="8">[28]Калькуляции!#REF!</definedName>
    <definedName name="КБОР" localSheetId="9">[28]Калькуляции!#REF!</definedName>
    <definedName name="КБОР" localSheetId="10">[28]Калькуляции!#REF!</definedName>
    <definedName name="КБОР">[28]Калькуляции!#REF!</definedName>
    <definedName name="КВ1_РУБ" localSheetId="6">#REF!</definedName>
    <definedName name="КВ1_РУБ" localSheetId="7">#REF!</definedName>
    <definedName name="КВ1_РУБ" localSheetId="8">#REF!</definedName>
    <definedName name="КВ1_РУБ" localSheetId="9">#REF!</definedName>
    <definedName name="КВ1_РУБ" localSheetId="10">#REF!</definedName>
    <definedName name="КВ1_РУБ">#REF!</definedName>
    <definedName name="КВ1_ТОН" localSheetId="6">#REF!</definedName>
    <definedName name="КВ1_ТОН" localSheetId="7">#REF!</definedName>
    <definedName name="КВ1_ТОН" localSheetId="8">#REF!</definedName>
    <definedName name="КВ1_ТОН" localSheetId="9">#REF!</definedName>
    <definedName name="КВ1_ТОН" localSheetId="10">#REF!</definedName>
    <definedName name="КВ1_ТОН">#REF!</definedName>
    <definedName name="КВ2_РУБ" localSheetId="6">#REF!</definedName>
    <definedName name="КВ2_РУБ" localSheetId="7">#REF!</definedName>
    <definedName name="КВ2_РУБ" localSheetId="8">#REF!</definedName>
    <definedName name="КВ2_РУБ" localSheetId="9">#REF!</definedName>
    <definedName name="КВ2_РУБ" localSheetId="10">#REF!</definedName>
    <definedName name="КВ2_РУБ">#REF!</definedName>
    <definedName name="КВ2_ТОН" localSheetId="6">#REF!</definedName>
    <definedName name="КВ2_ТОН" localSheetId="7">#REF!</definedName>
    <definedName name="КВ2_ТОН" localSheetId="8">#REF!</definedName>
    <definedName name="КВ2_ТОН" localSheetId="9">#REF!</definedName>
    <definedName name="КВ2_ТОН" localSheetId="10">#REF!</definedName>
    <definedName name="КВ2_ТОН">#REF!</definedName>
    <definedName name="КВ3_РУБ" localSheetId="6">#REF!</definedName>
    <definedName name="КВ3_РУБ" localSheetId="7">#REF!</definedName>
    <definedName name="КВ3_РУБ" localSheetId="8">#REF!</definedName>
    <definedName name="КВ3_РУБ" localSheetId="9">#REF!</definedName>
    <definedName name="КВ3_РУБ" localSheetId="10">#REF!</definedName>
    <definedName name="КВ3_РУБ">#REF!</definedName>
    <definedName name="КВ3_ТОН" localSheetId="6">#REF!</definedName>
    <definedName name="КВ3_ТОН" localSheetId="7">#REF!</definedName>
    <definedName name="КВ3_ТОН" localSheetId="8">#REF!</definedName>
    <definedName name="КВ3_ТОН" localSheetId="9">#REF!</definedName>
    <definedName name="КВ3_ТОН" localSheetId="10">#REF!</definedName>
    <definedName name="КВ3_ТОН">#REF!</definedName>
    <definedName name="КВ4_РУБ" localSheetId="6">#REF!</definedName>
    <definedName name="КВ4_РУБ" localSheetId="7">#REF!</definedName>
    <definedName name="КВ4_РУБ" localSheetId="8">#REF!</definedName>
    <definedName name="КВ4_РУБ" localSheetId="9">#REF!</definedName>
    <definedName name="КВ4_РУБ" localSheetId="10">#REF!</definedName>
    <definedName name="КВ4_РУБ">#REF!</definedName>
    <definedName name="КВ4_ТОН" localSheetId="6">#REF!</definedName>
    <definedName name="КВ4_ТОН" localSheetId="7">#REF!</definedName>
    <definedName name="КВ4_ТОН" localSheetId="8">#REF!</definedName>
    <definedName name="КВ4_ТОН" localSheetId="9">#REF!</definedName>
    <definedName name="КВ4_ТОН" localSheetId="10">#REF!</definedName>
    <definedName name="КВ4_ТОН">#REF!</definedName>
    <definedName name="ке" localSheetId="6">'5 анализ экон эффект 25'!ке</definedName>
    <definedName name="ке" localSheetId="7">'5 анализ экон эффект 26'!ке</definedName>
    <definedName name="ке" localSheetId="8">'5 анализ экон эффект 27'!ке</definedName>
    <definedName name="ке" localSheetId="9">'5 анализ экон эффект 28'!ке</definedName>
    <definedName name="ке" localSheetId="10">'5 анализ экон эффект 29'!ке</definedName>
    <definedName name="ке">[0]!ке</definedName>
    <definedName name="кеппппппппппп" localSheetId="6" hidden="1">{#N/A,#N/A,TRUE,"Лист1";#N/A,#N/A,TRUE,"Лист2";#N/A,#N/A,TRUE,"Лист3"}</definedName>
    <definedName name="кеппппппппппп" localSheetId="7" hidden="1">{#N/A,#N/A,TRUE,"Лист1";#N/A,#N/A,TRUE,"Лист2";#N/A,#N/A,TRUE,"Лист3"}</definedName>
    <definedName name="кеппппппппппп" localSheetId="8" hidden="1">{#N/A,#N/A,TRUE,"Лист1";#N/A,#N/A,TRUE,"Лист2";#N/A,#N/A,TRUE,"Лист3"}</definedName>
    <definedName name="кеппппппппппп" localSheetId="9" hidden="1">{#N/A,#N/A,TRUE,"Лист1";#N/A,#N/A,TRUE,"Лист2";#N/A,#N/A,TRUE,"Лист3"}</definedName>
    <definedName name="кеппппппппппп" localSheetId="10" hidden="1">{#N/A,#N/A,TRUE,"Лист1";#N/A,#N/A,TRUE,"Лист2";#N/A,#N/A,TRUE,"Лист3"}</definedName>
    <definedName name="кеппппппппппп" hidden="1">{#N/A,#N/A,TRUE,"Лист1";#N/A,#N/A,TRUE,"Лист2";#N/A,#N/A,TRUE,"Лист3"}</definedName>
    <definedName name="КИПиА">'[30]цены цехов'!$D$14</definedName>
    <definedName name="КЛ" localSheetId="6">'[46]Объекты (показатели)'!#REF!</definedName>
    <definedName name="КЛ" localSheetId="7">'[46]Объекты (показатели)'!#REF!</definedName>
    <definedName name="КЛ" localSheetId="8">'[46]Объекты (показатели)'!#REF!</definedName>
    <definedName name="КЛ" localSheetId="9">'[46]Объекты (показатели)'!#REF!</definedName>
    <definedName name="КЛ" localSheetId="10">'[46]Объекты (показатели)'!#REF!</definedName>
    <definedName name="КЛ">'[46]Объекты (показатели)'!#REF!</definedName>
    <definedName name="КнязьРюрик2">[29]Дебиторка!$J$18</definedName>
    <definedName name="код" localSheetId="6">#REF!</definedName>
    <definedName name="код" localSheetId="7">#REF!</definedName>
    <definedName name="код" localSheetId="8">#REF!</definedName>
    <definedName name="код" localSheetId="9">#REF!</definedName>
    <definedName name="код" localSheetId="10">#REF!</definedName>
    <definedName name="код">#REF!</definedName>
    <definedName name="код1" localSheetId="6">#REF!</definedName>
    <definedName name="код1" localSheetId="7">#REF!</definedName>
    <definedName name="код1" localSheetId="8">#REF!</definedName>
    <definedName name="код1" localSheetId="9">#REF!</definedName>
    <definedName name="код1" localSheetId="10">#REF!</definedName>
    <definedName name="код1">#REF!</definedName>
    <definedName name="КОК_ПРОК" localSheetId="6">#REF!</definedName>
    <definedName name="КОК_ПРОК" localSheetId="7">#REF!</definedName>
    <definedName name="КОК_ПРОК" localSheetId="8">#REF!</definedName>
    <definedName name="КОК_ПРОК" localSheetId="9">#REF!</definedName>
    <definedName name="КОК_ПРОК" localSheetId="10">#REF!</definedName>
    <definedName name="КОК_ПРОК">#REF!</definedName>
    <definedName name="КОМПЛЕКСНЫЙ" localSheetId="6">[28]Калькуляции!#REF!</definedName>
    <definedName name="КОМПЛЕКСНЫЙ" localSheetId="7">[28]Калькуляции!#REF!</definedName>
    <definedName name="КОМПЛЕКСНЫЙ" localSheetId="8">[28]Калькуляции!#REF!</definedName>
    <definedName name="КОМПЛЕКСНЫЙ" localSheetId="9">[28]Калькуляции!#REF!</definedName>
    <definedName name="КОМПЛЕКСНЫЙ" localSheetId="10">[28]Калькуляции!#REF!</definedName>
    <definedName name="КОМПЛЕКСНЫЙ">[28]Калькуляции!#REF!</definedName>
    <definedName name="Комплексы">'[36]ПФВ-0.5'!$AJ$4:$AJ$10</definedName>
    <definedName name="КОРК_7" localSheetId="6">#REF!</definedName>
    <definedName name="КОРК_7" localSheetId="7">#REF!</definedName>
    <definedName name="КОРК_7" localSheetId="8">#REF!</definedName>
    <definedName name="КОРК_7" localSheetId="9">#REF!</definedName>
    <definedName name="КОРК_7" localSheetId="10">#REF!</definedName>
    <definedName name="КОРК_7">#REF!</definedName>
    <definedName name="КОРК_АВЧ" localSheetId="6">#REF!</definedName>
    <definedName name="КОРК_АВЧ" localSheetId="7">#REF!</definedName>
    <definedName name="КОРК_АВЧ" localSheetId="8">#REF!</definedName>
    <definedName name="КОРК_АВЧ" localSheetId="9">#REF!</definedName>
    <definedName name="КОРК_АВЧ" localSheetId="10">#REF!</definedName>
    <definedName name="КОРК_АВЧ">#REF!</definedName>
    <definedName name="коэф_блоки" localSheetId="6">#REF!</definedName>
    <definedName name="коэф_блоки" localSheetId="7">#REF!</definedName>
    <definedName name="коэф_блоки" localSheetId="8">#REF!</definedName>
    <definedName name="коэф_блоки" localSheetId="9">#REF!</definedName>
    <definedName name="коэф_блоки" localSheetId="10">#REF!</definedName>
    <definedName name="коэф_блоки">#REF!</definedName>
    <definedName name="коэф_глин" localSheetId="6">#REF!</definedName>
    <definedName name="коэф_глин" localSheetId="7">#REF!</definedName>
    <definedName name="коэф_глин" localSheetId="8">#REF!</definedName>
    <definedName name="коэф_глин" localSheetId="9">#REF!</definedName>
    <definedName name="коэф_глин" localSheetId="10">#REF!</definedName>
    <definedName name="коэф_глин">#REF!</definedName>
    <definedName name="коэф_кокс" localSheetId="6">#REF!</definedName>
    <definedName name="коэф_кокс" localSheetId="7">#REF!</definedName>
    <definedName name="коэф_кокс" localSheetId="8">#REF!</definedName>
    <definedName name="коэф_кокс" localSheetId="9">#REF!</definedName>
    <definedName name="коэф_кокс" localSheetId="10">#REF!</definedName>
    <definedName name="коэф_кокс">#REF!</definedName>
    <definedName name="коэф_пек" localSheetId="6">#REF!</definedName>
    <definedName name="коэф_пек" localSheetId="7">#REF!</definedName>
    <definedName name="коэф_пек" localSheetId="8">#REF!</definedName>
    <definedName name="коэф_пек" localSheetId="9">#REF!</definedName>
    <definedName name="коэф_пек" localSheetId="10">#REF!</definedName>
    <definedName name="коэф_пек">#REF!</definedName>
    <definedName name="коэф1" localSheetId="6">#REF!</definedName>
    <definedName name="коэф1" localSheetId="7">#REF!</definedName>
    <definedName name="коэф1" localSheetId="8">#REF!</definedName>
    <definedName name="коэф1" localSheetId="9">#REF!</definedName>
    <definedName name="коэф1" localSheetId="10">#REF!</definedName>
    <definedName name="коэф1">#REF!</definedName>
    <definedName name="коэф2" localSheetId="6">#REF!</definedName>
    <definedName name="коэф2" localSheetId="7">#REF!</definedName>
    <definedName name="коэф2" localSheetId="8">#REF!</definedName>
    <definedName name="коэф2" localSheetId="9">#REF!</definedName>
    <definedName name="коэф2" localSheetId="10">#REF!</definedName>
    <definedName name="коэф2">#REF!</definedName>
    <definedName name="коэф3" localSheetId="6">#REF!</definedName>
    <definedName name="коэф3" localSheetId="7">#REF!</definedName>
    <definedName name="коэф3" localSheetId="8">#REF!</definedName>
    <definedName name="коэф3" localSheetId="9">#REF!</definedName>
    <definedName name="коэф3" localSheetId="10">#REF!</definedName>
    <definedName name="коэф3">#REF!</definedName>
    <definedName name="коэф4" localSheetId="6">#REF!</definedName>
    <definedName name="коэф4" localSheetId="7">#REF!</definedName>
    <definedName name="коэф4" localSheetId="8">#REF!</definedName>
    <definedName name="коэф4" localSheetId="9">#REF!</definedName>
    <definedName name="коэф4" localSheetId="10">#REF!</definedName>
    <definedName name="коэф4">#REF!</definedName>
    <definedName name="коэфф" localSheetId="6">#REF!</definedName>
    <definedName name="коэфф" localSheetId="7">#REF!</definedName>
    <definedName name="коэфф" localSheetId="8">#REF!</definedName>
    <definedName name="коэфф" localSheetId="9">#REF!</definedName>
    <definedName name="коэфф" localSheetId="10">#REF!</definedName>
    <definedName name="коэфф">#REF!</definedName>
    <definedName name="КПП" localSheetId="6">#REF!</definedName>
    <definedName name="КПП" localSheetId="7">#REF!</definedName>
    <definedName name="КПП" localSheetId="8">#REF!</definedName>
    <definedName name="КПП" localSheetId="9">#REF!</definedName>
    <definedName name="КПП" localSheetId="10">#REF!</definedName>
    <definedName name="КПП">#REF!</definedName>
    <definedName name="кр" localSheetId="6">#REF!</definedName>
    <definedName name="кр" localSheetId="7">#REF!</definedName>
    <definedName name="кр" localSheetId="8">#REF!</definedName>
    <definedName name="кр" localSheetId="9">#REF!</definedName>
    <definedName name="кр" localSheetId="10">#REF!</definedName>
    <definedName name="кр">#REF!</definedName>
    <definedName name="КР_" localSheetId="6">#REF!</definedName>
    <definedName name="КР_" localSheetId="7">#REF!</definedName>
    <definedName name="КР_" localSheetId="8">#REF!</definedName>
    <definedName name="КР_" localSheetId="9">#REF!</definedName>
    <definedName name="КР_" localSheetId="10">#REF!</definedName>
    <definedName name="КР_">#REF!</definedName>
    <definedName name="КР_10" localSheetId="6">#REF!</definedName>
    <definedName name="КР_10" localSheetId="7">#REF!</definedName>
    <definedName name="КР_10" localSheetId="8">#REF!</definedName>
    <definedName name="КР_10" localSheetId="9">#REF!</definedName>
    <definedName name="КР_10" localSheetId="10">#REF!</definedName>
    <definedName name="КР_10">#REF!</definedName>
    <definedName name="КР_2ЦЕХ" localSheetId="6">#REF!</definedName>
    <definedName name="КР_2ЦЕХ" localSheetId="7">#REF!</definedName>
    <definedName name="КР_2ЦЕХ" localSheetId="8">#REF!</definedName>
    <definedName name="КР_2ЦЕХ" localSheetId="9">#REF!</definedName>
    <definedName name="КР_2ЦЕХ" localSheetId="10">#REF!</definedName>
    <definedName name="КР_2ЦЕХ">#REF!</definedName>
    <definedName name="КР_7" localSheetId="6">#REF!</definedName>
    <definedName name="КР_7" localSheetId="7">#REF!</definedName>
    <definedName name="КР_7" localSheetId="8">#REF!</definedName>
    <definedName name="КР_7" localSheetId="9">#REF!</definedName>
    <definedName name="КР_7" localSheetId="10">#REF!</definedName>
    <definedName name="КР_7">#REF!</definedName>
    <definedName name="КР_8" localSheetId="6">#REF!</definedName>
    <definedName name="КР_8" localSheetId="7">#REF!</definedName>
    <definedName name="КР_8" localSheetId="8">#REF!</definedName>
    <definedName name="КР_8" localSheetId="9">#REF!</definedName>
    <definedName name="КР_8" localSheetId="10">#REF!</definedName>
    <definedName name="КР_8">#REF!</definedName>
    <definedName name="кр_до165" localSheetId="6">#REF!</definedName>
    <definedName name="кр_до165" localSheetId="7">#REF!</definedName>
    <definedName name="кр_до165" localSheetId="8">#REF!</definedName>
    <definedName name="кр_до165" localSheetId="9">#REF!</definedName>
    <definedName name="кр_до165" localSheetId="10">#REF!</definedName>
    <definedName name="кр_до165">#REF!</definedName>
    <definedName name="КР_КРАМЗ" localSheetId="6">#REF!</definedName>
    <definedName name="КР_КРАМЗ" localSheetId="7">#REF!</definedName>
    <definedName name="КР_КРАМЗ" localSheetId="8">#REF!</definedName>
    <definedName name="КР_КРАМЗ" localSheetId="9">#REF!</definedName>
    <definedName name="КР_КРАМЗ" localSheetId="10">#REF!</definedName>
    <definedName name="КР_КРАМЗ">#REF!</definedName>
    <definedName name="КР_ЛОК" localSheetId="6">[28]Калькуляции!#REF!</definedName>
    <definedName name="КР_ЛОК" localSheetId="7">[28]Калькуляции!#REF!</definedName>
    <definedName name="КР_ЛОК" localSheetId="8">[28]Калькуляции!#REF!</definedName>
    <definedName name="КР_ЛОК" localSheetId="9">[28]Калькуляции!#REF!</definedName>
    <definedName name="КР_ЛОК" localSheetId="10">[28]Калькуляции!#REF!</definedName>
    <definedName name="КР_ЛОК">[28]Калькуляции!#REF!</definedName>
    <definedName name="КР_ЛОК_8" localSheetId="6">[28]Калькуляции!#REF!</definedName>
    <definedName name="КР_ЛОК_8" localSheetId="7">[28]Калькуляции!#REF!</definedName>
    <definedName name="КР_ЛОК_8" localSheetId="8">[28]Калькуляции!#REF!</definedName>
    <definedName name="КР_ЛОК_8" localSheetId="9">[28]Калькуляции!#REF!</definedName>
    <definedName name="КР_ЛОК_8" localSheetId="10">[28]Калькуляции!#REF!</definedName>
    <definedName name="КР_ЛОК_8">[28]Калькуляции!#REF!</definedName>
    <definedName name="КР_ОБАН" localSheetId="6">#REF!</definedName>
    <definedName name="КР_ОБАН" localSheetId="7">#REF!</definedName>
    <definedName name="КР_ОБАН" localSheetId="8">#REF!</definedName>
    <definedName name="КР_ОБАН" localSheetId="9">#REF!</definedName>
    <definedName name="КР_ОБАН" localSheetId="10">#REF!</definedName>
    <definedName name="КР_ОБАН">#REF!</definedName>
    <definedName name="кр_с8б" localSheetId="6">#REF!</definedName>
    <definedName name="кр_с8б" localSheetId="7">#REF!</definedName>
    <definedName name="кр_с8б" localSheetId="8">#REF!</definedName>
    <definedName name="кр_с8б" localSheetId="9">#REF!</definedName>
    <definedName name="кр_с8б" localSheetId="10">#REF!</definedName>
    <definedName name="кр_с8б">#REF!</definedName>
    <definedName name="КР_С8БМ" localSheetId="6">#REF!</definedName>
    <definedName name="КР_С8БМ" localSheetId="7">#REF!</definedName>
    <definedName name="КР_С8БМ" localSheetId="8">#REF!</definedName>
    <definedName name="КР_С8БМ" localSheetId="9">#REF!</definedName>
    <definedName name="КР_С8БМ" localSheetId="10">#REF!</definedName>
    <definedName name="КР_С8БМ">#REF!</definedName>
    <definedName name="КР_СУМ" localSheetId="6">#REF!</definedName>
    <definedName name="КР_СУМ" localSheetId="7">#REF!</definedName>
    <definedName name="КР_СУМ" localSheetId="8">#REF!</definedName>
    <definedName name="КР_СУМ" localSheetId="9">#REF!</definedName>
    <definedName name="КР_СУМ" localSheetId="10">#REF!</definedName>
    <definedName name="КР_СУМ">#REF!</definedName>
    <definedName name="КР_Ф" localSheetId="6">#REF!</definedName>
    <definedName name="КР_Ф" localSheetId="7">#REF!</definedName>
    <definedName name="КР_Ф" localSheetId="8">#REF!</definedName>
    <definedName name="КР_Ф" localSheetId="9">#REF!</definedName>
    <definedName name="КР_Ф" localSheetId="10">#REF!</definedName>
    <definedName name="КР_Ф">#REF!</definedName>
    <definedName name="КР_ЦЕХА" localSheetId="6">[28]Калькуляции!#REF!</definedName>
    <definedName name="КР_ЦЕХА" localSheetId="7">[28]Калькуляции!#REF!</definedName>
    <definedName name="КР_ЦЕХА" localSheetId="8">[28]Калькуляции!#REF!</definedName>
    <definedName name="КР_ЦЕХА" localSheetId="9">[28]Калькуляции!#REF!</definedName>
    <definedName name="КР_ЦЕХА" localSheetId="10">[28]Калькуляции!#REF!</definedName>
    <definedName name="КР_ЦЕХА">[28]Калькуляции!#REF!</definedName>
    <definedName name="КР_ЭЮ" localSheetId="6">[28]Калькуляции!#REF!</definedName>
    <definedName name="КР_ЭЮ" localSheetId="7">[28]Калькуляции!#REF!</definedName>
    <definedName name="КР_ЭЮ" localSheetId="8">[28]Калькуляции!#REF!</definedName>
    <definedName name="КР_ЭЮ" localSheetId="9">[28]Калькуляции!#REF!</definedName>
    <definedName name="КР_ЭЮ" localSheetId="10">[28]Калькуляции!#REF!</definedName>
    <definedName name="КР_ЭЮ">[28]Калькуляции!#REF!</definedName>
    <definedName name="КРЕМНИЙ" localSheetId="6">[28]Калькуляции!#REF!</definedName>
    <definedName name="КРЕМНИЙ" localSheetId="7">[28]Калькуляции!#REF!</definedName>
    <definedName name="КРЕМНИЙ" localSheetId="8">[28]Калькуляции!#REF!</definedName>
    <definedName name="КРЕМНИЙ" localSheetId="9">[28]Калькуляции!#REF!</definedName>
    <definedName name="КРЕМНИЙ" localSheetId="10">[28]Калькуляции!#REF!</definedName>
    <definedName name="КРЕМНИЙ">[28]Калькуляции!#REF!</definedName>
    <definedName name="_xlnm.Criteria" localSheetId="6">[47]Données!#REF!</definedName>
    <definedName name="_xlnm.Criteria" localSheetId="7">[47]Données!#REF!</definedName>
    <definedName name="_xlnm.Criteria" localSheetId="8">[47]Données!#REF!</definedName>
    <definedName name="_xlnm.Criteria" localSheetId="9">[47]Données!#REF!</definedName>
    <definedName name="_xlnm.Criteria" localSheetId="10">[47]Données!#REF!</definedName>
    <definedName name="_xlnm.Criteria">[47]Données!#REF!</definedName>
    <definedName name="КрПроцент" localSheetId="6">#REF!</definedName>
    <definedName name="КрПроцент" localSheetId="7">#REF!</definedName>
    <definedName name="КрПроцент" localSheetId="8">#REF!</definedName>
    <definedName name="КрПроцент" localSheetId="9">#REF!</definedName>
    <definedName name="КрПроцент" localSheetId="10">#REF!</definedName>
    <definedName name="КрПроцент">#REF!</definedName>
    <definedName name="КРУПН_КРАМЗ" localSheetId="6">#REF!</definedName>
    <definedName name="КРУПН_КРАМЗ" localSheetId="7">#REF!</definedName>
    <definedName name="КРУПН_КРАМЗ" localSheetId="8">#REF!</definedName>
    <definedName name="КРУПН_КРАМЗ" localSheetId="9">#REF!</definedName>
    <definedName name="КРУПН_КРАМЗ" localSheetId="10">#REF!</definedName>
    <definedName name="КРУПН_КРАМЗ">#REF!</definedName>
    <definedName name="кур" localSheetId="6">#REF!</definedName>
    <definedName name="кур" localSheetId="7">#REF!</definedName>
    <definedName name="кур" localSheetId="8">#REF!</definedName>
    <definedName name="кур" localSheetId="9">#REF!</definedName>
    <definedName name="кур" localSheetId="10">#REF!</definedName>
    <definedName name="кур">#REF!</definedName>
    <definedName name="Курс" localSheetId="6">#REF!</definedName>
    <definedName name="Курс" localSheetId="7">#REF!</definedName>
    <definedName name="Курс" localSheetId="8">#REF!</definedName>
    <definedName name="Курс" localSheetId="9">#REF!</definedName>
    <definedName name="Курс" localSheetId="10">#REF!</definedName>
    <definedName name="Курс">#REF!</definedName>
    <definedName name="КурсУЕ" localSheetId="6">#REF!</definedName>
    <definedName name="КурсУЕ" localSheetId="7">#REF!</definedName>
    <definedName name="КурсУЕ" localSheetId="8">#REF!</definedName>
    <definedName name="КурсУЕ" localSheetId="9">#REF!</definedName>
    <definedName name="КурсУЕ" localSheetId="10">#REF!</definedName>
    <definedName name="КурсУЕ">#REF!</definedName>
    <definedName name="л" localSheetId="6">'5 анализ экон эффект 25'!л</definedName>
    <definedName name="л" localSheetId="7">'5 анализ экон эффект 26'!л</definedName>
    <definedName name="л" localSheetId="8">'5 анализ экон эффект 27'!л</definedName>
    <definedName name="л" localSheetId="9">'5 анализ экон эффект 28'!л</definedName>
    <definedName name="л" localSheetId="10">'5 анализ экон эффект 29'!л</definedName>
    <definedName name="л">[0]!л</definedName>
    <definedName name="ЛИГ_АЛ_М" localSheetId="6">[28]Калькуляции!#REF!</definedName>
    <definedName name="ЛИГ_АЛ_М" localSheetId="7">[28]Калькуляции!#REF!</definedName>
    <definedName name="ЛИГ_АЛ_М" localSheetId="8">[28]Калькуляции!#REF!</definedName>
    <definedName name="ЛИГ_АЛ_М" localSheetId="9">[28]Калькуляции!#REF!</definedName>
    <definedName name="ЛИГ_АЛ_М" localSheetId="10">[28]Калькуляции!#REF!</definedName>
    <definedName name="ЛИГ_АЛ_М">[28]Калькуляции!#REF!</definedName>
    <definedName name="ЛИГ_БР_ТИ" localSheetId="6">[28]Калькуляции!#REF!</definedName>
    <definedName name="ЛИГ_БР_ТИ" localSheetId="7">[28]Калькуляции!#REF!</definedName>
    <definedName name="ЛИГ_БР_ТИ" localSheetId="8">[28]Калькуляции!#REF!</definedName>
    <definedName name="ЛИГ_БР_ТИ" localSheetId="9">[28]Калькуляции!#REF!</definedName>
    <definedName name="ЛИГ_БР_ТИ" localSheetId="10">[28]Калькуляции!#REF!</definedName>
    <definedName name="ЛИГ_БР_ТИ">[28]Калькуляции!#REF!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6">'5 анализ экон эффект 25'!м</definedName>
    <definedName name="м" localSheetId="7">'5 анализ экон эффект 26'!м</definedName>
    <definedName name="м" localSheetId="8">'5 анализ экон эффект 27'!м</definedName>
    <definedName name="м" localSheetId="9">'5 анализ экон эффект 28'!м</definedName>
    <definedName name="м" localSheetId="10">'5 анализ экон эффект 29'!м</definedName>
    <definedName name="м">[0]!м</definedName>
    <definedName name="МАГНИЙ" localSheetId="6">[28]Калькуляции!#REF!</definedName>
    <definedName name="МАГНИЙ" localSheetId="7">[28]Калькуляции!#REF!</definedName>
    <definedName name="МАГНИЙ" localSheetId="8">[28]Калькуляции!#REF!</definedName>
    <definedName name="МАГНИЙ" localSheetId="9">[28]Калькуляции!#REF!</definedName>
    <definedName name="МАГНИЙ" localSheetId="10">[28]Калькуляции!#REF!</definedName>
    <definedName name="МАГНИЙ">[28]Калькуляции!#REF!</definedName>
    <definedName name="май" localSheetId="6">#REF!</definedName>
    <definedName name="май" localSheetId="7">#REF!</definedName>
    <definedName name="май" localSheetId="8">#REF!</definedName>
    <definedName name="май" localSheetId="9">#REF!</definedName>
    <definedName name="май" localSheetId="10">#REF!</definedName>
    <definedName name="май">#REF!</definedName>
    <definedName name="МАЙ_РУБ" localSheetId="6">#REF!</definedName>
    <definedName name="МАЙ_РУБ" localSheetId="7">#REF!</definedName>
    <definedName name="МАЙ_РУБ" localSheetId="8">#REF!</definedName>
    <definedName name="МАЙ_РУБ" localSheetId="9">#REF!</definedName>
    <definedName name="МАЙ_РУБ" localSheetId="10">#REF!</definedName>
    <definedName name="МАЙ_РУБ">#REF!</definedName>
    <definedName name="МАЙ_ТОН" localSheetId="6">#REF!</definedName>
    <definedName name="МАЙ_ТОН" localSheetId="7">#REF!</definedName>
    <definedName name="МАЙ_ТОН" localSheetId="8">#REF!</definedName>
    <definedName name="МАЙ_ТОН" localSheetId="9">#REF!</definedName>
    <definedName name="МАЙ_ТОН" localSheetId="10">#REF!</definedName>
    <definedName name="МАЙ_ТОН">#REF!</definedName>
    <definedName name="МАР_РУБ" localSheetId="6">#REF!</definedName>
    <definedName name="МАР_РУБ" localSheetId="7">#REF!</definedName>
    <definedName name="МАР_РУБ" localSheetId="8">#REF!</definedName>
    <definedName name="МАР_РУБ" localSheetId="9">#REF!</definedName>
    <definedName name="МАР_РУБ" localSheetId="10">#REF!</definedName>
    <definedName name="МАР_РУБ">#REF!</definedName>
    <definedName name="МАР_ТОН" localSheetId="6">#REF!</definedName>
    <definedName name="МАР_ТОН" localSheetId="7">#REF!</definedName>
    <definedName name="МАР_ТОН" localSheetId="8">#REF!</definedName>
    <definedName name="МАР_ТОН" localSheetId="9">#REF!</definedName>
    <definedName name="МАР_ТОН" localSheetId="10">#REF!</definedName>
    <definedName name="МАР_ТОН">#REF!</definedName>
    <definedName name="МАРГ_ЛИГ" localSheetId="6">[28]Калькуляции!#REF!</definedName>
    <definedName name="МАРГ_ЛИГ" localSheetId="7">[28]Калькуляции!#REF!</definedName>
    <definedName name="МАРГ_ЛИГ" localSheetId="8">[28]Калькуляции!#REF!</definedName>
    <definedName name="МАРГ_ЛИГ" localSheetId="9">[28]Калькуляции!#REF!</definedName>
    <definedName name="МАРГ_ЛИГ" localSheetId="10">[28]Калькуляции!#REF!</definedName>
    <definedName name="МАРГ_ЛИГ">[28]Калькуляции!#REF!</definedName>
    <definedName name="МАРГ_ЛИГ_ДП" localSheetId="6">#REF!</definedName>
    <definedName name="МАРГ_ЛИГ_ДП" localSheetId="7">#REF!</definedName>
    <definedName name="МАРГ_ЛИГ_ДП" localSheetId="8">#REF!</definedName>
    <definedName name="МАРГ_ЛИГ_ДП" localSheetId="9">#REF!</definedName>
    <definedName name="МАРГ_ЛИГ_ДП" localSheetId="10">#REF!</definedName>
    <definedName name="МАРГ_ЛИГ_ДП">#REF!</definedName>
    <definedName name="МАРГ_ЛИГ_СТ" localSheetId="6">[28]Калькуляции!#REF!</definedName>
    <definedName name="МАРГ_ЛИГ_СТ" localSheetId="7">[28]Калькуляции!#REF!</definedName>
    <definedName name="МАРГ_ЛИГ_СТ" localSheetId="8">[28]Калькуляции!#REF!</definedName>
    <definedName name="МАРГ_ЛИГ_СТ" localSheetId="9">[28]Калькуляции!#REF!</definedName>
    <definedName name="МАРГ_ЛИГ_СТ" localSheetId="10">[28]Калькуляции!#REF!</definedName>
    <definedName name="МАРГ_ЛИГ_СТ">[28]Калькуляции!#REF!</definedName>
    <definedName name="март" localSheetId="6">#REF!</definedName>
    <definedName name="март" localSheetId="7">#REF!</definedName>
    <definedName name="март" localSheetId="8">#REF!</definedName>
    <definedName name="март" localSheetId="9">#REF!</definedName>
    <definedName name="март" localSheetId="10">#REF!</definedName>
    <definedName name="март">#REF!</definedName>
    <definedName name="масло" localSheetId="6">'[39]масла литры, деньги'!#REF!</definedName>
    <definedName name="масло" localSheetId="7">'[39]масла литры, деньги'!#REF!</definedName>
    <definedName name="масло" localSheetId="8">'[39]масла литры, деньги'!#REF!</definedName>
    <definedName name="масло" localSheetId="9">'[39]масла литры, деньги'!#REF!</definedName>
    <definedName name="масло" localSheetId="10">'[39]масла литры, деньги'!#REF!</definedName>
    <definedName name="масло">'[39]масла литры, деньги'!#REF!</definedName>
    <definedName name="Материалы">'[36]ПФВ-0.5'!$AG$26:$AG$33</definedName>
    <definedName name="МЕД" localSheetId="6">#REF!</definedName>
    <definedName name="МЕД" localSheetId="7">#REF!</definedName>
    <definedName name="МЕД" localSheetId="8">#REF!</definedName>
    <definedName name="МЕД" localSheetId="9">#REF!</definedName>
    <definedName name="МЕД" localSheetId="10">#REF!</definedName>
    <definedName name="МЕД">#REF!</definedName>
    <definedName name="МЕД_" localSheetId="6">#REF!</definedName>
    <definedName name="МЕД_" localSheetId="7">#REF!</definedName>
    <definedName name="МЕД_" localSheetId="8">#REF!</definedName>
    <definedName name="МЕД_" localSheetId="9">#REF!</definedName>
    <definedName name="МЕД_" localSheetId="10">#REF!</definedName>
    <definedName name="МЕД_">#REF!</definedName>
    <definedName name="МЕЛ_СУМ" localSheetId="6">#REF!</definedName>
    <definedName name="МЕЛ_СУМ" localSheetId="7">#REF!</definedName>
    <definedName name="МЕЛ_СУМ" localSheetId="8">#REF!</definedName>
    <definedName name="МЕЛ_СУМ" localSheetId="9">#REF!</definedName>
    <definedName name="МЕЛ_СУМ" localSheetId="10">#REF!</definedName>
    <definedName name="МЕЛ_СУМ">#REF!</definedName>
    <definedName name="Место">'[36]ПФВ-0.5'!$AK$18:$AK$19</definedName>
    <definedName name="МЕСЯЦЫ" localSheetId="6">[48]Январь!#REF!</definedName>
    <definedName name="МЕСЯЦЫ" localSheetId="7">[48]Январь!#REF!</definedName>
    <definedName name="МЕСЯЦЫ" localSheetId="8">[48]Январь!#REF!</definedName>
    <definedName name="МЕСЯЦЫ" localSheetId="9">[48]Январь!#REF!</definedName>
    <definedName name="МЕСЯЦЫ" localSheetId="10">[48]Январь!#REF!</definedName>
    <definedName name="МЕСЯЦЫ">[48]Январь!#REF!</definedName>
    <definedName name="Мет_собс" localSheetId="6">#REF!</definedName>
    <definedName name="Мет_собс" localSheetId="7">#REF!</definedName>
    <definedName name="Мет_собс" localSheetId="8">#REF!</definedName>
    <definedName name="Мет_собс" localSheetId="9">#REF!</definedName>
    <definedName name="Мет_собс" localSheetId="10">#REF!</definedName>
    <definedName name="Мет_собс">#REF!</definedName>
    <definedName name="Мет_ЭЛЦ3" localSheetId="6">#REF!</definedName>
    <definedName name="Мет_ЭЛЦ3" localSheetId="7">#REF!</definedName>
    <definedName name="Мет_ЭЛЦ3" localSheetId="8">#REF!</definedName>
    <definedName name="Мет_ЭЛЦ3" localSheetId="9">#REF!</definedName>
    <definedName name="Мет_ЭЛЦ3" localSheetId="10">#REF!</definedName>
    <definedName name="Мет_ЭЛЦ3">#REF!</definedName>
    <definedName name="Метроном2">[29]Дебиторка!$J$14</definedName>
    <definedName name="мехцех_РМП">'[30]цены цехов'!$D$26</definedName>
    <definedName name="МЛИГ_АМ" localSheetId="6">[28]Калькуляции!#REF!</definedName>
    <definedName name="МЛИГ_АМ" localSheetId="7">[28]Калькуляции!#REF!</definedName>
    <definedName name="МЛИГ_АМ" localSheetId="8">[28]Калькуляции!#REF!</definedName>
    <definedName name="МЛИГ_АМ" localSheetId="9">[28]Калькуляции!#REF!</definedName>
    <definedName name="МЛИГ_АМ" localSheetId="10">[28]Калькуляции!#REF!</definedName>
    <definedName name="МЛИГ_АМ">[28]Калькуляции!#REF!</definedName>
    <definedName name="МЛИГ_ЭЛ" localSheetId="6">[28]Калькуляции!#REF!</definedName>
    <definedName name="МЛИГ_ЭЛ" localSheetId="7">[28]Калькуляции!#REF!</definedName>
    <definedName name="МЛИГ_ЭЛ" localSheetId="8">[28]Калькуляции!#REF!</definedName>
    <definedName name="МЛИГ_ЭЛ" localSheetId="9">[28]Калькуляции!#REF!</definedName>
    <definedName name="МЛИГ_ЭЛ" localSheetId="10">[28]Калькуляции!#REF!</definedName>
    <definedName name="МЛИГ_ЭЛ">[28]Калькуляции!#REF!</definedName>
    <definedName name="МнНДС" localSheetId="6">#REF!</definedName>
    <definedName name="МнНДС" localSheetId="7">#REF!</definedName>
    <definedName name="МнНДС" localSheetId="8">#REF!</definedName>
    <definedName name="МнНДС" localSheetId="9">#REF!</definedName>
    <definedName name="МнНДС" localSheetId="10">#REF!</definedName>
    <definedName name="МнНДС">#REF!</definedName>
    <definedName name="МР" localSheetId="6">#REF!</definedName>
    <definedName name="МР" localSheetId="7">#REF!</definedName>
    <definedName name="МР" localSheetId="8">#REF!</definedName>
    <definedName name="МР" localSheetId="9">#REF!</definedName>
    <definedName name="МР" localSheetId="10">#REF!</definedName>
    <definedName name="МР">#REF!</definedName>
    <definedName name="МС6_РУБ" localSheetId="6">[28]Калькуляции!#REF!</definedName>
    <definedName name="МС6_РУБ" localSheetId="7">[28]Калькуляции!#REF!</definedName>
    <definedName name="МС6_РУБ" localSheetId="8">[28]Калькуляции!#REF!</definedName>
    <definedName name="МС6_РУБ" localSheetId="9">[28]Калькуляции!#REF!</definedName>
    <definedName name="МС6_РУБ" localSheetId="10">[28]Калькуляции!#REF!</definedName>
    <definedName name="МС6_РУБ">[28]Калькуляции!#REF!</definedName>
    <definedName name="МС6_ТОН" localSheetId="6">[28]Калькуляции!#REF!</definedName>
    <definedName name="МС6_ТОН" localSheetId="7">[28]Калькуляции!#REF!</definedName>
    <definedName name="МС6_ТОН" localSheetId="8">[28]Калькуляции!#REF!</definedName>
    <definedName name="МС6_ТОН" localSheetId="9">[28]Калькуляции!#REF!</definedName>
    <definedName name="МС6_ТОН" localSheetId="10">[28]Калькуляции!#REF!</definedName>
    <definedName name="МС6_ТОН">[28]Калькуляции!#REF!</definedName>
    <definedName name="МС9_РУБ" localSheetId="6">[28]Калькуляции!#REF!</definedName>
    <definedName name="МС9_РУБ" localSheetId="7">[28]Калькуляции!#REF!</definedName>
    <definedName name="МС9_РУБ" localSheetId="8">[28]Калькуляции!#REF!</definedName>
    <definedName name="МС9_РУБ" localSheetId="9">[28]Калькуляции!#REF!</definedName>
    <definedName name="МС9_РУБ" localSheetId="10">[28]Калькуляции!#REF!</definedName>
    <definedName name="МС9_РУБ">[28]Калькуляции!#REF!</definedName>
    <definedName name="МС9_ТОН" localSheetId="6">[28]Калькуляции!#REF!</definedName>
    <definedName name="МС9_ТОН" localSheetId="7">[28]Калькуляции!#REF!</definedName>
    <definedName name="МС9_ТОН" localSheetId="8">[28]Калькуляции!#REF!</definedName>
    <definedName name="МС9_ТОН" localSheetId="9">[28]Калькуляции!#REF!</definedName>
    <definedName name="МС9_ТОН" localSheetId="10">[28]Калькуляции!#REF!</definedName>
    <definedName name="МС9_ТОН">[28]Калькуляции!#REF!</definedName>
    <definedName name="мым" localSheetId="6">'5 анализ экон эффект 25'!мым</definedName>
    <definedName name="мым" localSheetId="7">'5 анализ экон эффект 26'!мым</definedName>
    <definedName name="мым" localSheetId="8">'5 анализ экон эффект 27'!мым</definedName>
    <definedName name="мым" localSheetId="9">'5 анализ экон эффект 28'!мым</definedName>
    <definedName name="мым" localSheetId="10">'5 анализ экон эффект 29'!мым</definedName>
    <definedName name="мым">[0]!мым</definedName>
    <definedName name="н" localSheetId="6">'5 анализ экон эффект 25'!н</definedName>
    <definedName name="н" localSheetId="7">'5 анализ экон эффект 26'!н</definedName>
    <definedName name="н" localSheetId="8">'5 анализ экон эффект 27'!н</definedName>
    <definedName name="н" localSheetId="9">'5 анализ экон эффект 28'!н</definedName>
    <definedName name="н" localSheetId="10">'5 анализ экон эффект 29'!н</definedName>
    <definedName name="н">[0]!н</definedName>
    <definedName name="Н_2ЦЕХ_СКАЛ" localSheetId="6">#REF!</definedName>
    <definedName name="Н_2ЦЕХ_СКАЛ" localSheetId="7">#REF!</definedName>
    <definedName name="Н_2ЦЕХ_СКАЛ" localSheetId="8">#REF!</definedName>
    <definedName name="Н_2ЦЕХ_СКАЛ" localSheetId="9">#REF!</definedName>
    <definedName name="Н_2ЦЕХ_СКАЛ" localSheetId="10">#REF!</definedName>
    <definedName name="Н_2ЦЕХ_СКАЛ">#REF!</definedName>
    <definedName name="Н_АЛФ" localSheetId="6">#REF!</definedName>
    <definedName name="Н_АЛФ" localSheetId="7">#REF!</definedName>
    <definedName name="Н_АЛФ" localSheetId="8">#REF!</definedName>
    <definedName name="Н_АЛФ" localSheetId="9">#REF!</definedName>
    <definedName name="Н_АЛФ" localSheetId="10">#REF!</definedName>
    <definedName name="Н_АЛФ">#REF!</definedName>
    <definedName name="Н_АМ_МЛ" localSheetId="6">[28]Калькуляции!#REF!</definedName>
    <definedName name="Н_АМ_МЛ" localSheetId="7">[28]Калькуляции!#REF!</definedName>
    <definedName name="Н_АМ_МЛ" localSheetId="8">[28]Калькуляции!#REF!</definedName>
    <definedName name="Н_АМ_МЛ" localSheetId="9">[28]Калькуляции!#REF!</definedName>
    <definedName name="Н_АМ_МЛ" localSheetId="10">[28]Калькуляции!#REF!</definedName>
    <definedName name="Н_АМ_МЛ">[28]Калькуляции!#REF!</definedName>
    <definedName name="Н_АНБЛ" localSheetId="6">#REF!</definedName>
    <definedName name="Н_АНБЛ" localSheetId="7">#REF!</definedName>
    <definedName name="Н_АНБЛ" localSheetId="8">#REF!</definedName>
    <definedName name="Н_АНБЛ" localSheetId="9">#REF!</definedName>
    <definedName name="Н_АНБЛ" localSheetId="10">#REF!</definedName>
    <definedName name="Н_АНБЛ">#REF!</definedName>
    <definedName name="Н_АНБЛ_В" localSheetId="6">[28]Калькуляции!#REF!</definedName>
    <definedName name="Н_АНБЛ_В" localSheetId="7">[28]Калькуляции!#REF!</definedName>
    <definedName name="Н_АНБЛ_В" localSheetId="8">[28]Калькуляции!#REF!</definedName>
    <definedName name="Н_АНБЛ_В" localSheetId="9">[28]Калькуляции!#REF!</definedName>
    <definedName name="Н_АНБЛ_В" localSheetId="10">[28]Калькуляции!#REF!</definedName>
    <definedName name="Н_АНБЛ_В">[28]Калькуляции!#REF!</definedName>
    <definedName name="Н_АНБЛ_Т" localSheetId="6">[28]Калькуляции!#REF!</definedName>
    <definedName name="Н_АНБЛ_Т" localSheetId="7">[28]Калькуляции!#REF!</definedName>
    <definedName name="Н_АНБЛ_Т" localSheetId="8">[28]Калькуляции!#REF!</definedName>
    <definedName name="Н_АНБЛ_Т" localSheetId="9">[28]Калькуляции!#REF!</definedName>
    <definedName name="Н_АНБЛ_Т" localSheetId="10">[28]Калькуляции!#REF!</definedName>
    <definedName name="Н_АНБЛ_Т">[28]Калькуляции!#REF!</definedName>
    <definedName name="Н_АФ_МЛ" localSheetId="6">[28]Калькуляции!#REF!</definedName>
    <definedName name="Н_АФ_МЛ" localSheetId="7">[28]Калькуляции!#REF!</definedName>
    <definedName name="Н_АФ_МЛ" localSheetId="8">[28]Калькуляции!#REF!</definedName>
    <definedName name="Н_АФ_МЛ" localSheetId="9">[28]Калькуляции!#REF!</definedName>
    <definedName name="Н_АФ_МЛ" localSheetId="10">[28]Калькуляции!#REF!</definedName>
    <definedName name="Н_АФ_МЛ">[28]Калькуляции!#REF!</definedName>
    <definedName name="Н_ВАЛФ" localSheetId="6">#REF!</definedName>
    <definedName name="Н_ВАЛФ" localSheetId="7">#REF!</definedName>
    <definedName name="Н_ВАЛФ" localSheetId="8">#REF!</definedName>
    <definedName name="Н_ВАЛФ" localSheetId="9">#REF!</definedName>
    <definedName name="Н_ВАЛФ" localSheetId="10">#REF!</definedName>
    <definedName name="Н_ВАЛФ">#REF!</definedName>
    <definedName name="Н_ВГР" localSheetId="6">#REF!</definedName>
    <definedName name="Н_ВГР" localSheetId="7">#REF!</definedName>
    <definedName name="Н_ВГР" localSheetId="8">#REF!</definedName>
    <definedName name="Н_ВГР" localSheetId="9">#REF!</definedName>
    <definedName name="Н_ВГР" localSheetId="10">#REF!</definedName>
    <definedName name="Н_ВГР">#REF!</definedName>
    <definedName name="Н_ВКРСВ" localSheetId="6">#REF!</definedName>
    <definedName name="Н_ВКРСВ" localSheetId="7">#REF!</definedName>
    <definedName name="Н_ВКРСВ" localSheetId="8">#REF!</definedName>
    <definedName name="Н_ВКРСВ" localSheetId="9">#REF!</definedName>
    <definedName name="Н_ВКРСВ" localSheetId="10">#REF!</definedName>
    <definedName name="Н_ВКРСВ">#REF!</definedName>
    <definedName name="Н_ВМЕДЬ" localSheetId="6">#REF!</definedName>
    <definedName name="Н_ВМЕДЬ" localSheetId="7">#REF!</definedName>
    <definedName name="Н_ВМЕДЬ" localSheetId="8">#REF!</definedName>
    <definedName name="Н_ВМЕДЬ" localSheetId="9">#REF!</definedName>
    <definedName name="Н_ВМЕДЬ" localSheetId="10">#REF!</definedName>
    <definedName name="Н_ВМЕДЬ">#REF!</definedName>
    <definedName name="Н_ВОДОБКРУПН" localSheetId="6">#REF!</definedName>
    <definedName name="Н_ВОДОБКРУПН" localSheetId="7">#REF!</definedName>
    <definedName name="Н_ВОДОБКРУПН" localSheetId="8">#REF!</definedName>
    <definedName name="Н_ВОДОБКРУПН" localSheetId="9">#REF!</definedName>
    <definedName name="Н_ВОДОБКРУПН" localSheetId="10">#REF!</definedName>
    <definedName name="Н_ВОДОБКРУПН">#REF!</definedName>
    <definedName name="Н_ВХЛБ" localSheetId="6">#REF!</definedName>
    <definedName name="Н_ВХЛБ" localSheetId="7">#REF!</definedName>
    <definedName name="Н_ВХЛБ" localSheetId="8">#REF!</definedName>
    <definedName name="Н_ВХЛБ" localSheetId="9">#REF!</definedName>
    <definedName name="Н_ВХЛБ" localSheetId="10">#REF!</definedName>
    <definedName name="Н_ВХЛБ">#REF!</definedName>
    <definedName name="Н_ВХЛН" localSheetId="6">#REF!</definedName>
    <definedName name="Н_ВХЛН" localSheetId="7">#REF!</definedName>
    <definedName name="Н_ВХЛН" localSheetId="8">#REF!</definedName>
    <definedName name="Н_ВХЛН" localSheetId="9">#REF!</definedName>
    <definedName name="Н_ВХЛН" localSheetId="10">#REF!</definedName>
    <definedName name="Н_ВХЛН">#REF!</definedName>
    <definedName name="Н_ГИДЗ" localSheetId="6">#REF!</definedName>
    <definedName name="Н_ГИДЗ" localSheetId="7">#REF!</definedName>
    <definedName name="Н_ГИДЗ" localSheetId="8">#REF!</definedName>
    <definedName name="Н_ГИДЗ" localSheetId="9">#REF!</definedName>
    <definedName name="Н_ГИДЗ" localSheetId="10">#REF!</definedName>
    <definedName name="Н_ГИДЗ">#REF!</definedName>
    <definedName name="Н_ГЛ_ВН" localSheetId="6">#REF!</definedName>
    <definedName name="Н_ГЛ_ВН" localSheetId="7">#REF!</definedName>
    <definedName name="Н_ГЛ_ВН" localSheetId="8">#REF!</definedName>
    <definedName name="Н_ГЛ_ВН" localSheetId="9">#REF!</definedName>
    <definedName name="Н_ГЛ_ВН" localSheetId="10">#REF!</definedName>
    <definedName name="Н_ГЛ_ВН">#REF!</definedName>
    <definedName name="Н_ГЛ_ДП" localSheetId="6">[28]Калькуляции!#REF!</definedName>
    <definedName name="Н_ГЛ_ДП" localSheetId="7">[28]Калькуляции!#REF!</definedName>
    <definedName name="Н_ГЛ_ДП" localSheetId="8">[28]Калькуляции!#REF!</definedName>
    <definedName name="Н_ГЛ_ДП" localSheetId="9">[28]Калькуляции!#REF!</definedName>
    <definedName name="Н_ГЛ_ДП" localSheetId="10">[28]Калькуляции!#REF!</definedName>
    <definedName name="Н_ГЛ_ДП">[28]Калькуляции!#REF!</definedName>
    <definedName name="Н_ГЛ_ИТ" localSheetId="6">[28]Калькуляции!#REF!</definedName>
    <definedName name="Н_ГЛ_ИТ" localSheetId="7">[28]Калькуляции!#REF!</definedName>
    <definedName name="Н_ГЛ_ИТ" localSheetId="8">[28]Калькуляции!#REF!</definedName>
    <definedName name="Н_ГЛ_ИТ" localSheetId="9">[28]Калькуляции!#REF!</definedName>
    <definedName name="Н_ГЛ_ИТ" localSheetId="10">[28]Калькуляции!#REF!</definedName>
    <definedName name="Н_ГЛ_ИТ">[28]Калькуляции!#REF!</definedName>
    <definedName name="Н_ГЛ_ТОЛ" localSheetId="6">#REF!</definedName>
    <definedName name="Н_ГЛ_ТОЛ" localSheetId="7">#REF!</definedName>
    <definedName name="Н_ГЛ_ТОЛ" localSheetId="8">#REF!</definedName>
    <definedName name="Н_ГЛ_ТОЛ" localSheetId="9">#REF!</definedName>
    <definedName name="Н_ГЛ_ТОЛ" localSheetId="10">#REF!</definedName>
    <definedName name="Н_ГЛ_ТОЛ">#REF!</definedName>
    <definedName name="Н_ГЛШ" localSheetId="6">#REF!</definedName>
    <definedName name="Н_ГЛШ" localSheetId="7">#REF!</definedName>
    <definedName name="Н_ГЛШ" localSheetId="8">#REF!</definedName>
    <definedName name="Н_ГЛШ" localSheetId="9">#REF!</definedName>
    <definedName name="Н_ГЛШ" localSheetId="10">#REF!</definedName>
    <definedName name="Н_ГЛШ">#REF!</definedName>
    <definedName name="Н_ИЗВ" localSheetId="6">#REF!</definedName>
    <definedName name="Н_ИЗВ" localSheetId="7">#REF!</definedName>
    <definedName name="Н_ИЗВ" localSheetId="8">#REF!</definedName>
    <definedName name="Н_ИЗВ" localSheetId="9">#REF!</definedName>
    <definedName name="Н_ИЗВ" localSheetId="10">#REF!</definedName>
    <definedName name="Н_ИЗВ">#REF!</definedName>
    <definedName name="Н_К_ПРОК" localSheetId="6">#REF!</definedName>
    <definedName name="Н_К_ПРОК" localSheetId="7">#REF!</definedName>
    <definedName name="Н_К_ПРОК" localSheetId="8">#REF!</definedName>
    <definedName name="Н_К_ПРОК" localSheetId="9">#REF!</definedName>
    <definedName name="Н_К_ПРОК" localSheetId="10">#REF!</definedName>
    <definedName name="Н_К_ПРОК">#REF!</definedName>
    <definedName name="Н_К_СЫР" localSheetId="6">#REF!</definedName>
    <definedName name="Н_К_СЫР" localSheetId="7">#REF!</definedName>
    <definedName name="Н_К_СЫР" localSheetId="8">#REF!</definedName>
    <definedName name="Н_К_СЫР" localSheetId="9">#REF!</definedName>
    <definedName name="Н_К_СЫР" localSheetId="10">#REF!</definedName>
    <definedName name="Н_К_СЫР">#REF!</definedName>
    <definedName name="Н_К_СЫР_П" localSheetId="6">[28]Калькуляции!#REF!</definedName>
    <definedName name="Н_К_СЫР_П" localSheetId="7">[28]Калькуляции!#REF!</definedName>
    <definedName name="Н_К_СЫР_П" localSheetId="8">[28]Калькуляции!#REF!</definedName>
    <definedName name="Н_К_СЫР_П" localSheetId="9">[28]Калькуляции!#REF!</definedName>
    <definedName name="Н_К_СЫР_П" localSheetId="10">[28]Калькуляции!#REF!</definedName>
    <definedName name="Н_К_СЫР_П">[28]Калькуляции!#REF!</definedName>
    <definedName name="Н_К_СЫР_Т" localSheetId="6">[28]Калькуляции!#REF!</definedName>
    <definedName name="Н_К_СЫР_Т" localSheetId="7">[28]Калькуляции!#REF!</definedName>
    <definedName name="Н_К_СЫР_Т" localSheetId="8">[28]Калькуляции!#REF!</definedName>
    <definedName name="Н_К_СЫР_Т" localSheetId="9">[28]Калькуляции!#REF!</definedName>
    <definedName name="Н_К_СЫР_Т" localSheetId="10">[28]Калькуляции!#REF!</definedName>
    <definedName name="Н_К_СЫР_Т">[28]Калькуляции!#REF!</definedName>
    <definedName name="Н_КАВЧ_АЛФ" localSheetId="6">#REF!</definedName>
    <definedName name="Н_КАВЧ_АЛФ" localSheetId="7">#REF!</definedName>
    <definedName name="Н_КАВЧ_АЛФ" localSheetId="8">#REF!</definedName>
    <definedName name="Н_КАВЧ_АЛФ" localSheetId="9">#REF!</definedName>
    <definedName name="Н_КАВЧ_АЛФ" localSheetId="10">#REF!</definedName>
    <definedName name="Н_КАВЧ_АЛФ">#REF!</definedName>
    <definedName name="Н_КАВЧ_ГРАФ" localSheetId="6">#REF!</definedName>
    <definedName name="Н_КАВЧ_ГРАФ" localSheetId="7">#REF!</definedName>
    <definedName name="Н_КАВЧ_ГРАФ" localSheetId="8">#REF!</definedName>
    <definedName name="Н_КАВЧ_ГРАФ" localSheetId="9">#REF!</definedName>
    <definedName name="Н_КАВЧ_ГРАФ" localSheetId="10">#REF!</definedName>
    <definedName name="Н_КАВЧ_ГРАФ">#REF!</definedName>
    <definedName name="Н_КАВЧ_КРС" localSheetId="6">#REF!</definedName>
    <definedName name="Н_КАВЧ_КРС" localSheetId="7">#REF!</definedName>
    <definedName name="Н_КАВЧ_КРС" localSheetId="8">#REF!</definedName>
    <definedName name="Н_КАВЧ_КРС" localSheetId="9">#REF!</definedName>
    <definedName name="Н_КАВЧ_КРС" localSheetId="10">#REF!</definedName>
    <definedName name="Н_КАВЧ_КРС">#REF!</definedName>
    <definedName name="Н_КАВЧ_МЕД" localSheetId="6">#REF!</definedName>
    <definedName name="Н_КАВЧ_МЕД" localSheetId="7">#REF!</definedName>
    <definedName name="Н_КАВЧ_МЕД" localSheetId="8">#REF!</definedName>
    <definedName name="Н_КАВЧ_МЕД" localSheetId="9">#REF!</definedName>
    <definedName name="Н_КАВЧ_МЕД" localSheetId="10">#REF!</definedName>
    <definedName name="Н_КАВЧ_МЕД">#REF!</definedName>
    <definedName name="Н_КАВЧ_ХЛБ" localSheetId="6">#REF!</definedName>
    <definedName name="Н_КАВЧ_ХЛБ" localSheetId="7">#REF!</definedName>
    <definedName name="Н_КАВЧ_ХЛБ" localSheetId="8">#REF!</definedName>
    <definedName name="Н_КАВЧ_ХЛБ" localSheetId="9">#REF!</definedName>
    <definedName name="Н_КАВЧ_ХЛБ" localSheetId="10">#REF!</definedName>
    <definedName name="Н_КАВЧ_ХЛБ">#REF!</definedName>
    <definedName name="Н_КАО_СКАЛ" localSheetId="6">#REF!</definedName>
    <definedName name="Н_КАО_СКАЛ" localSheetId="7">#REF!</definedName>
    <definedName name="Н_КАО_СКАЛ" localSheetId="8">#REF!</definedName>
    <definedName name="Н_КАО_СКАЛ" localSheetId="9">#REF!</definedName>
    <definedName name="Н_КАО_СКАЛ" localSheetId="10">#REF!</definedName>
    <definedName name="Н_КАО_СКАЛ">#REF!</definedName>
    <definedName name="Н_КЕРОСИН" localSheetId="6">#REF!</definedName>
    <definedName name="Н_КЕРОСИН" localSheetId="7">#REF!</definedName>
    <definedName name="Н_КЕРОСИН" localSheetId="8">#REF!</definedName>
    <definedName name="Н_КЕРОСИН" localSheetId="9">#REF!</definedName>
    <definedName name="Н_КЕРОСИН" localSheetId="10">#REF!</definedName>
    <definedName name="Н_КЕРОСИН">#REF!</definedName>
    <definedName name="Н_КЛОК_КРСМ" localSheetId="6">[28]Калькуляции!#REF!</definedName>
    <definedName name="Н_КЛОК_КРСМ" localSheetId="7">[28]Калькуляции!#REF!</definedName>
    <definedName name="Н_КЛОК_КРСМ" localSheetId="8">[28]Калькуляции!#REF!</definedName>
    <definedName name="Н_КЛОК_КРСМ" localSheetId="9">[28]Калькуляции!#REF!</definedName>
    <definedName name="Н_КЛОК_КРСМ" localSheetId="10">[28]Калькуляции!#REF!</definedName>
    <definedName name="Н_КЛОК_КРСМ">[28]Калькуляции!#REF!</definedName>
    <definedName name="Н_КЛОК_СКАЛ" localSheetId="6">[28]Калькуляции!#REF!</definedName>
    <definedName name="Н_КЛОК_СКАЛ" localSheetId="7">[28]Калькуляции!#REF!</definedName>
    <definedName name="Н_КЛОК_СКАЛ" localSheetId="8">[28]Калькуляции!#REF!</definedName>
    <definedName name="Н_КЛОК_СКАЛ" localSheetId="9">[28]Калькуляции!#REF!</definedName>
    <definedName name="Н_КЛОК_СКАЛ" localSheetId="10">[28]Калькуляции!#REF!</definedName>
    <definedName name="Н_КЛОК_СКАЛ">[28]Калькуляции!#REF!</definedName>
    <definedName name="Н_КЛОК_ФТК" localSheetId="6">[28]Калькуляции!#REF!</definedName>
    <definedName name="Н_КЛОК_ФТК" localSheetId="7">[28]Калькуляции!#REF!</definedName>
    <definedName name="Н_КЛОК_ФТК" localSheetId="8">[28]Калькуляции!#REF!</definedName>
    <definedName name="Н_КЛОК_ФТК" localSheetId="9">[28]Калькуляции!#REF!</definedName>
    <definedName name="Н_КЛОК_ФТК" localSheetId="10">[28]Калькуляции!#REF!</definedName>
    <definedName name="Н_КЛОК_ФТК">[28]Калькуляции!#REF!</definedName>
    <definedName name="Н_КОА_АБ" localSheetId="6">#REF!</definedName>
    <definedName name="Н_КОА_АБ" localSheetId="7">#REF!</definedName>
    <definedName name="Н_КОА_АБ" localSheetId="8">#REF!</definedName>
    <definedName name="Н_КОА_АБ" localSheetId="9">#REF!</definedName>
    <definedName name="Н_КОА_АБ" localSheetId="10">#REF!</definedName>
    <definedName name="Н_КОА_АБ">#REF!</definedName>
    <definedName name="Н_КОА_ГЛ" localSheetId="6">#REF!</definedName>
    <definedName name="Н_КОА_ГЛ" localSheetId="7">#REF!</definedName>
    <definedName name="Н_КОА_ГЛ" localSheetId="8">#REF!</definedName>
    <definedName name="Н_КОА_ГЛ" localSheetId="9">#REF!</definedName>
    <definedName name="Н_КОА_ГЛ" localSheetId="10">#REF!</definedName>
    <definedName name="Н_КОА_ГЛ">#REF!</definedName>
    <definedName name="Н_КОА_КРС" localSheetId="6">#REF!</definedName>
    <definedName name="Н_КОА_КРС" localSheetId="7">#REF!</definedName>
    <definedName name="Н_КОА_КРС" localSheetId="8">#REF!</definedName>
    <definedName name="Н_КОА_КРС" localSheetId="9">#REF!</definedName>
    <definedName name="Н_КОА_КРС" localSheetId="10">#REF!</definedName>
    <definedName name="Н_КОА_КРС">#REF!</definedName>
    <definedName name="Н_КОА_КРСМ" localSheetId="6">#REF!</definedName>
    <definedName name="Н_КОА_КРСМ" localSheetId="7">#REF!</definedName>
    <definedName name="Н_КОА_КРСМ" localSheetId="8">#REF!</definedName>
    <definedName name="Н_КОА_КРСМ" localSheetId="9">#REF!</definedName>
    <definedName name="Н_КОА_КРСМ" localSheetId="10">#REF!</definedName>
    <definedName name="Н_КОА_КРСМ">#REF!</definedName>
    <definedName name="Н_КОА_СКАЛ" localSheetId="6">#REF!</definedName>
    <definedName name="Н_КОА_СКАЛ" localSheetId="7">#REF!</definedName>
    <definedName name="Н_КОА_СКАЛ" localSheetId="8">#REF!</definedName>
    <definedName name="Н_КОА_СКАЛ" localSheetId="9">#REF!</definedName>
    <definedName name="Н_КОА_СКАЛ" localSheetId="10">#REF!</definedName>
    <definedName name="Н_КОА_СКАЛ">#REF!</definedName>
    <definedName name="Н_КОА_ФК" localSheetId="6">#REF!</definedName>
    <definedName name="Н_КОА_ФК" localSheetId="7">#REF!</definedName>
    <definedName name="Н_КОА_ФК" localSheetId="8">#REF!</definedName>
    <definedName name="Н_КОА_ФК" localSheetId="9">#REF!</definedName>
    <definedName name="Н_КОА_ФК" localSheetId="10">#REF!</definedName>
    <definedName name="Н_КОА_ФК">#REF!</definedName>
    <definedName name="Н_КОРК_7" localSheetId="6">#REF!</definedName>
    <definedName name="Н_КОРК_7" localSheetId="7">#REF!</definedName>
    <definedName name="Н_КОРК_7" localSheetId="8">#REF!</definedName>
    <definedName name="Н_КОРК_7" localSheetId="9">#REF!</definedName>
    <definedName name="Н_КОРК_7" localSheetId="10">#REF!</definedName>
    <definedName name="Н_КОРК_7">#REF!</definedName>
    <definedName name="Н_КОРК_АВЧ" localSheetId="6">#REF!</definedName>
    <definedName name="Н_КОРК_АВЧ" localSheetId="7">#REF!</definedName>
    <definedName name="Н_КОРК_АВЧ" localSheetId="8">#REF!</definedName>
    <definedName name="Н_КОРК_АВЧ" localSheetId="9">#REF!</definedName>
    <definedName name="Н_КОРК_АВЧ" localSheetId="10">#REF!</definedName>
    <definedName name="Н_КОРК_АВЧ">#REF!</definedName>
    <definedName name="Н_КР_АК5М2" localSheetId="6">[28]Калькуляции!#REF!</definedName>
    <definedName name="Н_КР_АК5М2" localSheetId="7">[28]Калькуляции!#REF!</definedName>
    <definedName name="Н_КР_АК5М2" localSheetId="8">[28]Калькуляции!#REF!</definedName>
    <definedName name="Н_КР_АК5М2" localSheetId="9">[28]Калькуляции!#REF!</definedName>
    <definedName name="Н_КР_АК5М2" localSheetId="10">[28]Калькуляции!#REF!</definedName>
    <definedName name="Н_КР_АК5М2">[28]Калькуляции!#REF!</definedName>
    <definedName name="Н_КР_ПАР" localSheetId="6">[28]Калькуляции!#REF!</definedName>
    <definedName name="Н_КР_ПАР" localSheetId="7">[28]Калькуляции!#REF!</definedName>
    <definedName name="Н_КР_ПАР" localSheetId="8">[28]Калькуляции!#REF!</definedName>
    <definedName name="Н_КР_ПАР" localSheetId="9">[28]Калькуляции!#REF!</definedName>
    <definedName name="Н_КР_ПАР" localSheetId="10">[28]Калькуляции!#REF!</definedName>
    <definedName name="Н_КР_ПАР">[28]Калькуляции!#REF!</definedName>
    <definedName name="Н_КР19_СКАЛ" localSheetId="6">#REF!</definedName>
    <definedName name="Н_КР19_СКАЛ" localSheetId="7">#REF!</definedName>
    <definedName name="Н_КР19_СКАЛ" localSheetId="8">#REF!</definedName>
    <definedName name="Н_КР19_СКАЛ" localSheetId="9">#REF!</definedName>
    <definedName name="Н_КР19_СКАЛ" localSheetId="10">#REF!</definedName>
    <definedName name="Н_КР19_СКАЛ">#REF!</definedName>
    <definedName name="Н_КРАК12" localSheetId="6">[28]Калькуляции!#REF!</definedName>
    <definedName name="Н_КРАК12" localSheetId="7">[28]Калькуляции!#REF!</definedName>
    <definedName name="Н_КРАК12" localSheetId="8">[28]Калькуляции!#REF!</definedName>
    <definedName name="Н_КРАК12" localSheetId="9">[28]Калькуляции!#REF!</definedName>
    <definedName name="Н_КРАК12" localSheetId="10">[28]Калькуляции!#REF!</definedName>
    <definedName name="Н_КРАК12">[28]Калькуляции!#REF!</definedName>
    <definedName name="Н_КРАК9ПЧ" localSheetId="6">[28]Калькуляции!#REF!</definedName>
    <definedName name="Н_КРАК9ПЧ" localSheetId="7">[28]Калькуляции!#REF!</definedName>
    <definedName name="Н_КРАК9ПЧ" localSheetId="8">[28]Калькуляции!#REF!</definedName>
    <definedName name="Н_КРАК9ПЧ" localSheetId="9">[28]Калькуляции!#REF!</definedName>
    <definedName name="Н_КРАК9ПЧ" localSheetId="10">[28]Калькуляции!#REF!</definedName>
    <definedName name="Н_КРАК9ПЧ">[28]Калькуляции!#REF!</definedName>
    <definedName name="Н_КРЕМ_МЛ" localSheetId="6">[28]Калькуляции!#REF!</definedName>
    <definedName name="Н_КРЕМ_МЛ" localSheetId="7">[28]Калькуляции!#REF!</definedName>
    <definedName name="Н_КРЕМ_МЛ" localSheetId="8">[28]Калькуляции!#REF!</definedName>
    <definedName name="Н_КРЕМ_МЛ" localSheetId="9">[28]Калькуляции!#REF!</definedName>
    <definedName name="Н_КРЕМ_МЛ" localSheetId="10">[28]Калькуляции!#REF!</definedName>
    <definedName name="Н_КРЕМ_МЛ">[28]Калькуляции!#REF!</definedName>
    <definedName name="Н_КРЕМАК12" localSheetId="6">[28]Калькуляции!#REF!</definedName>
    <definedName name="Н_КРЕМАК12" localSheetId="7">[28]Калькуляции!#REF!</definedName>
    <definedName name="Н_КРЕМАК12" localSheetId="8">[28]Калькуляции!#REF!</definedName>
    <definedName name="Н_КРЕМАК12" localSheetId="9">[28]Калькуляции!#REF!</definedName>
    <definedName name="Н_КРЕМАК12" localSheetId="10">[28]Калькуляции!#REF!</definedName>
    <definedName name="Н_КРЕМАК12">[28]Калькуляции!#REF!</definedName>
    <definedName name="Н_КРЕМАК5М2" localSheetId="6">[28]Калькуляции!#REF!</definedName>
    <definedName name="Н_КРЕМАК5М2" localSheetId="7">[28]Калькуляции!#REF!</definedName>
    <definedName name="Н_КРЕМАК5М2" localSheetId="8">[28]Калькуляции!#REF!</definedName>
    <definedName name="Н_КРЕМАК5М2" localSheetId="9">[28]Калькуляции!#REF!</definedName>
    <definedName name="Н_КРЕМАК5М2" localSheetId="10">[28]Калькуляции!#REF!</definedName>
    <definedName name="Н_КРЕМАК5М2">[28]Калькуляции!#REF!</definedName>
    <definedName name="Н_КРЕМАК9ПЧ" localSheetId="6">[28]Калькуляции!#REF!</definedName>
    <definedName name="Н_КРЕМАК9ПЧ" localSheetId="7">[28]Калькуляции!#REF!</definedName>
    <definedName name="Н_КРЕМАК9ПЧ" localSheetId="8">[28]Калькуляции!#REF!</definedName>
    <definedName name="Н_КРЕМАК9ПЧ" localSheetId="9">[28]Калькуляции!#REF!</definedName>
    <definedName name="Н_КРЕМАК9ПЧ" localSheetId="10">[28]Калькуляции!#REF!</definedName>
    <definedName name="Н_КРЕМАК9ПЧ">[28]Калькуляции!#REF!</definedName>
    <definedName name="Н_КРИОЛ_МЛ" localSheetId="6">[28]Калькуляции!#REF!</definedName>
    <definedName name="Н_КРИОЛ_МЛ" localSheetId="7">[28]Калькуляции!#REF!</definedName>
    <definedName name="Н_КРИОЛ_МЛ" localSheetId="8">[28]Калькуляции!#REF!</definedName>
    <definedName name="Н_КРИОЛ_МЛ" localSheetId="9">[28]Калькуляции!#REF!</definedName>
    <definedName name="Н_КРИОЛ_МЛ" localSheetId="10">[28]Калькуляции!#REF!</definedName>
    <definedName name="Н_КРИОЛ_МЛ">[28]Калькуляции!#REF!</definedName>
    <definedName name="Н_КРКРУПН" localSheetId="6">[28]Калькуляции!#REF!</definedName>
    <definedName name="Н_КРКРУПН" localSheetId="7">[28]Калькуляции!#REF!</definedName>
    <definedName name="Н_КРКРУПН" localSheetId="8">[28]Калькуляции!#REF!</definedName>
    <definedName name="Н_КРКРУПН" localSheetId="9">[28]Калькуляции!#REF!</definedName>
    <definedName name="Н_КРКРУПН" localSheetId="10">[28]Калькуляции!#REF!</definedName>
    <definedName name="Н_КРКРУПН">[28]Калькуляции!#REF!</definedName>
    <definedName name="Н_КРМЕЛКИЕ" localSheetId="6">[28]Калькуляции!#REF!</definedName>
    <definedName name="Н_КРМЕЛКИЕ" localSheetId="7">[28]Калькуляции!#REF!</definedName>
    <definedName name="Н_КРМЕЛКИЕ" localSheetId="8">[28]Калькуляции!#REF!</definedName>
    <definedName name="Н_КРМЕЛКИЕ" localSheetId="9">[28]Калькуляции!#REF!</definedName>
    <definedName name="Н_КРМЕЛКИЕ" localSheetId="10">[28]Калькуляции!#REF!</definedName>
    <definedName name="Н_КРМЕЛКИЕ">[28]Калькуляции!#REF!</definedName>
    <definedName name="Н_КРРЕКВИЗИТЫ" localSheetId="6">[28]Калькуляции!#REF!</definedName>
    <definedName name="Н_КРРЕКВИЗИТЫ" localSheetId="7">[28]Калькуляции!#REF!</definedName>
    <definedName name="Н_КРРЕКВИЗИТЫ" localSheetId="8">[28]Калькуляции!#REF!</definedName>
    <definedName name="Н_КРРЕКВИЗИТЫ" localSheetId="9">[28]Калькуляции!#REF!</definedName>
    <definedName name="Н_КРРЕКВИЗИТЫ" localSheetId="10">[28]Калькуляции!#REF!</definedName>
    <definedName name="Н_КРРЕКВИЗИТЫ">[28]Калькуляции!#REF!</definedName>
    <definedName name="Н_КРСВ" localSheetId="6">#REF!</definedName>
    <definedName name="Н_КРСВ" localSheetId="7">#REF!</definedName>
    <definedName name="Н_КРСВ" localSheetId="8">#REF!</definedName>
    <definedName name="Н_КРСВ" localSheetId="9">#REF!</definedName>
    <definedName name="Н_КРСВ" localSheetId="10">#REF!</definedName>
    <definedName name="Н_КРСВ">#REF!</definedName>
    <definedName name="Н_КРСЛИТКИ" localSheetId="6">[28]Калькуляции!#REF!</definedName>
    <definedName name="Н_КРСЛИТКИ" localSheetId="7">[28]Калькуляции!#REF!</definedName>
    <definedName name="Н_КРСЛИТКИ" localSheetId="8">[28]Калькуляции!#REF!</definedName>
    <definedName name="Н_КРСЛИТКИ" localSheetId="9">[28]Калькуляции!#REF!</definedName>
    <definedName name="Н_КРСЛИТКИ" localSheetId="10">[28]Калькуляции!#REF!</definedName>
    <definedName name="Н_КРСЛИТКИ">[28]Калькуляции!#REF!</definedName>
    <definedName name="Н_КРСМ" localSheetId="6">#REF!</definedName>
    <definedName name="Н_КРСМ" localSheetId="7">#REF!</definedName>
    <definedName name="Н_КРСМ" localSheetId="8">#REF!</definedName>
    <definedName name="Н_КРСМ" localSheetId="9">#REF!</definedName>
    <definedName name="Н_КРСМ" localSheetId="10">#REF!</definedName>
    <definedName name="Н_КРСМ">#REF!</definedName>
    <definedName name="Н_КРФ" localSheetId="6">[28]Калькуляции!#REF!</definedName>
    <definedName name="Н_КРФ" localSheetId="7">[28]Калькуляции!#REF!</definedName>
    <definedName name="Н_КРФ" localSheetId="8">[28]Калькуляции!#REF!</definedName>
    <definedName name="Н_КРФ" localSheetId="9">[28]Калькуляции!#REF!</definedName>
    <definedName name="Н_КРФ" localSheetId="10">[28]Калькуляции!#REF!</definedName>
    <definedName name="Н_КРФ">[28]Калькуляции!#REF!</definedName>
    <definedName name="Н_КСГИД" localSheetId="6">#REF!</definedName>
    <definedName name="Н_КСГИД" localSheetId="7">#REF!</definedName>
    <definedName name="Н_КСГИД" localSheetId="8">#REF!</definedName>
    <definedName name="Н_КСГИД" localSheetId="9">#REF!</definedName>
    <definedName name="Н_КСГИД" localSheetId="10">#REF!</definedName>
    <definedName name="Н_КСГИД">#REF!</definedName>
    <definedName name="Н_КСКАУСТ" localSheetId="6">#REF!</definedName>
    <definedName name="Н_КСКАУСТ" localSheetId="7">#REF!</definedName>
    <definedName name="Н_КСКАУСТ" localSheetId="8">#REF!</definedName>
    <definedName name="Н_КСКАУСТ" localSheetId="9">#REF!</definedName>
    <definedName name="Н_КСКАУСТ" localSheetId="10">#REF!</definedName>
    <definedName name="Н_КСКАУСТ">#REF!</definedName>
    <definedName name="Н_КСПЕНА" localSheetId="6">#REF!</definedName>
    <definedName name="Н_КСПЕНА" localSheetId="7">#REF!</definedName>
    <definedName name="Н_КСПЕНА" localSheetId="8">#REF!</definedName>
    <definedName name="Н_КСПЕНА" localSheetId="9">#REF!</definedName>
    <definedName name="Н_КСПЕНА" localSheetId="10">#REF!</definedName>
    <definedName name="Н_КСПЕНА">#REF!</definedName>
    <definedName name="Н_КСПЕНА_С" localSheetId="6">[28]Калькуляции!#REF!</definedName>
    <definedName name="Н_КСПЕНА_С" localSheetId="7">[28]Калькуляции!#REF!</definedName>
    <definedName name="Н_КСПЕНА_С" localSheetId="8">[28]Калькуляции!#REF!</definedName>
    <definedName name="Н_КСПЕНА_С" localSheetId="9">[28]Калькуляции!#REF!</definedName>
    <definedName name="Н_КСПЕНА_С" localSheetId="10">[28]Калькуляции!#REF!</definedName>
    <definedName name="Н_КСПЕНА_С">[28]Калькуляции!#REF!</definedName>
    <definedName name="Н_КССОДГО" localSheetId="6">#REF!</definedName>
    <definedName name="Н_КССОДГО" localSheetId="7">#REF!</definedName>
    <definedName name="Н_КССОДГО" localSheetId="8">#REF!</definedName>
    <definedName name="Н_КССОДГО" localSheetId="9">#REF!</definedName>
    <definedName name="Н_КССОДГО" localSheetId="10">#REF!</definedName>
    <definedName name="Н_КССОДГО">#REF!</definedName>
    <definedName name="Н_КССОДКАЛ" localSheetId="6">#REF!</definedName>
    <definedName name="Н_КССОДКАЛ" localSheetId="7">#REF!</definedName>
    <definedName name="Н_КССОДКАЛ" localSheetId="8">#REF!</definedName>
    <definedName name="Н_КССОДКАЛ" localSheetId="9">#REF!</definedName>
    <definedName name="Н_КССОДКАЛ" localSheetId="10">#REF!</definedName>
    <definedName name="Н_КССОДКАЛ">#REF!</definedName>
    <definedName name="Н_ЛИГ_АЛ_М" localSheetId="6">[28]Калькуляции!#REF!</definedName>
    <definedName name="Н_ЛИГ_АЛ_М" localSheetId="7">[28]Калькуляции!#REF!</definedName>
    <definedName name="Н_ЛИГ_АЛ_М" localSheetId="8">[28]Калькуляции!#REF!</definedName>
    <definedName name="Н_ЛИГ_АЛ_М" localSheetId="9">[28]Калькуляции!#REF!</definedName>
    <definedName name="Н_ЛИГ_АЛ_М" localSheetId="10">[28]Калькуляции!#REF!</definedName>
    <definedName name="Н_ЛИГ_АЛ_М">[28]Калькуляции!#REF!</definedName>
    <definedName name="Н_ЛИГ_АЛ_МАК5М2" localSheetId="6">[28]Калькуляции!#REF!</definedName>
    <definedName name="Н_ЛИГ_АЛ_МАК5М2" localSheetId="7">[28]Калькуляции!#REF!</definedName>
    <definedName name="Н_ЛИГ_АЛ_МАК5М2" localSheetId="8">[28]Калькуляции!#REF!</definedName>
    <definedName name="Н_ЛИГ_АЛ_МАК5М2" localSheetId="9">[28]Калькуляции!#REF!</definedName>
    <definedName name="Н_ЛИГ_АЛ_МАК5М2" localSheetId="10">[28]Калькуляции!#REF!</definedName>
    <definedName name="Н_ЛИГ_АЛ_МАК5М2">[28]Калькуляции!#REF!</definedName>
    <definedName name="Н_ЛИГ_БР_ТИ" localSheetId="6">[28]Калькуляции!#REF!</definedName>
    <definedName name="Н_ЛИГ_БР_ТИ" localSheetId="7">[28]Калькуляции!#REF!</definedName>
    <definedName name="Н_ЛИГ_БР_ТИ" localSheetId="8">[28]Калькуляции!#REF!</definedName>
    <definedName name="Н_ЛИГ_БР_ТИ" localSheetId="9">[28]Калькуляции!#REF!</definedName>
    <definedName name="Н_ЛИГ_БР_ТИ" localSheetId="10">[28]Калькуляции!#REF!</definedName>
    <definedName name="Н_ЛИГ_БР_ТИ">[28]Калькуляции!#REF!</definedName>
    <definedName name="Н_МАГНАК5М2" localSheetId="6">[28]Калькуляции!#REF!</definedName>
    <definedName name="Н_МАГНАК5М2" localSheetId="7">[28]Калькуляции!#REF!</definedName>
    <definedName name="Н_МАГНАК5М2" localSheetId="8">[28]Калькуляции!#REF!</definedName>
    <definedName name="Н_МАГНАК5М2" localSheetId="9">[28]Калькуляции!#REF!</definedName>
    <definedName name="Н_МАГНАК5М2" localSheetId="10">[28]Калькуляции!#REF!</definedName>
    <definedName name="Н_МАГНАК5М2">[28]Калькуляции!#REF!</definedName>
    <definedName name="Н_МАГНАК9ПЧ" localSheetId="6">[28]Калькуляции!#REF!</definedName>
    <definedName name="Н_МАГНАК9ПЧ" localSheetId="7">[28]Калькуляции!#REF!</definedName>
    <definedName name="Н_МАГНАК9ПЧ" localSheetId="8">[28]Калькуляции!#REF!</definedName>
    <definedName name="Н_МАГНАК9ПЧ" localSheetId="9">[28]Калькуляции!#REF!</definedName>
    <definedName name="Н_МАГНАК9ПЧ" localSheetId="10">[28]Калькуляции!#REF!</definedName>
    <definedName name="Н_МАГНАК9ПЧ">[28]Калькуляции!#REF!</definedName>
    <definedName name="Н_МАЗ" localSheetId="6">[28]Калькуляции!#REF!</definedName>
    <definedName name="Н_МАЗ" localSheetId="7">[28]Калькуляции!#REF!</definedName>
    <definedName name="Н_МАЗ" localSheetId="8">[28]Калькуляции!#REF!</definedName>
    <definedName name="Н_МАЗ" localSheetId="9">[28]Калькуляции!#REF!</definedName>
    <definedName name="Н_МАЗ" localSheetId="10">[28]Калькуляции!#REF!</definedName>
    <definedName name="Н_МАЗ">[28]Калькуляции!#REF!</definedName>
    <definedName name="Н_МАРГ_МЛ" localSheetId="6">[28]Калькуляции!#REF!</definedName>
    <definedName name="Н_МАРГ_МЛ" localSheetId="7">[28]Калькуляции!#REF!</definedName>
    <definedName name="Н_МАРГ_МЛ" localSheetId="8">[28]Калькуляции!#REF!</definedName>
    <definedName name="Н_МАРГ_МЛ" localSheetId="9">[28]Калькуляции!#REF!</definedName>
    <definedName name="Н_МАРГ_МЛ" localSheetId="10">[28]Калькуляции!#REF!</definedName>
    <definedName name="Н_МАРГ_МЛ">[28]Калькуляции!#REF!</definedName>
    <definedName name="Н_МАССА" localSheetId="6">#REF!</definedName>
    <definedName name="Н_МАССА" localSheetId="7">#REF!</definedName>
    <definedName name="Н_МАССА" localSheetId="8">#REF!</definedName>
    <definedName name="Н_МАССА" localSheetId="9">#REF!</definedName>
    <definedName name="Н_МАССА" localSheetId="10">#REF!</definedName>
    <definedName name="Н_МАССА">#REF!</definedName>
    <definedName name="Н_МАССА_В" localSheetId="6">[28]Калькуляции!#REF!</definedName>
    <definedName name="Н_МАССА_В" localSheetId="7">[28]Калькуляции!#REF!</definedName>
    <definedName name="Н_МАССА_В" localSheetId="8">[28]Калькуляции!#REF!</definedName>
    <definedName name="Н_МАССА_В" localSheetId="9">[28]Калькуляции!#REF!</definedName>
    <definedName name="Н_МАССА_В" localSheetId="10">[28]Калькуляции!#REF!</definedName>
    <definedName name="Н_МАССА_В">[28]Калькуляции!#REF!</definedName>
    <definedName name="Н_МАССА_П" localSheetId="6">[28]Калькуляции!#REF!</definedName>
    <definedName name="Н_МАССА_П" localSheetId="7">[28]Калькуляции!#REF!</definedName>
    <definedName name="Н_МАССА_П" localSheetId="8">[28]Калькуляции!#REF!</definedName>
    <definedName name="Н_МАССА_П" localSheetId="9">[28]Калькуляции!#REF!</definedName>
    <definedName name="Н_МАССА_П" localSheetId="10">[28]Калькуляции!#REF!</definedName>
    <definedName name="Н_МАССА_П">[28]Калькуляции!#REF!</definedName>
    <definedName name="Н_МАССА_ПК" localSheetId="6">[28]Калькуляции!#REF!</definedName>
    <definedName name="Н_МАССА_ПК" localSheetId="7">[28]Калькуляции!#REF!</definedName>
    <definedName name="Н_МАССА_ПК" localSheetId="8">[28]Калькуляции!#REF!</definedName>
    <definedName name="Н_МАССА_ПК" localSheetId="9">[28]Калькуляции!#REF!</definedName>
    <definedName name="Н_МАССА_ПК" localSheetId="10">[28]Калькуляции!#REF!</definedName>
    <definedName name="Н_МАССА_ПК">[28]Калькуляции!#REF!</definedName>
    <definedName name="Н_МЕД_АК5М2" localSheetId="6">[28]Калькуляции!#REF!</definedName>
    <definedName name="Н_МЕД_АК5М2" localSheetId="7">[28]Калькуляции!#REF!</definedName>
    <definedName name="Н_МЕД_АК5М2" localSheetId="8">[28]Калькуляции!#REF!</definedName>
    <definedName name="Н_МЕД_АК5М2" localSheetId="9">[28]Калькуляции!#REF!</definedName>
    <definedName name="Н_МЕД_АК5М2" localSheetId="10">[28]Калькуляции!#REF!</definedName>
    <definedName name="Н_МЕД_АК5М2">[28]Калькуляции!#REF!</definedName>
    <definedName name="Н_МЛ_3003" localSheetId="6">[28]Калькуляции!#REF!</definedName>
    <definedName name="Н_МЛ_3003" localSheetId="7">[28]Калькуляции!#REF!</definedName>
    <definedName name="Н_МЛ_3003" localSheetId="8">[28]Калькуляции!#REF!</definedName>
    <definedName name="Н_МЛ_3003" localSheetId="9">[28]Калькуляции!#REF!</definedName>
    <definedName name="Н_МЛ_3003" localSheetId="10">[28]Калькуляции!#REF!</definedName>
    <definedName name="Н_МЛ_3003">[28]Калькуляции!#REF!</definedName>
    <definedName name="Н_ОЛЕ" localSheetId="6">#REF!</definedName>
    <definedName name="Н_ОЛЕ" localSheetId="7">#REF!</definedName>
    <definedName name="Н_ОЛЕ" localSheetId="8">#REF!</definedName>
    <definedName name="Н_ОЛЕ" localSheetId="9">#REF!</definedName>
    <definedName name="Н_ОЛЕ" localSheetId="10">#REF!</definedName>
    <definedName name="Н_ОЛЕ">#REF!</definedName>
    <definedName name="Н_ПЕК" localSheetId="6">#REF!</definedName>
    <definedName name="Н_ПЕК" localSheetId="7">#REF!</definedName>
    <definedName name="Н_ПЕК" localSheetId="8">#REF!</definedName>
    <definedName name="Н_ПЕК" localSheetId="9">#REF!</definedName>
    <definedName name="Н_ПЕК" localSheetId="10">#REF!</definedName>
    <definedName name="Н_ПЕК">#REF!</definedName>
    <definedName name="Н_ПЕК_П" localSheetId="6">[28]Калькуляции!#REF!</definedName>
    <definedName name="Н_ПЕК_П" localSheetId="7">[28]Калькуляции!#REF!</definedName>
    <definedName name="Н_ПЕК_П" localSheetId="8">[28]Калькуляции!#REF!</definedName>
    <definedName name="Н_ПЕК_П" localSheetId="9">[28]Калькуляции!#REF!</definedName>
    <definedName name="Н_ПЕК_П" localSheetId="10">[28]Калькуляции!#REF!</definedName>
    <definedName name="Н_ПЕК_П">[28]Калькуляции!#REF!</definedName>
    <definedName name="Н_ПЕК_Т" localSheetId="6">[28]Калькуляции!#REF!</definedName>
    <definedName name="Н_ПЕК_Т" localSheetId="7">[28]Калькуляции!#REF!</definedName>
    <definedName name="Н_ПЕК_Т" localSheetId="8">[28]Калькуляции!#REF!</definedName>
    <definedName name="Н_ПЕК_Т" localSheetId="9">[28]Калькуляции!#REF!</definedName>
    <definedName name="Н_ПЕК_Т" localSheetId="10">[28]Калькуляции!#REF!</definedName>
    <definedName name="Н_ПЕК_Т">[28]Калькуляции!#REF!</definedName>
    <definedName name="Н_ПУШ" localSheetId="6">#REF!</definedName>
    <definedName name="Н_ПУШ" localSheetId="7">#REF!</definedName>
    <definedName name="Н_ПУШ" localSheetId="8">#REF!</definedName>
    <definedName name="Н_ПУШ" localSheetId="9">#REF!</definedName>
    <definedName name="Н_ПУШ" localSheetId="10">#REF!</definedName>
    <definedName name="Н_ПУШ">#REF!</definedName>
    <definedName name="Н_ПЫЛЬ" localSheetId="6">#REF!</definedName>
    <definedName name="Н_ПЫЛЬ" localSheetId="7">#REF!</definedName>
    <definedName name="Н_ПЫЛЬ" localSheetId="8">#REF!</definedName>
    <definedName name="Н_ПЫЛЬ" localSheetId="9">#REF!</definedName>
    <definedName name="Н_ПЫЛЬ" localSheetId="10">#REF!</definedName>
    <definedName name="Н_ПЫЛЬ">#REF!</definedName>
    <definedName name="Н_С8БМ_ГЛ" localSheetId="6">#REF!</definedName>
    <definedName name="Н_С8БМ_ГЛ" localSheetId="7">#REF!</definedName>
    <definedName name="Н_С8БМ_ГЛ" localSheetId="8">#REF!</definedName>
    <definedName name="Н_С8БМ_ГЛ" localSheetId="9">#REF!</definedName>
    <definedName name="Н_С8БМ_ГЛ" localSheetId="10">#REF!</definedName>
    <definedName name="Н_С8БМ_ГЛ">#REF!</definedName>
    <definedName name="Н_С8БМ_КСВ" localSheetId="6">#REF!</definedName>
    <definedName name="Н_С8БМ_КСВ" localSheetId="7">#REF!</definedName>
    <definedName name="Н_С8БМ_КСВ" localSheetId="8">#REF!</definedName>
    <definedName name="Н_С8БМ_КСВ" localSheetId="9">#REF!</definedName>
    <definedName name="Н_С8БМ_КСВ" localSheetId="10">#REF!</definedName>
    <definedName name="Н_С8БМ_КСВ">#REF!</definedName>
    <definedName name="Н_С8БМ_КСМ" localSheetId="6">#REF!</definedName>
    <definedName name="Н_С8БМ_КСМ" localSheetId="7">#REF!</definedName>
    <definedName name="Н_С8БМ_КСМ" localSheetId="8">#REF!</definedName>
    <definedName name="Н_С8БМ_КСМ" localSheetId="9">#REF!</definedName>
    <definedName name="Н_С8БМ_КСМ" localSheetId="10">#REF!</definedName>
    <definedName name="Н_С8БМ_КСМ">#REF!</definedName>
    <definedName name="Н_С8БМ_СКАЛ" localSheetId="6">#REF!</definedName>
    <definedName name="Н_С8БМ_СКАЛ" localSheetId="7">#REF!</definedName>
    <definedName name="Н_С8БМ_СКАЛ" localSheetId="8">#REF!</definedName>
    <definedName name="Н_С8БМ_СКАЛ" localSheetId="9">#REF!</definedName>
    <definedName name="Н_С8БМ_СКАЛ" localSheetId="10">#REF!</definedName>
    <definedName name="Н_С8БМ_СКАЛ">#REF!</definedName>
    <definedName name="Н_С8БМ_ФК" localSheetId="6">#REF!</definedName>
    <definedName name="Н_С8БМ_ФК" localSheetId="7">#REF!</definedName>
    <definedName name="Н_С8БМ_ФК" localSheetId="8">#REF!</definedName>
    <definedName name="Н_С8БМ_ФК" localSheetId="9">#REF!</definedName>
    <definedName name="Н_С8БМ_ФК" localSheetId="10">#REF!</definedName>
    <definedName name="Н_С8БМ_ФК">#REF!</definedName>
    <definedName name="Н_СЕРК" localSheetId="6">#REF!</definedName>
    <definedName name="Н_СЕРК" localSheetId="7">#REF!</definedName>
    <definedName name="Н_СЕРК" localSheetId="8">#REF!</definedName>
    <definedName name="Н_СЕРК" localSheetId="9">#REF!</definedName>
    <definedName name="Н_СЕРК" localSheetId="10">#REF!</definedName>
    <definedName name="Н_СЕРК">#REF!</definedName>
    <definedName name="Н_СКА" localSheetId="6">#REF!</definedName>
    <definedName name="Н_СКА" localSheetId="7">#REF!</definedName>
    <definedName name="Н_СКА" localSheetId="8">#REF!</definedName>
    <definedName name="Н_СКА" localSheetId="9">#REF!</definedName>
    <definedName name="Н_СКА" localSheetId="10">#REF!</definedName>
    <definedName name="Н_СКА">#REF!</definedName>
    <definedName name="Н_СЛ_КРСВ" localSheetId="6">#REF!</definedName>
    <definedName name="Н_СЛ_КРСВ" localSheetId="7">#REF!</definedName>
    <definedName name="Н_СЛ_КРСВ" localSheetId="8">#REF!</definedName>
    <definedName name="Н_СЛ_КРСВ" localSheetId="9">#REF!</definedName>
    <definedName name="Н_СЛ_КРСВ" localSheetId="10">#REF!</definedName>
    <definedName name="Н_СЛ_КРСВ">#REF!</definedName>
    <definedName name="Н_СОЛ_АК5М2" localSheetId="6">[28]Калькуляции!#REF!</definedName>
    <definedName name="Н_СОЛ_АК5М2" localSheetId="7">[28]Калькуляции!#REF!</definedName>
    <definedName name="Н_СОЛ_АК5М2" localSheetId="8">[28]Калькуляции!#REF!</definedName>
    <definedName name="Н_СОЛ_АК5М2" localSheetId="9">[28]Калькуляции!#REF!</definedName>
    <definedName name="Н_СОЛ_АК5М2" localSheetId="10">[28]Калькуляции!#REF!</definedName>
    <definedName name="Н_СОЛ_АК5М2">[28]Калькуляции!#REF!</definedName>
    <definedName name="Н_СОЛАК12" localSheetId="6">[28]Калькуляции!#REF!</definedName>
    <definedName name="Н_СОЛАК12" localSheetId="7">[28]Калькуляции!#REF!</definedName>
    <definedName name="Н_СОЛАК12" localSheetId="8">[28]Калькуляции!#REF!</definedName>
    <definedName name="Н_СОЛАК12" localSheetId="9">[28]Калькуляции!#REF!</definedName>
    <definedName name="Н_СОЛАК12" localSheetId="10">[28]Калькуляции!#REF!</definedName>
    <definedName name="Н_СОЛАК12">[28]Калькуляции!#REF!</definedName>
    <definedName name="Н_СОЛАК9ПЧ" localSheetId="6">[28]Калькуляции!#REF!</definedName>
    <definedName name="Н_СОЛАК9ПЧ" localSheetId="7">[28]Калькуляции!#REF!</definedName>
    <definedName name="Н_СОЛАК9ПЧ" localSheetId="8">[28]Калькуляции!#REF!</definedName>
    <definedName name="Н_СОЛАК9ПЧ" localSheetId="9">[28]Калькуляции!#REF!</definedName>
    <definedName name="Н_СОЛАК9ПЧ" localSheetId="10">[28]Калькуляции!#REF!</definedName>
    <definedName name="Н_СОЛАК9ПЧ">[28]Калькуляции!#REF!</definedName>
    <definedName name="Н_СОЛКРУПН" localSheetId="6">[28]Калькуляции!#REF!</definedName>
    <definedName name="Н_СОЛКРУПН" localSheetId="7">[28]Калькуляции!#REF!</definedName>
    <definedName name="Н_СОЛКРУПН" localSheetId="8">[28]Калькуляции!#REF!</definedName>
    <definedName name="Н_СОЛКРУПН" localSheetId="9">[28]Калькуляции!#REF!</definedName>
    <definedName name="Н_СОЛКРУПН" localSheetId="10">[28]Калькуляции!#REF!</definedName>
    <definedName name="Н_СОЛКРУПН">[28]Калькуляции!#REF!</definedName>
    <definedName name="Н_СОЛМЕЛКИЕ" localSheetId="6">[28]Калькуляции!#REF!</definedName>
    <definedName name="Н_СОЛМЕЛКИЕ" localSheetId="7">[28]Калькуляции!#REF!</definedName>
    <definedName name="Н_СОЛМЕЛКИЕ" localSheetId="8">[28]Калькуляции!#REF!</definedName>
    <definedName name="Н_СОЛМЕЛКИЕ" localSheetId="9">[28]Калькуляции!#REF!</definedName>
    <definedName name="Н_СОЛМЕЛКИЕ" localSheetId="10">[28]Калькуляции!#REF!</definedName>
    <definedName name="Н_СОЛМЕЛКИЕ">[28]Калькуляции!#REF!</definedName>
    <definedName name="Н_СОЛРЕКВИЗИТЫ" localSheetId="6">[28]Калькуляции!#REF!</definedName>
    <definedName name="Н_СОЛРЕКВИЗИТЫ" localSheetId="7">[28]Калькуляции!#REF!</definedName>
    <definedName name="Н_СОЛРЕКВИЗИТЫ" localSheetId="8">[28]Калькуляции!#REF!</definedName>
    <definedName name="Н_СОЛРЕКВИЗИТЫ" localSheetId="9">[28]Калькуляции!#REF!</definedName>
    <definedName name="Н_СОЛРЕКВИЗИТЫ" localSheetId="10">[28]Калькуляции!#REF!</definedName>
    <definedName name="Н_СОЛРЕКВИЗИТЫ">[28]Калькуляции!#REF!</definedName>
    <definedName name="Н_СОЛСЛ" localSheetId="6">[28]Калькуляции!#REF!</definedName>
    <definedName name="Н_СОЛСЛ" localSheetId="7">[28]Калькуляции!#REF!</definedName>
    <definedName name="Н_СОЛСЛ" localSheetId="8">[28]Калькуляции!#REF!</definedName>
    <definedName name="Н_СОЛСЛ" localSheetId="9">[28]Калькуляции!#REF!</definedName>
    <definedName name="Н_СОЛСЛ" localSheetId="10">[28]Калькуляции!#REF!</definedName>
    <definedName name="Н_СОЛСЛ">[28]Калькуляции!#REF!</definedName>
    <definedName name="Н_СОЛСЛИТКИ" localSheetId="6">[28]Калькуляции!#REF!</definedName>
    <definedName name="Н_СОЛСЛИТКИ" localSheetId="7">[28]Калькуляции!#REF!</definedName>
    <definedName name="Н_СОЛСЛИТКИ" localSheetId="8">[28]Калькуляции!#REF!</definedName>
    <definedName name="Н_СОЛСЛИТКИ" localSheetId="9">[28]Калькуляции!#REF!</definedName>
    <definedName name="Н_СОЛСЛИТКИ" localSheetId="10">[28]Калькуляции!#REF!</definedName>
    <definedName name="Н_СОЛСЛИТКИ">[28]Калькуляции!#REF!</definedName>
    <definedName name="Н_СОСМАС" localSheetId="6">#REF!</definedName>
    <definedName name="Н_СОСМАС" localSheetId="7">#REF!</definedName>
    <definedName name="Н_СОСМАС" localSheetId="8">#REF!</definedName>
    <definedName name="Н_СОСМАС" localSheetId="9">#REF!</definedName>
    <definedName name="Н_СОСМАС" localSheetId="10">#REF!</definedName>
    <definedName name="Н_СОСМАС">#REF!</definedName>
    <definedName name="Н_Т_КРСВ" localSheetId="6">#REF!</definedName>
    <definedName name="Н_Т_КРСВ" localSheetId="7">#REF!</definedName>
    <definedName name="Н_Т_КРСВ" localSheetId="8">#REF!</definedName>
    <definedName name="Н_Т_КРСВ" localSheetId="9">#REF!</definedName>
    <definedName name="Н_Т_КРСВ" localSheetId="10">#REF!</definedName>
    <definedName name="Н_Т_КРСВ">#REF!</definedName>
    <definedName name="Н_Т_КРСВ3" localSheetId="6">#REF!</definedName>
    <definedName name="Н_Т_КРСВ3" localSheetId="7">#REF!</definedName>
    <definedName name="Н_Т_КРСВ3" localSheetId="8">#REF!</definedName>
    <definedName name="Н_Т_КРСВ3" localSheetId="9">#REF!</definedName>
    <definedName name="Н_Т_КРСВ3" localSheetId="10">#REF!</definedName>
    <definedName name="Н_Т_КРСВ3">#REF!</definedName>
    <definedName name="Н_ТИТ_АК5М2" localSheetId="6">[28]Калькуляции!#REF!</definedName>
    <definedName name="Н_ТИТ_АК5М2" localSheetId="7">[28]Калькуляции!#REF!</definedName>
    <definedName name="Н_ТИТ_АК5М2" localSheetId="8">[28]Калькуляции!#REF!</definedName>
    <definedName name="Н_ТИТ_АК5М2" localSheetId="9">[28]Калькуляции!#REF!</definedName>
    <definedName name="Н_ТИТ_АК5М2" localSheetId="10">[28]Калькуляции!#REF!</definedName>
    <definedName name="Н_ТИТ_АК5М2">[28]Калькуляции!#REF!</definedName>
    <definedName name="Н_ТИТ_АК9ПЧ" localSheetId="6">[28]Калькуляции!#REF!</definedName>
    <definedName name="Н_ТИТ_АК9ПЧ" localSheetId="7">[28]Калькуляции!#REF!</definedName>
    <definedName name="Н_ТИТ_АК9ПЧ" localSheetId="8">[28]Калькуляции!#REF!</definedName>
    <definedName name="Н_ТИТ_АК9ПЧ" localSheetId="9">[28]Калькуляции!#REF!</definedName>
    <definedName name="Н_ТИТ_АК9ПЧ" localSheetId="10">[28]Калькуляции!#REF!</definedName>
    <definedName name="Н_ТИТ_АК9ПЧ">[28]Калькуляции!#REF!</definedName>
    <definedName name="Н_ТИТАН" localSheetId="6">#REF!</definedName>
    <definedName name="Н_ТИТАН" localSheetId="7">#REF!</definedName>
    <definedName name="Н_ТИТАН" localSheetId="8">#REF!</definedName>
    <definedName name="Н_ТИТАН" localSheetId="9">#REF!</definedName>
    <definedName name="Н_ТИТАН" localSheetId="10">#REF!</definedName>
    <definedName name="Н_ТИТАН">#REF!</definedName>
    <definedName name="Н_ТОЛЬКОБЛОКИ" localSheetId="6">[28]Калькуляции!#REF!</definedName>
    <definedName name="Н_ТОЛЬКОБЛОКИ" localSheetId="7">[28]Калькуляции!#REF!</definedName>
    <definedName name="Н_ТОЛЬКОБЛОКИ" localSheetId="8">[28]Калькуляции!#REF!</definedName>
    <definedName name="Н_ТОЛЬКОБЛОКИ" localSheetId="9">[28]Калькуляции!#REF!</definedName>
    <definedName name="Н_ТОЛЬКОБЛОКИ" localSheetId="10">[28]Калькуляции!#REF!</definedName>
    <definedName name="Н_ТОЛЬКОБЛОКИ">[28]Калькуляции!#REF!</definedName>
    <definedName name="Н_ТОЛЬКОМАССА" localSheetId="6">[28]Калькуляции!#REF!</definedName>
    <definedName name="Н_ТОЛЬКОМАССА" localSheetId="7">[28]Калькуляции!#REF!</definedName>
    <definedName name="Н_ТОЛЬКОМАССА" localSheetId="8">[28]Калькуляции!#REF!</definedName>
    <definedName name="Н_ТОЛЬКОМАССА" localSheetId="9">[28]Калькуляции!#REF!</definedName>
    <definedName name="Н_ТОЛЬКОМАССА" localSheetId="10">[28]Калькуляции!#REF!</definedName>
    <definedName name="Н_ТОЛЬКОМАССА">[28]Калькуляции!#REF!</definedName>
    <definedName name="Н_ФК" localSheetId="6">#REF!</definedName>
    <definedName name="Н_ФК" localSheetId="7">#REF!</definedName>
    <definedName name="Н_ФК" localSheetId="8">#REF!</definedName>
    <definedName name="Н_ФК" localSheetId="9">#REF!</definedName>
    <definedName name="Н_ФК" localSheetId="10">#REF!</definedName>
    <definedName name="Н_ФК">#REF!</definedName>
    <definedName name="Н_ФТК" localSheetId="6">#REF!</definedName>
    <definedName name="Н_ФТК" localSheetId="7">#REF!</definedName>
    <definedName name="Н_ФТК" localSheetId="8">#REF!</definedName>
    <definedName name="Н_ФТК" localSheetId="9">#REF!</definedName>
    <definedName name="Н_ФТК" localSheetId="10">#REF!</definedName>
    <definedName name="Н_ФТК">#REF!</definedName>
    <definedName name="Н_Х_ДИЭТ" localSheetId="6">[28]Калькуляции!#REF!</definedName>
    <definedName name="Н_Х_ДИЭТ" localSheetId="7">[28]Калькуляции!#REF!</definedName>
    <definedName name="Н_Х_ДИЭТ" localSheetId="8">[28]Калькуляции!#REF!</definedName>
    <definedName name="Н_Х_ДИЭТ" localSheetId="9">[28]Калькуляции!#REF!</definedName>
    <definedName name="Н_Х_ДИЭТ" localSheetId="10">[28]Калькуляции!#REF!</definedName>
    <definedName name="Н_Х_ДИЭТ">[28]Калькуляции!#REF!</definedName>
    <definedName name="Н_Х_КБОР" localSheetId="6">[28]Калькуляции!#REF!</definedName>
    <definedName name="Н_Х_КБОР" localSheetId="7">[28]Калькуляции!#REF!</definedName>
    <definedName name="Н_Х_КБОР" localSheetId="8">[28]Калькуляции!#REF!</definedName>
    <definedName name="Н_Х_КБОР" localSheetId="9">[28]Калькуляции!#REF!</definedName>
    <definedName name="Н_Х_КБОР" localSheetId="10">[28]Калькуляции!#REF!</definedName>
    <definedName name="Н_Х_КБОР">[28]Калькуляции!#REF!</definedName>
    <definedName name="Н_Х_ПЕК" localSheetId="6">[28]Калькуляции!#REF!</definedName>
    <definedName name="Н_Х_ПЕК" localSheetId="7">[28]Калькуляции!#REF!</definedName>
    <definedName name="Н_Х_ПЕК" localSheetId="8">[28]Калькуляции!#REF!</definedName>
    <definedName name="Н_Х_ПЕК" localSheetId="9">[28]Калькуляции!#REF!</definedName>
    <definedName name="Н_Х_ПЕК" localSheetId="10">[28]Калькуляции!#REF!</definedName>
    <definedName name="Н_Х_ПЕК">[28]Калькуляции!#REF!</definedName>
    <definedName name="Н_Х_ПОГЛ" localSheetId="6">[28]Калькуляции!#REF!</definedName>
    <definedName name="Н_Х_ПОГЛ" localSheetId="7">[28]Калькуляции!#REF!</definedName>
    <definedName name="Н_Х_ПОГЛ" localSheetId="8">[28]Калькуляции!#REF!</definedName>
    <definedName name="Н_Х_ПОГЛ" localSheetId="9">[28]Калькуляции!#REF!</definedName>
    <definedName name="Н_Х_ПОГЛ" localSheetId="10">[28]Калькуляции!#REF!</definedName>
    <definedName name="Н_Х_ПОГЛ">[28]Калькуляции!#REF!</definedName>
    <definedName name="Н_Х_ТЕРМ" localSheetId="6">[28]Калькуляции!#REF!</definedName>
    <definedName name="Н_Х_ТЕРМ" localSheetId="7">[28]Калькуляции!#REF!</definedName>
    <definedName name="Н_Х_ТЕРМ" localSheetId="8">[28]Калькуляции!#REF!</definedName>
    <definedName name="Н_Х_ТЕРМ" localSheetId="9">[28]Калькуляции!#REF!</definedName>
    <definedName name="Н_Х_ТЕРМ" localSheetId="10">[28]Калькуляции!#REF!</definedName>
    <definedName name="Н_Х_ТЕРМ">[28]Калькуляции!#REF!</definedName>
    <definedName name="Н_Х_ТЕРМ_Д" localSheetId="6">[28]Калькуляции!#REF!</definedName>
    <definedName name="Н_Х_ТЕРМ_Д" localSheetId="7">[28]Калькуляции!#REF!</definedName>
    <definedName name="Н_Х_ТЕРМ_Д" localSheetId="8">[28]Калькуляции!#REF!</definedName>
    <definedName name="Н_Х_ТЕРМ_Д" localSheetId="9">[28]Калькуляции!#REF!</definedName>
    <definedName name="Н_Х_ТЕРМ_Д" localSheetId="10">[28]Калькуляции!#REF!</definedName>
    <definedName name="Н_Х_ТЕРМ_Д">[28]Калькуляции!#REF!</definedName>
    <definedName name="Н_ХЛНАТ" localSheetId="6">#REF!</definedName>
    <definedName name="Н_ХЛНАТ" localSheetId="7">#REF!</definedName>
    <definedName name="Н_ХЛНАТ" localSheetId="8">#REF!</definedName>
    <definedName name="Н_ХЛНАТ" localSheetId="9">#REF!</definedName>
    <definedName name="Н_ХЛНАТ" localSheetId="10">#REF!</definedName>
    <definedName name="Н_ХЛНАТ">#REF!</definedName>
    <definedName name="Н_ШАРЫ" localSheetId="6">#REF!</definedName>
    <definedName name="Н_ШАРЫ" localSheetId="7">#REF!</definedName>
    <definedName name="Н_ШАРЫ" localSheetId="8">#REF!</definedName>
    <definedName name="Н_ШАРЫ" localSheetId="9">#REF!</definedName>
    <definedName name="Н_ШАРЫ" localSheetId="10">#REF!</definedName>
    <definedName name="Н_ШАРЫ">#REF!</definedName>
    <definedName name="Н_ЭНАК12" localSheetId="6">[28]Калькуляции!#REF!</definedName>
    <definedName name="Н_ЭНАК12" localSheetId="7">[28]Калькуляции!#REF!</definedName>
    <definedName name="Н_ЭНАК12" localSheetId="8">[28]Калькуляции!#REF!</definedName>
    <definedName name="Н_ЭНАК12" localSheetId="9">[28]Калькуляции!#REF!</definedName>
    <definedName name="Н_ЭНАК12" localSheetId="10">[28]Калькуляции!#REF!</definedName>
    <definedName name="Н_ЭНАК12">[28]Калькуляции!#REF!</definedName>
    <definedName name="Н_ЭНАК5М2" localSheetId="6">[28]Калькуляции!#REF!</definedName>
    <definedName name="Н_ЭНАК5М2" localSheetId="7">[28]Калькуляции!#REF!</definedName>
    <definedName name="Н_ЭНАК5М2" localSheetId="8">[28]Калькуляции!#REF!</definedName>
    <definedName name="Н_ЭНАК5М2" localSheetId="9">[28]Калькуляции!#REF!</definedName>
    <definedName name="Н_ЭНАК5М2" localSheetId="10">[28]Калькуляции!#REF!</definedName>
    <definedName name="Н_ЭНАК5М2">[28]Калькуляции!#REF!</definedName>
    <definedName name="Н_ЭНАК9ПЧ" localSheetId="6">[28]Калькуляции!#REF!</definedName>
    <definedName name="Н_ЭНАК9ПЧ" localSheetId="7">[28]Калькуляции!#REF!</definedName>
    <definedName name="Н_ЭНАК9ПЧ" localSheetId="8">[28]Калькуляции!#REF!</definedName>
    <definedName name="Н_ЭНАК9ПЧ" localSheetId="9">[28]Калькуляции!#REF!</definedName>
    <definedName name="Н_ЭНАК9ПЧ" localSheetId="10">[28]Калькуляции!#REF!</definedName>
    <definedName name="Н_ЭНАК9ПЧ">[28]Калькуляции!#REF!</definedName>
    <definedName name="Н_ЭНКРУПН" localSheetId="6">#REF!</definedName>
    <definedName name="Н_ЭНКРУПН" localSheetId="7">#REF!</definedName>
    <definedName name="Н_ЭНКРУПН" localSheetId="8">#REF!</definedName>
    <definedName name="Н_ЭНКРУПН" localSheetId="9">#REF!</definedName>
    <definedName name="Н_ЭНКРУПН" localSheetId="10">#REF!</definedName>
    <definedName name="Н_ЭНКРУПН">#REF!</definedName>
    <definedName name="Н_ЭНМЕЛКИЕ" localSheetId="6">#REF!</definedName>
    <definedName name="Н_ЭНМЕЛКИЕ" localSheetId="7">#REF!</definedName>
    <definedName name="Н_ЭНМЕЛКИЕ" localSheetId="8">#REF!</definedName>
    <definedName name="Н_ЭНМЕЛКИЕ" localSheetId="9">#REF!</definedName>
    <definedName name="Н_ЭНМЕЛКИЕ" localSheetId="10">#REF!</definedName>
    <definedName name="Н_ЭНМЕЛКИЕ">#REF!</definedName>
    <definedName name="Н_ЭНРЕКВИЗИТЫ" localSheetId="6">[28]Калькуляции!#REF!</definedName>
    <definedName name="Н_ЭНРЕКВИЗИТЫ" localSheetId="7">[28]Калькуляции!#REF!</definedName>
    <definedName name="Н_ЭНРЕКВИЗИТЫ" localSheetId="8">[28]Калькуляции!#REF!</definedName>
    <definedName name="Н_ЭНРЕКВИЗИТЫ" localSheetId="9">[28]Калькуляции!#REF!</definedName>
    <definedName name="Н_ЭНРЕКВИЗИТЫ" localSheetId="10">[28]Калькуляции!#REF!</definedName>
    <definedName name="Н_ЭНРЕКВИЗИТЫ">[28]Калькуляции!#REF!</definedName>
    <definedName name="Н_ЭНСЛИТКИ" localSheetId="6">#REF!</definedName>
    <definedName name="Н_ЭНСЛИТКИ" localSheetId="7">#REF!</definedName>
    <definedName name="Н_ЭНСЛИТКИ" localSheetId="8">#REF!</definedName>
    <definedName name="Н_ЭНСЛИТКИ" localSheetId="9">#REF!</definedName>
    <definedName name="Н_ЭНСЛИТКИ" localSheetId="10">#REF!</definedName>
    <definedName name="Н_ЭНСЛИТКИ">#REF!</definedName>
    <definedName name="НАЧП" localSheetId="6">#REF!</definedName>
    <definedName name="НАЧП" localSheetId="7">#REF!</definedName>
    <definedName name="НАЧП" localSheetId="8">#REF!</definedName>
    <definedName name="НАЧП" localSheetId="9">#REF!</definedName>
    <definedName name="НАЧП" localSheetId="10">#REF!</definedName>
    <definedName name="НАЧП">#REF!</definedName>
    <definedName name="НАЧПЭО" localSheetId="6">#REF!</definedName>
    <definedName name="НАЧПЭО" localSheetId="7">#REF!</definedName>
    <definedName name="НАЧПЭО" localSheetId="8">#REF!</definedName>
    <definedName name="НАЧПЭО" localSheetId="9">#REF!</definedName>
    <definedName name="НАЧПЭО" localSheetId="10">#REF!</definedName>
    <definedName name="НАЧПЭО">#REF!</definedName>
    <definedName name="НВ_АВЧСЫР" localSheetId="6">#REF!</definedName>
    <definedName name="НВ_АВЧСЫР" localSheetId="7">#REF!</definedName>
    <definedName name="НВ_АВЧСЫР" localSheetId="8">#REF!</definedName>
    <definedName name="НВ_АВЧСЫР" localSheetId="9">#REF!</definedName>
    <definedName name="НВ_АВЧСЫР" localSheetId="10">#REF!</definedName>
    <definedName name="НВ_АВЧСЫР">#REF!</definedName>
    <definedName name="НВ_ДАВАЛ" localSheetId="6">#REF!</definedName>
    <definedName name="НВ_ДАВАЛ" localSheetId="7">#REF!</definedName>
    <definedName name="НВ_ДАВАЛ" localSheetId="8">#REF!</definedName>
    <definedName name="НВ_ДАВАЛ" localSheetId="9">#REF!</definedName>
    <definedName name="НВ_ДАВАЛ" localSheetId="10">#REF!</definedName>
    <definedName name="НВ_ДАВАЛ">#REF!</definedName>
    <definedName name="НВ_КРУПНЫЕ" localSheetId="6">#REF!</definedName>
    <definedName name="НВ_КРУПНЫЕ" localSheetId="7">#REF!</definedName>
    <definedName name="НВ_КРУПНЫЕ" localSheetId="8">#REF!</definedName>
    <definedName name="НВ_КРУПНЫЕ" localSheetId="9">#REF!</definedName>
    <definedName name="НВ_КРУПНЫЕ" localSheetId="10">#REF!</definedName>
    <definedName name="НВ_КРУПНЫЕ">#REF!</definedName>
    <definedName name="НВ_ПУСКАВЧ" localSheetId="6">#REF!</definedName>
    <definedName name="НВ_ПУСКАВЧ" localSheetId="7">#REF!</definedName>
    <definedName name="НВ_ПУСКАВЧ" localSheetId="8">#REF!</definedName>
    <definedName name="НВ_ПУСКАВЧ" localSheetId="9">#REF!</definedName>
    <definedName name="НВ_ПУСКАВЧ" localSheetId="10">#REF!</definedName>
    <definedName name="НВ_ПУСКАВЧ">#REF!</definedName>
    <definedName name="НВ_РЕКВИЗИТЫ" localSheetId="6">#REF!</definedName>
    <definedName name="НВ_РЕКВИЗИТЫ" localSheetId="7">#REF!</definedName>
    <definedName name="НВ_РЕКВИЗИТЫ" localSheetId="8">#REF!</definedName>
    <definedName name="НВ_РЕКВИЗИТЫ" localSheetId="9">#REF!</definedName>
    <definedName name="НВ_РЕКВИЗИТЫ" localSheetId="10">#REF!</definedName>
    <definedName name="НВ_РЕКВИЗИТЫ">#REF!</definedName>
    <definedName name="НВ_СЛИТКИ" localSheetId="6">#REF!</definedName>
    <definedName name="НВ_СЛИТКИ" localSheetId="7">#REF!</definedName>
    <definedName name="НВ_СЛИТКИ" localSheetId="8">#REF!</definedName>
    <definedName name="НВ_СЛИТКИ" localSheetId="9">#REF!</definedName>
    <definedName name="НВ_СЛИТКИ" localSheetId="10">#REF!</definedName>
    <definedName name="НВ_СЛИТКИ">#REF!</definedName>
    <definedName name="НВ_СПЛАВ6063" localSheetId="6">#REF!</definedName>
    <definedName name="НВ_СПЛАВ6063" localSheetId="7">#REF!</definedName>
    <definedName name="НВ_СПЛАВ6063" localSheetId="8">#REF!</definedName>
    <definedName name="НВ_СПЛАВ6063" localSheetId="9">#REF!</definedName>
    <definedName name="НВ_СПЛАВ6063" localSheetId="10">#REF!</definedName>
    <definedName name="НВ_СПЛАВ6063">#REF!</definedName>
    <definedName name="НВ_ЧМЖ" localSheetId="6">#REF!</definedName>
    <definedName name="НВ_ЧМЖ" localSheetId="7">#REF!</definedName>
    <definedName name="НВ_ЧМЖ" localSheetId="8">#REF!</definedName>
    <definedName name="НВ_ЧМЖ" localSheetId="9">#REF!</definedName>
    <definedName name="НВ_ЧМЖ" localSheetId="10">#REF!</definedName>
    <definedName name="НВ_ЧМЖ">#REF!</definedName>
    <definedName name="НДС" localSheetId="6">#REF!</definedName>
    <definedName name="НДС" localSheetId="7">#REF!</definedName>
    <definedName name="НДС" localSheetId="8">#REF!</definedName>
    <definedName name="НДС" localSheetId="9">#REF!</definedName>
    <definedName name="НДС" localSheetId="10">#REF!</definedName>
    <definedName name="НДС">#REF!</definedName>
    <definedName name="ндс1" localSheetId="6">#REF!</definedName>
    <definedName name="ндс1" localSheetId="7">#REF!</definedName>
    <definedName name="ндс1" localSheetId="8">#REF!</definedName>
    <definedName name="ндс1" localSheetId="9">#REF!</definedName>
    <definedName name="ндс1" localSheetId="10">#REF!</definedName>
    <definedName name="ндс1">#REF!</definedName>
    <definedName name="НЗП_АВЧ" localSheetId="6">#REF!</definedName>
    <definedName name="НЗП_АВЧ" localSheetId="7">#REF!</definedName>
    <definedName name="НЗП_АВЧ" localSheetId="8">#REF!</definedName>
    <definedName name="НЗП_АВЧ" localSheetId="9">#REF!</definedName>
    <definedName name="НЗП_АВЧ" localSheetId="10">#REF!</definedName>
    <definedName name="НЗП_АВЧ">#REF!</definedName>
    <definedName name="НЗП_АТЧ" localSheetId="6">#REF!</definedName>
    <definedName name="НЗП_АТЧ" localSheetId="7">#REF!</definedName>
    <definedName name="НЗП_АТЧ" localSheetId="8">#REF!</definedName>
    <definedName name="НЗП_АТЧ" localSheetId="9">#REF!</definedName>
    <definedName name="НЗП_АТЧ" localSheetId="10">#REF!</definedName>
    <definedName name="НЗП_АТЧ">#REF!</definedName>
    <definedName name="НЗП_АТЧВАВЧ" localSheetId="6">#REF!</definedName>
    <definedName name="НЗП_АТЧВАВЧ" localSheetId="7">#REF!</definedName>
    <definedName name="НЗП_АТЧВАВЧ" localSheetId="8">#REF!</definedName>
    <definedName name="НЗП_АТЧВАВЧ" localSheetId="9">#REF!</definedName>
    <definedName name="НЗП_АТЧВАВЧ" localSheetId="10">#REF!</definedName>
    <definedName name="НЗП_АТЧВАВЧ">#REF!</definedName>
    <definedName name="НН_АВЧСЫР" localSheetId="6">[28]Калькуляции!#REF!</definedName>
    <definedName name="НН_АВЧСЫР" localSheetId="7">[28]Калькуляции!#REF!</definedName>
    <definedName name="НН_АВЧСЫР" localSheetId="8">[28]Калькуляции!#REF!</definedName>
    <definedName name="НН_АВЧСЫР" localSheetId="9">[28]Калькуляции!#REF!</definedName>
    <definedName name="НН_АВЧСЫР" localSheetId="10">[28]Калькуляции!#REF!</definedName>
    <definedName name="НН_АВЧСЫР">[28]Калькуляции!#REF!</definedName>
    <definedName name="НН_АВЧТОВ" localSheetId="6">#REF!</definedName>
    <definedName name="НН_АВЧТОВ" localSheetId="7">#REF!</definedName>
    <definedName name="НН_АВЧТОВ" localSheetId="8">#REF!</definedName>
    <definedName name="НН_АВЧТОВ" localSheetId="9">#REF!</definedName>
    <definedName name="НН_АВЧТОВ" localSheetId="10">#REF!</definedName>
    <definedName name="НН_АВЧТОВ">#REF!</definedName>
    <definedName name="нов" localSheetId="6">'5 анализ экон эффект 25'!нов</definedName>
    <definedName name="нов" localSheetId="7">'5 анализ экон эффект 26'!нов</definedName>
    <definedName name="нов" localSheetId="8">'5 анализ экон эффект 27'!нов</definedName>
    <definedName name="нов" localSheetId="9">'5 анализ экон эффект 28'!нов</definedName>
    <definedName name="нов" localSheetId="10">'5 анализ экон эффект 29'!нов</definedName>
    <definedName name="нов">[0]!нов</definedName>
    <definedName name="норм_1">[49]Отопление!$D$14:$D$28</definedName>
    <definedName name="норм_1_част">[49]Отопление!$I$14:$I$28</definedName>
    <definedName name="норм_2">[49]Отопление!$E$14:$E$28</definedName>
    <definedName name="норм_3">[49]Отопление!$F$14:$F$28</definedName>
    <definedName name="норм_3_част">[49]Отопление!$J$14:$J$28</definedName>
    <definedName name="норм_4">[49]Отопление!$G$14:$G$28</definedName>
    <definedName name="НОЯ_РУБ" localSheetId="6">[28]Калькуляции!#REF!</definedName>
    <definedName name="НОЯ_РУБ" localSheetId="7">[28]Калькуляции!#REF!</definedName>
    <definedName name="НОЯ_РУБ" localSheetId="8">[28]Калькуляции!#REF!</definedName>
    <definedName name="НОЯ_РУБ" localSheetId="9">[28]Калькуляции!#REF!</definedName>
    <definedName name="НОЯ_РУБ" localSheetId="10">[28]Калькуляции!#REF!</definedName>
    <definedName name="НОЯ_РУБ">[28]Калькуляции!#REF!</definedName>
    <definedName name="НОЯ_ТОН" localSheetId="6">[28]Калькуляции!#REF!</definedName>
    <definedName name="НОЯ_ТОН" localSheetId="7">[28]Калькуляции!#REF!</definedName>
    <definedName name="НОЯ_ТОН" localSheetId="8">[28]Калькуляции!#REF!</definedName>
    <definedName name="НОЯ_ТОН" localSheetId="9">[28]Калькуляции!#REF!</definedName>
    <definedName name="НОЯ_ТОН" localSheetId="10">[28]Калькуляции!#REF!</definedName>
    <definedName name="НОЯ_ТОН">[28]Калькуляции!#REF!</definedName>
    <definedName name="ноябрь" localSheetId="6">#REF!</definedName>
    <definedName name="ноябрь" localSheetId="7">#REF!</definedName>
    <definedName name="ноябрь" localSheetId="8">#REF!</definedName>
    <definedName name="ноябрь" localSheetId="9">#REF!</definedName>
    <definedName name="ноябрь" localSheetId="10">#REF!</definedName>
    <definedName name="ноябрь">#REF!</definedName>
    <definedName name="НС_МАРГЛИГ" localSheetId="6">[28]Калькуляции!#REF!</definedName>
    <definedName name="НС_МАРГЛИГ" localSheetId="7">[28]Калькуляции!#REF!</definedName>
    <definedName name="НС_МАРГЛИГ" localSheetId="8">[28]Калькуляции!#REF!</definedName>
    <definedName name="НС_МАРГЛИГ" localSheetId="9">[28]Калькуляции!#REF!</definedName>
    <definedName name="НС_МАРГЛИГ" localSheetId="10">[28]Калькуляции!#REF!</definedName>
    <definedName name="НС_МАРГЛИГ">[28]Калькуляции!#REF!</definedName>
    <definedName name="НСРФ" localSheetId="6">#REF!</definedName>
    <definedName name="НСРФ" localSheetId="7">#REF!</definedName>
    <definedName name="НСРФ" localSheetId="8">#REF!</definedName>
    <definedName name="НСРФ" localSheetId="9">#REF!</definedName>
    <definedName name="НСРФ" localSheetId="10">#REF!</definedName>
    <definedName name="НСРФ">#REF!</definedName>
    <definedName name="НСРФ2" localSheetId="6">#REF!</definedName>
    <definedName name="НСРФ2" localSheetId="7">#REF!</definedName>
    <definedName name="НСРФ2" localSheetId="8">#REF!</definedName>
    <definedName name="НСРФ2" localSheetId="9">#REF!</definedName>
    <definedName name="НСРФ2" localSheetId="10">#REF!</definedName>
    <definedName name="НСРФ2">#REF!</definedName>
    <definedName name="НТ_АВЧСЫР" localSheetId="6">#REF!</definedName>
    <definedName name="НТ_АВЧСЫР" localSheetId="7">#REF!</definedName>
    <definedName name="НТ_АВЧСЫР" localSheetId="8">#REF!</definedName>
    <definedName name="НТ_АВЧСЫР" localSheetId="9">#REF!</definedName>
    <definedName name="НТ_АВЧСЫР" localSheetId="10">#REF!</definedName>
    <definedName name="НТ_АВЧСЫР">#REF!</definedName>
    <definedName name="НТ_АК12" localSheetId="6">[28]Калькуляции!#REF!</definedName>
    <definedName name="НТ_АК12" localSheetId="7">[28]Калькуляции!#REF!</definedName>
    <definedName name="НТ_АК12" localSheetId="8">[28]Калькуляции!#REF!</definedName>
    <definedName name="НТ_АК12" localSheetId="9">[28]Калькуляции!#REF!</definedName>
    <definedName name="НТ_АК12" localSheetId="10">[28]Калькуляции!#REF!</definedName>
    <definedName name="НТ_АК12">[28]Калькуляции!#REF!</definedName>
    <definedName name="НТ_АК5М2" localSheetId="6">[28]Калькуляции!#REF!</definedName>
    <definedName name="НТ_АК5М2" localSheetId="7">[28]Калькуляции!#REF!</definedName>
    <definedName name="НТ_АК5М2" localSheetId="8">[28]Калькуляции!#REF!</definedName>
    <definedName name="НТ_АК5М2" localSheetId="9">[28]Калькуляции!#REF!</definedName>
    <definedName name="НТ_АК5М2" localSheetId="10">[28]Калькуляции!#REF!</definedName>
    <definedName name="НТ_АК5М2">[28]Калькуляции!#REF!</definedName>
    <definedName name="НТ_АК9ПЧ" localSheetId="6">[28]Калькуляции!#REF!</definedName>
    <definedName name="НТ_АК9ПЧ" localSheetId="7">[28]Калькуляции!#REF!</definedName>
    <definedName name="НТ_АК9ПЧ" localSheetId="8">[28]Калькуляции!#REF!</definedName>
    <definedName name="НТ_АК9ПЧ" localSheetId="9">[28]Калькуляции!#REF!</definedName>
    <definedName name="НТ_АК9ПЧ" localSheetId="10">[28]Калькуляции!#REF!</definedName>
    <definedName name="НТ_АК9ПЧ">[28]Калькуляции!#REF!</definedName>
    <definedName name="НТ_АЛЖ" localSheetId="6">[28]Калькуляции!#REF!</definedName>
    <definedName name="НТ_АЛЖ" localSheetId="7">[28]Калькуляции!#REF!</definedName>
    <definedName name="НТ_АЛЖ" localSheetId="8">[28]Калькуляции!#REF!</definedName>
    <definedName name="НТ_АЛЖ" localSheetId="9">[28]Калькуляции!#REF!</definedName>
    <definedName name="НТ_АЛЖ" localSheetId="10">[28]Калькуляции!#REF!</definedName>
    <definedName name="НТ_АЛЖ">[28]Калькуляции!#REF!</definedName>
    <definedName name="НТ_ДАВАЛ" localSheetId="6">#REF!</definedName>
    <definedName name="НТ_ДАВАЛ" localSheetId="7">#REF!</definedName>
    <definedName name="НТ_ДАВАЛ" localSheetId="8">#REF!</definedName>
    <definedName name="НТ_ДАВАЛ" localSheetId="9">#REF!</definedName>
    <definedName name="НТ_ДАВАЛ" localSheetId="10">#REF!</definedName>
    <definedName name="НТ_ДАВАЛ">#REF!</definedName>
    <definedName name="НТ_КАТАНКА" localSheetId="6">[28]Калькуляции!#REF!</definedName>
    <definedName name="НТ_КАТАНКА" localSheetId="7">[28]Калькуляции!#REF!</definedName>
    <definedName name="НТ_КАТАНКА" localSheetId="8">[28]Калькуляции!#REF!</definedName>
    <definedName name="НТ_КАТАНКА" localSheetId="9">[28]Калькуляции!#REF!</definedName>
    <definedName name="НТ_КАТАНКА" localSheetId="10">[28]Калькуляции!#REF!</definedName>
    <definedName name="НТ_КАТАНКА">[28]Калькуляции!#REF!</definedName>
    <definedName name="НТ_КРУПНЫЕ" localSheetId="6">#REF!</definedName>
    <definedName name="НТ_КРУПНЫЕ" localSheetId="7">#REF!</definedName>
    <definedName name="НТ_КРУПНЫЕ" localSheetId="8">#REF!</definedName>
    <definedName name="НТ_КРУПНЫЕ" localSheetId="9">#REF!</definedName>
    <definedName name="НТ_КРУПНЫЕ" localSheetId="10">#REF!</definedName>
    <definedName name="НТ_КРУПНЫЕ">#REF!</definedName>
    <definedName name="НТ_РЕКВИЗИТЫ" localSheetId="6">#REF!</definedName>
    <definedName name="НТ_РЕКВИЗИТЫ" localSheetId="7">#REF!</definedName>
    <definedName name="НТ_РЕКВИЗИТЫ" localSheetId="8">#REF!</definedName>
    <definedName name="НТ_РЕКВИЗИТЫ" localSheetId="9">#REF!</definedName>
    <definedName name="НТ_РЕКВИЗИТЫ" localSheetId="10">#REF!</definedName>
    <definedName name="НТ_РЕКВИЗИТЫ">#REF!</definedName>
    <definedName name="НТ_СЛИТКИ" localSheetId="6">#REF!</definedName>
    <definedName name="НТ_СЛИТКИ" localSheetId="7">#REF!</definedName>
    <definedName name="НТ_СЛИТКИ" localSheetId="8">#REF!</definedName>
    <definedName name="НТ_СЛИТКИ" localSheetId="9">#REF!</definedName>
    <definedName name="НТ_СЛИТКИ" localSheetId="10">#REF!</definedName>
    <definedName name="НТ_СЛИТКИ">#REF!</definedName>
    <definedName name="НТ_СПЛАВ6063" localSheetId="6">#REF!</definedName>
    <definedName name="НТ_СПЛАВ6063" localSheetId="7">#REF!</definedName>
    <definedName name="НТ_СПЛАВ6063" localSheetId="8">#REF!</definedName>
    <definedName name="НТ_СПЛАВ6063" localSheetId="9">#REF!</definedName>
    <definedName name="НТ_СПЛАВ6063" localSheetId="10">#REF!</definedName>
    <definedName name="НТ_СПЛАВ6063">#REF!</definedName>
    <definedName name="НТ_ЧМ" localSheetId="6">[28]Калькуляции!#REF!</definedName>
    <definedName name="НТ_ЧМ" localSheetId="7">[28]Калькуляции!#REF!</definedName>
    <definedName name="НТ_ЧМ" localSheetId="8">[28]Калькуляции!#REF!</definedName>
    <definedName name="НТ_ЧМ" localSheetId="9">[28]Калькуляции!#REF!</definedName>
    <definedName name="НТ_ЧМ" localSheetId="10">[28]Калькуляции!#REF!</definedName>
    <definedName name="НТ_ЧМ">[28]Калькуляции!#REF!</definedName>
    <definedName name="НТ_ЧМЖ" localSheetId="6">#REF!</definedName>
    <definedName name="НТ_ЧМЖ" localSheetId="7">#REF!</definedName>
    <definedName name="НТ_ЧМЖ" localSheetId="8">#REF!</definedName>
    <definedName name="НТ_ЧМЖ" localSheetId="9">#REF!</definedName>
    <definedName name="НТ_ЧМЖ" localSheetId="10">#REF!</definedName>
    <definedName name="НТ_ЧМЖ">#REF!</definedName>
    <definedName name="о" localSheetId="6">'5 анализ экон эффект 25'!о</definedName>
    <definedName name="о" localSheetId="7">'5 анализ экон эффект 26'!о</definedName>
    <definedName name="о" localSheetId="8">'5 анализ экон эффект 27'!о</definedName>
    <definedName name="о" localSheetId="9">'5 анализ экон эффект 28'!о</definedName>
    <definedName name="о" localSheetId="10">'5 анализ экон эффект 29'!о</definedName>
    <definedName name="о">[0]!о</definedName>
    <definedName name="об_эксп" localSheetId="6">#REF!</definedName>
    <definedName name="об_эксп" localSheetId="7">#REF!</definedName>
    <definedName name="об_эксп" localSheetId="8">#REF!</definedName>
    <definedName name="об_эксп" localSheetId="9">#REF!</definedName>
    <definedName name="об_эксп" localSheetId="10">#REF!</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ТП-РП'!$A$2:$N$40</definedName>
    <definedName name="_xlnm.Print_Area" localSheetId="3">'3.2конкретные результаты ЛЭП'!$A$1:$P$27</definedName>
    <definedName name="_xlnm.Print_Area" localSheetId="4">'3.3. Паспорт надежность'!$A$1:$X$27</definedName>
    <definedName name="_xlnm.Print_Area" localSheetId="5">'4. паспортбюджет'!$A$1:$O$22</definedName>
    <definedName name="_xlnm.Print_Area" localSheetId="6">'5 анализ экон эффект 25'!$A$1:$U$162</definedName>
    <definedName name="_xlnm.Print_Area" localSheetId="7">'5 анализ экон эффект 26'!$A$1:$U$162</definedName>
    <definedName name="_xlnm.Print_Area" localSheetId="8">'5 анализ экон эффект 27'!$A$1:$U$162</definedName>
    <definedName name="_xlnm.Print_Area" localSheetId="9">'5 анализ экон эффект 28'!$A$1:$U$162</definedName>
    <definedName name="_xlnm.Print_Area" localSheetId="10">'5 анализ экон эффект 29'!$A$1:$U$162</definedName>
    <definedName name="_xlnm.Print_Area" localSheetId="11">'6.1. Паспорт сетевой график'!$A$1:$I$27</definedName>
    <definedName name="_xlnm.Print_Area" localSheetId="12">'6.2. Паспорт фин осв ввод'!$A$1:$AA$27</definedName>
    <definedName name="_xlnm.Print_Area" localSheetId="13">'7. Паспорт отчет о закупке'!$A$1:$L$23</definedName>
    <definedName name="_xlnm.Print_Area" localSheetId="14">'8. Паспорт оценка влияния'!$A$1:$L$23</definedName>
    <definedName name="_xlnm.Print_Area" localSheetId="15">'9. Паспорт Карта-схема'!$A$1:$L$23</definedName>
    <definedName name="_xlnm.Print_Area">#N/A</definedName>
    <definedName name="общ" localSheetId="6">#REF!</definedName>
    <definedName name="общ" localSheetId="7">#REF!</definedName>
    <definedName name="общ" localSheetId="8">#REF!</definedName>
    <definedName name="общ" localSheetId="9">#REF!</definedName>
    <definedName name="общ" localSheetId="10">#REF!</definedName>
    <definedName name="общ">#REF!</definedName>
    <definedName name="ОБЩ_ВН" localSheetId="6">[28]Калькуляции!#REF!</definedName>
    <definedName name="ОБЩ_ВН" localSheetId="7">[28]Калькуляции!#REF!</definedName>
    <definedName name="ОБЩ_ВН" localSheetId="8">[28]Калькуляции!#REF!</definedName>
    <definedName name="ОБЩ_ВН" localSheetId="9">[28]Калькуляции!#REF!</definedName>
    <definedName name="ОБЩ_ВН" localSheetId="10">[28]Калькуляции!#REF!</definedName>
    <definedName name="ОБЩ_ВН">[28]Калькуляции!#REF!</definedName>
    <definedName name="ОБЩ_Т" localSheetId="6">#REF!</definedName>
    <definedName name="ОБЩ_Т" localSheetId="7">#REF!</definedName>
    <definedName name="ОБЩ_Т" localSheetId="8">#REF!</definedName>
    <definedName name="ОБЩ_Т" localSheetId="9">#REF!</definedName>
    <definedName name="ОБЩ_Т" localSheetId="10">#REF!</definedName>
    <definedName name="ОБЩ_Т">#REF!</definedName>
    <definedName name="ОБЩ_ТОЛ" localSheetId="6">[28]Калькуляции!#REF!</definedName>
    <definedName name="ОБЩ_ТОЛ" localSheetId="7">[28]Калькуляции!#REF!</definedName>
    <definedName name="ОБЩ_ТОЛ" localSheetId="8">[28]Калькуляции!#REF!</definedName>
    <definedName name="ОБЩ_ТОЛ" localSheetId="9">[28]Калькуляции!#REF!</definedName>
    <definedName name="ОБЩ_ТОЛ" localSheetId="10">[28]Калькуляции!#REF!</definedName>
    <definedName name="ОБЩ_ТОЛ">[28]Калькуляции!#REF!</definedName>
    <definedName name="ОБЩ_ЭКС" localSheetId="6">[28]Калькуляции!#REF!</definedName>
    <definedName name="ОБЩ_ЭКС" localSheetId="7">[28]Калькуляции!#REF!</definedName>
    <definedName name="ОБЩ_ЭКС" localSheetId="8">[28]Калькуляции!#REF!</definedName>
    <definedName name="ОБЩ_ЭКС" localSheetId="9">[28]Калькуляции!#REF!</definedName>
    <definedName name="ОБЩ_ЭКС" localSheetId="10">[28]Калькуляции!#REF!</definedName>
    <definedName name="ОБЩ_ЭКС">[28]Калькуляции!#REF!</definedName>
    <definedName name="ОБЩЕ_В" localSheetId="6">[28]Калькуляции!#REF!</definedName>
    <definedName name="ОБЩЕ_В" localSheetId="7">[28]Калькуляции!#REF!</definedName>
    <definedName name="ОБЩЕ_В" localSheetId="8">[28]Калькуляции!#REF!</definedName>
    <definedName name="ОБЩЕ_В" localSheetId="9">[28]Калькуляции!#REF!</definedName>
    <definedName name="ОБЩЕ_В" localSheetId="10">[28]Калькуляции!#REF!</definedName>
    <definedName name="ОБЩЕ_В">[28]Калькуляции!#REF!</definedName>
    <definedName name="ОБЩЕ_ДП" localSheetId="6">[28]Калькуляции!#REF!</definedName>
    <definedName name="ОБЩЕ_ДП" localSheetId="7">[28]Калькуляции!#REF!</definedName>
    <definedName name="ОБЩЕ_ДП" localSheetId="8">[28]Калькуляции!#REF!</definedName>
    <definedName name="ОБЩЕ_ДП" localSheetId="9">[28]Калькуляции!#REF!</definedName>
    <definedName name="ОБЩЕ_ДП" localSheetId="10">[28]Калькуляции!#REF!</definedName>
    <definedName name="ОБЩЕ_ДП">[28]Калькуляции!#REF!</definedName>
    <definedName name="ОБЩЕ_Т" localSheetId="6">[28]Калькуляции!#REF!</definedName>
    <definedName name="ОБЩЕ_Т" localSheetId="7">[28]Калькуляции!#REF!</definedName>
    <definedName name="ОБЩЕ_Т" localSheetId="8">[28]Калькуляции!#REF!</definedName>
    <definedName name="ОБЩЕ_Т" localSheetId="9">[28]Калькуляции!#REF!</definedName>
    <definedName name="ОБЩЕ_Т" localSheetId="10">[28]Калькуляции!#REF!</definedName>
    <definedName name="ОБЩЕ_Т">[28]Калькуляции!#REF!</definedName>
    <definedName name="ОБЩЕ_Т_А" localSheetId="6">[28]Калькуляции!#REF!</definedName>
    <definedName name="ОБЩЕ_Т_А" localSheetId="7">[28]Калькуляции!#REF!</definedName>
    <definedName name="ОБЩЕ_Т_А" localSheetId="8">[28]Калькуляции!#REF!</definedName>
    <definedName name="ОБЩЕ_Т_А" localSheetId="9">[28]Калькуляции!#REF!</definedName>
    <definedName name="ОБЩЕ_Т_А" localSheetId="10">[28]Калькуляции!#REF!</definedName>
    <definedName name="ОБЩЕ_Т_А">[28]Калькуляции!#REF!</definedName>
    <definedName name="ОБЩЕ_Т_П" localSheetId="6">[28]Калькуляции!#REF!</definedName>
    <definedName name="ОБЩЕ_Т_П" localSheetId="7">[28]Калькуляции!#REF!</definedName>
    <definedName name="ОБЩЕ_Т_П" localSheetId="8">[28]Калькуляции!#REF!</definedName>
    <definedName name="ОБЩЕ_Т_П" localSheetId="9">[28]Калькуляции!#REF!</definedName>
    <definedName name="ОБЩЕ_Т_П" localSheetId="10">[28]Калькуляции!#REF!</definedName>
    <definedName name="ОБЩЕ_Т_П">[28]Калькуляции!#REF!</definedName>
    <definedName name="ОБЩЕ_Т_ПК" localSheetId="6">[28]Калькуляции!#REF!</definedName>
    <definedName name="ОБЩЕ_Т_ПК" localSheetId="7">[28]Калькуляции!#REF!</definedName>
    <definedName name="ОБЩЕ_Т_ПК" localSheetId="8">[28]Калькуляции!#REF!</definedName>
    <definedName name="ОБЩЕ_Т_ПК" localSheetId="9">[28]Калькуляции!#REF!</definedName>
    <definedName name="ОБЩЕ_Т_ПК" localSheetId="10">[28]Калькуляции!#REF!</definedName>
    <definedName name="ОБЩЕ_Т_ПК">[28]Калькуляции!#REF!</definedName>
    <definedName name="ОБЩЕ_Э" localSheetId="6">[28]Калькуляции!#REF!</definedName>
    <definedName name="ОБЩЕ_Э" localSheetId="7">[28]Калькуляции!#REF!</definedName>
    <definedName name="ОБЩЕ_Э" localSheetId="8">[28]Калькуляции!#REF!</definedName>
    <definedName name="ОБЩЕ_Э" localSheetId="9">[28]Калькуляции!#REF!</definedName>
    <definedName name="ОБЩЕ_Э" localSheetId="10">[28]Калькуляции!#REF!</definedName>
    <definedName name="ОБЩЕ_Э">[28]Калькуляции!#REF!</definedName>
    <definedName name="ОБЩИТ" localSheetId="6">#REF!</definedName>
    <definedName name="ОБЩИТ" localSheetId="7">#REF!</definedName>
    <definedName name="ОБЩИТ" localSheetId="8">#REF!</definedName>
    <definedName name="ОБЩИТ" localSheetId="9">#REF!</definedName>
    <definedName name="ОБЩИТ" localSheetId="10">#REF!</definedName>
    <definedName name="ОБЩИТ">#REF!</definedName>
    <definedName name="объёмы" localSheetId="6">#REF!</definedName>
    <definedName name="объёмы" localSheetId="7">#REF!</definedName>
    <definedName name="объёмы" localSheetId="8">#REF!</definedName>
    <definedName name="объёмы" localSheetId="9">#REF!</definedName>
    <definedName name="объёмы" localSheetId="10">#REF!</definedName>
    <definedName name="объёмы">#REF!</definedName>
    <definedName name="ОКТ_РУБ" localSheetId="6">[28]Калькуляции!#REF!</definedName>
    <definedName name="ОКТ_РУБ" localSheetId="7">[28]Калькуляции!#REF!</definedName>
    <definedName name="ОКТ_РУБ" localSheetId="8">[28]Калькуляции!#REF!</definedName>
    <definedName name="ОКТ_РУБ" localSheetId="9">[28]Калькуляции!#REF!</definedName>
    <definedName name="ОКТ_РУБ" localSheetId="10">[28]Калькуляции!#REF!</definedName>
    <definedName name="ОКТ_РУБ">[28]Калькуляции!#REF!</definedName>
    <definedName name="ОКТ_ТОН" localSheetId="6">[28]Калькуляции!#REF!</definedName>
    <definedName name="ОКТ_ТОН" localSheetId="7">[28]Калькуляции!#REF!</definedName>
    <definedName name="ОКТ_ТОН" localSheetId="8">[28]Калькуляции!#REF!</definedName>
    <definedName name="ОКТ_ТОН" localSheetId="9">[28]Калькуляции!#REF!</definedName>
    <definedName name="ОКТ_ТОН" localSheetId="10">[28]Калькуляции!#REF!</definedName>
    <definedName name="ОКТ_ТОН">[28]Калькуляции!#REF!</definedName>
    <definedName name="октябрь" localSheetId="6">#REF!</definedName>
    <definedName name="октябрь" localSheetId="7">#REF!</definedName>
    <definedName name="октябрь" localSheetId="8">#REF!</definedName>
    <definedName name="октябрь" localSheetId="9">#REF!</definedName>
    <definedName name="октябрь" localSheetId="10">#REF!</definedName>
    <definedName name="октябрь">#REF!</definedName>
    <definedName name="ОЛЕ" localSheetId="6">#REF!</definedName>
    <definedName name="ОЛЕ" localSheetId="7">#REF!</definedName>
    <definedName name="ОЛЕ" localSheetId="8">#REF!</definedName>
    <definedName name="ОЛЕ" localSheetId="9">#REF!</definedName>
    <definedName name="ОЛЕ" localSheetId="10">#REF!</definedName>
    <definedName name="ОЛЕ">#REF!</definedName>
    <definedName name="он" localSheetId="6">#REF!</definedName>
    <definedName name="он" localSheetId="7">#REF!</definedName>
    <definedName name="он" localSheetId="8">#REF!</definedName>
    <definedName name="он" localSheetId="9">#REF!</definedName>
    <definedName name="он" localSheetId="10">#REF!</definedName>
    <definedName name="он">#REF!</definedName>
    <definedName name="оо" localSheetId="6">#REF!</definedName>
    <definedName name="оо" localSheetId="7">#REF!</definedName>
    <definedName name="оо" localSheetId="8">#REF!</definedName>
    <definedName name="оо" localSheetId="9">#REF!</definedName>
    <definedName name="оо" localSheetId="10">#REF!</definedName>
    <definedName name="оо">#REF!</definedName>
    <definedName name="ОРГ" localSheetId="6">#REF!</definedName>
    <definedName name="ОРГ" localSheetId="7">#REF!</definedName>
    <definedName name="ОРГ" localSheetId="8">#REF!</definedName>
    <definedName name="ОРГ" localSheetId="9">#REF!</definedName>
    <definedName name="ОРГ" localSheetId="10">#REF!</definedName>
    <definedName name="ОРГ">#REF!</definedName>
    <definedName name="ОРГАНИЗАЦИЯ" localSheetId="6">#REF!</definedName>
    <definedName name="ОРГАНИЗАЦИЯ" localSheetId="7">#REF!</definedName>
    <definedName name="ОРГАНИЗАЦИЯ" localSheetId="8">#REF!</definedName>
    <definedName name="ОРГАНИЗАЦИЯ" localSheetId="9">#REF!</definedName>
    <definedName name="ОРГАНИЗАЦИЯ" localSheetId="10">#REF!</definedName>
    <definedName name="ОРГАНИЗАЦИЯ">#REF!</definedName>
    <definedName name="ОС_АЛ_Ф" localSheetId="6">#REF!</definedName>
    <definedName name="ОС_АЛ_Ф" localSheetId="7">#REF!</definedName>
    <definedName name="ОС_АЛ_Ф" localSheetId="8">#REF!</definedName>
    <definedName name="ОС_АЛ_Ф" localSheetId="9">#REF!</definedName>
    <definedName name="ОС_АЛ_Ф" localSheetId="10">#REF!</definedName>
    <definedName name="ОС_АЛ_Ф">#REF!</definedName>
    <definedName name="ОС_АН_Б" localSheetId="6">#REF!</definedName>
    <definedName name="ОС_АН_Б" localSheetId="7">#REF!</definedName>
    <definedName name="ОС_АН_Б" localSheetId="8">#REF!</definedName>
    <definedName name="ОС_АН_Б" localSheetId="9">#REF!</definedName>
    <definedName name="ОС_АН_Б" localSheetId="10">#REF!</definedName>
    <definedName name="ОС_АН_Б">#REF!</definedName>
    <definedName name="ОС_АН_Б_ТОЛ" localSheetId="6">[28]Калькуляции!#REF!</definedName>
    <definedName name="ОС_АН_Б_ТОЛ" localSheetId="7">[28]Калькуляции!#REF!</definedName>
    <definedName name="ОС_АН_Б_ТОЛ" localSheetId="8">[28]Калькуляции!#REF!</definedName>
    <definedName name="ОС_АН_Б_ТОЛ" localSheetId="9">[28]Калькуляции!#REF!</definedName>
    <definedName name="ОС_АН_Б_ТОЛ" localSheetId="10">[28]Калькуляции!#REF!</definedName>
    <definedName name="ОС_АН_Б_ТОЛ">[28]Калькуляции!#REF!</definedName>
    <definedName name="ОС_БАР" localSheetId="6">#REF!</definedName>
    <definedName name="ОС_БАР" localSheetId="7">#REF!</definedName>
    <definedName name="ОС_БАР" localSheetId="8">#REF!</definedName>
    <definedName name="ОС_БАР" localSheetId="9">#REF!</definedName>
    <definedName name="ОС_БАР" localSheetId="10">#REF!</definedName>
    <definedName name="ОС_БАР">#REF!</definedName>
    <definedName name="ОС_ГИД" localSheetId="6">#REF!</definedName>
    <definedName name="ОС_ГИД" localSheetId="7">#REF!</definedName>
    <definedName name="ОС_ГИД" localSheetId="8">#REF!</definedName>
    <definedName name="ОС_ГИД" localSheetId="9">#REF!</definedName>
    <definedName name="ОС_ГИД" localSheetId="10">#REF!</definedName>
    <definedName name="ОС_ГИД">#REF!</definedName>
    <definedName name="ОС_ГИД_ЗФА" localSheetId="6">#REF!</definedName>
    <definedName name="ОС_ГИД_ЗФА" localSheetId="7">#REF!</definedName>
    <definedName name="ОС_ГИД_ЗФА" localSheetId="8">#REF!</definedName>
    <definedName name="ОС_ГИД_ЗФА" localSheetId="9">#REF!</definedName>
    <definedName name="ОС_ГИД_ЗФА" localSheetId="10">#REF!</definedName>
    <definedName name="ОС_ГИД_ЗФА">#REF!</definedName>
    <definedName name="ОС_ГЛ" localSheetId="6">#REF!</definedName>
    <definedName name="ОС_ГЛ" localSheetId="7">#REF!</definedName>
    <definedName name="ОС_ГЛ" localSheetId="8">#REF!</definedName>
    <definedName name="ОС_ГЛ" localSheetId="9">#REF!</definedName>
    <definedName name="ОС_ГЛ" localSheetId="10">#REF!</definedName>
    <definedName name="ОС_ГЛ">#REF!</definedName>
    <definedName name="ОС_ГЛ_ДП" localSheetId="6">[28]Калькуляции!#REF!</definedName>
    <definedName name="ОС_ГЛ_ДП" localSheetId="7">[28]Калькуляции!#REF!</definedName>
    <definedName name="ОС_ГЛ_ДП" localSheetId="8">[28]Калькуляции!#REF!</definedName>
    <definedName name="ОС_ГЛ_ДП" localSheetId="9">[28]Калькуляции!#REF!</definedName>
    <definedName name="ОС_ГЛ_ДП" localSheetId="10">[28]Калькуляции!#REF!</definedName>
    <definedName name="ОС_ГЛ_ДП">[28]Калькуляции!#REF!</definedName>
    <definedName name="ОС_ГЛ_Т" localSheetId="6">#REF!</definedName>
    <definedName name="ОС_ГЛ_Т" localSheetId="7">#REF!</definedName>
    <definedName name="ОС_ГЛ_Т" localSheetId="8">#REF!</definedName>
    <definedName name="ОС_ГЛ_Т" localSheetId="9">#REF!</definedName>
    <definedName name="ОС_ГЛ_Т" localSheetId="10">#REF!</definedName>
    <definedName name="ОС_ГЛ_Т">#REF!</definedName>
    <definedName name="ОС_ГЛ_Ш" localSheetId="6">#REF!</definedName>
    <definedName name="ОС_ГЛ_Ш" localSheetId="7">#REF!</definedName>
    <definedName name="ОС_ГЛ_Ш" localSheetId="8">#REF!</definedName>
    <definedName name="ОС_ГЛ_Ш" localSheetId="9">#REF!</definedName>
    <definedName name="ОС_ГЛ_Ш" localSheetId="10">#REF!</definedName>
    <definedName name="ОС_ГЛ_Ш">#REF!</definedName>
    <definedName name="ОС_ГР" localSheetId="6">#REF!</definedName>
    <definedName name="ОС_ГР" localSheetId="7">#REF!</definedName>
    <definedName name="ОС_ГР" localSheetId="8">#REF!</definedName>
    <definedName name="ОС_ГР" localSheetId="9">#REF!</definedName>
    <definedName name="ОС_ГР" localSheetId="10">#REF!</definedName>
    <definedName name="ОС_ГР">#REF!</definedName>
    <definedName name="ОС_ДИЭТ" localSheetId="6">[28]Калькуляции!#REF!</definedName>
    <definedName name="ОС_ДИЭТ" localSheetId="7">[28]Калькуляции!#REF!</definedName>
    <definedName name="ОС_ДИЭТ" localSheetId="8">[28]Калькуляции!#REF!</definedName>
    <definedName name="ОС_ДИЭТ" localSheetId="9">[28]Калькуляции!#REF!</definedName>
    <definedName name="ОС_ДИЭТ" localSheetId="10">[28]Калькуляции!#REF!</definedName>
    <definedName name="ОС_ДИЭТ">[28]Калькуляции!#REF!</definedName>
    <definedName name="ОС_ИЗВ_М" localSheetId="6">#REF!</definedName>
    <definedName name="ОС_ИЗВ_М" localSheetId="7">#REF!</definedName>
    <definedName name="ОС_ИЗВ_М" localSheetId="8">#REF!</definedName>
    <definedName name="ОС_ИЗВ_М" localSheetId="9">#REF!</definedName>
    <definedName name="ОС_ИЗВ_М" localSheetId="10">#REF!</definedName>
    <definedName name="ОС_ИЗВ_М">#REF!</definedName>
    <definedName name="ОС_К_СЫР" localSheetId="6">#REF!</definedName>
    <definedName name="ОС_К_СЫР" localSheetId="7">#REF!</definedName>
    <definedName name="ОС_К_СЫР" localSheetId="8">#REF!</definedName>
    <definedName name="ОС_К_СЫР" localSheetId="9">#REF!</definedName>
    <definedName name="ОС_К_СЫР" localSheetId="10">#REF!</definedName>
    <definedName name="ОС_К_СЫР">#REF!</definedName>
    <definedName name="ОС_К_СЫР_ТОЛ" localSheetId="6">[28]Калькуляции!#REF!</definedName>
    <definedName name="ОС_К_СЫР_ТОЛ" localSheetId="7">[28]Калькуляции!#REF!</definedName>
    <definedName name="ОС_К_СЫР_ТОЛ" localSheetId="8">[28]Калькуляции!#REF!</definedName>
    <definedName name="ОС_К_СЫР_ТОЛ" localSheetId="9">[28]Калькуляции!#REF!</definedName>
    <definedName name="ОС_К_СЫР_ТОЛ" localSheetId="10">[28]Калькуляции!#REF!</definedName>
    <definedName name="ОС_К_СЫР_ТОЛ">[28]Калькуляции!#REF!</definedName>
    <definedName name="ОС_КБОР" localSheetId="6">[28]Калькуляции!#REF!</definedName>
    <definedName name="ОС_КБОР" localSheetId="7">[28]Калькуляции!#REF!</definedName>
    <definedName name="ОС_КБОР" localSheetId="8">[28]Калькуляции!#REF!</definedName>
    <definedName name="ОС_КБОР" localSheetId="9">[28]Калькуляции!#REF!</definedName>
    <definedName name="ОС_КБОР" localSheetId="10">[28]Калькуляции!#REF!</definedName>
    <definedName name="ОС_КБОР">[28]Калькуляции!#REF!</definedName>
    <definedName name="ОС_КОК_ПРОК" localSheetId="6">#REF!</definedName>
    <definedName name="ОС_КОК_ПРОК" localSheetId="7">#REF!</definedName>
    <definedName name="ОС_КОК_ПРОК" localSheetId="8">#REF!</definedName>
    <definedName name="ОС_КОК_ПРОК" localSheetId="9">#REF!</definedName>
    <definedName name="ОС_КОК_ПРОК" localSheetId="10">#REF!</definedName>
    <definedName name="ОС_КОК_ПРОК">#REF!</definedName>
    <definedName name="ОС_КОРК_7" localSheetId="6">#REF!</definedName>
    <definedName name="ОС_КОРК_7" localSheetId="7">#REF!</definedName>
    <definedName name="ОС_КОРК_7" localSheetId="8">#REF!</definedName>
    <definedName name="ОС_КОРК_7" localSheetId="9">#REF!</definedName>
    <definedName name="ОС_КОРК_7" localSheetId="10">#REF!</definedName>
    <definedName name="ОС_КОРК_7">#REF!</definedName>
    <definedName name="ОС_КОРК_АВЧ" localSheetId="6">#REF!</definedName>
    <definedName name="ОС_КОРК_АВЧ" localSheetId="7">#REF!</definedName>
    <definedName name="ОС_КОРК_АВЧ" localSheetId="8">#REF!</definedName>
    <definedName name="ОС_КОРК_АВЧ" localSheetId="9">#REF!</definedName>
    <definedName name="ОС_КОРК_АВЧ" localSheetId="10">#REF!</definedName>
    <definedName name="ОС_КОРК_АВЧ">#REF!</definedName>
    <definedName name="ОС_КР" localSheetId="6">#REF!</definedName>
    <definedName name="ОС_КР" localSheetId="7">#REF!</definedName>
    <definedName name="ОС_КР" localSheetId="8">#REF!</definedName>
    <definedName name="ОС_КР" localSheetId="9">#REF!</definedName>
    <definedName name="ОС_КР" localSheetId="10">#REF!</definedName>
    <definedName name="ОС_КР">#REF!</definedName>
    <definedName name="ОС_КРЕМНИЙ" localSheetId="6">[28]Калькуляции!#REF!</definedName>
    <definedName name="ОС_КРЕМНИЙ" localSheetId="7">[28]Калькуляции!#REF!</definedName>
    <definedName name="ОС_КРЕМНИЙ" localSheetId="8">[28]Калькуляции!#REF!</definedName>
    <definedName name="ОС_КРЕМНИЙ" localSheetId="9">[28]Калькуляции!#REF!</definedName>
    <definedName name="ОС_КРЕМНИЙ" localSheetId="10">[28]Калькуляции!#REF!</definedName>
    <definedName name="ОС_КРЕМНИЙ">[28]Калькуляции!#REF!</definedName>
    <definedName name="ОС_ЛИГ_АЛ_М" localSheetId="6">[28]Калькуляции!#REF!</definedName>
    <definedName name="ОС_ЛИГ_АЛ_М" localSheetId="7">[28]Калькуляции!#REF!</definedName>
    <definedName name="ОС_ЛИГ_АЛ_М" localSheetId="8">[28]Калькуляции!#REF!</definedName>
    <definedName name="ОС_ЛИГ_АЛ_М" localSheetId="9">[28]Калькуляции!#REF!</definedName>
    <definedName name="ОС_ЛИГ_АЛ_М" localSheetId="10">[28]Калькуляции!#REF!</definedName>
    <definedName name="ОС_ЛИГ_АЛ_М">[28]Калькуляции!#REF!</definedName>
    <definedName name="ОС_ЛИГ_БР_ТИ" localSheetId="6">[28]Калькуляции!#REF!</definedName>
    <definedName name="ОС_ЛИГ_БР_ТИ" localSheetId="7">[28]Калькуляции!#REF!</definedName>
    <definedName name="ОС_ЛИГ_БР_ТИ" localSheetId="8">[28]Калькуляции!#REF!</definedName>
    <definedName name="ОС_ЛИГ_БР_ТИ" localSheetId="9">[28]Калькуляции!#REF!</definedName>
    <definedName name="ОС_ЛИГ_БР_ТИ" localSheetId="10">[28]Калькуляции!#REF!</definedName>
    <definedName name="ОС_ЛИГ_БР_ТИ">[28]Калькуляции!#REF!</definedName>
    <definedName name="ОС_МАГНИЙ" localSheetId="6">[28]Калькуляции!#REF!</definedName>
    <definedName name="ОС_МАГНИЙ" localSheetId="7">[28]Калькуляции!#REF!</definedName>
    <definedName name="ОС_МАГНИЙ" localSheetId="8">[28]Калькуляции!#REF!</definedName>
    <definedName name="ОС_МАГНИЙ" localSheetId="9">[28]Калькуляции!#REF!</definedName>
    <definedName name="ОС_МАГНИЙ" localSheetId="10">[28]Калькуляции!#REF!</definedName>
    <definedName name="ОС_МАГНИЙ">[28]Калькуляции!#REF!</definedName>
    <definedName name="ОС_МЕД" localSheetId="6">#REF!</definedName>
    <definedName name="ОС_МЕД" localSheetId="7">#REF!</definedName>
    <definedName name="ОС_МЕД" localSheetId="8">#REF!</definedName>
    <definedName name="ОС_МЕД" localSheetId="9">#REF!</definedName>
    <definedName name="ОС_МЕД" localSheetId="10">#REF!</definedName>
    <definedName name="ОС_МЕД">#REF!</definedName>
    <definedName name="ОС_ОЛЕ" localSheetId="6">#REF!</definedName>
    <definedName name="ОС_ОЛЕ" localSheetId="7">#REF!</definedName>
    <definedName name="ОС_ОЛЕ" localSheetId="8">#REF!</definedName>
    <definedName name="ОС_ОЛЕ" localSheetId="9">#REF!</definedName>
    <definedName name="ОС_ОЛЕ" localSheetId="10">#REF!</definedName>
    <definedName name="ОС_ОЛЕ">#REF!</definedName>
    <definedName name="ОС_П_УГ" localSheetId="6">#REF!</definedName>
    <definedName name="ОС_П_УГ" localSheetId="7">#REF!</definedName>
    <definedName name="ОС_П_УГ" localSheetId="8">#REF!</definedName>
    <definedName name="ОС_П_УГ" localSheetId="9">#REF!</definedName>
    <definedName name="ОС_П_УГ" localSheetId="10">#REF!</definedName>
    <definedName name="ОС_П_УГ">#REF!</definedName>
    <definedName name="ОС_П_УГ_С" localSheetId="6">[28]Калькуляции!#REF!</definedName>
    <definedName name="ОС_П_УГ_С" localSheetId="7">[28]Калькуляции!#REF!</definedName>
    <definedName name="ОС_П_УГ_С" localSheetId="8">[28]Калькуляции!#REF!</definedName>
    <definedName name="ОС_П_УГ_С" localSheetId="9">[28]Калькуляции!#REF!</definedName>
    <definedName name="ОС_П_УГ_С" localSheetId="10">[28]Калькуляции!#REF!</definedName>
    <definedName name="ОС_П_УГ_С">[28]Калькуляции!#REF!</definedName>
    <definedName name="ОС_П_ЦЕМ" localSheetId="6">#REF!</definedName>
    <definedName name="ОС_П_ЦЕМ" localSheetId="7">#REF!</definedName>
    <definedName name="ОС_П_ЦЕМ" localSheetId="8">#REF!</definedName>
    <definedName name="ОС_П_ЦЕМ" localSheetId="9">#REF!</definedName>
    <definedName name="ОС_П_ЦЕМ" localSheetId="10">#REF!</definedName>
    <definedName name="ОС_П_ЦЕМ">#REF!</definedName>
    <definedName name="ОС_ПЕК" localSheetId="6">#REF!</definedName>
    <definedName name="ОС_ПЕК" localSheetId="7">#REF!</definedName>
    <definedName name="ОС_ПЕК" localSheetId="8">#REF!</definedName>
    <definedName name="ОС_ПЕК" localSheetId="9">#REF!</definedName>
    <definedName name="ОС_ПЕК" localSheetId="10">#REF!</definedName>
    <definedName name="ОС_ПЕК">#REF!</definedName>
    <definedName name="ОС_ПЕК_ТОЛ" localSheetId="6">[28]Калькуляции!#REF!</definedName>
    <definedName name="ОС_ПЕК_ТОЛ" localSheetId="7">[28]Калькуляции!#REF!</definedName>
    <definedName name="ОС_ПЕК_ТОЛ" localSheetId="8">[28]Калькуляции!#REF!</definedName>
    <definedName name="ОС_ПЕК_ТОЛ" localSheetId="9">[28]Калькуляции!#REF!</definedName>
    <definedName name="ОС_ПЕК_ТОЛ" localSheetId="10">[28]Калькуляции!#REF!</definedName>
    <definedName name="ОС_ПЕК_ТОЛ">[28]Калькуляции!#REF!</definedName>
    <definedName name="ОС_ПОГЛ" localSheetId="6">[28]Калькуляции!#REF!</definedName>
    <definedName name="ОС_ПОГЛ" localSheetId="7">[28]Калькуляции!#REF!</definedName>
    <definedName name="ОС_ПОГЛ" localSheetId="8">[28]Калькуляции!#REF!</definedName>
    <definedName name="ОС_ПОГЛ" localSheetId="9">[28]Калькуляции!#REF!</definedName>
    <definedName name="ОС_ПОГЛ" localSheetId="10">[28]Калькуляции!#REF!</definedName>
    <definedName name="ОС_ПОГЛ">[28]Калькуляции!#REF!</definedName>
    <definedName name="ОС_ПОД_К" localSheetId="6">#REF!</definedName>
    <definedName name="ОС_ПОД_К" localSheetId="7">#REF!</definedName>
    <definedName name="ОС_ПОД_К" localSheetId="8">#REF!</definedName>
    <definedName name="ОС_ПОД_К" localSheetId="9">#REF!</definedName>
    <definedName name="ОС_ПОД_К" localSheetId="10">#REF!</definedName>
    <definedName name="ОС_ПОД_К">#REF!</definedName>
    <definedName name="ОС_ПУШ" localSheetId="6">#REF!</definedName>
    <definedName name="ОС_ПУШ" localSheetId="7">#REF!</definedName>
    <definedName name="ОС_ПУШ" localSheetId="8">#REF!</definedName>
    <definedName name="ОС_ПУШ" localSheetId="9">#REF!</definedName>
    <definedName name="ОС_ПУШ" localSheetId="10">#REF!</definedName>
    <definedName name="ОС_ПУШ">#REF!</definedName>
    <definedName name="ОС_С_КАЛ" localSheetId="6">#REF!</definedName>
    <definedName name="ОС_С_КАЛ" localSheetId="7">#REF!</definedName>
    <definedName name="ОС_С_КАЛ" localSheetId="8">#REF!</definedName>
    <definedName name="ОС_С_КАЛ" localSheetId="9">#REF!</definedName>
    <definedName name="ОС_С_КАЛ" localSheetId="10">#REF!</definedName>
    <definedName name="ОС_С_КАЛ">#REF!</definedName>
    <definedName name="ОС_С_КАУ" localSheetId="6">#REF!</definedName>
    <definedName name="ОС_С_КАУ" localSheetId="7">#REF!</definedName>
    <definedName name="ОС_С_КАУ" localSheetId="8">#REF!</definedName>
    <definedName name="ОС_С_КАУ" localSheetId="9">#REF!</definedName>
    <definedName name="ОС_С_КАУ" localSheetId="10">#REF!</definedName>
    <definedName name="ОС_С_КАУ">#REF!</definedName>
    <definedName name="ОС_С_ПУСК" localSheetId="6">#REF!</definedName>
    <definedName name="ОС_С_ПУСК" localSheetId="7">#REF!</definedName>
    <definedName name="ОС_С_ПУСК" localSheetId="8">#REF!</definedName>
    <definedName name="ОС_С_ПУСК" localSheetId="9">#REF!</definedName>
    <definedName name="ОС_С_ПУСК" localSheetId="10">#REF!</definedName>
    <definedName name="ОС_С_ПУСК">#REF!</definedName>
    <definedName name="ОС_СЕР_К" localSheetId="6">#REF!</definedName>
    <definedName name="ОС_СЕР_К" localSheetId="7">#REF!</definedName>
    <definedName name="ОС_СЕР_К" localSheetId="8">#REF!</definedName>
    <definedName name="ОС_СЕР_К" localSheetId="9">#REF!</definedName>
    <definedName name="ОС_СЕР_К" localSheetId="10">#REF!</definedName>
    <definedName name="ОС_СЕР_К">#REF!</definedName>
    <definedName name="ОС_СК_АН" localSheetId="6">#REF!</definedName>
    <definedName name="ОС_СК_АН" localSheetId="7">#REF!</definedName>
    <definedName name="ОС_СК_АН" localSheetId="8">#REF!</definedName>
    <definedName name="ОС_СК_АН" localSheetId="9">#REF!</definedName>
    <definedName name="ОС_СК_АН" localSheetId="10">#REF!</definedName>
    <definedName name="ОС_СК_АН">#REF!</definedName>
    <definedName name="ОС_ТЕРМ" localSheetId="6">[28]Калькуляции!#REF!</definedName>
    <definedName name="ОС_ТЕРМ" localSheetId="7">[28]Калькуляции!#REF!</definedName>
    <definedName name="ОС_ТЕРМ" localSheetId="8">[28]Калькуляции!#REF!</definedName>
    <definedName name="ОС_ТЕРМ" localSheetId="9">[28]Калькуляции!#REF!</definedName>
    <definedName name="ОС_ТЕРМ" localSheetId="10">[28]Калькуляции!#REF!</definedName>
    <definedName name="ОС_ТЕРМ">[28]Калькуляции!#REF!</definedName>
    <definedName name="ОС_ТЕРМ_ДАВ" localSheetId="6">[28]Калькуляции!#REF!</definedName>
    <definedName name="ОС_ТЕРМ_ДАВ" localSheetId="7">[28]Калькуляции!#REF!</definedName>
    <definedName name="ОС_ТЕРМ_ДАВ" localSheetId="8">[28]Калькуляции!#REF!</definedName>
    <definedName name="ОС_ТЕРМ_ДАВ" localSheetId="9">[28]Калькуляции!#REF!</definedName>
    <definedName name="ОС_ТЕРМ_ДАВ" localSheetId="10">[28]Калькуляции!#REF!</definedName>
    <definedName name="ОС_ТЕРМ_ДАВ">[28]Калькуляции!#REF!</definedName>
    <definedName name="ОС_ТИ" localSheetId="6">#REF!</definedName>
    <definedName name="ОС_ТИ" localSheetId="7">#REF!</definedName>
    <definedName name="ОС_ТИ" localSheetId="8">#REF!</definedName>
    <definedName name="ОС_ТИ" localSheetId="9">#REF!</definedName>
    <definedName name="ОС_ТИ" localSheetId="10">#REF!</definedName>
    <definedName name="ОС_ТИ">#REF!</definedName>
    <definedName name="ОС_ФЛ_К" localSheetId="6">#REF!</definedName>
    <definedName name="ОС_ФЛ_К" localSheetId="7">#REF!</definedName>
    <definedName name="ОС_ФЛ_К" localSheetId="8">#REF!</definedName>
    <definedName name="ОС_ФЛ_К" localSheetId="9">#REF!</definedName>
    <definedName name="ОС_ФЛ_К" localSheetId="10">#REF!</definedName>
    <definedName name="ОС_ФЛ_К">#REF!</definedName>
    <definedName name="ОС_ФТ_К" localSheetId="6">#REF!</definedName>
    <definedName name="ОС_ФТ_К" localSheetId="7">#REF!</definedName>
    <definedName name="ОС_ФТ_К" localSheetId="8">#REF!</definedName>
    <definedName name="ОС_ФТ_К" localSheetId="9">#REF!</definedName>
    <definedName name="ОС_ФТ_К" localSheetId="10">#REF!</definedName>
    <definedName name="ОС_ФТ_К">#REF!</definedName>
    <definedName name="ОС_ХЛ_Н" localSheetId="6">#REF!</definedName>
    <definedName name="ОС_ХЛ_Н" localSheetId="7">#REF!</definedName>
    <definedName name="ОС_ХЛ_Н" localSheetId="8">#REF!</definedName>
    <definedName name="ОС_ХЛ_Н" localSheetId="9">#REF!</definedName>
    <definedName name="ОС_ХЛ_Н" localSheetId="10">#REF!</definedName>
    <definedName name="ОС_ХЛ_Н">#REF!</definedName>
    <definedName name="ОстАква2">[29]Дебиторка!$J$28</definedName>
    <definedName name="ОТК">'[30]цены цехов'!$D$54</definedName>
    <definedName name="отопление_ВАЦ">'[30]цены цехов'!$D$20</definedName>
    <definedName name="отопление_Естюн">'[30]цены цехов'!$D$19</definedName>
    <definedName name="отопление_ЛАЦ">'[30]цены цехов'!$D$21</definedName>
    <definedName name="Очаково2">[29]Дебиторка!$J$30</definedName>
    <definedName name="очистка_стоков">'[30]цены цехов'!$D$7</definedName>
    <definedName name="Оша2">[29]Дебиторка!$J$31</definedName>
    <definedName name="п" localSheetId="6">'5 анализ экон эффект 25'!п</definedName>
    <definedName name="п" localSheetId="7">'5 анализ экон эффект 26'!п</definedName>
    <definedName name="п" localSheetId="8">'5 анализ экон эффект 27'!п</definedName>
    <definedName name="п" localSheetId="9">'5 анализ экон эффект 28'!п</definedName>
    <definedName name="п" localSheetId="10">'5 анализ экон эффект 29'!п</definedName>
    <definedName name="п">[0]!п</definedName>
    <definedName name="П_КГ_С" localSheetId="6">[28]Калькуляции!#REF!</definedName>
    <definedName name="П_КГ_С" localSheetId="7">[28]Калькуляции!#REF!</definedName>
    <definedName name="П_КГ_С" localSheetId="8">[28]Калькуляции!#REF!</definedName>
    <definedName name="П_КГ_С" localSheetId="9">[28]Калькуляции!#REF!</definedName>
    <definedName name="П_КГ_С" localSheetId="10">[28]Калькуляции!#REF!</definedName>
    <definedName name="П_КГ_С">[28]Калькуляции!#REF!</definedName>
    <definedName name="П_УГ" localSheetId="6">#REF!</definedName>
    <definedName name="П_УГ" localSheetId="7">#REF!</definedName>
    <definedName name="П_УГ" localSheetId="8">#REF!</definedName>
    <definedName name="П_УГ" localSheetId="9">#REF!</definedName>
    <definedName name="П_УГ" localSheetId="10">#REF!</definedName>
    <definedName name="П_УГ">#REF!</definedName>
    <definedName name="П_УГ_С" localSheetId="6">[28]Калькуляции!#REF!</definedName>
    <definedName name="П_УГ_С" localSheetId="7">[28]Калькуляции!#REF!</definedName>
    <definedName name="П_УГ_С" localSheetId="8">[28]Калькуляции!#REF!</definedName>
    <definedName name="П_УГ_С" localSheetId="9">[28]Калькуляции!#REF!</definedName>
    <definedName name="П_УГ_С" localSheetId="10">[28]Калькуляции!#REF!</definedName>
    <definedName name="П_УГ_С">[28]Калькуляции!#REF!</definedName>
    <definedName name="П_ЦЕМ" localSheetId="6">#REF!</definedName>
    <definedName name="П_ЦЕМ" localSheetId="7">#REF!</definedName>
    <definedName name="П_ЦЕМ" localSheetId="8">#REF!</definedName>
    <definedName name="П_ЦЕМ" localSheetId="9">#REF!</definedName>
    <definedName name="П_ЦЕМ" localSheetId="10">#REF!</definedName>
    <definedName name="П_ЦЕМ">#REF!</definedName>
    <definedName name="папа" localSheetId="6" hidden="1">{"konoplin - Личное представление",#N/A,TRUE,"ФинПлан_1кв";"konoplin - Личное представление",#N/A,TRUE,"ФинПлан_2кв"}</definedName>
    <definedName name="папа" localSheetId="7" hidden="1">{"konoplin - Личное представление",#N/A,TRUE,"ФинПлан_1кв";"konoplin - Личное представление",#N/A,TRUE,"ФинПлан_2кв"}</definedName>
    <definedName name="папа" localSheetId="8" hidden="1">{"konoplin - Личное представление",#N/A,TRUE,"ФинПлан_1кв";"konoplin - Личное представление",#N/A,TRUE,"ФинПлан_2кв"}</definedName>
    <definedName name="папа" localSheetId="9" hidden="1">{"konoplin - Личное представление",#N/A,TRUE,"ФинПлан_1кв";"konoplin - Личное представление",#N/A,TRUE,"ФинПлан_2кв"}</definedName>
    <definedName name="папа" localSheetId="10"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6">#REF!</definedName>
    <definedName name="ПАР" localSheetId="7">#REF!</definedName>
    <definedName name="ПАР" localSheetId="8">#REF!</definedName>
    <definedName name="ПАР" localSheetId="9">#REF!</definedName>
    <definedName name="ПАР" localSheetId="10">#REF!</definedName>
    <definedName name="ПАР">#REF!</definedName>
    <definedName name="пар_НТМК">'[30]цены цехов'!$D$9</definedName>
    <definedName name="ПГ1_РУБ" localSheetId="6">[28]Калькуляции!#REF!</definedName>
    <definedName name="ПГ1_РУБ" localSheetId="7">[28]Калькуляции!#REF!</definedName>
    <definedName name="ПГ1_РУБ" localSheetId="8">[28]Калькуляции!#REF!</definedName>
    <definedName name="ПГ1_РУБ" localSheetId="9">[28]Калькуляции!#REF!</definedName>
    <definedName name="ПГ1_РУБ" localSheetId="10">[28]Калькуляции!#REF!</definedName>
    <definedName name="ПГ1_РУБ">[28]Калькуляции!#REF!</definedName>
    <definedName name="ПГ1_ТОН" localSheetId="6">[28]Калькуляции!#REF!</definedName>
    <definedName name="ПГ1_ТОН" localSheetId="7">[28]Калькуляции!#REF!</definedName>
    <definedName name="ПГ1_ТОН" localSheetId="8">[28]Калькуляции!#REF!</definedName>
    <definedName name="ПГ1_ТОН" localSheetId="9">[28]Калькуляции!#REF!</definedName>
    <definedName name="ПГ1_ТОН" localSheetId="10">[28]Калькуляции!#REF!</definedName>
    <definedName name="ПГ1_ТОН">[28]Калькуляции!#REF!</definedName>
    <definedName name="ПГ2_РУБ" localSheetId="6">[28]Калькуляции!#REF!</definedName>
    <definedName name="ПГ2_РУБ" localSheetId="7">[28]Калькуляции!#REF!</definedName>
    <definedName name="ПГ2_РУБ" localSheetId="8">[28]Калькуляции!#REF!</definedName>
    <definedName name="ПГ2_РУБ" localSheetId="9">[28]Калькуляции!#REF!</definedName>
    <definedName name="ПГ2_РУБ" localSheetId="10">[28]Калькуляции!#REF!</definedName>
    <definedName name="ПГ2_РУБ">[28]Калькуляции!#REF!</definedName>
    <definedName name="ПГ2_ТОН" localSheetId="6">[28]Калькуляции!#REF!</definedName>
    <definedName name="ПГ2_ТОН" localSheetId="7">[28]Калькуляции!#REF!</definedName>
    <definedName name="ПГ2_ТОН" localSheetId="8">[28]Калькуляции!#REF!</definedName>
    <definedName name="ПГ2_ТОН" localSheetId="9">[28]Калькуляции!#REF!</definedName>
    <definedName name="ПГ2_ТОН" localSheetId="10">[28]Калькуляции!#REF!</definedName>
    <definedName name="ПГ2_ТОН">[28]Калькуляции!#REF!</definedName>
    <definedName name="ПЕК" localSheetId="6">#REF!</definedName>
    <definedName name="ПЕК" localSheetId="7">#REF!</definedName>
    <definedName name="ПЕК" localSheetId="8">#REF!</definedName>
    <definedName name="ПЕК" localSheetId="9">#REF!</definedName>
    <definedName name="ПЕК" localSheetId="10">#REF!</definedName>
    <definedName name="ПЕК">#REF!</definedName>
    <definedName name="ПЕК_ТОЛ" localSheetId="6">[28]Калькуляции!#REF!</definedName>
    <definedName name="ПЕК_ТОЛ" localSheetId="7">[28]Калькуляции!#REF!</definedName>
    <definedName name="ПЕК_ТОЛ" localSheetId="8">[28]Калькуляции!#REF!</definedName>
    <definedName name="ПЕК_ТОЛ" localSheetId="9">[28]Калькуляции!#REF!</definedName>
    <definedName name="ПЕК_ТОЛ" localSheetId="10">[28]Калькуляции!#REF!</definedName>
    <definedName name="ПЕК_ТОЛ">[28]Калькуляции!#REF!</definedName>
    <definedName name="Пепси2">[29]Дебиторка!$J$33</definedName>
    <definedName name="первый" localSheetId="6">#REF!</definedName>
    <definedName name="первый" localSheetId="7">#REF!</definedName>
    <definedName name="первый" localSheetId="8">#REF!</definedName>
    <definedName name="первый" localSheetId="9">#REF!</definedName>
    <definedName name="первый" localSheetId="10">#REF!</definedName>
    <definedName name="первый">#REF!</definedName>
    <definedName name="Период" localSheetId="6">#REF!</definedName>
    <definedName name="Период" localSheetId="7">#REF!</definedName>
    <definedName name="Период" localSheetId="8">#REF!</definedName>
    <definedName name="Период" localSheetId="9">#REF!</definedName>
    <definedName name="Период" localSheetId="10">#REF!</definedName>
    <definedName name="Период">#REF!</definedName>
    <definedName name="Периоды_18_2" localSheetId="6">'[16]18.2'!#REF!</definedName>
    <definedName name="Периоды_18_2" localSheetId="7">'[16]18.2'!#REF!</definedName>
    <definedName name="Периоды_18_2" localSheetId="8">'[16]18.2'!#REF!</definedName>
    <definedName name="Периоды_18_2" localSheetId="9">'[16]18.2'!#REF!</definedName>
    <definedName name="Периоды_18_2" localSheetId="10">'[16]18.2'!#REF!</definedName>
    <definedName name="Периоды_18_2">'[16]18.2'!#REF!</definedName>
    <definedName name="Пивовар2">[29]Дебиторка!$J$46</definedName>
    <definedName name="пл_1">[49]Отопление!$D$2</definedName>
    <definedName name="пл_1_част">[49]Отопление!$D$8</definedName>
    <definedName name="пл_2">[49]Отопление!$D$3</definedName>
    <definedName name="пл_3">[49]Отопление!$D$4</definedName>
    <definedName name="пл_3_част">[49]Отопление!$D$9</definedName>
    <definedName name="пл_4">[49]Отопление!$D$5</definedName>
    <definedName name="ПЛ1_РУБ" localSheetId="6">[28]Калькуляции!#REF!</definedName>
    <definedName name="ПЛ1_РУБ" localSheetId="7">[28]Калькуляции!#REF!</definedName>
    <definedName name="ПЛ1_РУБ" localSheetId="8">[28]Калькуляции!#REF!</definedName>
    <definedName name="ПЛ1_РУБ" localSheetId="9">[28]Калькуляции!#REF!</definedName>
    <definedName name="ПЛ1_РУБ" localSheetId="10">[28]Калькуляции!#REF!</definedName>
    <definedName name="ПЛ1_РУБ">[28]Калькуляции!#REF!</definedName>
    <definedName name="ПЛ1_ТОН" localSheetId="6">[28]Калькуляции!#REF!</definedName>
    <definedName name="ПЛ1_ТОН" localSheetId="7">[28]Калькуляции!#REF!</definedName>
    <definedName name="ПЛ1_ТОН" localSheetId="8">[28]Калькуляции!#REF!</definedName>
    <definedName name="ПЛ1_ТОН" localSheetId="9">[28]Калькуляции!#REF!</definedName>
    <definedName name="ПЛ1_ТОН" localSheetId="10">[28]Калькуляции!#REF!</definedName>
    <definedName name="ПЛ1_ТОН">[28]Калькуляции!#REF!</definedName>
    <definedName name="план" localSheetId="6">#REF!</definedName>
    <definedName name="план" localSheetId="7">#REF!</definedName>
    <definedName name="план" localSheetId="8">#REF!</definedName>
    <definedName name="план" localSheetId="9">#REF!</definedName>
    <definedName name="план" localSheetId="10">#REF!</definedName>
    <definedName name="план">#REF!</definedName>
    <definedName name="план1" localSheetId="6">#REF!</definedName>
    <definedName name="план1" localSheetId="7">#REF!</definedName>
    <definedName name="план1" localSheetId="8">#REF!</definedName>
    <definedName name="план1" localSheetId="9">#REF!</definedName>
    <definedName name="план1" localSheetId="10">#REF!</definedName>
    <definedName name="план1">#REF!</definedName>
    <definedName name="ПЛМ2">[29]Дебиторка!$J$35</definedName>
    <definedName name="Повреждения">'[36]ПФВ-0.5'!$AH$5:$AH$23</definedName>
    <definedName name="ПОГЛ" localSheetId="6">[28]Калькуляции!#REF!</definedName>
    <definedName name="ПОГЛ" localSheetId="7">[28]Калькуляции!#REF!</definedName>
    <definedName name="ПОГЛ" localSheetId="8">[28]Калькуляции!#REF!</definedName>
    <definedName name="ПОГЛ" localSheetId="9">[28]Калькуляции!#REF!</definedName>
    <definedName name="ПОГЛ" localSheetId="10">[28]Калькуляции!#REF!</definedName>
    <definedName name="ПОГЛ">[28]Калькуляции!#REF!</definedName>
    <definedName name="погр_РОР">'[30]цены цехов'!$D$50</definedName>
    <definedName name="ПОД_К" localSheetId="6">#REF!</definedName>
    <definedName name="ПОД_К" localSheetId="7">#REF!</definedName>
    <definedName name="ПОД_К" localSheetId="8">#REF!</definedName>
    <definedName name="ПОД_К" localSheetId="9">#REF!</definedName>
    <definedName name="ПОД_К" localSheetId="10">#REF!</definedName>
    <definedName name="ПОД_К">#REF!</definedName>
    <definedName name="ПОД_КО" localSheetId="6">#REF!</definedName>
    <definedName name="ПОД_КО" localSheetId="7">#REF!</definedName>
    <definedName name="ПОД_КО" localSheetId="8">#REF!</definedName>
    <definedName name="ПОД_КО" localSheetId="9">#REF!</definedName>
    <definedName name="ПОД_КО" localSheetId="10">#REF!</definedName>
    <definedName name="ПОД_КО">#REF!</definedName>
    <definedName name="ПОДОВАЯ" localSheetId="6">[28]Калькуляции!#REF!</definedName>
    <definedName name="ПОДОВАЯ" localSheetId="7">[28]Калькуляции!#REF!</definedName>
    <definedName name="ПОДОВАЯ" localSheetId="8">[28]Калькуляции!#REF!</definedName>
    <definedName name="ПОДОВАЯ" localSheetId="9">[28]Калькуляции!#REF!</definedName>
    <definedName name="ПОДОВАЯ" localSheetId="10">[28]Калькуляции!#REF!</definedName>
    <definedName name="ПОДОВАЯ">[28]Калькуляции!#REF!</definedName>
    <definedName name="ПОДОВАЯ_Г" localSheetId="6">[28]Калькуляции!#REF!</definedName>
    <definedName name="ПОДОВАЯ_Г" localSheetId="7">[28]Калькуляции!#REF!</definedName>
    <definedName name="ПОДОВАЯ_Г" localSheetId="8">[28]Калькуляции!#REF!</definedName>
    <definedName name="ПОДОВАЯ_Г" localSheetId="9">[28]Калькуляции!#REF!</definedName>
    <definedName name="ПОДОВАЯ_Г" localSheetId="10">[28]Калькуляции!#REF!</definedName>
    <definedName name="ПОДОВАЯ_Г">[28]Калькуляции!#REF!</definedName>
    <definedName name="полезный_т_ф" localSheetId="6">#REF!</definedName>
    <definedName name="полезный_т_ф" localSheetId="7">#REF!</definedName>
    <definedName name="полезный_т_ф" localSheetId="8">#REF!</definedName>
    <definedName name="полезный_т_ф" localSheetId="9">#REF!</definedName>
    <definedName name="полезный_т_ф" localSheetId="10">#REF!</definedName>
    <definedName name="полезный_т_ф">#REF!</definedName>
    <definedName name="полезный_тепло" localSheetId="6">#REF!</definedName>
    <definedName name="полезный_тепло" localSheetId="7">#REF!</definedName>
    <definedName name="полезный_тепло" localSheetId="8">#REF!</definedName>
    <definedName name="полезный_тепло" localSheetId="9">#REF!</definedName>
    <definedName name="полезный_тепло" localSheetId="10">#REF!</definedName>
    <definedName name="полезный_тепло">#REF!</definedName>
    <definedName name="полезный_эл_ф" localSheetId="6">#REF!</definedName>
    <definedName name="полезный_эл_ф" localSheetId="7">#REF!</definedName>
    <definedName name="полезный_эл_ф" localSheetId="8">#REF!</definedName>
    <definedName name="полезный_эл_ф" localSheetId="9">#REF!</definedName>
    <definedName name="полезный_эл_ф" localSheetId="10">#REF!</definedName>
    <definedName name="полезный_эл_ф">#REF!</definedName>
    <definedName name="полезный_электро" localSheetId="6">#REF!</definedName>
    <definedName name="полезный_электро" localSheetId="7">#REF!</definedName>
    <definedName name="полезный_электро" localSheetId="8">#REF!</definedName>
    <definedName name="полезный_электро" localSheetId="9">#REF!</definedName>
    <definedName name="полезный_электро" localSheetId="10">#REF!</definedName>
    <definedName name="полезный_электро">#REF!</definedName>
    <definedName name="ПОЛН" localSheetId="6">#REF!</definedName>
    <definedName name="ПОЛН" localSheetId="7">#REF!</definedName>
    <definedName name="ПОЛН" localSheetId="8">#REF!</definedName>
    <definedName name="ПОЛН" localSheetId="9">#REF!</definedName>
    <definedName name="ПОЛН" localSheetId="10">#REF!</definedName>
    <definedName name="ПОЛН">#REF!</definedName>
    <definedName name="Полная_себестоимость_2" localSheetId="6">[50]июнь9!#REF!</definedName>
    <definedName name="Полная_себестоимость_2" localSheetId="7">[50]июнь9!#REF!</definedName>
    <definedName name="Полная_себестоимость_2" localSheetId="8">[50]июнь9!#REF!</definedName>
    <definedName name="Полная_себестоимость_2" localSheetId="9">[50]июнь9!#REF!</definedName>
    <definedName name="Полная_себестоимость_2" localSheetId="10">[50]июнь9!#REF!</definedName>
    <definedName name="Полная_себестоимость_2">[50]июнь9!#REF!</definedName>
    <definedName name="ПоследнийГод">[51]Заголовок!$B$5</definedName>
    <definedName name="пост">'[52]постоянные затраты'!$F$18</definedName>
    <definedName name="пр_э" localSheetId="6">#REF!</definedName>
    <definedName name="пр_э" localSheetId="7">#REF!</definedName>
    <definedName name="пр_э" localSheetId="8">#REF!</definedName>
    <definedName name="пр_э" localSheetId="9">#REF!</definedName>
    <definedName name="пр_э" localSheetId="10">#REF!</definedName>
    <definedName name="пр_э">#REF!</definedName>
    <definedName name="пр1" localSheetId="6">#REF!</definedName>
    <definedName name="пр1" localSheetId="7">#REF!</definedName>
    <definedName name="пр1" localSheetId="8">#REF!</definedName>
    <definedName name="пр1" localSheetId="9">#REF!</definedName>
    <definedName name="пр1" localSheetId="10">#REF!</definedName>
    <definedName name="пр1">#REF!</definedName>
    <definedName name="пр2" localSheetId="6">#REF!</definedName>
    <definedName name="пр2" localSheetId="7">#REF!</definedName>
    <definedName name="пр2" localSheetId="8">#REF!</definedName>
    <definedName name="пр2" localSheetId="9">#REF!</definedName>
    <definedName name="пр2" localSheetId="10">#REF!</definedName>
    <definedName name="пр2">#REF!</definedName>
    <definedName name="пр3" localSheetId="6">#REF!</definedName>
    <definedName name="пр3" localSheetId="7">#REF!</definedName>
    <definedName name="пр3" localSheetId="8">#REF!</definedName>
    <definedName name="пр3" localSheetId="9">#REF!</definedName>
    <definedName name="пр3" localSheetId="10">#REF!</definedName>
    <definedName name="пр3">#REF!</definedName>
    <definedName name="Превышение">[48]Январь!$G$121:$I$121</definedName>
    <definedName name="привет" localSheetId="6">'5 анализ экон эффект 25'!привет</definedName>
    <definedName name="привет" localSheetId="7">'5 анализ экон эффект 26'!привет</definedName>
    <definedName name="привет" localSheetId="8">'5 анализ экон эффект 27'!привет</definedName>
    <definedName name="привет" localSheetId="9">'5 анализ экон эффект 28'!привет</definedName>
    <definedName name="привет" localSheetId="10">'5 анализ экон эффект 29'!привет</definedName>
    <definedName name="привет">[0]!привет</definedName>
    <definedName name="ПРИЗНАКИ_Суммирования">[48]Январь!$B$11:$B$264</definedName>
    <definedName name="Принадлежность">'[36]ПФВ-0.5'!$AK$42:$AK$45</definedName>
    <definedName name="Проверка" localSheetId="6">[48]Январь!#REF!</definedName>
    <definedName name="Проверка" localSheetId="7">[48]Январь!#REF!</definedName>
    <definedName name="Проверка" localSheetId="8">[48]Январь!#REF!</definedName>
    <definedName name="Проверка" localSheetId="9">[48]Январь!#REF!</definedName>
    <definedName name="Проверка" localSheetId="10">[48]Январь!#REF!</definedName>
    <definedName name="Проверка">[48]Январь!#REF!</definedName>
    <definedName name="Продэкспо2">[29]Дебиторка!$J$34</definedName>
    <definedName name="пром.вент">'[30]цены цехов'!$D$22</definedName>
    <definedName name="Процент">[44]Макро!$B$2</definedName>
    <definedName name="процент_т_ф" localSheetId="6">#REF!</definedName>
    <definedName name="процент_т_ф" localSheetId="7">#REF!</definedName>
    <definedName name="процент_т_ф" localSheetId="8">#REF!</definedName>
    <definedName name="процент_т_ф" localSheetId="9">#REF!</definedName>
    <definedName name="процент_т_ф" localSheetId="10">#REF!</definedName>
    <definedName name="процент_т_ф">#REF!</definedName>
    <definedName name="Процент_тепло" localSheetId="6">#REF!</definedName>
    <definedName name="Процент_тепло" localSheetId="7">#REF!</definedName>
    <definedName name="Процент_тепло" localSheetId="8">#REF!</definedName>
    <definedName name="Процент_тепло" localSheetId="9">#REF!</definedName>
    <definedName name="Процент_тепло" localSheetId="10">#REF!</definedName>
    <definedName name="Процент_тепло">#REF!</definedName>
    <definedName name="Процент_эл_ф" localSheetId="6">#REF!</definedName>
    <definedName name="Процент_эл_ф" localSheetId="7">#REF!</definedName>
    <definedName name="Процент_эл_ф" localSheetId="8">#REF!</definedName>
    <definedName name="Процент_эл_ф" localSheetId="9">#REF!</definedName>
    <definedName name="Процент_эл_ф" localSheetId="10">#REF!</definedName>
    <definedName name="Процент_эл_ф">#REF!</definedName>
    <definedName name="Процент_электра" localSheetId="6">#REF!</definedName>
    <definedName name="Процент_электра" localSheetId="7">#REF!</definedName>
    <definedName name="Процент_электра" localSheetId="8">#REF!</definedName>
    <definedName name="Процент_электра" localSheetId="9">#REF!</definedName>
    <definedName name="Процент_электра" localSheetId="10">#REF!</definedName>
    <definedName name="Процент_электра">#REF!</definedName>
    <definedName name="процент1" localSheetId="6">'[53]1.2.1'!#REF!</definedName>
    <definedName name="процент1" localSheetId="7">'[53]1.2.1'!#REF!</definedName>
    <definedName name="процент1" localSheetId="8">'[53]1.2.1'!#REF!</definedName>
    <definedName name="процент1" localSheetId="9">'[53]1.2.1'!#REF!</definedName>
    <definedName name="процент1" localSheetId="10">'[53]1.2.1'!#REF!</definedName>
    <definedName name="процент1">'[53]1.2.1'!#REF!</definedName>
    <definedName name="процент2" localSheetId="6">'[53]1.2.1'!#REF!</definedName>
    <definedName name="процент2" localSheetId="7">'[53]1.2.1'!#REF!</definedName>
    <definedName name="процент2" localSheetId="8">'[53]1.2.1'!#REF!</definedName>
    <definedName name="процент2" localSheetId="9">'[53]1.2.1'!#REF!</definedName>
    <definedName name="процент2" localSheetId="10">'[53]1.2.1'!#REF!</definedName>
    <definedName name="процент2">'[53]1.2.1'!#REF!</definedName>
    <definedName name="процент3" localSheetId="6">'[53]1.2.1'!#REF!</definedName>
    <definedName name="процент3" localSheetId="7">'[53]1.2.1'!#REF!</definedName>
    <definedName name="процент3" localSheetId="8">'[53]1.2.1'!#REF!</definedName>
    <definedName name="процент3" localSheetId="9">'[53]1.2.1'!#REF!</definedName>
    <definedName name="процент3" localSheetId="10">'[53]1.2.1'!#REF!</definedName>
    <definedName name="процент3">'[53]1.2.1'!#REF!</definedName>
    <definedName name="процент4" localSheetId="6">'[53]1.2.1'!#REF!</definedName>
    <definedName name="процент4" localSheetId="7">'[53]1.2.1'!#REF!</definedName>
    <definedName name="процент4" localSheetId="8">'[53]1.2.1'!#REF!</definedName>
    <definedName name="процент4" localSheetId="9">'[53]1.2.1'!#REF!</definedName>
    <definedName name="процент4" localSheetId="10">'[53]1.2.1'!#REF!</definedName>
    <definedName name="процент4">'[53]1.2.1'!#REF!</definedName>
    <definedName name="прочая_доля_99" localSheetId="6">#REF!</definedName>
    <definedName name="прочая_доля_99" localSheetId="7">#REF!</definedName>
    <definedName name="прочая_доля_99" localSheetId="8">#REF!</definedName>
    <definedName name="прочая_доля_99" localSheetId="9">#REF!</definedName>
    <definedName name="прочая_доля_99" localSheetId="10">#REF!</definedName>
    <definedName name="прочая_доля_99">#REF!</definedName>
    <definedName name="прочая_процент" localSheetId="6">#REF!</definedName>
    <definedName name="прочая_процент" localSheetId="7">#REF!</definedName>
    <definedName name="прочая_процент" localSheetId="8">#REF!</definedName>
    <definedName name="прочая_процент" localSheetId="9">#REF!</definedName>
    <definedName name="прочая_процент" localSheetId="10">#REF!</definedName>
    <definedName name="прочая_процент">#REF!</definedName>
    <definedName name="прочая_процент_98_ав" localSheetId="6">#REF!</definedName>
    <definedName name="прочая_процент_98_ав" localSheetId="7">#REF!</definedName>
    <definedName name="прочая_процент_98_ав" localSheetId="8">#REF!</definedName>
    <definedName name="прочая_процент_98_ав" localSheetId="9">#REF!</definedName>
    <definedName name="прочая_процент_98_ав" localSheetId="10">#REF!</definedName>
    <definedName name="прочая_процент_98_ав">#REF!</definedName>
    <definedName name="прочая_процент_99" localSheetId="6">#REF!</definedName>
    <definedName name="прочая_процент_99" localSheetId="7">#REF!</definedName>
    <definedName name="прочая_процент_99" localSheetId="8">#REF!</definedName>
    <definedName name="прочая_процент_99" localSheetId="9">#REF!</definedName>
    <definedName name="прочая_процент_99" localSheetId="10">#REF!</definedName>
    <definedName name="прочая_процент_99">#REF!</definedName>
    <definedName name="прочая_процент_ав" localSheetId="6">#REF!</definedName>
    <definedName name="прочая_процент_ав" localSheetId="7">#REF!</definedName>
    <definedName name="прочая_процент_ав" localSheetId="8">#REF!</definedName>
    <definedName name="прочая_процент_ав" localSheetId="9">#REF!</definedName>
    <definedName name="прочая_процент_ав" localSheetId="10">#REF!</definedName>
    <definedName name="прочая_процент_ав">#REF!</definedName>
    <definedName name="прочая_процент_ф" localSheetId="6">#REF!</definedName>
    <definedName name="прочая_процент_ф" localSheetId="7">#REF!</definedName>
    <definedName name="прочая_процент_ф" localSheetId="8">#REF!</definedName>
    <definedName name="прочая_процент_ф" localSheetId="9">#REF!</definedName>
    <definedName name="прочая_процент_ф" localSheetId="10">#REF!</definedName>
    <definedName name="прочая_процент_ф">#REF!</definedName>
    <definedName name="прочая_процент_ф_ав" localSheetId="6">#REF!</definedName>
    <definedName name="прочая_процент_ф_ав" localSheetId="7">#REF!</definedName>
    <definedName name="прочая_процент_ф_ав" localSheetId="8">#REF!</definedName>
    <definedName name="прочая_процент_ф_ав" localSheetId="9">#REF!</definedName>
    <definedName name="прочая_процент_ф_ав" localSheetId="10">#REF!</definedName>
    <definedName name="прочая_процент_ф_ав">#REF!</definedName>
    <definedName name="проявление">'[36]ПФВ-0.5'!$AG$36:$AG$46</definedName>
    <definedName name="ПУСК_АВЧ" localSheetId="6">#REF!</definedName>
    <definedName name="ПУСК_АВЧ" localSheetId="7">#REF!</definedName>
    <definedName name="ПУСК_АВЧ" localSheetId="8">#REF!</definedName>
    <definedName name="ПУСК_АВЧ" localSheetId="9">#REF!</definedName>
    <definedName name="ПУСК_АВЧ" localSheetId="10">#REF!</definedName>
    <definedName name="ПУСК_АВЧ">#REF!</definedName>
    <definedName name="ПУСК_АВЧ_ЛОК" localSheetId="6">[28]Калькуляции!#REF!</definedName>
    <definedName name="ПУСК_АВЧ_ЛОК" localSheetId="7">[28]Калькуляции!#REF!</definedName>
    <definedName name="ПУСК_АВЧ_ЛОК" localSheetId="8">[28]Калькуляции!#REF!</definedName>
    <definedName name="ПУСК_АВЧ_ЛОК" localSheetId="9">[28]Калькуляции!#REF!</definedName>
    <definedName name="ПУСК_АВЧ_ЛОК" localSheetId="10">[28]Калькуляции!#REF!</definedName>
    <definedName name="ПУСК_АВЧ_ЛОК">[28]Калькуляции!#REF!</definedName>
    <definedName name="ПУСК_ЛОК" localSheetId="6">[28]Калькуляции!#REF!</definedName>
    <definedName name="ПУСК_ЛОК" localSheetId="7">[28]Калькуляции!#REF!</definedName>
    <definedName name="ПУСК_ЛОК" localSheetId="8">[28]Калькуляции!#REF!</definedName>
    <definedName name="ПУСК_ЛОК" localSheetId="9">[28]Калькуляции!#REF!</definedName>
    <definedName name="ПУСК_ЛОК" localSheetId="10">[28]Калькуляции!#REF!</definedName>
    <definedName name="ПУСК_ЛОК">[28]Калькуляции!#REF!</definedName>
    <definedName name="ПУСК_ОБАН" localSheetId="6">#REF!</definedName>
    <definedName name="ПУСК_ОБАН" localSheetId="7">#REF!</definedName>
    <definedName name="ПУСК_ОБАН" localSheetId="8">#REF!</definedName>
    <definedName name="ПУСК_ОБАН" localSheetId="9">#REF!</definedName>
    <definedName name="ПУСК_ОБАН" localSheetId="10">#REF!</definedName>
    <definedName name="ПУСК_ОБАН">#REF!</definedName>
    <definedName name="ПУСК_С8БМ" localSheetId="6">#REF!</definedName>
    <definedName name="ПУСК_С8БМ" localSheetId="7">#REF!</definedName>
    <definedName name="ПУСК_С8БМ" localSheetId="8">#REF!</definedName>
    <definedName name="ПУСК_С8БМ" localSheetId="9">#REF!</definedName>
    <definedName name="ПУСК_С8БМ" localSheetId="10">#REF!</definedName>
    <definedName name="ПУСК_С8БМ">#REF!</definedName>
    <definedName name="ПУСКОВЫЕ" localSheetId="6">#REF!</definedName>
    <definedName name="ПУСКОВЫЕ" localSheetId="7">#REF!</definedName>
    <definedName name="ПУСКОВЫЕ" localSheetId="8">#REF!</definedName>
    <definedName name="ПУСКОВЫЕ" localSheetId="9">#REF!</definedName>
    <definedName name="ПУСКОВЫЕ" localSheetId="10">#REF!</definedName>
    <definedName name="ПУСКОВЫЕ">#REF!</definedName>
    <definedName name="ПУШ" localSheetId="6">#REF!</definedName>
    <definedName name="ПУШ" localSheetId="7">#REF!</definedName>
    <definedName name="ПУШ" localSheetId="8">#REF!</definedName>
    <definedName name="ПУШ" localSheetId="9">#REF!</definedName>
    <definedName name="ПУШ" localSheetId="10">#REF!</definedName>
    <definedName name="ПУШ">#REF!</definedName>
    <definedName name="ПЭ">[43]Справочники!$A$10:$A$12</definedName>
    <definedName name="р" localSheetId="6">'5 анализ экон эффект 25'!р</definedName>
    <definedName name="р" localSheetId="7">'5 анализ экон эффект 26'!р</definedName>
    <definedName name="р" localSheetId="8">'5 анализ экон эффект 27'!р</definedName>
    <definedName name="р" localSheetId="9">'5 анализ экон эффект 28'!р</definedName>
    <definedName name="р" localSheetId="10">'5 анализ экон эффект 29'!р</definedName>
    <definedName name="р">[0]!р</definedName>
    <definedName name="работа">[54]Лист1!$Q$4:$Q$323</definedName>
    <definedName name="работы" localSheetId="6">#REF!</definedName>
    <definedName name="работы" localSheetId="7">#REF!</definedName>
    <definedName name="работы" localSheetId="8">#REF!</definedName>
    <definedName name="работы" localSheetId="9">#REF!</definedName>
    <definedName name="работы" localSheetId="10">#REF!</definedName>
    <definedName name="работы">#REF!</definedName>
    <definedName name="Радуга2">[29]Дебиторка!$J$36</definedName>
    <definedName name="расшифровка" localSheetId="6">#REF!</definedName>
    <definedName name="расшифровка" localSheetId="7">#REF!</definedName>
    <definedName name="расшифровка" localSheetId="8">#REF!</definedName>
    <definedName name="расшифровка" localSheetId="9">#REF!</definedName>
    <definedName name="расшифровка" localSheetId="10">#REF!</definedName>
    <definedName name="расшифровка">#REF!</definedName>
    <definedName name="РГК">[43]Справочники!$A$4:$A$4</definedName>
    <definedName name="Ремаркет2">[29]Дебиторка!$J$37</definedName>
    <definedName name="ремонты2" localSheetId="6">'5 анализ экон эффект 25'!ремонты2</definedName>
    <definedName name="ремонты2" localSheetId="7">'5 анализ экон эффект 26'!ремонты2</definedName>
    <definedName name="ремонты2" localSheetId="8">'5 анализ экон эффект 27'!ремонты2</definedName>
    <definedName name="ремонты2" localSheetId="9">'5 анализ экон эффект 28'!ремонты2</definedName>
    <definedName name="ремонты2" localSheetId="10">'5 анализ экон эффект 29'!ремонты2</definedName>
    <definedName name="ремонты2">[0]!ремонты2</definedName>
    <definedName name="рис1" localSheetId="6" hidden="1">{#N/A,#N/A,TRUE,"Лист1";#N/A,#N/A,TRUE,"Лист2";#N/A,#N/A,TRUE,"Лист3"}</definedName>
    <definedName name="рис1" localSheetId="7" hidden="1">{#N/A,#N/A,TRUE,"Лист1";#N/A,#N/A,TRUE,"Лист2";#N/A,#N/A,TRUE,"Лист3"}</definedName>
    <definedName name="рис1" localSheetId="8" hidden="1">{#N/A,#N/A,TRUE,"Лист1";#N/A,#N/A,TRUE,"Лист2";#N/A,#N/A,TRUE,"Лист3"}</definedName>
    <definedName name="рис1" localSheetId="9" hidden="1">{#N/A,#N/A,TRUE,"Лист1";#N/A,#N/A,TRUE,"Лист2";#N/A,#N/A,TRUE,"Лист3"}</definedName>
    <definedName name="рис1" localSheetId="10" hidden="1">{#N/A,#N/A,TRUE,"Лист1";#N/A,#N/A,TRUE,"Лист2";#N/A,#N/A,TRUE,"Лист3"}</definedName>
    <definedName name="рис1" hidden="1">{#N/A,#N/A,TRUE,"Лист1";#N/A,#N/A,TRUE,"Лист2";#N/A,#N/A,TRUE,"Лист3"}</definedName>
    <definedName name="Рустехн2">[29]Дебиторка!$J$39</definedName>
    <definedName name="с" localSheetId="6">'5 анализ экон эффект 25'!с</definedName>
    <definedName name="с" localSheetId="7">'5 анализ экон эффект 26'!с</definedName>
    <definedName name="с" localSheetId="8">'5 анализ экон эффект 27'!с</definedName>
    <definedName name="с" localSheetId="9">'5 анализ экон эффект 28'!с</definedName>
    <definedName name="с" localSheetId="10">'5 анализ экон эффект 29'!с</definedName>
    <definedName name="с">[0]!с</definedName>
    <definedName name="С_КАЛ" localSheetId="6">#REF!</definedName>
    <definedName name="С_КАЛ" localSheetId="7">#REF!</definedName>
    <definedName name="С_КАЛ" localSheetId="8">#REF!</definedName>
    <definedName name="С_КАЛ" localSheetId="9">#REF!</definedName>
    <definedName name="С_КАЛ" localSheetId="10">#REF!</definedName>
    <definedName name="С_КАЛ">#REF!</definedName>
    <definedName name="С_КАУ" localSheetId="6">#REF!</definedName>
    <definedName name="С_КАУ" localSheetId="7">#REF!</definedName>
    <definedName name="С_КАУ" localSheetId="8">#REF!</definedName>
    <definedName name="С_КАУ" localSheetId="9">#REF!</definedName>
    <definedName name="С_КАУ" localSheetId="10">#REF!</definedName>
    <definedName name="С_КАУ">#REF!</definedName>
    <definedName name="С_КОДЫ" localSheetId="6">#REF!</definedName>
    <definedName name="С_КОДЫ" localSheetId="7">#REF!</definedName>
    <definedName name="С_КОДЫ" localSheetId="8">#REF!</definedName>
    <definedName name="С_КОДЫ" localSheetId="9">#REF!</definedName>
    <definedName name="С_КОДЫ" localSheetId="10">#REF!</definedName>
    <definedName name="С_КОДЫ">#REF!</definedName>
    <definedName name="С_ОБЪЁМЫ" localSheetId="6">#REF!</definedName>
    <definedName name="С_ОБЪЁМЫ" localSheetId="7">#REF!</definedName>
    <definedName name="С_ОБЪЁМЫ" localSheetId="8">#REF!</definedName>
    <definedName name="С_ОБЪЁМЫ" localSheetId="9">#REF!</definedName>
    <definedName name="С_ОБЪЁМЫ" localSheetId="10">#REF!</definedName>
    <definedName name="С_ОБЪЁМЫ">#REF!</definedName>
    <definedName name="С_ПУСК" localSheetId="6">#REF!</definedName>
    <definedName name="С_ПУСК" localSheetId="7">#REF!</definedName>
    <definedName name="С_ПУСК" localSheetId="8">#REF!</definedName>
    <definedName name="С_ПУСК" localSheetId="9">#REF!</definedName>
    <definedName name="С_ПУСК" localSheetId="10">#REF!</definedName>
    <definedName name="С_ПУСК">#REF!</definedName>
    <definedName name="с_с_т_ф" localSheetId="6">#REF!</definedName>
    <definedName name="с_с_т_ф" localSheetId="7">#REF!</definedName>
    <definedName name="с_с_т_ф" localSheetId="8">#REF!</definedName>
    <definedName name="с_с_т_ф" localSheetId="9">#REF!</definedName>
    <definedName name="с_с_т_ф" localSheetId="10">#REF!</definedName>
    <definedName name="с_с_т_ф">#REF!</definedName>
    <definedName name="с_с_тепло" localSheetId="6">#REF!</definedName>
    <definedName name="с_с_тепло" localSheetId="7">#REF!</definedName>
    <definedName name="с_с_тепло" localSheetId="8">#REF!</definedName>
    <definedName name="с_с_тепло" localSheetId="9">#REF!</definedName>
    <definedName name="с_с_тепло" localSheetId="10">#REF!</definedName>
    <definedName name="с_с_тепло">#REF!</definedName>
    <definedName name="с_с_эл_ф" localSheetId="6">#REF!</definedName>
    <definedName name="с_с_эл_ф" localSheetId="7">#REF!</definedName>
    <definedName name="с_с_эл_ф" localSheetId="8">#REF!</definedName>
    <definedName name="с_с_эл_ф" localSheetId="9">#REF!</definedName>
    <definedName name="с_с_эл_ф" localSheetId="10">#REF!</definedName>
    <definedName name="с_с_эл_ф">#REF!</definedName>
    <definedName name="с_с_электра" localSheetId="6">#REF!</definedName>
    <definedName name="с_с_электра" localSheetId="7">#REF!</definedName>
    <definedName name="с_с_электра" localSheetId="8">#REF!</definedName>
    <definedName name="с_с_электра" localSheetId="9">#REF!</definedName>
    <definedName name="с_с_электра" localSheetId="10">#REF!</definedName>
    <definedName name="с_с_электра">#REF!</definedName>
    <definedName name="С3103" localSheetId="6">[28]Калькуляции!#REF!</definedName>
    <definedName name="С3103" localSheetId="7">[28]Калькуляции!#REF!</definedName>
    <definedName name="С3103" localSheetId="8">[28]Калькуляции!#REF!</definedName>
    <definedName name="С3103" localSheetId="9">[28]Калькуляции!#REF!</definedName>
    <definedName name="С3103" localSheetId="10">[28]Калькуляции!#REF!</definedName>
    <definedName name="С3103">[28]Калькуляции!#REF!</definedName>
    <definedName name="сброс_в_канал.">'[30]цены цехов'!$D$6</definedName>
    <definedName name="Сейл2">[29]Дебиторка!$J$41</definedName>
    <definedName name="СЕН_РУБ" localSheetId="6">[28]Калькуляции!#REF!</definedName>
    <definedName name="СЕН_РУБ" localSheetId="7">[28]Калькуляции!#REF!</definedName>
    <definedName name="СЕН_РУБ" localSheetId="8">[28]Калькуляции!#REF!</definedName>
    <definedName name="СЕН_РУБ" localSheetId="9">[28]Калькуляции!#REF!</definedName>
    <definedName name="СЕН_РУБ" localSheetId="10">[28]Калькуляции!#REF!</definedName>
    <definedName name="СЕН_РУБ">[28]Калькуляции!#REF!</definedName>
    <definedName name="СЕН_ТОН" localSheetId="6">[28]Калькуляции!#REF!</definedName>
    <definedName name="СЕН_ТОН" localSheetId="7">[28]Калькуляции!#REF!</definedName>
    <definedName name="СЕН_ТОН" localSheetId="8">[28]Калькуляции!#REF!</definedName>
    <definedName name="СЕН_ТОН" localSheetId="9">[28]Калькуляции!#REF!</definedName>
    <definedName name="СЕН_ТОН" localSheetId="10">[28]Калькуляции!#REF!</definedName>
    <definedName name="СЕН_ТОН">[28]Калькуляции!#REF!</definedName>
    <definedName name="сентябрь" localSheetId="6">#REF!</definedName>
    <definedName name="сентябрь" localSheetId="7">#REF!</definedName>
    <definedName name="сентябрь" localSheetId="8">#REF!</definedName>
    <definedName name="сентябрь" localSheetId="9">#REF!</definedName>
    <definedName name="сентябрь" localSheetId="10">#REF!</definedName>
    <definedName name="сентябрь">#REF!</definedName>
    <definedName name="СЕР_К" localSheetId="6">#REF!</definedName>
    <definedName name="СЕР_К" localSheetId="7">#REF!</definedName>
    <definedName name="СЕР_К" localSheetId="8">#REF!</definedName>
    <definedName name="СЕР_К" localSheetId="9">#REF!</definedName>
    <definedName name="СЕР_К" localSheetId="10">#REF!</definedName>
    <definedName name="СЕР_К">#REF!</definedName>
    <definedName name="Сж.воздух_Экспл.">'[30]цены цехов'!$D$41</definedName>
    <definedName name="сжат.возд_Магн">'[30]цены цехов'!$D$34</definedName>
    <definedName name="СК_АН" localSheetId="6">#REF!</definedName>
    <definedName name="СК_АН" localSheetId="7">#REF!</definedName>
    <definedName name="СК_АН" localSheetId="8">#REF!</definedName>
    <definedName name="СК_АН" localSheetId="9">#REF!</definedName>
    <definedName name="СК_АН" localSheetId="10">#REF!</definedName>
    <definedName name="СК_АН">#REF!</definedName>
    <definedName name="СОЦСТРАХ" localSheetId="6">#REF!</definedName>
    <definedName name="СОЦСТРАХ" localSheetId="7">#REF!</definedName>
    <definedName name="СОЦСТРАХ" localSheetId="8">#REF!</definedName>
    <definedName name="СОЦСТРАХ" localSheetId="9">#REF!</definedName>
    <definedName name="СОЦСТРАХ" localSheetId="10">#REF!</definedName>
    <definedName name="СОЦСТРАХ">#REF!</definedName>
    <definedName name="Список">[35]Лист1!$B$38:$B$42</definedName>
    <definedName name="СПЛАВ6063" localSheetId="6">#REF!</definedName>
    <definedName name="СПЛАВ6063" localSheetId="7">#REF!</definedName>
    <definedName name="СПЛАВ6063" localSheetId="8">#REF!</definedName>
    <definedName name="СПЛАВ6063" localSheetId="9">#REF!</definedName>
    <definedName name="СПЛАВ6063" localSheetId="10">#REF!</definedName>
    <definedName name="СПЛАВ6063">#REF!</definedName>
    <definedName name="СПЛАВ6063_КРАМЗ" localSheetId="6">#REF!</definedName>
    <definedName name="СПЛАВ6063_КРАМЗ" localSheetId="7">#REF!</definedName>
    <definedName name="СПЛАВ6063_КРАМЗ" localSheetId="8">#REF!</definedName>
    <definedName name="СПЛАВ6063_КРАМЗ" localSheetId="9">#REF!</definedName>
    <definedName name="СПЛАВ6063_КРАМЗ" localSheetId="10">#REF!</definedName>
    <definedName name="СПЛАВ6063_КРАМЗ">#REF!</definedName>
    <definedName name="Способ">'[36]ПФВ-0.5'!$AM$37:$AM$38</definedName>
    <definedName name="сс" localSheetId="6">'5 анализ экон эффект 25'!сс</definedName>
    <definedName name="сс" localSheetId="7">'5 анализ экон эффект 26'!сс</definedName>
    <definedName name="сс" localSheetId="8">'5 анализ экон эффект 27'!сс</definedName>
    <definedName name="сс" localSheetId="9">'5 анализ экон эффект 28'!сс</definedName>
    <definedName name="сс" localSheetId="10">'5 анализ экон эффект 29'!сс</definedName>
    <definedName name="сс">[0]!сс</definedName>
    <definedName name="СС_АВЧ" localSheetId="6">#REF!</definedName>
    <definedName name="СС_АВЧ" localSheetId="7">#REF!</definedName>
    <definedName name="СС_АВЧ" localSheetId="8">#REF!</definedName>
    <definedName name="СС_АВЧ" localSheetId="9">#REF!</definedName>
    <definedName name="СС_АВЧ" localSheetId="10">#REF!</definedName>
    <definedName name="СС_АВЧ">#REF!</definedName>
    <definedName name="СС_АВЧВН" localSheetId="6">#REF!</definedName>
    <definedName name="СС_АВЧВН" localSheetId="7">#REF!</definedName>
    <definedName name="СС_АВЧВН" localSheetId="8">#REF!</definedName>
    <definedName name="СС_АВЧВН" localSheetId="9">#REF!</definedName>
    <definedName name="СС_АВЧВН" localSheetId="10">#REF!</definedName>
    <definedName name="СС_АВЧВН">#REF!</definedName>
    <definedName name="СС_АВЧДП" localSheetId="6">[28]Калькуляции!$401:$401</definedName>
    <definedName name="СС_АВЧДП" localSheetId="7">[28]Калькуляции!$401:$401</definedName>
    <definedName name="СС_АВЧДП" localSheetId="8">[28]Калькуляции!$401:$401</definedName>
    <definedName name="СС_АВЧДП" localSheetId="9">[28]Калькуляции!$401:$401</definedName>
    <definedName name="СС_АВЧДП" localSheetId="10">[28]Калькуляции!$401:$401</definedName>
    <definedName name="СС_АВЧДП">[28]Калькуляции!$401:$401</definedName>
    <definedName name="СС_АВЧТОЛ" localSheetId="6">#REF!</definedName>
    <definedName name="СС_АВЧТОЛ" localSheetId="7">#REF!</definedName>
    <definedName name="СС_АВЧТОЛ" localSheetId="8">#REF!</definedName>
    <definedName name="СС_АВЧТОЛ" localSheetId="9">#REF!</definedName>
    <definedName name="СС_АВЧТОЛ" localSheetId="10">#REF!</definedName>
    <definedName name="СС_АВЧТОЛ">#REF!</definedName>
    <definedName name="СС_АЛФТЗФА" localSheetId="6">#REF!</definedName>
    <definedName name="СС_АЛФТЗФА" localSheetId="7">#REF!</definedName>
    <definedName name="СС_АЛФТЗФА" localSheetId="8">#REF!</definedName>
    <definedName name="СС_АЛФТЗФА" localSheetId="9">#REF!</definedName>
    <definedName name="СС_АЛФТЗФА" localSheetId="10">#REF!</definedName>
    <definedName name="СС_АЛФТЗФА">#REF!</definedName>
    <definedName name="СС_КРСМЕШ" localSheetId="6">#REF!</definedName>
    <definedName name="СС_КРСМЕШ" localSheetId="7">#REF!</definedName>
    <definedName name="СС_КРСМЕШ" localSheetId="8">#REF!</definedName>
    <definedName name="СС_КРСМЕШ" localSheetId="9">#REF!</definedName>
    <definedName name="СС_КРСМЕШ" localSheetId="10">#REF!</definedName>
    <definedName name="СС_КРСМЕШ">#REF!</definedName>
    <definedName name="СС_МАРГ_ЛИГ" localSheetId="6">[28]Калькуляции!#REF!</definedName>
    <definedName name="СС_МАРГ_ЛИГ" localSheetId="7">[28]Калькуляции!#REF!</definedName>
    <definedName name="СС_МАРГ_ЛИГ" localSheetId="8">[28]Калькуляции!#REF!</definedName>
    <definedName name="СС_МАРГ_ЛИГ" localSheetId="9">[28]Калькуляции!#REF!</definedName>
    <definedName name="СС_МАРГ_ЛИГ" localSheetId="10">[28]Калькуляции!#REF!</definedName>
    <definedName name="СС_МАРГ_ЛИГ">[28]Калькуляции!#REF!</definedName>
    <definedName name="СС_МАРГ_ЛИГ_ДП" localSheetId="6">#REF!</definedName>
    <definedName name="СС_МАРГ_ЛИГ_ДП" localSheetId="7">#REF!</definedName>
    <definedName name="СС_МАРГ_ЛИГ_ДП" localSheetId="8">#REF!</definedName>
    <definedName name="СС_МАРГ_ЛИГ_ДП" localSheetId="9">#REF!</definedName>
    <definedName name="СС_МАРГ_ЛИГ_ДП" localSheetId="10">#REF!</definedName>
    <definedName name="СС_МАРГ_ЛИГ_ДП">#REF!</definedName>
    <definedName name="СС_МАС" localSheetId="6">[28]Калькуляции!#REF!</definedName>
    <definedName name="СС_МАС" localSheetId="7">[28]Калькуляции!#REF!</definedName>
    <definedName name="СС_МАС" localSheetId="8">[28]Калькуляции!#REF!</definedName>
    <definedName name="СС_МАС" localSheetId="9">[28]Калькуляции!#REF!</definedName>
    <definedName name="СС_МАС" localSheetId="10">[28]Калькуляции!#REF!</definedName>
    <definedName name="СС_МАС">[28]Калькуляции!#REF!</definedName>
    <definedName name="СС_МАССА" localSheetId="6">#REF!</definedName>
    <definedName name="СС_МАССА" localSheetId="7">#REF!</definedName>
    <definedName name="СС_МАССА" localSheetId="8">#REF!</definedName>
    <definedName name="СС_МАССА" localSheetId="9">#REF!</definedName>
    <definedName name="СС_МАССА" localSheetId="10">#REF!</definedName>
    <definedName name="СС_МАССА">#REF!</definedName>
    <definedName name="СС_МАССА_П" localSheetId="6">[28]Калькуляции!$177:$177</definedName>
    <definedName name="СС_МАССА_П" localSheetId="7">[28]Калькуляции!$177:$177</definedName>
    <definedName name="СС_МАССА_П" localSheetId="8">[28]Калькуляции!$177:$177</definedName>
    <definedName name="СС_МАССА_П" localSheetId="9">[28]Калькуляции!$177:$177</definedName>
    <definedName name="СС_МАССА_П" localSheetId="10">[28]Калькуляции!$177:$177</definedName>
    <definedName name="СС_МАССА_П">[28]Калькуляции!$177:$177</definedName>
    <definedName name="СС_МАССА_ПК" localSheetId="6">[28]Калькуляции!$178:$178</definedName>
    <definedName name="СС_МАССА_ПК" localSheetId="7">[28]Калькуляции!$178:$178</definedName>
    <definedName name="СС_МАССА_ПК" localSheetId="8">[28]Калькуляции!$178:$178</definedName>
    <definedName name="СС_МАССА_ПК" localSheetId="9">[28]Калькуляции!$178:$178</definedName>
    <definedName name="СС_МАССА_ПК" localSheetId="10">[28]Калькуляции!$178:$178</definedName>
    <definedName name="СС_МАССА_ПК">[28]Калькуляции!$178:$178</definedName>
    <definedName name="СС_МАССАСРЕД" localSheetId="6">[28]Калькуляции!#REF!</definedName>
    <definedName name="СС_МАССАСРЕД" localSheetId="7">[28]Калькуляции!#REF!</definedName>
    <definedName name="СС_МАССАСРЕД" localSheetId="8">[28]Калькуляции!#REF!</definedName>
    <definedName name="СС_МАССАСРЕД" localSheetId="9">[28]Калькуляции!#REF!</definedName>
    <definedName name="СС_МАССАСРЕД" localSheetId="10">[28]Калькуляции!#REF!</definedName>
    <definedName name="СС_МАССАСРЕД">[28]Калькуляции!#REF!</definedName>
    <definedName name="СС_МАССАСРЕДН" localSheetId="6">[28]Калькуляции!#REF!</definedName>
    <definedName name="СС_МАССАСРЕДН" localSheetId="7">[28]Калькуляции!#REF!</definedName>
    <definedName name="СС_МАССАСРЕДН" localSheetId="8">[28]Калькуляции!#REF!</definedName>
    <definedName name="СС_МАССАСРЕДН" localSheetId="9">[28]Калькуляции!#REF!</definedName>
    <definedName name="СС_МАССАСРЕДН" localSheetId="10">[28]Калькуляции!#REF!</definedName>
    <definedName name="СС_МАССАСРЕДН">[28]Калькуляции!#REF!</definedName>
    <definedName name="СС_СЫР" localSheetId="6">#REF!</definedName>
    <definedName name="СС_СЫР" localSheetId="7">#REF!</definedName>
    <definedName name="СС_СЫР" localSheetId="8">#REF!</definedName>
    <definedName name="СС_СЫР" localSheetId="9">#REF!</definedName>
    <definedName name="СС_СЫР" localSheetId="10">#REF!</definedName>
    <definedName name="СС_СЫР">#REF!</definedName>
    <definedName name="СС_СЫРВН" localSheetId="6">#REF!</definedName>
    <definedName name="СС_СЫРВН" localSheetId="7">#REF!</definedName>
    <definedName name="СС_СЫРВН" localSheetId="8">#REF!</definedName>
    <definedName name="СС_СЫРВН" localSheetId="9">#REF!</definedName>
    <definedName name="СС_СЫРВН" localSheetId="10">#REF!</definedName>
    <definedName name="СС_СЫРВН">#REF!</definedName>
    <definedName name="СС_СЫРДП" localSheetId="6">[28]Калькуляции!$67:$67</definedName>
    <definedName name="СС_СЫРДП" localSheetId="7">[28]Калькуляции!$67:$67</definedName>
    <definedName name="СС_СЫРДП" localSheetId="8">[28]Калькуляции!$67:$67</definedName>
    <definedName name="СС_СЫРДП" localSheetId="9">[28]Калькуляции!$67:$67</definedName>
    <definedName name="СС_СЫРДП" localSheetId="10">[28]Калькуляции!$67:$67</definedName>
    <definedName name="СС_СЫРДП">[28]Калькуляции!$67:$67</definedName>
    <definedName name="СС_СЫРТОЛ" localSheetId="6">#REF!</definedName>
    <definedName name="СС_СЫРТОЛ" localSheetId="7">#REF!</definedName>
    <definedName name="СС_СЫРТОЛ" localSheetId="8">#REF!</definedName>
    <definedName name="СС_СЫРТОЛ" localSheetId="9">#REF!</definedName>
    <definedName name="СС_СЫРТОЛ" localSheetId="10">#REF!</definedName>
    <definedName name="СС_СЫРТОЛ">#REF!</definedName>
    <definedName name="СС_СЫРТОЛ_А" localSheetId="6">[28]Калькуляции!$65:$65</definedName>
    <definedName name="СС_СЫРТОЛ_А" localSheetId="7">[28]Калькуляции!$65:$65</definedName>
    <definedName name="СС_СЫРТОЛ_А" localSheetId="8">[28]Калькуляции!$65:$65</definedName>
    <definedName name="СС_СЫРТОЛ_А" localSheetId="9">[28]Калькуляции!$65:$65</definedName>
    <definedName name="СС_СЫРТОЛ_А" localSheetId="10">[28]Калькуляции!$65:$65</definedName>
    <definedName name="СС_СЫРТОЛ_А">[28]Калькуляции!$65:$65</definedName>
    <definedName name="СС_СЫРТОЛ_П" localSheetId="6">[28]Калькуляции!$63:$63</definedName>
    <definedName name="СС_СЫРТОЛ_П" localSheetId="7">[28]Калькуляции!$63:$63</definedName>
    <definedName name="СС_СЫРТОЛ_П" localSheetId="8">[28]Калькуляции!$63:$63</definedName>
    <definedName name="СС_СЫРТОЛ_П" localSheetId="9">[28]Калькуляции!$63:$63</definedName>
    <definedName name="СС_СЫРТОЛ_П" localSheetId="10">[28]Калькуляции!$63:$63</definedName>
    <definedName name="СС_СЫРТОЛ_П">[28]Калькуляции!$63:$63</definedName>
    <definedName name="СС_СЫРТОЛ_ПК" localSheetId="6">[28]Калькуляции!$64:$64</definedName>
    <definedName name="СС_СЫРТОЛ_ПК" localSheetId="7">[28]Калькуляции!$64:$64</definedName>
    <definedName name="СС_СЫРТОЛ_ПК" localSheetId="8">[28]Калькуляции!$64:$64</definedName>
    <definedName name="СС_СЫРТОЛ_ПК" localSheetId="9">[28]Калькуляции!$64:$64</definedName>
    <definedName name="СС_СЫРТОЛ_ПК" localSheetId="10">[28]Калькуляции!$64:$64</definedName>
    <definedName name="СС_СЫРТОЛ_ПК">[28]Калькуляции!$64:$64</definedName>
    <definedName name="сссс" localSheetId="6">'5 анализ экон эффект 25'!сссс</definedName>
    <definedName name="сссс" localSheetId="7">'5 анализ экон эффект 26'!сссс</definedName>
    <definedName name="сссс" localSheetId="8">'5 анализ экон эффект 27'!сссс</definedName>
    <definedName name="сссс" localSheetId="9">'5 анализ экон эффект 28'!сссс</definedName>
    <definedName name="сссс" localSheetId="10">'5 анализ экон эффект 29'!сссс</definedName>
    <definedName name="сссс">[0]!сссс</definedName>
    <definedName name="ссы" localSheetId="6">'5 анализ экон эффект 25'!ссы</definedName>
    <definedName name="ссы" localSheetId="7">'5 анализ экон эффект 26'!ссы</definedName>
    <definedName name="ссы" localSheetId="8">'5 анализ экон эффект 27'!ссы</definedName>
    <definedName name="ссы" localSheetId="9">'5 анализ экон эффект 28'!ссы</definedName>
    <definedName name="ссы" localSheetId="10">'5 анализ экон эффект 29'!ссы</definedName>
    <definedName name="ссы">[0]!ссы</definedName>
    <definedName name="ссы2" localSheetId="6">'5 анализ экон эффект 25'!ссы2</definedName>
    <definedName name="ссы2" localSheetId="7">'5 анализ экон эффект 26'!ссы2</definedName>
    <definedName name="ссы2" localSheetId="8">'5 анализ экон эффект 27'!ссы2</definedName>
    <definedName name="ссы2" localSheetId="9">'5 анализ экон эффект 28'!ссы2</definedName>
    <definedName name="ссы2" localSheetId="10">'5 анализ экон эффект 29'!ссы2</definedName>
    <definedName name="ссы2">[0]!ссы2</definedName>
    <definedName name="Старкон2">[29]Дебиторка!$J$45</definedName>
    <definedName name="статьи" localSheetId="6">#REF!</definedName>
    <definedName name="статьи" localSheetId="7">#REF!</definedName>
    <definedName name="статьи" localSheetId="8">#REF!</definedName>
    <definedName name="статьи" localSheetId="9">#REF!</definedName>
    <definedName name="статьи" localSheetId="10">#REF!</definedName>
    <definedName name="статьи">#REF!</definedName>
    <definedName name="статьи_план" localSheetId="6">#REF!</definedName>
    <definedName name="статьи_план" localSheetId="7">#REF!</definedName>
    <definedName name="статьи_план" localSheetId="8">#REF!</definedName>
    <definedName name="статьи_план" localSheetId="9">#REF!</definedName>
    <definedName name="статьи_план" localSheetId="10">#REF!</definedName>
    <definedName name="статьи_план">#REF!</definedName>
    <definedName name="статьи_факт" localSheetId="6">#REF!</definedName>
    <definedName name="статьи_факт" localSheetId="7">#REF!</definedName>
    <definedName name="статьи_факт" localSheetId="8">#REF!</definedName>
    <definedName name="статьи_факт" localSheetId="9">#REF!</definedName>
    <definedName name="статьи_факт" localSheetId="10">#REF!</definedName>
    <definedName name="статьи_факт">#REF!</definedName>
    <definedName name="сто" localSheetId="6">#REF!</definedName>
    <definedName name="сто" localSheetId="7">#REF!</definedName>
    <definedName name="сто" localSheetId="8">#REF!</definedName>
    <definedName name="сто" localSheetId="9">#REF!</definedName>
    <definedName name="сто" localSheetId="10">#REF!</definedName>
    <definedName name="сто">#REF!</definedName>
    <definedName name="сто_проц_ф" localSheetId="6">#REF!</definedName>
    <definedName name="сто_проц_ф" localSheetId="7">#REF!</definedName>
    <definedName name="сто_проц_ф" localSheetId="8">#REF!</definedName>
    <definedName name="сто_проц_ф" localSheetId="9">#REF!</definedName>
    <definedName name="сто_проц_ф" localSheetId="10">#REF!</definedName>
    <definedName name="сто_проц_ф">#REF!</definedName>
    <definedName name="сто_процентов" localSheetId="6">#REF!</definedName>
    <definedName name="сто_процентов" localSheetId="7">#REF!</definedName>
    <definedName name="сто_процентов" localSheetId="8">#REF!</definedName>
    <definedName name="сто_процентов" localSheetId="9">#REF!</definedName>
    <definedName name="сто_процентов" localSheetId="10">#REF!</definedName>
    <definedName name="сто_процентов">#REF!</definedName>
    <definedName name="СтрокаЗаголовок">[48]Январь!$C$8:$C$264</definedName>
    <definedName name="СтрокаИмя">[48]Январь!$D$8:$D$264</definedName>
    <definedName name="СтрокаКод">[48]Январь!$E$8:$E$264</definedName>
    <definedName name="СтрокаСумма">[48]Январь!$B$8:$B$264</definedName>
    <definedName name="сумм" localSheetId="6">#REF!</definedName>
    <definedName name="сумм" localSheetId="7">#REF!</definedName>
    <definedName name="сумм" localSheetId="8">#REF!</definedName>
    <definedName name="сумм" localSheetId="9">#REF!</definedName>
    <definedName name="сумм" localSheetId="10">#REF!</definedName>
    <definedName name="сумм">#REF!</definedName>
    <definedName name="сумма">[54]Лист1!$I$4:$I$323</definedName>
    <definedName name="СЫР" localSheetId="6">#REF!</definedName>
    <definedName name="СЫР" localSheetId="7">#REF!</definedName>
    <definedName name="СЫР" localSheetId="8">#REF!</definedName>
    <definedName name="СЫР" localSheetId="9">#REF!</definedName>
    <definedName name="СЫР" localSheetId="10">#REF!</definedName>
    <definedName name="СЫР">#REF!</definedName>
    <definedName name="СЫР_ВН" localSheetId="6">#REF!</definedName>
    <definedName name="СЫР_ВН" localSheetId="7">#REF!</definedName>
    <definedName name="СЫР_ВН" localSheetId="8">#REF!</definedName>
    <definedName name="СЫР_ВН" localSheetId="9">#REF!</definedName>
    <definedName name="СЫР_ВН" localSheetId="10">#REF!</definedName>
    <definedName name="СЫР_ВН">#REF!</definedName>
    <definedName name="СЫР_ДП" localSheetId="6">[28]Калькуляции!#REF!</definedName>
    <definedName name="СЫР_ДП" localSheetId="7">[28]Калькуляции!#REF!</definedName>
    <definedName name="СЫР_ДП" localSheetId="8">[28]Калькуляции!#REF!</definedName>
    <definedName name="СЫР_ДП" localSheetId="9">[28]Калькуляции!#REF!</definedName>
    <definedName name="СЫР_ДП" localSheetId="10">[28]Калькуляции!#REF!</definedName>
    <definedName name="СЫР_ДП">[28]Калькуляции!#REF!</definedName>
    <definedName name="СЫР_ТОЛ" localSheetId="6">#REF!</definedName>
    <definedName name="СЫР_ТОЛ" localSheetId="7">#REF!</definedName>
    <definedName name="СЫР_ТОЛ" localSheetId="8">#REF!</definedName>
    <definedName name="СЫР_ТОЛ" localSheetId="9">#REF!</definedName>
    <definedName name="СЫР_ТОЛ" localSheetId="10">#REF!</definedName>
    <definedName name="СЫР_ТОЛ">#REF!</definedName>
    <definedName name="СЫР_ТОЛ_А" localSheetId="6">[28]Калькуляции!#REF!</definedName>
    <definedName name="СЫР_ТОЛ_А" localSheetId="7">[28]Калькуляции!#REF!</definedName>
    <definedName name="СЫР_ТОЛ_А" localSheetId="8">[28]Калькуляции!#REF!</definedName>
    <definedName name="СЫР_ТОЛ_А" localSheetId="9">[28]Калькуляции!#REF!</definedName>
    <definedName name="СЫР_ТОЛ_А" localSheetId="10">[28]Калькуляции!#REF!</definedName>
    <definedName name="СЫР_ТОЛ_А">[28]Калькуляции!#REF!</definedName>
    <definedName name="СЫР_ТОЛ_К" localSheetId="6">[28]Калькуляции!#REF!</definedName>
    <definedName name="СЫР_ТОЛ_К" localSheetId="7">[28]Калькуляции!#REF!</definedName>
    <definedName name="СЫР_ТОЛ_К" localSheetId="8">[28]Калькуляции!#REF!</definedName>
    <definedName name="СЫР_ТОЛ_К" localSheetId="9">[28]Калькуляции!#REF!</definedName>
    <definedName name="СЫР_ТОЛ_К" localSheetId="10">[28]Калькуляции!#REF!</definedName>
    <definedName name="СЫР_ТОЛ_К">[28]Калькуляции!#REF!</definedName>
    <definedName name="СЫР_ТОЛ_П" localSheetId="6">[28]Калькуляции!#REF!</definedName>
    <definedName name="СЫР_ТОЛ_П" localSheetId="7">[28]Калькуляции!#REF!</definedName>
    <definedName name="СЫР_ТОЛ_П" localSheetId="8">[28]Калькуляции!#REF!</definedName>
    <definedName name="СЫР_ТОЛ_П" localSheetId="9">[28]Калькуляции!#REF!</definedName>
    <definedName name="СЫР_ТОЛ_П" localSheetId="10">[28]Калькуляции!#REF!</definedName>
    <definedName name="СЫР_ТОЛ_П">[28]Калькуляции!#REF!</definedName>
    <definedName name="СЫР_ТОЛ_ПК" localSheetId="6">[28]Калькуляции!#REF!</definedName>
    <definedName name="СЫР_ТОЛ_ПК" localSheetId="7">[28]Калькуляции!#REF!</definedName>
    <definedName name="СЫР_ТОЛ_ПК" localSheetId="8">[28]Калькуляции!#REF!</definedName>
    <definedName name="СЫР_ТОЛ_ПК" localSheetId="9">[28]Калькуляции!#REF!</definedName>
    <definedName name="СЫР_ТОЛ_ПК" localSheetId="10">[28]Калькуляции!#REF!</definedName>
    <definedName name="СЫР_ТОЛ_ПК">[28]Калькуляции!#REF!</definedName>
    <definedName name="СЫР_ТОЛ_СУМ" localSheetId="6">[28]Калькуляции!#REF!</definedName>
    <definedName name="СЫР_ТОЛ_СУМ" localSheetId="7">[28]Калькуляции!#REF!</definedName>
    <definedName name="СЫР_ТОЛ_СУМ" localSheetId="8">[28]Калькуляции!#REF!</definedName>
    <definedName name="СЫР_ТОЛ_СУМ" localSheetId="9">[28]Калькуляции!#REF!</definedName>
    <definedName name="СЫР_ТОЛ_СУМ" localSheetId="10">[28]Калькуляции!#REF!</definedName>
    <definedName name="СЫР_ТОЛ_СУМ">[28]Калькуляции!#REF!</definedName>
    <definedName name="СЫРА" localSheetId="6">#REF!</definedName>
    <definedName name="СЫРА" localSheetId="7">#REF!</definedName>
    <definedName name="СЫРА" localSheetId="8">#REF!</definedName>
    <definedName name="СЫРА" localSheetId="9">#REF!</definedName>
    <definedName name="СЫРА" localSheetId="10">#REF!</definedName>
    <definedName name="СЫРА">#REF!</definedName>
    <definedName name="СЫРЬЁ" localSheetId="6">#REF!</definedName>
    <definedName name="СЫРЬЁ" localSheetId="7">#REF!</definedName>
    <definedName name="СЫРЬЁ" localSheetId="8">#REF!</definedName>
    <definedName name="СЫРЬЁ" localSheetId="9">#REF!</definedName>
    <definedName name="СЫРЬЁ" localSheetId="10">#REF!</definedName>
    <definedName name="СЫРЬЁ">#REF!</definedName>
    <definedName name="т" localSheetId="6">'5 анализ экон эффект 25'!т</definedName>
    <definedName name="т" localSheetId="7">'5 анализ экон эффект 26'!т</definedName>
    <definedName name="т" localSheetId="8">'5 анализ экон эффект 27'!т</definedName>
    <definedName name="т" localSheetId="9">'5 анализ экон эффект 28'!т</definedName>
    <definedName name="т" localSheetId="10">'5 анализ экон эффект 29'!т</definedName>
    <definedName name="т">[0]!т</definedName>
    <definedName name="т1">'[53]2.2.4'!$F$36</definedName>
    <definedName name="т2">'[53]2.2.4'!$F$37</definedName>
    <definedName name="Таранов2">[29]Дебиторка!$J$32</definedName>
    <definedName name="ТВ_ЭЛЦ3" localSheetId="6">#REF!</definedName>
    <definedName name="ТВ_ЭЛЦ3" localSheetId="7">#REF!</definedName>
    <definedName name="ТВ_ЭЛЦ3" localSheetId="8">#REF!</definedName>
    <definedName name="ТВ_ЭЛЦ3" localSheetId="9">#REF!</definedName>
    <definedName name="ТВ_ЭЛЦ3" localSheetId="10">#REF!</definedName>
    <definedName name="ТВ_ЭЛЦ3">#REF!</definedName>
    <definedName name="ТВЁРДЫЙ" localSheetId="6">#REF!</definedName>
    <definedName name="ТВЁРДЫЙ" localSheetId="7">#REF!</definedName>
    <definedName name="ТВЁРДЫЙ" localSheetId="8">#REF!</definedName>
    <definedName name="ТВЁРДЫЙ" localSheetId="9">#REF!</definedName>
    <definedName name="ТВЁРДЫЙ" localSheetId="10">#REF!</definedName>
    <definedName name="ТВЁРДЫЙ">#REF!</definedName>
    <definedName name="тепло_проц_ф" localSheetId="6">#REF!</definedName>
    <definedName name="тепло_проц_ф" localSheetId="7">#REF!</definedName>
    <definedName name="тепло_проц_ф" localSheetId="8">#REF!</definedName>
    <definedName name="тепло_проц_ф" localSheetId="9">#REF!</definedName>
    <definedName name="тепло_проц_ф" localSheetId="10">#REF!</definedName>
    <definedName name="тепло_проц_ф">#REF!</definedName>
    <definedName name="тепло_процент" localSheetId="6">#REF!</definedName>
    <definedName name="тепло_процент" localSheetId="7">#REF!</definedName>
    <definedName name="тепло_процент" localSheetId="8">#REF!</definedName>
    <definedName name="тепло_процент" localSheetId="9">#REF!</definedName>
    <definedName name="тепло_процент" localSheetId="10">#REF!</definedName>
    <definedName name="тепло_процент">#REF!</definedName>
    <definedName name="ТЕРМ" localSheetId="6">[28]Калькуляции!#REF!</definedName>
    <definedName name="ТЕРМ" localSheetId="7">[28]Калькуляции!#REF!</definedName>
    <definedName name="ТЕРМ" localSheetId="8">[28]Калькуляции!#REF!</definedName>
    <definedName name="ТЕРМ" localSheetId="9">[28]Калькуляции!#REF!</definedName>
    <definedName name="ТЕРМ" localSheetId="10">[28]Калькуляции!#REF!</definedName>
    <definedName name="ТЕРМ">[28]Калькуляции!#REF!</definedName>
    <definedName name="ТЕРМ_ДАВ" localSheetId="6">[28]Калькуляции!#REF!</definedName>
    <definedName name="ТЕРМ_ДАВ" localSheetId="7">[28]Калькуляции!#REF!</definedName>
    <definedName name="ТЕРМ_ДАВ" localSheetId="8">[28]Калькуляции!#REF!</definedName>
    <definedName name="ТЕРМ_ДАВ" localSheetId="9">[28]Калькуляции!#REF!</definedName>
    <definedName name="ТЕРМ_ДАВ" localSheetId="10">[28]Калькуляции!#REF!</definedName>
    <definedName name="ТЕРМ_ДАВ">[28]Калькуляции!#REF!</definedName>
    <definedName name="ТЗР" localSheetId="6">#REF!</definedName>
    <definedName name="ТЗР" localSheetId="7">#REF!</definedName>
    <definedName name="ТЗР" localSheetId="8">#REF!</definedName>
    <definedName name="ТЗР" localSheetId="9">#REF!</definedName>
    <definedName name="ТЗР" localSheetId="10">#REF!</definedName>
    <definedName name="ТЗР">#REF!</definedName>
    <definedName name="ТИ" localSheetId="6">#REF!</definedName>
    <definedName name="ТИ" localSheetId="7">#REF!</definedName>
    <definedName name="ТИ" localSheetId="8">#REF!</definedName>
    <definedName name="ТИ" localSheetId="9">#REF!</definedName>
    <definedName name="ТИ" localSheetId="10">#REF!</definedName>
    <definedName name="ТИ">#REF!</definedName>
    <definedName name="Товарная_продукция_2" localSheetId="6">[50]июнь9!#REF!</definedName>
    <definedName name="Товарная_продукция_2" localSheetId="7">[50]июнь9!#REF!</definedName>
    <definedName name="Товарная_продукция_2" localSheetId="8">[50]июнь9!#REF!</definedName>
    <definedName name="Товарная_продукция_2" localSheetId="9">[50]июнь9!#REF!</definedName>
    <definedName name="Товарная_продукция_2" localSheetId="10">[50]июнь9!#REF!</definedName>
    <definedName name="Товарная_продукция_2">[50]июнь9!#REF!</definedName>
    <definedName name="ТОВАРНЫЙ" localSheetId="6">#REF!</definedName>
    <definedName name="ТОВАРНЫЙ" localSheetId="7">#REF!</definedName>
    <definedName name="ТОВАРНЫЙ" localSheetId="8">#REF!</definedName>
    <definedName name="ТОВАРНЫЙ" localSheetId="9">#REF!</definedName>
    <definedName name="ТОВАРНЫЙ" localSheetId="10">#REF!</definedName>
    <definedName name="ТОВАРНЫЙ">#REF!</definedName>
    <definedName name="ТОЛ" localSheetId="6">#REF!</definedName>
    <definedName name="ТОЛ" localSheetId="7">#REF!</definedName>
    <definedName name="ТОЛ" localSheetId="8">#REF!</definedName>
    <definedName name="ТОЛ" localSheetId="9">#REF!</definedName>
    <definedName name="ТОЛ" localSheetId="10">#REF!</definedName>
    <definedName name="ТОЛ">#REF!</definedName>
    <definedName name="ТОЛК_МЕЛ" localSheetId="6">[28]Калькуляции!#REF!</definedName>
    <definedName name="ТОЛК_МЕЛ" localSheetId="7">[28]Калькуляции!#REF!</definedName>
    <definedName name="ТОЛК_МЕЛ" localSheetId="8">[28]Калькуляции!#REF!</definedName>
    <definedName name="ТОЛК_МЕЛ" localSheetId="9">[28]Калькуляции!#REF!</definedName>
    <definedName name="ТОЛК_МЕЛ" localSheetId="10">[28]Калькуляции!#REF!</definedName>
    <definedName name="ТОЛК_МЕЛ">[28]Калькуляции!#REF!</definedName>
    <definedName name="ТОЛК_СЛТ" localSheetId="6">[28]Калькуляции!#REF!</definedName>
    <definedName name="ТОЛК_СЛТ" localSheetId="7">[28]Калькуляции!#REF!</definedName>
    <definedName name="ТОЛК_СЛТ" localSheetId="8">[28]Калькуляции!#REF!</definedName>
    <definedName name="ТОЛК_СЛТ" localSheetId="9">[28]Калькуляции!#REF!</definedName>
    <definedName name="ТОЛК_СЛТ" localSheetId="10">[28]Калькуляции!#REF!</definedName>
    <definedName name="ТОЛК_СЛТ">[28]Калькуляции!#REF!</definedName>
    <definedName name="ТОЛК_СУМ" localSheetId="6">[28]Калькуляции!#REF!</definedName>
    <definedName name="ТОЛК_СУМ" localSheetId="7">[28]Калькуляции!#REF!</definedName>
    <definedName name="ТОЛК_СУМ" localSheetId="8">[28]Калькуляции!#REF!</definedName>
    <definedName name="ТОЛК_СУМ" localSheetId="9">[28]Калькуляции!#REF!</definedName>
    <definedName name="ТОЛК_СУМ" localSheetId="10">[28]Калькуляции!#REF!</definedName>
    <definedName name="ТОЛК_СУМ">[28]Калькуляции!#REF!</definedName>
    <definedName name="ТОЛК_ТОБ" localSheetId="6">[28]Калькуляции!#REF!</definedName>
    <definedName name="ТОЛК_ТОБ" localSheetId="7">[28]Калькуляции!#REF!</definedName>
    <definedName name="ТОЛК_ТОБ" localSheetId="8">[28]Калькуляции!#REF!</definedName>
    <definedName name="ТОЛК_ТОБ" localSheetId="9">[28]Калькуляции!#REF!</definedName>
    <definedName name="ТОЛК_ТОБ" localSheetId="10">[28]Калькуляции!#REF!</definedName>
    <definedName name="ТОЛК_ТОБ">[28]Калькуляции!#REF!</definedName>
    <definedName name="ТОЛЛИНГ_МАССА" localSheetId="6">[28]Калькуляции!#REF!</definedName>
    <definedName name="ТОЛЛИНГ_МАССА" localSheetId="7">[28]Калькуляции!#REF!</definedName>
    <definedName name="ТОЛЛИНГ_МАССА" localSheetId="8">[28]Калькуляции!#REF!</definedName>
    <definedName name="ТОЛЛИНГ_МАССА" localSheetId="9">[28]Калькуляции!#REF!</definedName>
    <definedName name="ТОЛЛИНГ_МАССА" localSheetId="10">[28]Калькуляции!#REF!</definedName>
    <definedName name="ТОЛЛИНГ_МАССА">[28]Калькуляции!#REF!</definedName>
    <definedName name="ТОЛЛИНГ_СЫРЕЦ" localSheetId="6">#REF!</definedName>
    <definedName name="ТОЛЛИНГ_СЫРЕЦ" localSheetId="7">#REF!</definedName>
    <definedName name="ТОЛЛИНГ_СЫРЕЦ" localSheetId="8">#REF!</definedName>
    <definedName name="ТОЛЛИНГ_СЫРЕЦ" localSheetId="9">#REF!</definedName>
    <definedName name="ТОЛЛИНГ_СЫРЕЦ" localSheetId="10">#REF!</definedName>
    <definedName name="ТОЛЛИНГ_СЫРЕЦ">#REF!</definedName>
    <definedName name="ТОЛЛИНГ_СЫРЬЁ" localSheetId="6">[28]Калькуляции!#REF!</definedName>
    <definedName name="ТОЛЛИНГ_СЫРЬЁ" localSheetId="7">[28]Калькуляции!#REF!</definedName>
    <definedName name="ТОЛЛИНГ_СЫРЬЁ" localSheetId="8">[28]Калькуляции!#REF!</definedName>
    <definedName name="ТОЛЛИНГ_СЫРЬЁ" localSheetId="9">[28]Калькуляции!#REF!</definedName>
    <definedName name="ТОЛЛИНГ_СЫРЬЁ" localSheetId="10">[28]Калькуляции!#REF!</definedName>
    <definedName name="ТОЛЛИНГ_СЫРЬЁ">[28]Калькуляции!#REF!</definedName>
    <definedName name="тп" localSheetId="6" hidden="1">{#N/A,#N/A,TRUE,"Лист1";#N/A,#N/A,TRUE,"Лист2";#N/A,#N/A,TRUE,"Лист3"}</definedName>
    <definedName name="тп" localSheetId="7" hidden="1">{#N/A,#N/A,TRUE,"Лист1";#N/A,#N/A,TRUE,"Лист2";#N/A,#N/A,TRUE,"Лист3"}</definedName>
    <definedName name="тп" localSheetId="8" hidden="1">{#N/A,#N/A,TRUE,"Лист1";#N/A,#N/A,TRUE,"Лист2";#N/A,#N/A,TRUE,"Лист3"}</definedName>
    <definedName name="тп" localSheetId="9" hidden="1">{#N/A,#N/A,TRUE,"Лист1";#N/A,#N/A,TRUE,"Лист2";#N/A,#N/A,TRUE,"Лист3"}</definedName>
    <definedName name="тп" localSheetId="10" hidden="1">{#N/A,#N/A,TRUE,"Лист1";#N/A,#N/A,TRUE,"Лист2";#N/A,#N/A,TRUE,"Лист3"}</definedName>
    <definedName name="тп" hidden="1">{#N/A,#N/A,TRUE,"Лист1";#N/A,#N/A,TRUE,"Лист2";#N/A,#N/A,TRUE,"Лист3"}</definedName>
    <definedName name="ТР" localSheetId="6">#REF!</definedName>
    <definedName name="ТР" localSheetId="7">#REF!</definedName>
    <definedName name="ТР" localSheetId="8">#REF!</definedName>
    <definedName name="ТР" localSheetId="9">#REF!</definedName>
    <definedName name="ТР" localSheetId="10">#REF!</definedName>
    <definedName name="ТР">#REF!</definedName>
    <definedName name="третий" localSheetId="6">#REF!</definedName>
    <definedName name="третий" localSheetId="7">#REF!</definedName>
    <definedName name="третий" localSheetId="8">#REF!</definedName>
    <definedName name="третий" localSheetId="9">#REF!</definedName>
    <definedName name="третий" localSheetId="10">#REF!</definedName>
    <definedName name="третий">#REF!</definedName>
    <definedName name="тт" localSheetId="6">#REF!</definedName>
    <definedName name="тт" localSheetId="7">#REF!</definedName>
    <definedName name="тт" localSheetId="8">#REF!</definedName>
    <definedName name="тт" localSheetId="9">#REF!</definedName>
    <definedName name="тт" localSheetId="10">#REF!</definedName>
    <definedName name="тт">#REF!</definedName>
    <definedName name="тэ" localSheetId="6">#REF!</definedName>
    <definedName name="тэ" localSheetId="7">#REF!</definedName>
    <definedName name="тэ" localSheetId="8">#REF!</definedName>
    <definedName name="тэ" localSheetId="9">#REF!</definedName>
    <definedName name="тэ" localSheetId="10">#REF!</definedName>
    <definedName name="тэ">#REF!</definedName>
    <definedName name="у" localSheetId="6">'5 анализ экон эффект 25'!у</definedName>
    <definedName name="у" localSheetId="7">'5 анализ экон эффект 26'!у</definedName>
    <definedName name="у" localSheetId="8">'5 анализ экон эффект 27'!у</definedName>
    <definedName name="у" localSheetId="9">'5 анализ экон эффект 28'!у</definedName>
    <definedName name="у" localSheetId="10">'5 анализ экон эффект 29'!у</definedName>
    <definedName name="у">[0]!у</definedName>
    <definedName name="УГОЛЬ">[43]Справочники!$A$19:$A$21</definedName>
    <definedName name="ук" localSheetId="6">'5 анализ экон эффект 25'!ук</definedName>
    <definedName name="ук" localSheetId="7">'5 анализ экон эффект 26'!ук</definedName>
    <definedName name="ук" localSheetId="8">'5 анализ экон эффект 27'!ук</definedName>
    <definedName name="ук" localSheetId="9">'5 анализ экон эффект 28'!ук</definedName>
    <definedName name="ук" localSheetId="10">'5 анализ экон эффект 29'!ук</definedName>
    <definedName name="ук">[0]!ук</definedName>
    <definedName name="укеееукеееееееееееееее" localSheetId="6" hidden="1">{#N/A,#N/A,TRUE,"Лист1";#N/A,#N/A,TRUE,"Лист2";#N/A,#N/A,TRUE,"Лист3"}</definedName>
    <definedName name="укеееукеееееееееееееее" localSheetId="7" hidden="1">{#N/A,#N/A,TRUE,"Лист1";#N/A,#N/A,TRUE,"Лист2";#N/A,#N/A,TRUE,"Лист3"}</definedName>
    <definedName name="укеееукеееееееееееееее" localSheetId="8" hidden="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0" hidden="1">{#N/A,#N/A,TRUE,"Лист1";#N/A,#N/A,TRUE,"Лист2";#N/A,#N/A,TRUE,"Лист3"}</definedName>
    <definedName name="укеееукеееееееееееееее" hidden="1">{#N/A,#N/A,TRUE,"Лист1";#N/A,#N/A,TRUE,"Лист2";#N/A,#N/A,TRUE,"Лист3"}</definedName>
    <definedName name="укеукеуеуе" localSheetId="6" hidden="1">{#N/A,#N/A,TRUE,"Лист1";#N/A,#N/A,TRUE,"Лист2";#N/A,#N/A,TRUE,"Лист3"}</definedName>
    <definedName name="укеукеуеуе" localSheetId="7" hidden="1">{#N/A,#N/A,TRUE,"Лист1";#N/A,#N/A,TRUE,"Лист2";#N/A,#N/A,TRUE,"Лист3"}</definedName>
    <definedName name="укеукеуеуе" localSheetId="8" hidden="1">{#N/A,#N/A,TRUE,"Лист1";#N/A,#N/A,TRUE,"Лист2";#N/A,#N/A,TRUE,"Лист3"}</definedName>
    <definedName name="укеукеуеуе" localSheetId="9" hidden="1">{#N/A,#N/A,TRUE,"Лист1";#N/A,#N/A,TRUE,"Лист2";#N/A,#N/A,TRUE,"Лист3"}</definedName>
    <definedName name="укеукеуеуе" localSheetId="10" hidden="1">{#N/A,#N/A,TRUE,"Лист1";#N/A,#N/A,TRUE,"Лист2";#N/A,#N/A,TRUE,"Лист3"}</definedName>
    <definedName name="укеукеуеуе" hidden="1">{#N/A,#N/A,TRUE,"Лист1";#N/A,#N/A,TRUE,"Лист2";#N/A,#N/A,TRUE,"Лист3"}</definedName>
    <definedName name="УП" localSheetId="6">'5 анализ экон эффект 25'!УП</definedName>
    <definedName name="УП" localSheetId="7">'5 анализ экон эффект 26'!УП</definedName>
    <definedName name="УП" localSheetId="8">'5 анализ экон эффект 27'!УП</definedName>
    <definedName name="УП" localSheetId="9">'5 анализ экон эффект 28'!УП</definedName>
    <definedName name="УП" localSheetId="10">'5 анализ экон эффект 29'!УП</definedName>
    <definedName name="УП">[0]!УП</definedName>
    <definedName name="УСЛУГИ_6063" localSheetId="6">[28]Калькуляции!#REF!</definedName>
    <definedName name="УСЛУГИ_6063" localSheetId="7">[28]Калькуляции!#REF!</definedName>
    <definedName name="УСЛУГИ_6063" localSheetId="8">[28]Калькуляции!#REF!</definedName>
    <definedName name="УСЛУГИ_6063" localSheetId="9">[28]Калькуляции!#REF!</definedName>
    <definedName name="УСЛУГИ_6063" localSheetId="10">[28]Калькуляции!#REF!</definedName>
    <definedName name="УСЛУГИ_6063">[28]Калькуляции!#REF!</definedName>
    <definedName name="уфе" localSheetId="6">'5 анализ экон эффект 25'!уфе</definedName>
    <definedName name="уфе" localSheetId="7">'5 анализ экон эффект 26'!уфе</definedName>
    <definedName name="уфе" localSheetId="8">'5 анализ экон эффект 27'!уфе</definedName>
    <definedName name="уфе" localSheetId="9">'5 анализ экон эффект 28'!уфе</definedName>
    <definedName name="уфе" localSheetId="10">'5 анализ экон эффект 29'!уфе</definedName>
    <definedName name="уфе">[0]!уфе</definedName>
    <definedName name="уфэ" localSheetId="6">'5 анализ экон эффект 25'!уфэ</definedName>
    <definedName name="уфэ" localSheetId="7">'5 анализ экон эффект 26'!уфэ</definedName>
    <definedName name="уфэ" localSheetId="8">'5 анализ экон эффект 27'!уфэ</definedName>
    <definedName name="уфэ" localSheetId="9">'5 анализ экон эффект 28'!уфэ</definedName>
    <definedName name="уфэ" localSheetId="10">'5 анализ экон эффект 29'!уфэ</definedName>
    <definedName name="уфэ">[0]!уфэ</definedName>
    <definedName name="ф" localSheetId="6" hidden="1">{"konoplin - Личное представление",#N/A,TRUE,"ФинПлан_1кв";"konoplin - Личное представление",#N/A,TRUE,"ФинПлан_2кв"}</definedName>
    <definedName name="ф" localSheetId="7" hidden="1">{"konoplin - Личное представление",#N/A,TRUE,"ФинПлан_1кв";"konoplin - Личное представление",#N/A,TRUE,"ФинПлан_2кв"}</definedName>
    <definedName name="ф" localSheetId="8" hidden="1">{"konoplin - Личное представление",#N/A,TRUE,"ФинПлан_1кв";"konoplin - Личное представление",#N/A,TRUE,"ФинПлан_2кв"}</definedName>
    <definedName name="ф" localSheetId="9" hidden="1">{"konoplin - Личное представление",#N/A,TRUE,"ФинПлан_1кв";"konoplin - Личное представление",#N/A,TRUE,"ФинПлан_2кв"}</definedName>
    <definedName name="ф" localSheetId="10"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6">#REF!</definedName>
    <definedName name="факт" localSheetId="7">#REF!</definedName>
    <definedName name="факт" localSheetId="8">#REF!</definedName>
    <definedName name="факт" localSheetId="9">#REF!</definedName>
    <definedName name="факт" localSheetId="10">#REF!</definedName>
    <definedName name="факт">#REF!</definedName>
    <definedName name="факт1" localSheetId="6">#REF!</definedName>
    <definedName name="факт1" localSheetId="7">#REF!</definedName>
    <definedName name="факт1" localSheetId="8">#REF!</definedName>
    <definedName name="факт1" localSheetId="9">#REF!</definedName>
    <definedName name="факт1" localSheetId="10">#REF!</definedName>
    <definedName name="факт1">#REF!</definedName>
    <definedName name="ФЕВ_РУБ" localSheetId="6">#REF!</definedName>
    <definedName name="ФЕВ_РУБ" localSheetId="7">#REF!</definedName>
    <definedName name="ФЕВ_РУБ" localSheetId="8">#REF!</definedName>
    <definedName name="ФЕВ_РУБ" localSheetId="9">#REF!</definedName>
    <definedName name="ФЕВ_РУБ" localSheetId="10">#REF!</definedName>
    <definedName name="ФЕВ_РУБ">#REF!</definedName>
    <definedName name="ФЕВ_ТОН" localSheetId="6">#REF!</definedName>
    <definedName name="ФЕВ_ТОН" localSheetId="7">#REF!</definedName>
    <definedName name="ФЕВ_ТОН" localSheetId="8">#REF!</definedName>
    <definedName name="ФЕВ_ТОН" localSheetId="9">#REF!</definedName>
    <definedName name="ФЕВ_ТОН" localSheetId="10">#REF!</definedName>
    <definedName name="ФЕВ_ТОН">#REF!</definedName>
    <definedName name="февраль" localSheetId="6">#REF!</definedName>
    <definedName name="февраль" localSheetId="7">#REF!</definedName>
    <definedName name="февраль" localSheetId="8">#REF!</definedName>
    <definedName name="февраль" localSheetId="9">#REF!</definedName>
    <definedName name="февраль" localSheetId="10">#REF!</definedName>
    <definedName name="февраль">#REF!</definedName>
    <definedName name="физ_тариф" localSheetId="6">#REF!</definedName>
    <definedName name="физ_тариф" localSheetId="7">#REF!</definedName>
    <definedName name="физ_тариф" localSheetId="8">#REF!</definedName>
    <definedName name="физ_тариф" localSheetId="9">#REF!</definedName>
    <definedName name="физ_тариф" localSheetId="10">#REF!</definedName>
    <definedName name="физ_тариф">#REF!</definedName>
    <definedName name="фин_">[55]коэфф!$B$2</definedName>
    <definedName name="ФЛ_К" localSheetId="6">#REF!</definedName>
    <definedName name="ФЛ_К" localSheetId="7">#REF!</definedName>
    <definedName name="ФЛ_К" localSheetId="8">#REF!</definedName>
    <definedName name="ФЛ_К" localSheetId="9">#REF!</definedName>
    <definedName name="ФЛ_К" localSheetId="10">#REF!</definedName>
    <definedName name="ФЛ_К">#REF!</definedName>
    <definedName name="ФЛОТ_ОКСА" localSheetId="6">[28]Калькуляции!#REF!</definedName>
    <definedName name="ФЛОТ_ОКСА" localSheetId="7">[28]Калькуляции!#REF!</definedName>
    <definedName name="ФЛОТ_ОКСА" localSheetId="8">[28]Калькуляции!#REF!</definedName>
    <definedName name="ФЛОТ_ОКСА" localSheetId="9">[28]Калькуляции!#REF!</definedName>
    <definedName name="ФЛОТ_ОКСА" localSheetId="10">[28]Калькуляции!#REF!</definedName>
    <definedName name="ФЛОТ_ОКСА">[28]Калькуляции!#REF!</definedName>
    <definedName name="форм" localSheetId="6">#REF!</definedName>
    <definedName name="форм" localSheetId="7">#REF!</definedName>
    <definedName name="форм" localSheetId="8">#REF!</definedName>
    <definedName name="форм" localSheetId="9">#REF!</definedName>
    <definedName name="форм" localSheetId="10">#REF!</definedName>
    <definedName name="форм">#REF!</definedName>
    <definedName name="Формат_ширина" localSheetId="6">'5 анализ экон эффект 25'!Формат_ширина</definedName>
    <definedName name="Формат_ширина" localSheetId="7">'5 анализ экон эффект 26'!Формат_ширина</definedName>
    <definedName name="Формат_ширина" localSheetId="8">'5 анализ экон эффект 27'!Формат_ширина</definedName>
    <definedName name="Формат_ширина" localSheetId="9">'5 анализ экон эффект 28'!Формат_ширина</definedName>
    <definedName name="Формат_ширина" localSheetId="10">'5 анализ экон эффект 29'!Формат_ширина</definedName>
    <definedName name="Формат_ширина">[0]!Формат_ширина</definedName>
    <definedName name="формулы" localSheetId="6">#REF!</definedName>
    <definedName name="формулы" localSheetId="7">#REF!</definedName>
    <definedName name="формулы" localSheetId="8">#REF!</definedName>
    <definedName name="формулы" localSheetId="9">#REF!</definedName>
    <definedName name="формулы" localSheetId="10">#REF!</definedName>
    <definedName name="формулы">#REF!</definedName>
    <definedName name="ФТ_К" localSheetId="6">#REF!</definedName>
    <definedName name="ФТ_К" localSheetId="7">#REF!</definedName>
    <definedName name="ФТ_К" localSheetId="8">#REF!</definedName>
    <definedName name="ФТ_К" localSheetId="9">#REF!</definedName>
    <definedName name="ФТ_К" localSheetId="10">#REF!</definedName>
    <definedName name="ФТ_К">#REF!</definedName>
    <definedName name="ффф" localSheetId="6">#REF!</definedName>
    <definedName name="ффф" localSheetId="7">#REF!</definedName>
    <definedName name="ффф" localSheetId="8">#REF!</definedName>
    <definedName name="ффф" localSheetId="9">#REF!</definedName>
    <definedName name="ффф" localSheetId="10">#REF!</definedName>
    <definedName name="ффф">#REF!</definedName>
    <definedName name="ФФФ1" localSheetId="6">#REF!</definedName>
    <definedName name="ФФФ1" localSheetId="7">#REF!</definedName>
    <definedName name="ФФФ1" localSheetId="8">#REF!</definedName>
    <definedName name="ФФФ1" localSheetId="9">#REF!</definedName>
    <definedName name="ФФФ1" localSheetId="10">#REF!</definedName>
    <definedName name="ФФФ1">#REF!</definedName>
    <definedName name="ФФФ2" localSheetId="6">#REF!</definedName>
    <definedName name="ФФФ2" localSheetId="7">#REF!</definedName>
    <definedName name="ФФФ2" localSheetId="8">#REF!</definedName>
    <definedName name="ФФФ2" localSheetId="9">#REF!</definedName>
    <definedName name="ФФФ2" localSheetId="10">#REF!</definedName>
    <definedName name="ФФФ2">#REF!</definedName>
    <definedName name="ФФФФ" localSheetId="6">#REF!</definedName>
    <definedName name="ФФФФ" localSheetId="7">#REF!</definedName>
    <definedName name="ФФФФ" localSheetId="8">#REF!</definedName>
    <definedName name="ФФФФ" localSheetId="9">#REF!</definedName>
    <definedName name="ФФФФ" localSheetId="10">#REF!</definedName>
    <definedName name="ФФФФ">#REF!</definedName>
    <definedName name="ФЫ" localSheetId="6">#REF!</definedName>
    <definedName name="ФЫ" localSheetId="7">#REF!</definedName>
    <definedName name="ФЫ" localSheetId="8">#REF!</definedName>
    <definedName name="ФЫ" localSheetId="9">#REF!</definedName>
    <definedName name="ФЫ" localSheetId="10">#REF!</definedName>
    <definedName name="ФЫ">#REF!</definedName>
    <definedName name="фыв" localSheetId="6">'5 анализ экон эффект 25'!фыв</definedName>
    <definedName name="фыв" localSheetId="7">'5 анализ экон эффект 26'!фыв</definedName>
    <definedName name="фыв" localSheetId="8">'5 анализ экон эффект 27'!фыв</definedName>
    <definedName name="фыв" localSheetId="9">'5 анализ экон эффект 28'!фыв</definedName>
    <definedName name="фыв" localSheetId="10">'5 анализ экон эффект 29'!фыв</definedName>
    <definedName name="фыв">[0]!фыв</definedName>
    <definedName name="х" localSheetId="6">'5 анализ экон эффект 25'!х</definedName>
    <definedName name="х" localSheetId="7">'5 анализ экон эффект 26'!х</definedName>
    <definedName name="х" localSheetId="8">'5 анализ экон эффект 27'!х</definedName>
    <definedName name="х" localSheetId="9">'5 анализ экон эффект 28'!х</definedName>
    <definedName name="х" localSheetId="10">'5 анализ экон эффект 29'!х</definedName>
    <definedName name="х">[0]!х</definedName>
    <definedName name="ХЛ_Н" localSheetId="6">#REF!</definedName>
    <definedName name="ХЛ_Н" localSheetId="7">#REF!</definedName>
    <definedName name="ХЛ_Н" localSheetId="8">#REF!</definedName>
    <definedName name="ХЛ_Н" localSheetId="9">#REF!</definedName>
    <definedName name="ХЛ_Н" localSheetId="10">#REF!</definedName>
    <definedName name="ХЛ_Н">#REF!</definedName>
    <definedName name="хоз.работы">'[30]цены цехов'!$D$31</definedName>
    <definedName name="ц" localSheetId="6">'5 анализ экон эффект 25'!ц</definedName>
    <definedName name="ц" localSheetId="7">'5 анализ экон эффект 26'!ц</definedName>
    <definedName name="ц" localSheetId="8">'5 анализ экон эффект 27'!ц</definedName>
    <definedName name="ц" localSheetId="9">'5 анализ экон эффект 28'!ц</definedName>
    <definedName name="ц" localSheetId="10">'5 анализ экон эффект 29'!ц</definedName>
    <definedName name="ц">[0]!ц</definedName>
    <definedName name="ЦЕННЗП_АВЧ" localSheetId="6">#REF!</definedName>
    <definedName name="ЦЕННЗП_АВЧ" localSheetId="7">#REF!</definedName>
    <definedName name="ЦЕННЗП_АВЧ" localSheetId="8">#REF!</definedName>
    <definedName name="ЦЕННЗП_АВЧ" localSheetId="9">#REF!</definedName>
    <definedName name="ЦЕННЗП_АВЧ" localSheetId="10">#REF!</definedName>
    <definedName name="ЦЕННЗП_АВЧ">#REF!</definedName>
    <definedName name="ЦЕННЗП_АТЧ" localSheetId="6">#REF!</definedName>
    <definedName name="ЦЕННЗП_АТЧ" localSheetId="7">#REF!</definedName>
    <definedName name="ЦЕННЗП_АТЧ" localSheetId="8">#REF!</definedName>
    <definedName name="ЦЕННЗП_АТЧ" localSheetId="9">#REF!</definedName>
    <definedName name="ЦЕННЗП_АТЧ" localSheetId="10">#REF!</definedName>
    <definedName name="ЦЕННЗП_АТЧ">#REF!</definedName>
    <definedName name="ЦЕХ_К" localSheetId="6">[28]Калькуляции!#REF!</definedName>
    <definedName name="ЦЕХ_К" localSheetId="7">[28]Калькуляции!#REF!</definedName>
    <definedName name="ЦЕХ_К" localSheetId="8">[28]Калькуляции!#REF!</definedName>
    <definedName name="ЦЕХ_К" localSheetId="9">[28]Калькуляции!#REF!</definedName>
    <definedName name="ЦЕХ_К" localSheetId="10">[28]Калькуляции!#REF!</definedName>
    <definedName name="ЦЕХ_К">[28]Калькуляции!#REF!</definedName>
    <definedName name="ЦЕХОВЫЕ" localSheetId="6">#REF!</definedName>
    <definedName name="ЦЕХОВЫЕ" localSheetId="7">#REF!</definedName>
    <definedName name="ЦЕХОВЫЕ" localSheetId="8">#REF!</definedName>
    <definedName name="ЦЕХОВЫЕ" localSheetId="9">#REF!</definedName>
    <definedName name="ЦЕХОВЫЕ" localSheetId="10">#REF!</definedName>
    <definedName name="ЦЕХОВЫЕ">#REF!</definedName>
    <definedName name="ЦЕХР" localSheetId="6">#REF!</definedName>
    <definedName name="ЦЕХР" localSheetId="7">#REF!</definedName>
    <definedName name="ЦЕХР" localSheetId="8">#REF!</definedName>
    <definedName name="ЦЕХР" localSheetId="9">#REF!</definedName>
    <definedName name="ЦЕХР" localSheetId="10">#REF!</definedName>
    <definedName name="ЦЕХР">#REF!</definedName>
    <definedName name="ЦЕХРИТ" localSheetId="6">#REF!</definedName>
    <definedName name="ЦЕХРИТ" localSheetId="7">#REF!</definedName>
    <definedName name="ЦЕХРИТ" localSheetId="8">#REF!</definedName>
    <definedName name="ЦЕХРИТ" localSheetId="9">#REF!</definedName>
    <definedName name="ЦЕХРИТ" localSheetId="10">#REF!</definedName>
    <definedName name="ЦЕХРИТ">#REF!</definedName>
    <definedName name="ЦЕХС" localSheetId="6">#REF!</definedName>
    <definedName name="ЦЕХС" localSheetId="7">#REF!</definedName>
    <definedName name="ЦЕХС" localSheetId="8">#REF!</definedName>
    <definedName name="ЦЕХС" localSheetId="9">#REF!</definedName>
    <definedName name="ЦЕХС" localSheetId="10">#REF!</definedName>
    <definedName name="ЦЕХС">#REF!</definedName>
    <definedName name="ЦЕХСЕБ_ВСЕГО" localSheetId="6">[28]Калькуляции!$1400:$1400</definedName>
    <definedName name="ЦЕХСЕБ_ВСЕГО" localSheetId="7">[28]Калькуляции!$1400:$1400</definedName>
    <definedName name="ЦЕХСЕБ_ВСЕГО" localSheetId="8">[28]Калькуляции!$1400:$1400</definedName>
    <definedName name="ЦЕХСЕБ_ВСЕГО" localSheetId="9">[28]Калькуляции!$1400:$1400</definedName>
    <definedName name="ЦЕХСЕБ_ВСЕГО" localSheetId="10">[28]Калькуляции!$1400:$1400</definedName>
    <definedName name="ЦЕХСЕБ_ВСЕГО">[28]Калькуляции!$1400:$1400</definedName>
    <definedName name="ЦЛК">'[30]цены цехов'!$D$56</definedName>
    <definedName name="ЦРО">'[30]цены цехов'!$D$25</definedName>
    <definedName name="ЦС_В" localSheetId="6">[28]Калькуляции!#REF!</definedName>
    <definedName name="ЦС_В" localSheetId="7">[28]Калькуляции!#REF!</definedName>
    <definedName name="ЦС_В" localSheetId="8">[28]Калькуляции!#REF!</definedName>
    <definedName name="ЦС_В" localSheetId="9">[28]Калькуляции!#REF!</definedName>
    <definedName name="ЦС_В" localSheetId="10">[28]Калькуляции!#REF!</definedName>
    <definedName name="ЦС_В">[28]Калькуляции!#REF!</definedName>
    <definedName name="ЦС_ДП" localSheetId="6">[28]Калькуляции!#REF!</definedName>
    <definedName name="ЦС_ДП" localSheetId="7">[28]Калькуляции!#REF!</definedName>
    <definedName name="ЦС_ДП" localSheetId="8">[28]Калькуляции!#REF!</definedName>
    <definedName name="ЦС_ДП" localSheetId="9">[28]Калькуляции!#REF!</definedName>
    <definedName name="ЦС_ДП" localSheetId="10">[28]Калькуляции!#REF!</definedName>
    <definedName name="ЦС_ДП">[28]Калькуляции!#REF!</definedName>
    <definedName name="ЦС_Т" localSheetId="6">[28]Калькуляции!#REF!</definedName>
    <definedName name="ЦС_Т" localSheetId="7">[28]Калькуляции!#REF!</definedName>
    <definedName name="ЦС_Т" localSheetId="8">[28]Калькуляции!#REF!</definedName>
    <definedName name="ЦС_Т" localSheetId="9">[28]Калькуляции!#REF!</definedName>
    <definedName name="ЦС_Т" localSheetId="10">[28]Калькуляции!#REF!</definedName>
    <definedName name="ЦС_Т">[28]Калькуляции!#REF!</definedName>
    <definedName name="ЦС_Т_А" localSheetId="6">[28]Калькуляции!#REF!</definedName>
    <definedName name="ЦС_Т_А" localSheetId="7">[28]Калькуляции!#REF!</definedName>
    <definedName name="ЦС_Т_А" localSheetId="8">[28]Калькуляции!#REF!</definedName>
    <definedName name="ЦС_Т_А" localSheetId="9">[28]Калькуляции!#REF!</definedName>
    <definedName name="ЦС_Т_А" localSheetId="10">[28]Калькуляции!#REF!</definedName>
    <definedName name="ЦС_Т_А">[28]Калькуляции!#REF!</definedName>
    <definedName name="ЦС_Т_П" localSheetId="6">[28]Калькуляции!#REF!</definedName>
    <definedName name="ЦС_Т_П" localSheetId="7">[28]Калькуляции!#REF!</definedName>
    <definedName name="ЦС_Т_П" localSheetId="8">[28]Калькуляции!#REF!</definedName>
    <definedName name="ЦС_Т_П" localSheetId="9">[28]Калькуляции!#REF!</definedName>
    <definedName name="ЦС_Т_П" localSheetId="10">[28]Калькуляции!#REF!</definedName>
    <definedName name="ЦС_Т_П">[28]Калькуляции!#REF!</definedName>
    <definedName name="ЦС_Т_ПК" localSheetId="6">[28]Калькуляции!#REF!</definedName>
    <definedName name="ЦС_Т_ПК" localSheetId="7">[28]Калькуляции!#REF!</definedName>
    <definedName name="ЦС_Т_ПК" localSheetId="8">[28]Калькуляции!#REF!</definedName>
    <definedName name="ЦС_Т_ПК" localSheetId="9">[28]Калькуляции!#REF!</definedName>
    <definedName name="ЦС_Т_ПК" localSheetId="10">[28]Калькуляции!#REF!</definedName>
    <definedName name="ЦС_Т_ПК">[28]Калькуляции!#REF!</definedName>
    <definedName name="ЦС_Э" localSheetId="6">[28]Калькуляции!#REF!</definedName>
    <definedName name="ЦС_Э" localSheetId="7">[28]Калькуляции!#REF!</definedName>
    <definedName name="ЦС_Э" localSheetId="8">[28]Калькуляции!#REF!</definedName>
    <definedName name="ЦС_Э" localSheetId="9">[28]Калькуляции!#REF!</definedName>
    <definedName name="ЦС_Э" localSheetId="10">[28]Калькуляции!#REF!</definedName>
    <definedName name="ЦС_Э">[28]Калькуляции!#REF!</definedName>
    <definedName name="цу" localSheetId="6">'5 анализ экон эффект 25'!цу</definedName>
    <definedName name="цу" localSheetId="7">'5 анализ экон эффект 26'!цу</definedName>
    <definedName name="цу" localSheetId="8">'5 анализ экон эффект 27'!цу</definedName>
    <definedName name="цу" localSheetId="9">'5 анализ экон эффект 28'!цу</definedName>
    <definedName name="цу" localSheetId="10">'5 анализ экон эффект 29'!цу</definedName>
    <definedName name="цу">[0]!цу</definedName>
    <definedName name="ч" localSheetId="6">'5 анализ экон эффект 25'!ч</definedName>
    <definedName name="ч" localSheetId="7">'5 анализ экон эффект 26'!ч</definedName>
    <definedName name="ч" localSheetId="8">'5 анализ экон эффект 27'!ч</definedName>
    <definedName name="ч" localSheetId="9">'5 анализ экон эффект 28'!ч</definedName>
    <definedName name="ч" localSheetId="10">'5 анализ экон эффект 29'!ч</definedName>
    <definedName name="ч">[0]!ч</definedName>
    <definedName name="четвертый" localSheetId="6">#REF!</definedName>
    <definedName name="четвертый" localSheetId="7">#REF!</definedName>
    <definedName name="четвертый" localSheetId="8">#REF!</definedName>
    <definedName name="четвертый" localSheetId="9">#REF!</definedName>
    <definedName name="четвертый" localSheetId="10">#REF!</definedName>
    <definedName name="четвертый">#REF!</definedName>
    <definedName name="ш" localSheetId="6">'5 анализ экон эффект 25'!ш</definedName>
    <definedName name="ш" localSheetId="7">'5 анализ экон эффект 26'!ш</definedName>
    <definedName name="ш" localSheetId="8">'5 анализ экон эффект 27'!ш</definedName>
    <definedName name="ш" localSheetId="9">'5 анализ экон эффект 28'!ш</definedName>
    <definedName name="ш" localSheetId="10">'5 анализ экон эффект 29'!ш</definedName>
    <definedName name="ш">[0]!ш</definedName>
    <definedName name="ШифрыИмя">[56]Позиция!$B$4:$E$322</definedName>
    <definedName name="шихт_ВАЦ">'[30]цены цехов'!$D$44</definedName>
    <definedName name="шихт_ЛАЦ">'[30]цены цехов'!$D$47</definedName>
    <definedName name="ШТАНГИ" localSheetId="6">#REF!</definedName>
    <definedName name="ШТАНГИ" localSheetId="7">#REF!</definedName>
    <definedName name="ШТАНГИ" localSheetId="8">#REF!</definedName>
    <definedName name="ШТАНГИ" localSheetId="9">#REF!</definedName>
    <definedName name="ШТАНГИ" localSheetId="10">#REF!</definedName>
    <definedName name="ШТАНГИ">#REF!</definedName>
    <definedName name="щ" localSheetId="6">'5 анализ экон эффект 25'!щ</definedName>
    <definedName name="щ" localSheetId="7">'5 анализ экон эффект 26'!щ</definedName>
    <definedName name="щ" localSheetId="8">'5 анализ экон эффект 27'!щ</definedName>
    <definedName name="щ" localSheetId="9">'5 анализ экон эффект 28'!щ</definedName>
    <definedName name="щ" localSheetId="10">'5 анализ экон эффект 29'!щ</definedName>
    <definedName name="щ">[0]!щ</definedName>
    <definedName name="ъ" localSheetId="6">#REF!</definedName>
    <definedName name="ъ" localSheetId="7">#REF!</definedName>
    <definedName name="ъ" localSheetId="8">#REF!</definedName>
    <definedName name="ъ" localSheetId="9">#REF!</definedName>
    <definedName name="ъ" localSheetId="10">#REF!</definedName>
    <definedName name="ъ">#REF!</definedName>
    <definedName name="ы" localSheetId="6">'5 анализ экон эффект 25'!ы</definedName>
    <definedName name="ы" localSheetId="7">'5 анализ экон эффект 26'!ы</definedName>
    <definedName name="ы" localSheetId="8">'5 анализ экон эффект 27'!ы</definedName>
    <definedName name="ы" localSheetId="9">'5 анализ экон эффект 28'!ы</definedName>
    <definedName name="ы" localSheetId="10">'5 анализ экон эффект 29'!ы</definedName>
    <definedName name="ы">[0]!ы</definedName>
    <definedName name="ыв" localSheetId="6">'5 анализ экон эффект 25'!ыв</definedName>
    <definedName name="ыв" localSheetId="7">'5 анализ экон эффект 26'!ыв</definedName>
    <definedName name="ыв" localSheetId="8">'5 анализ экон эффект 27'!ыв</definedName>
    <definedName name="ыв" localSheetId="9">'5 анализ экон эффект 28'!ыв</definedName>
    <definedName name="ыв" localSheetId="10">'5 анализ экон эффект 29'!ыв</definedName>
    <definedName name="ыв">[0]!ыв</definedName>
    <definedName name="ыуаы" localSheetId="6" hidden="1">{#N/A,#N/A,TRUE,"Лист1";#N/A,#N/A,TRUE,"Лист2";#N/A,#N/A,TRUE,"Лист3"}</definedName>
    <definedName name="ыуаы" localSheetId="7" hidden="1">{#N/A,#N/A,TRUE,"Лист1";#N/A,#N/A,TRUE,"Лист2";#N/A,#N/A,TRUE,"Лист3"}</definedName>
    <definedName name="ыуаы" localSheetId="8" hidden="1">{#N/A,#N/A,TRUE,"Лист1";#N/A,#N/A,TRUE,"Лист2";#N/A,#N/A,TRUE,"Лист3"}</definedName>
    <definedName name="ыуаы" localSheetId="9" hidden="1">{#N/A,#N/A,TRUE,"Лист1";#N/A,#N/A,TRUE,"Лист2";#N/A,#N/A,TRUE,"Лист3"}</definedName>
    <definedName name="ыуаы" localSheetId="10" hidden="1">{#N/A,#N/A,TRUE,"Лист1";#N/A,#N/A,TRUE,"Лист2";#N/A,#N/A,TRUE,"Лист3"}</definedName>
    <definedName name="ыуаы" hidden="1">{#N/A,#N/A,TRUE,"Лист1";#N/A,#N/A,TRUE,"Лист2";#N/A,#N/A,TRUE,"Лист3"}</definedName>
    <definedName name="ыыыы" localSheetId="6">'5 анализ экон эффект 25'!ыыыы</definedName>
    <definedName name="ыыыы" localSheetId="7">'5 анализ экон эффект 26'!ыыыы</definedName>
    <definedName name="ыыыы" localSheetId="8">'5 анализ экон эффект 27'!ыыыы</definedName>
    <definedName name="ыыыы" localSheetId="9">'5 анализ экон эффект 28'!ыыыы</definedName>
    <definedName name="ыыыы" localSheetId="10">'5 анализ экон эффект 29'!ыыыы</definedName>
    <definedName name="ыыыы">[0]!ыыыы</definedName>
    <definedName name="ыыыыы" localSheetId="6">'5 анализ экон эффект 25'!ыыыыы</definedName>
    <definedName name="ыыыыы" localSheetId="7">'5 анализ экон эффект 26'!ыыыыы</definedName>
    <definedName name="ыыыыы" localSheetId="8">'5 анализ экон эффект 27'!ыыыыы</definedName>
    <definedName name="ыыыыы" localSheetId="9">'5 анализ экон эффект 28'!ыыыыы</definedName>
    <definedName name="ыыыыы" localSheetId="10">'5 анализ экон эффект 29'!ыыыыы</definedName>
    <definedName name="ыыыыы">[0]!ыыыыы</definedName>
    <definedName name="ыыыыыы" localSheetId="6">'5 анализ экон эффект 25'!ыыыыыы</definedName>
    <definedName name="ыыыыыы" localSheetId="7">'5 анализ экон эффект 26'!ыыыыыы</definedName>
    <definedName name="ыыыыыы" localSheetId="8">'5 анализ экон эффект 27'!ыыыыыы</definedName>
    <definedName name="ыыыыыы" localSheetId="9">'5 анализ экон эффект 28'!ыыыыыы</definedName>
    <definedName name="ыыыыыы" localSheetId="10">'5 анализ экон эффект 29'!ыыыыыы</definedName>
    <definedName name="ыыыыыы">[0]!ыыыыыы</definedName>
    <definedName name="ыыыыыыыыыыыыыыы" localSheetId="6">'5 анализ экон эффект 25'!ыыыыыыыыыыыыыыы</definedName>
    <definedName name="ыыыыыыыыыыыыыыы" localSheetId="7">'5 анализ экон эффект 26'!ыыыыыыыыыыыыыыы</definedName>
    <definedName name="ыыыыыыыыыыыыыыы" localSheetId="8">'5 анализ экон эффект 27'!ыыыыыыыыыыыыыыы</definedName>
    <definedName name="ыыыыыыыыыыыыыыы" localSheetId="9">'5 анализ экон эффект 28'!ыыыыыыыыыыыыыыы</definedName>
    <definedName name="ыыыыыыыыыыыыыыы" localSheetId="10">'5 анализ экон эффект 29'!ыыыыыыыыыыыыыыы</definedName>
    <definedName name="ыыыыыыыыыыыыыыы">[0]!ыыыыыыыыыыыыыыы</definedName>
    <definedName name="ь" localSheetId="6">'5 анализ экон эффект 25'!ь</definedName>
    <definedName name="ь" localSheetId="7">'5 анализ экон эффект 26'!ь</definedName>
    <definedName name="ь" localSheetId="8">'5 анализ экон эффект 27'!ь</definedName>
    <definedName name="ь" localSheetId="9">'5 анализ экон эффект 28'!ь</definedName>
    <definedName name="ь" localSheetId="10">'5 анализ экон эффект 29'!ь</definedName>
    <definedName name="ь">[0]!ь</definedName>
    <definedName name="ьь" localSheetId="6">#REF!</definedName>
    <definedName name="ьь" localSheetId="7">#REF!</definedName>
    <definedName name="ьь" localSheetId="8">#REF!</definedName>
    <definedName name="ьь" localSheetId="9">#REF!</definedName>
    <definedName name="ьь" localSheetId="10">#REF!</definedName>
    <definedName name="ьь">#REF!</definedName>
    <definedName name="ььььь" localSheetId="6">'5 анализ экон эффект 25'!ььььь</definedName>
    <definedName name="ььььь" localSheetId="7">'5 анализ экон эффект 26'!ььььь</definedName>
    <definedName name="ььььь" localSheetId="8">'5 анализ экон эффект 27'!ььььь</definedName>
    <definedName name="ььььь" localSheetId="9">'5 анализ экон эффект 28'!ььььь</definedName>
    <definedName name="ььььь" localSheetId="10">'5 анализ экон эффект 29'!ььььь</definedName>
    <definedName name="ььььь">[0]!ььььь</definedName>
    <definedName name="э" localSheetId="6">'5 анализ экон эффект 25'!э</definedName>
    <definedName name="э" localSheetId="7">'5 анализ экон эффект 26'!э</definedName>
    <definedName name="э" localSheetId="8">'5 анализ экон эффект 27'!э</definedName>
    <definedName name="э" localSheetId="9">'5 анализ экон эффект 28'!э</definedName>
    <definedName name="э" localSheetId="10">'5 анализ экон эффект 29'!э</definedName>
    <definedName name="э">[0]!э</definedName>
    <definedName name="эл.энергия">'[30]цены цехов'!$D$13</definedName>
    <definedName name="электро_проц_ф" localSheetId="6">#REF!</definedName>
    <definedName name="электро_проц_ф" localSheetId="7">#REF!</definedName>
    <definedName name="электро_проц_ф" localSheetId="8">#REF!</definedName>
    <definedName name="электро_проц_ф" localSheetId="9">#REF!</definedName>
    <definedName name="электро_проц_ф" localSheetId="10">#REF!</definedName>
    <definedName name="электро_проц_ф">#REF!</definedName>
    <definedName name="электро_процент" localSheetId="6">#REF!</definedName>
    <definedName name="электро_процент" localSheetId="7">#REF!</definedName>
    <definedName name="электро_процент" localSheetId="8">#REF!</definedName>
    <definedName name="электро_процент" localSheetId="9">#REF!</definedName>
    <definedName name="электро_процент" localSheetId="10">#REF!</definedName>
    <definedName name="электро_процент">#REF!</definedName>
    <definedName name="ЭН" localSheetId="6">#REF!</definedName>
    <definedName name="ЭН" localSheetId="7">#REF!</definedName>
    <definedName name="ЭН" localSheetId="8">#REF!</definedName>
    <definedName name="ЭН" localSheetId="9">#REF!</definedName>
    <definedName name="ЭН" localSheetId="10">#REF!</definedName>
    <definedName name="ЭН">#REF!</definedName>
    <definedName name="ЭРЦ">'[30]цены цехов'!$D$15</definedName>
    <definedName name="Эталон2">[29]Дебиторка!$J$48</definedName>
    <definedName name="ЭЭ" localSheetId="6">#REF!</definedName>
    <definedName name="ЭЭ" localSheetId="7">#REF!</definedName>
    <definedName name="ЭЭ" localSheetId="8">#REF!</definedName>
    <definedName name="ЭЭ" localSheetId="9">#REF!</definedName>
    <definedName name="ЭЭ" localSheetId="10">#REF!</definedName>
    <definedName name="ЭЭ">#REF!</definedName>
    <definedName name="ЭЭ_" localSheetId="6">#REF!</definedName>
    <definedName name="ЭЭ_" localSheetId="7">#REF!</definedName>
    <definedName name="ЭЭ_" localSheetId="8">#REF!</definedName>
    <definedName name="ЭЭ_" localSheetId="9">#REF!</definedName>
    <definedName name="ЭЭ_" localSheetId="10">#REF!</definedName>
    <definedName name="ЭЭ_">#REF!</definedName>
    <definedName name="ЭЭ_ДП" localSheetId="6">[28]Калькуляции!#REF!</definedName>
    <definedName name="ЭЭ_ДП" localSheetId="7">[28]Калькуляции!#REF!</definedName>
    <definedName name="ЭЭ_ДП" localSheetId="8">[28]Калькуляции!#REF!</definedName>
    <definedName name="ЭЭ_ДП" localSheetId="9">[28]Калькуляции!#REF!</definedName>
    <definedName name="ЭЭ_ДП" localSheetId="10">[28]Калькуляции!#REF!</definedName>
    <definedName name="ЭЭ_ДП">[28]Калькуляции!#REF!</definedName>
    <definedName name="ЭЭ_ЗФА" localSheetId="6">#REF!</definedName>
    <definedName name="ЭЭ_ЗФА" localSheetId="7">#REF!</definedName>
    <definedName name="ЭЭ_ЗФА" localSheetId="8">#REF!</definedName>
    <definedName name="ЭЭ_ЗФА" localSheetId="9">#REF!</definedName>
    <definedName name="ЭЭ_ЗФА" localSheetId="10">#REF!</definedName>
    <definedName name="ЭЭ_ЗФА">#REF!</definedName>
    <definedName name="ЭЭ_Т" localSheetId="6">#REF!</definedName>
    <definedName name="ЭЭ_Т" localSheetId="7">#REF!</definedName>
    <definedName name="ЭЭ_Т" localSheetId="8">#REF!</definedName>
    <definedName name="ЭЭ_Т" localSheetId="9">#REF!</definedName>
    <definedName name="ЭЭ_Т" localSheetId="10">#REF!</definedName>
    <definedName name="ЭЭ_Т">#REF!</definedName>
    <definedName name="ЭЭ_ТОЛ" localSheetId="6">[28]Калькуляции!#REF!</definedName>
    <definedName name="ЭЭ_ТОЛ" localSheetId="7">[28]Калькуляции!#REF!</definedName>
    <definedName name="ЭЭ_ТОЛ" localSheetId="8">[28]Калькуляции!#REF!</definedName>
    <definedName name="ЭЭ_ТОЛ" localSheetId="9">[28]Калькуляции!#REF!</definedName>
    <definedName name="ЭЭ_ТОЛ" localSheetId="10">[28]Калькуляции!#REF!</definedName>
    <definedName name="ЭЭ_ТОЛ">[28]Калькуляции!#REF!</definedName>
    <definedName name="эээээээээээээээээээээ" localSheetId="6">'5 анализ экон эффект 25'!эээээээээээээээээээээ</definedName>
    <definedName name="эээээээээээээээээээээ" localSheetId="7">'5 анализ экон эффект 26'!эээээээээээээээээээээ</definedName>
    <definedName name="эээээээээээээээээээээ" localSheetId="8">'5 анализ экон эффект 27'!эээээээээээээээээээээ</definedName>
    <definedName name="эээээээээээээээээээээ" localSheetId="9">'5 анализ экон эффект 28'!эээээээээээээээээээээ</definedName>
    <definedName name="эээээээээээээээээээээ" localSheetId="10">'5 анализ экон эффект 29'!эээээээээээээээээээээ</definedName>
    <definedName name="эээээээээээээээээээээ">[0]!эээээээээээээээээээээ</definedName>
    <definedName name="ю" localSheetId="6">'5 анализ экон эффект 25'!ю</definedName>
    <definedName name="ю" localSheetId="7">'5 анализ экон эффект 26'!ю</definedName>
    <definedName name="ю" localSheetId="8">'5 анализ экон эффект 27'!ю</definedName>
    <definedName name="ю" localSheetId="9">'5 анализ экон эффект 28'!ю</definedName>
    <definedName name="ю" localSheetId="10">'5 анализ экон эффект 29'!ю</definedName>
    <definedName name="ю">[0]!ю</definedName>
    <definedName name="юр_тариф" localSheetId="6">#REF!</definedName>
    <definedName name="юр_тариф" localSheetId="7">#REF!</definedName>
    <definedName name="юр_тариф" localSheetId="8">#REF!</definedName>
    <definedName name="юр_тариф" localSheetId="9">#REF!</definedName>
    <definedName name="юр_тариф" localSheetId="10">#REF!</definedName>
    <definedName name="юр_тариф">#REF!</definedName>
    <definedName name="я" localSheetId="6">'5 анализ экон эффект 25'!я</definedName>
    <definedName name="я" localSheetId="7">'5 анализ экон эффект 26'!я</definedName>
    <definedName name="я" localSheetId="8">'5 анализ экон эффект 27'!я</definedName>
    <definedName name="я" localSheetId="9">'5 анализ экон эффект 28'!я</definedName>
    <definedName name="я" localSheetId="10">'5 анализ экон эффект 29'!я</definedName>
    <definedName name="я">[0]!я</definedName>
    <definedName name="ЯНВ_РУБ" localSheetId="6">#REF!</definedName>
    <definedName name="ЯНВ_РУБ" localSheetId="7">#REF!</definedName>
    <definedName name="ЯНВ_РУБ" localSheetId="8">#REF!</definedName>
    <definedName name="ЯНВ_РУБ" localSheetId="9">#REF!</definedName>
    <definedName name="ЯНВ_РУБ" localSheetId="10">#REF!</definedName>
    <definedName name="ЯНВ_РУБ">#REF!</definedName>
    <definedName name="ЯНВ_ТОН" localSheetId="6">#REF!</definedName>
    <definedName name="ЯНВ_ТОН" localSheetId="7">#REF!</definedName>
    <definedName name="ЯНВ_ТОН" localSheetId="8">#REF!</definedName>
    <definedName name="ЯНВ_ТОН" localSheetId="9">#REF!</definedName>
    <definedName name="ЯНВ_ТОН" localSheetId="10">#REF!</definedName>
    <definedName name="ЯНВ_ТОН">#REF!</definedName>
    <definedName name="Ярпиво2">[29]Дебиторка!$J$49</definedName>
    <definedName name="яячячыя" localSheetId="6">'5 анализ экон эффект 25'!яячячыя</definedName>
    <definedName name="яячячыя" localSheetId="7">'5 анализ экон эффект 26'!яячячыя</definedName>
    <definedName name="яячячыя" localSheetId="8">'5 анализ экон эффект 27'!яячячыя</definedName>
    <definedName name="яячячыя" localSheetId="9">'5 анализ экон эффект 28'!яячячыя</definedName>
    <definedName name="яячячыя" localSheetId="10">'5 анализ экон эффект 29'!яячячыя</definedName>
    <definedName name="яячячыя">[0]!яячячыя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 i="30" l="1"/>
  <c r="A14" i="30"/>
  <c r="D151" i="30"/>
  <c r="E151" i="30" s="1"/>
  <c r="F151" i="30" s="1"/>
  <c r="G151" i="30" s="1"/>
  <c r="H151" i="30" s="1"/>
  <c r="I151" i="30" s="1"/>
  <c r="J151" i="30" s="1"/>
  <c r="K151" i="30" s="1"/>
  <c r="L151" i="30" s="1"/>
  <c r="M151" i="30" s="1"/>
  <c r="N151" i="30" s="1"/>
  <c r="O151" i="30" s="1"/>
  <c r="P151" i="30" s="1"/>
  <c r="Q151" i="30" s="1"/>
  <c r="R151" i="30" s="1"/>
  <c r="S151" i="30" s="1"/>
  <c r="T151" i="30" s="1"/>
  <c r="U151" i="30" s="1"/>
  <c r="A139" i="30"/>
  <c r="F125" i="30"/>
  <c r="G124" i="30"/>
  <c r="F124" i="30"/>
  <c r="D123" i="30"/>
  <c r="C123" i="30"/>
  <c r="B123" i="30"/>
  <c r="C66" i="30" s="1"/>
  <c r="C75" i="30" s="1"/>
  <c r="I121" i="30"/>
  <c r="J121" i="30" s="1"/>
  <c r="K121" i="30" s="1"/>
  <c r="L121" i="30" s="1"/>
  <c r="M121" i="30" s="1"/>
  <c r="N121" i="30" s="1"/>
  <c r="O121" i="30" s="1"/>
  <c r="P121" i="30" s="1"/>
  <c r="E121" i="30"/>
  <c r="F121" i="30" s="1"/>
  <c r="G121" i="30" s="1"/>
  <c r="H121" i="30" s="1"/>
  <c r="C121" i="30"/>
  <c r="D121" i="30" s="1"/>
  <c r="U113" i="30"/>
  <c r="T113" i="30"/>
  <c r="S113" i="30"/>
  <c r="R113" i="30"/>
  <c r="Q113" i="30"/>
  <c r="B113" i="30"/>
  <c r="U108" i="30"/>
  <c r="T108" i="30"/>
  <c r="S108" i="30"/>
  <c r="R108" i="30"/>
  <c r="Q108" i="30"/>
  <c r="B104" i="30"/>
  <c r="E100" i="30"/>
  <c r="D100" i="30"/>
  <c r="E97" i="30"/>
  <c r="C82" i="30"/>
  <c r="B81" i="30"/>
  <c r="A81" i="30"/>
  <c r="C80" i="30"/>
  <c r="B80" i="30"/>
  <c r="A80" i="30"/>
  <c r="B79" i="30"/>
  <c r="A79" i="30"/>
  <c r="B78" i="30"/>
  <c r="A78" i="30"/>
  <c r="B77" i="30"/>
  <c r="A77" i="30"/>
  <c r="B75" i="30"/>
  <c r="B108" i="30" s="1"/>
  <c r="C74" i="30"/>
  <c r="B74" i="30"/>
  <c r="B102" i="30" s="1"/>
  <c r="B68" i="30"/>
  <c r="C65" i="30"/>
  <c r="C83" i="30" s="1"/>
  <c r="D63" i="30"/>
  <c r="C63" i="30"/>
  <c r="B62" i="30"/>
  <c r="B61" i="30"/>
  <c r="A51" i="30"/>
  <c r="A50" i="30"/>
  <c r="A49" i="30"/>
  <c r="B44" i="30"/>
  <c r="B20" i="30"/>
  <c r="B18" i="30" s="1"/>
  <c r="A13" i="30"/>
  <c r="A4" i="29"/>
  <c r="A14" i="29"/>
  <c r="D151" i="29"/>
  <c r="E151" i="29" s="1"/>
  <c r="F151" i="29" s="1"/>
  <c r="G151" i="29" s="1"/>
  <c r="H151" i="29" s="1"/>
  <c r="I151" i="29" s="1"/>
  <c r="J151" i="29" s="1"/>
  <c r="K151" i="29" s="1"/>
  <c r="L151" i="29" s="1"/>
  <c r="M151" i="29" s="1"/>
  <c r="N151" i="29" s="1"/>
  <c r="O151" i="29" s="1"/>
  <c r="P151" i="29" s="1"/>
  <c r="Q151" i="29" s="1"/>
  <c r="R151" i="29" s="1"/>
  <c r="S151" i="29" s="1"/>
  <c r="T151" i="29" s="1"/>
  <c r="U151" i="29" s="1"/>
  <c r="A139" i="29"/>
  <c r="F125" i="29"/>
  <c r="G124" i="29"/>
  <c r="F124" i="29"/>
  <c r="D123" i="29"/>
  <c r="C123" i="29"/>
  <c r="B123" i="29"/>
  <c r="C66" i="29" s="1"/>
  <c r="C75" i="29" s="1"/>
  <c r="I121" i="29"/>
  <c r="J121" i="29" s="1"/>
  <c r="K121" i="29" s="1"/>
  <c r="L121" i="29" s="1"/>
  <c r="M121" i="29" s="1"/>
  <c r="N121" i="29" s="1"/>
  <c r="O121" i="29" s="1"/>
  <c r="P121" i="29" s="1"/>
  <c r="E121" i="29"/>
  <c r="F121" i="29" s="1"/>
  <c r="G121" i="29" s="1"/>
  <c r="H121" i="29" s="1"/>
  <c r="C121" i="29"/>
  <c r="D121" i="29" s="1"/>
  <c r="U113" i="29"/>
  <c r="T113" i="29"/>
  <c r="S113" i="29"/>
  <c r="R113" i="29"/>
  <c r="Q113" i="29"/>
  <c r="B113" i="29"/>
  <c r="U108" i="29"/>
  <c r="T108" i="29"/>
  <c r="S108" i="29"/>
  <c r="R108" i="29"/>
  <c r="Q108" i="29"/>
  <c r="B104" i="29"/>
  <c r="E100" i="29"/>
  <c r="D100" i="29"/>
  <c r="E97" i="29"/>
  <c r="C82" i="29"/>
  <c r="B81" i="29"/>
  <c r="A81" i="29"/>
  <c r="C80" i="29"/>
  <c r="B80" i="29"/>
  <c r="A80" i="29"/>
  <c r="B79" i="29"/>
  <c r="A79" i="29"/>
  <c r="B78" i="29"/>
  <c r="A78" i="29"/>
  <c r="B77" i="29"/>
  <c r="A77" i="29"/>
  <c r="B75" i="29"/>
  <c r="B108" i="29" s="1"/>
  <c r="C74" i="29"/>
  <c r="B74" i="29"/>
  <c r="B102" i="29" s="1"/>
  <c r="B68" i="29"/>
  <c r="C65" i="29"/>
  <c r="C83" i="29" s="1"/>
  <c r="D63" i="29"/>
  <c r="C63" i="29"/>
  <c r="B62" i="29"/>
  <c r="B61" i="29"/>
  <c r="A51" i="29"/>
  <c r="A50" i="29"/>
  <c r="A49" i="29"/>
  <c r="B44" i="29"/>
  <c r="B20" i="29"/>
  <c r="B18" i="29" s="1"/>
  <c r="A13" i="29"/>
  <c r="A4" i="28"/>
  <c r="A14" i="28"/>
  <c r="D151" i="28"/>
  <c r="E151" i="28" s="1"/>
  <c r="F151" i="28" s="1"/>
  <c r="G151" i="28" s="1"/>
  <c r="H151" i="28" s="1"/>
  <c r="I151" i="28" s="1"/>
  <c r="J151" i="28" s="1"/>
  <c r="K151" i="28" s="1"/>
  <c r="L151" i="28" s="1"/>
  <c r="M151" i="28" s="1"/>
  <c r="N151" i="28" s="1"/>
  <c r="O151" i="28" s="1"/>
  <c r="P151" i="28" s="1"/>
  <c r="Q151" i="28" s="1"/>
  <c r="R151" i="28" s="1"/>
  <c r="S151" i="28" s="1"/>
  <c r="T151" i="28" s="1"/>
  <c r="U151" i="28" s="1"/>
  <c r="A139" i="28"/>
  <c r="F125" i="28"/>
  <c r="G124" i="28"/>
  <c r="F124" i="28"/>
  <c r="D123" i="28"/>
  <c r="C123" i="28"/>
  <c r="B123" i="28"/>
  <c r="C66" i="28" s="1"/>
  <c r="C75" i="28" s="1"/>
  <c r="I121" i="28"/>
  <c r="J121" i="28" s="1"/>
  <c r="K121" i="28" s="1"/>
  <c r="L121" i="28" s="1"/>
  <c r="M121" i="28" s="1"/>
  <c r="N121" i="28" s="1"/>
  <c r="O121" i="28" s="1"/>
  <c r="P121" i="28" s="1"/>
  <c r="E121" i="28"/>
  <c r="F121" i="28" s="1"/>
  <c r="G121" i="28" s="1"/>
  <c r="H121" i="28" s="1"/>
  <c r="C121" i="28"/>
  <c r="D121" i="28" s="1"/>
  <c r="U113" i="28"/>
  <c r="T113" i="28"/>
  <c r="S113" i="28"/>
  <c r="R113" i="28"/>
  <c r="Q113" i="28"/>
  <c r="B113" i="28"/>
  <c r="U108" i="28"/>
  <c r="T108" i="28"/>
  <c r="S108" i="28"/>
  <c r="R108" i="28"/>
  <c r="Q108" i="28"/>
  <c r="B104" i="28"/>
  <c r="E100" i="28"/>
  <c r="D100" i="28"/>
  <c r="E97" i="28"/>
  <c r="C82" i="28"/>
  <c r="B81" i="28"/>
  <c r="A81" i="28"/>
  <c r="C80" i="28"/>
  <c r="B80" i="28"/>
  <c r="A80" i="28"/>
  <c r="B79" i="28"/>
  <c r="A79" i="28"/>
  <c r="B78" i="28"/>
  <c r="A78" i="28"/>
  <c r="B77" i="28"/>
  <c r="A77" i="28"/>
  <c r="B75" i="28"/>
  <c r="B108" i="28" s="1"/>
  <c r="C74" i="28"/>
  <c r="B74" i="28"/>
  <c r="B102" i="28" s="1"/>
  <c r="B68" i="28"/>
  <c r="C65" i="28"/>
  <c r="C83" i="28" s="1"/>
  <c r="D63" i="28"/>
  <c r="C63" i="28"/>
  <c r="B62" i="28"/>
  <c r="B61" i="28"/>
  <c r="A51" i="28"/>
  <c r="A50" i="28"/>
  <c r="A49" i="28"/>
  <c r="B44" i="28"/>
  <c r="B20" i="28"/>
  <c r="B18" i="28" s="1"/>
  <c r="A13" i="28"/>
  <c r="A4" i="27"/>
  <c r="A14" i="27"/>
  <c r="L151" i="27"/>
  <c r="M151" i="27" s="1"/>
  <c r="N151" i="27" s="1"/>
  <c r="O151" i="27" s="1"/>
  <c r="P151" i="27" s="1"/>
  <c r="Q151" i="27" s="1"/>
  <c r="R151" i="27" s="1"/>
  <c r="S151" i="27" s="1"/>
  <c r="T151" i="27" s="1"/>
  <c r="U151" i="27" s="1"/>
  <c r="H151" i="27"/>
  <c r="I151" i="27" s="1"/>
  <c r="J151" i="27" s="1"/>
  <c r="K151" i="27" s="1"/>
  <c r="F151" i="27"/>
  <c r="G151" i="27" s="1"/>
  <c r="E151" i="27"/>
  <c r="D151" i="27"/>
  <c r="A139" i="27"/>
  <c r="F125" i="27"/>
  <c r="G124" i="27"/>
  <c r="F124" i="27"/>
  <c r="D123" i="27"/>
  <c r="C123" i="27"/>
  <c r="B123" i="27"/>
  <c r="G121" i="27"/>
  <c r="H121" i="27" s="1"/>
  <c r="I121" i="27" s="1"/>
  <c r="J121" i="27" s="1"/>
  <c r="K121" i="27" s="1"/>
  <c r="L121" i="27" s="1"/>
  <c r="M121" i="27" s="1"/>
  <c r="N121" i="27" s="1"/>
  <c r="O121" i="27" s="1"/>
  <c r="P121" i="27" s="1"/>
  <c r="E121" i="27"/>
  <c r="F121" i="27" s="1"/>
  <c r="D121" i="27"/>
  <c r="C121" i="27"/>
  <c r="U113" i="27"/>
  <c r="T113" i="27"/>
  <c r="S113" i="27"/>
  <c r="R113" i="27"/>
  <c r="Q113" i="27"/>
  <c r="B113" i="27"/>
  <c r="U108" i="27"/>
  <c r="T108" i="27"/>
  <c r="S108" i="27"/>
  <c r="R108" i="27"/>
  <c r="Q108" i="27"/>
  <c r="B104" i="27"/>
  <c r="E100" i="27"/>
  <c r="D100" i="27"/>
  <c r="E97" i="27"/>
  <c r="C84" i="27"/>
  <c r="C82" i="27"/>
  <c r="B81" i="27"/>
  <c r="A81" i="27"/>
  <c r="B80" i="27"/>
  <c r="A80" i="27"/>
  <c r="B79" i="27"/>
  <c r="A79" i="27"/>
  <c r="B78" i="27"/>
  <c r="A78" i="27"/>
  <c r="B77" i="27"/>
  <c r="A77" i="27"/>
  <c r="B75" i="27"/>
  <c r="B74" i="27"/>
  <c r="B102" i="27" s="1"/>
  <c r="B68" i="27"/>
  <c r="C66" i="27"/>
  <c r="C75" i="27" s="1"/>
  <c r="D65" i="27"/>
  <c r="C65" i="27"/>
  <c r="C83" i="27" s="1"/>
  <c r="C63" i="27"/>
  <c r="B61" i="27"/>
  <c r="B62" i="27" s="1"/>
  <c r="A51" i="27"/>
  <c r="A50" i="27"/>
  <c r="A49" i="27"/>
  <c r="B44" i="27"/>
  <c r="B20" i="27"/>
  <c r="B18" i="27"/>
  <c r="B109" i="27" s="1"/>
  <c r="A13" i="27"/>
  <c r="A4" i="26"/>
  <c r="A14" i="26"/>
  <c r="Q151" i="26"/>
  <c r="R151" i="26" s="1"/>
  <c r="S151" i="26" s="1"/>
  <c r="T151" i="26" s="1"/>
  <c r="U151" i="26" s="1"/>
  <c r="I151" i="26"/>
  <c r="J151" i="26" s="1"/>
  <c r="K151" i="26" s="1"/>
  <c r="L151" i="26" s="1"/>
  <c r="M151" i="26" s="1"/>
  <c r="N151" i="26" s="1"/>
  <c r="O151" i="26" s="1"/>
  <c r="P151" i="26" s="1"/>
  <c r="E151" i="26"/>
  <c r="F151" i="26" s="1"/>
  <c r="G151" i="26" s="1"/>
  <c r="H151" i="26" s="1"/>
  <c r="D151" i="26"/>
  <c r="A139" i="26"/>
  <c r="F124" i="26"/>
  <c r="D123" i="26"/>
  <c r="C123" i="26"/>
  <c r="B123" i="26"/>
  <c r="J121" i="26"/>
  <c r="K121" i="26" s="1"/>
  <c r="L121" i="26" s="1"/>
  <c r="M121" i="26" s="1"/>
  <c r="N121" i="26" s="1"/>
  <c r="O121" i="26" s="1"/>
  <c r="P121" i="26" s="1"/>
  <c r="F121" i="26"/>
  <c r="G121" i="26" s="1"/>
  <c r="H121" i="26" s="1"/>
  <c r="I121" i="26" s="1"/>
  <c r="D121" i="26"/>
  <c r="E121" i="26" s="1"/>
  <c r="C121" i="26"/>
  <c r="U113" i="26"/>
  <c r="T113" i="26"/>
  <c r="S113" i="26"/>
  <c r="R113" i="26"/>
  <c r="Q113" i="26"/>
  <c r="B113" i="26"/>
  <c r="U108" i="26"/>
  <c r="T108" i="26"/>
  <c r="S108" i="26"/>
  <c r="R108" i="26"/>
  <c r="Q108" i="26"/>
  <c r="B104" i="26"/>
  <c r="E100" i="26"/>
  <c r="D100" i="26"/>
  <c r="E97" i="26"/>
  <c r="C82" i="26"/>
  <c r="C81" i="26"/>
  <c r="B81" i="26"/>
  <c r="A81" i="26"/>
  <c r="B80" i="26"/>
  <c r="A80" i="26"/>
  <c r="C79" i="26"/>
  <c r="B79" i="26"/>
  <c r="A79" i="26"/>
  <c r="B78" i="26"/>
  <c r="A78" i="26"/>
  <c r="C77" i="26"/>
  <c r="B77" i="26"/>
  <c r="A77" i="26"/>
  <c r="B76" i="26"/>
  <c r="B126" i="26" s="1"/>
  <c r="B75" i="26"/>
  <c r="B74" i="26"/>
  <c r="B102" i="26" s="1"/>
  <c r="B68" i="26"/>
  <c r="C66" i="26"/>
  <c r="C75" i="26" s="1"/>
  <c r="C65" i="26"/>
  <c r="D63" i="26"/>
  <c r="C63" i="26"/>
  <c r="C80" i="26" s="1"/>
  <c r="B62" i="26"/>
  <c r="B61" i="26"/>
  <c r="A51" i="26"/>
  <c r="A50" i="26"/>
  <c r="A49" i="26"/>
  <c r="B44" i="26"/>
  <c r="B20" i="26"/>
  <c r="B18" i="26" s="1"/>
  <c r="A13" i="26"/>
  <c r="B109" i="30" l="1"/>
  <c r="B70" i="30"/>
  <c r="C108" i="30"/>
  <c r="D80" i="30"/>
  <c r="D78" i="30"/>
  <c r="D74" i="30"/>
  <c r="D68" i="30"/>
  <c r="C87" i="30"/>
  <c r="D77" i="30"/>
  <c r="D81" i="30"/>
  <c r="C84" i="30"/>
  <c r="C102" i="30"/>
  <c r="G125" i="30"/>
  <c r="H124" i="30"/>
  <c r="C81" i="30"/>
  <c r="C79" i="30"/>
  <c r="C77" i="30"/>
  <c r="C76" i="30" s="1"/>
  <c r="E63" i="30"/>
  <c r="D65" i="30"/>
  <c r="C68" i="30"/>
  <c r="B76" i="30"/>
  <c r="B126" i="30" s="1"/>
  <c r="C78" i="30"/>
  <c r="D79" i="30"/>
  <c r="C88" i="30"/>
  <c r="D101" i="30"/>
  <c r="D113" i="30" s="1"/>
  <c r="B86" i="30"/>
  <c r="B89" i="30" s="1"/>
  <c r="B107" i="30"/>
  <c r="B109" i="29"/>
  <c r="B70" i="29"/>
  <c r="C108" i="29"/>
  <c r="D80" i="29"/>
  <c r="D78" i="29"/>
  <c r="D74" i="29"/>
  <c r="D68" i="29"/>
  <c r="C87" i="29"/>
  <c r="D77" i="29"/>
  <c r="D81" i="29"/>
  <c r="C84" i="29"/>
  <c r="C102" i="29"/>
  <c r="G125" i="29"/>
  <c r="H124" i="29"/>
  <c r="C81" i="29"/>
  <c r="C79" i="29"/>
  <c r="C77" i="29"/>
  <c r="C76" i="29" s="1"/>
  <c r="E63" i="29"/>
  <c r="D65" i="29"/>
  <c r="C68" i="29"/>
  <c r="B76" i="29"/>
  <c r="B126" i="29" s="1"/>
  <c r="C78" i="29"/>
  <c r="D79" i="29"/>
  <c r="C88" i="29"/>
  <c r="D101" i="29"/>
  <c r="D113" i="29" s="1"/>
  <c r="B86" i="29"/>
  <c r="B89" i="29" s="1"/>
  <c r="B107" i="29"/>
  <c r="B109" i="28"/>
  <c r="B70" i="28"/>
  <c r="C108" i="28"/>
  <c r="D80" i="28"/>
  <c r="D78" i="28"/>
  <c r="D74" i="28"/>
  <c r="D68" i="28"/>
  <c r="C87" i="28"/>
  <c r="D77" i="28"/>
  <c r="D81" i="28"/>
  <c r="C84" i="28"/>
  <c r="C102" i="28"/>
  <c r="G125" i="28"/>
  <c r="H124" i="28"/>
  <c r="C81" i="28"/>
  <c r="C79" i="28"/>
  <c r="C77" i="28"/>
  <c r="C76" i="28" s="1"/>
  <c r="E63" i="28"/>
  <c r="D65" i="28"/>
  <c r="C68" i="28"/>
  <c r="B76" i="28"/>
  <c r="B126" i="28" s="1"/>
  <c r="C78" i="28"/>
  <c r="D79" i="28"/>
  <c r="C88" i="28"/>
  <c r="D101" i="28"/>
  <c r="D113" i="28" s="1"/>
  <c r="B86" i="28"/>
  <c r="B89" i="28" s="1"/>
  <c r="B107" i="28"/>
  <c r="C108" i="27"/>
  <c r="C81" i="27"/>
  <c r="C79" i="27"/>
  <c r="C77" i="27"/>
  <c r="D84" i="27"/>
  <c r="D82" i="27"/>
  <c r="C68" i="27"/>
  <c r="B70" i="27"/>
  <c r="C74" i="27"/>
  <c r="C80" i="27"/>
  <c r="D63" i="27"/>
  <c r="E65" i="27"/>
  <c r="D66" i="27"/>
  <c r="D75" i="27" s="1"/>
  <c r="B76" i="27"/>
  <c r="B126" i="27" s="1"/>
  <c r="C78" i="27"/>
  <c r="D83" i="27"/>
  <c r="B108" i="27"/>
  <c r="B107" i="27"/>
  <c r="G125" i="27"/>
  <c r="H124" i="27"/>
  <c r="C83" i="26"/>
  <c r="C84" i="26"/>
  <c r="D65" i="26"/>
  <c r="C108" i="26"/>
  <c r="B86" i="26"/>
  <c r="B89" i="26" s="1"/>
  <c r="B108" i="26"/>
  <c r="B109" i="26"/>
  <c r="B107" i="26" s="1"/>
  <c r="B70" i="26"/>
  <c r="D81" i="26"/>
  <c r="D79" i="26"/>
  <c r="D77" i="26"/>
  <c r="E63" i="26"/>
  <c r="D80" i="26"/>
  <c r="D78" i="26"/>
  <c r="D68" i="26"/>
  <c r="D74" i="26"/>
  <c r="C68" i="26"/>
  <c r="C74" i="26"/>
  <c r="C78" i="26"/>
  <c r="C76" i="26" s="1"/>
  <c r="F125" i="26"/>
  <c r="G124" i="26"/>
  <c r="C126" i="28" l="1"/>
  <c r="C126" i="30"/>
  <c r="C126" i="29"/>
  <c r="B103" i="30"/>
  <c r="D84" i="30"/>
  <c r="D82" i="30"/>
  <c r="D83" i="30"/>
  <c r="D66" i="30"/>
  <c r="D75" i="30" s="1"/>
  <c r="E65" i="30"/>
  <c r="D76" i="30"/>
  <c r="D102" i="30"/>
  <c r="D88" i="30"/>
  <c r="D87" i="30"/>
  <c r="C86" i="30"/>
  <c r="C89" i="30" s="1"/>
  <c r="B71" i="30"/>
  <c r="B72" i="30" s="1"/>
  <c r="B90" i="30" s="1"/>
  <c r="B105" i="30" s="1"/>
  <c r="E81" i="30"/>
  <c r="E79" i="30"/>
  <c r="E77" i="30"/>
  <c r="E80" i="30"/>
  <c r="E74" i="30"/>
  <c r="E68" i="30"/>
  <c r="E78" i="30"/>
  <c r="F63" i="30"/>
  <c r="I124" i="30"/>
  <c r="H125" i="30"/>
  <c r="C104" i="30"/>
  <c r="C101" i="30"/>
  <c r="C113" i="30" s="1"/>
  <c r="B103" i="29"/>
  <c r="D84" i="29"/>
  <c r="D82" i="29"/>
  <c r="D83" i="29"/>
  <c r="D66" i="29"/>
  <c r="D75" i="29" s="1"/>
  <c r="E65" i="29"/>
  <c r="D76" i="29"/>
  <c r="D102" i="29"/>
  <c r="D88" i="29"/>
  <c r="D87" i="29"/>
  <c r="C86" i="29"/>
  <c r="C89" i="29" s="1"/>
  <c r="B71" i="29"/>
  <c r="B72" i="29" s="1"/>
  <c r="B90" i="29" s="1"/>
  <c r="B105" i="29" s="1"/>
  <c r="E81" i="29"/>
  <c r="E79" i="29"/>
  <c r="E77" i="29"/>
  <c r="E80" i="29"/>
  <c r="E74" i="29"/>
  <c r="E68" i="29"/>
  <c r="E78" i="29"/>
  <c r="F63" i="29"/>
  <c r="I124" i="29"/>
  <c r="H125" i="29"/>
  <c r="C104" i="29"/>
  <c r="C101" i="29"/>
  <c r="C113" i="29" s="1"/>
  <c r="B103" i="28"/>
  <c r="D84" i="28"/>
  <c r="D82" i="28"/>
  <c r="D83" i="28"/>
  <c r="D66" i="28"/>
  <c r="D75" i="28" s="1"/>
  <c r="E65" i="28"/>
  <c r="D76" i="28"/>
  <c r="D102" i="28"/>
  <c r="D88" i="28"/>
  <c r="D87" i="28"/>
  <c r="C86" i="28"/>
  <c r="C89" i="28" s="1"/>
  <c r="B71" i="28"/>
  <c r="B72" i="28" s="1"/>
  <c r="B90" i="28" s="1"/>
  <c r="B105" i="28" s="1"/>
  <c r="E81" i="28"/>
  <c r="E79" i="28"/>
  <c r="E77" i="28"/>
  <c r="E80" i="28"/>
  <c r="E74" i="28"/>
  <c r="E68" i="28"/>
  <c r="E78" i="28"/>
  <c r="F63" i="28"/>
  <c r="I124" i="28"/>
  <c r="H125" i="28"/>
  <c r="C104" i="28"/>
  <c r="C101" i="28"/>
  <c r="C113" i="28" s="1"/>
  <c r="H125" i="27"/>
  <c r="I124" i="27"/>
  <c r="D108" i="27"/>
  <c r="D80" i="27"/>
  <c r="D78" i="27"/>
  <c r="D74" i="27"/>
  <c r="D79" i="27"/>
  <c r="D68" i="27"/>
  <c r="D81" i="27"/>
  <c r="D77" i="27"/>
  <c r="D76" i="27" s="1"/>
  <c r="E63" i="27"/>
  <c r="C87" i="27"/>
  <c r="C88" i="27"/>
  <c r="C102" i="27"/>
  <c r="B86" i="27"/>
  <c r="B89" i="27" s="1"/>
  <c r="C101" i="27"/>
  <c r="C113" i="27" s="1"/>
  <c r="E83" i="27"/>
  <c r="E84" i="27"/>
  <c r="E82" i="27"/>
  <c r="E66" i="27"/>
  <c r="E75" i="27" s="1"/>
  <c r="F65" i="27"/>
  <c r="B71" i="27"/>
  <c r="B72" i="27" s="1"/>
  <c r="B90" i="27" s="1"/>
  <c r="B105" i="27" s="1"/>
  <c r="B110" i="27"/>
  <c r="C76" i="27"/>
  <c r="C86" i="26"/>
  <c r="D102" i="26"/>
  <c r="D88" i="26"/>
  <c r="D87" i="26"/>
  <c r="D104" i="26" s="1"/>
  <c r="D152" i="26" s="1"/>
  <c r="D162" i="26" s="1"/>
  <c r="E78" i="26"/>
  <c r="E74" i="26"/>
  <c r="E68" i="26"/>
  <c r="E81" i="26"/>
  <c r="E79" i="26"/>
  <c r="F63" i="26"/>
  <c r="B71" i="26"/>
  <c r="B72" i="26" s="1"/>
  <c r="B90" i="26" s="1"/>
  <c r="B105" i="26" s="1"/>
  <c r="B103" i="26"/>
  <c r="G125" i="26"/>
  <c r="H124" i="26"/>
  <c r="C102" i="26"/>
  <c r="D101" i="26"/>
  <c r="D113" i="26" s="1"/>
  <c r="C87" i="26"/>
  <c r="C88" i="26"/>
  <c r="C101" i="26"/>
  <c r="C113" i="26" s="1"/>
  <c r="D84" i="26"/>
  <c r="D82" i="26"/>
  <c r="D83" i="26"/>
  <c r="D76" i="26" s="1"/>
  <c r="D66" i="26"/>
  <c r="D75" i="26" s="1"/>
  <c r="E65" i="26"/>
  <c r="D126" i="28" l="1"/>
  <c r="D126" i="29"/>
  <c r="D126" i="30"/>
  <c r="B91" i="26"/>
  <c r="B92" i="26" s="1"/>
  <c r="D126" i="26"/>
  <c r="C69" i="26"/>
  <c r="C71" i="26" s="1"/>
  <c r="B110" i="26"/>
  <c r="C104" i="26"/>
  <c r="C112" i="26" s="1"/>
  <c r="I125" i="30"/>
  <c r="J124" i="30"/>
  <c r="E87" i="30"/>
  <c r="E102" i="30"/>
  <c r="E88" i="30"/>
  <c r="C103" i="30"/>
  <c r="D108" i="30"/>
  <c r="D86" i="30"/>
  <c r="D89" i="30" s="1"/>
  <c r="B91" i="30"/>
  <c r="C152" i="30"/>
  <c r="C162" i="30" s="1"/>
  <c r="C116" i="30"/>
  <c r="C139" i="30" s="1"/>
  <c r="C112" i="30"/>
  <c r="F80" i="30"/>
  <c r="F78" i="30"/>
  <c r="F74" i="30"/>
  <c r="F81" i="30"/>
  <c r="F77" i="30"/>
  <c r="G63" i="30"/>
  <c r="F79" i="30"/>
  <c r="F68" i="30"/>
  <c r="C69" i="30"/>
  <c r="B110" i="30"/>
  <c r="D104" i="30"/>
  <c r="D152" i="30" s="1"/>
  <c r="D162" i="30" s="1"/>
  <c r="E101" i="30"/>
  <c r="E113" i="30" s="1"/>
  <c r="E83" i="30"/>
  <c r="E84" i="30"/>
  <c r="F65" i="30"/>
  <c r="E82" i="30"/>
  <c r="E76" i="30" s="1"/>
  <c r="E66" i="30"/>
  <c r="E75" i="30" s="1"/>
  <c r="I125" i="29"/>
  <c r="J124" i="29"/>
  <c r="E87" i="29"/>
  <c r="E102" i="29"/>
  <c r="E88" i="29"/>
  <c r="C103" i="29"/>
  <c r="D108" i="29"/>
  <c r="D86" i="29"/>
  <c r="D89" i="29" s="1"/>
  <c r="B91" i="29"/>
  <c r="C152" i="29"/>
  <c r="C162" i="29" s="1"/>
  <c r="C116" i="29"/>
  <c r="C139" i="29" s="1"/>
  <c r="C112" i="29"/>
  <c r="F80" i="29"/>
  <c r="F78" i="29"/>
  <c r="F74" i="29"/>
  <c r="F81" i="29"/>
  <c r="F77" i="29"/>
  <c r="G63" i="29"/>
  <c r="F79" i="29"/>
  <c r="F68" i="29"/>
  <c r="C69" i="29"/>
  <c r="B110" i="29"/>
  <c r="D104" i="29"/>
  <c r="D152" i="29" s="1"/>
  <c r="D162" i="29" s="1"/>
  <c r="E101" i="29"/>
  <c r="E113" i="29" s="1"/>
  <c r="E83" i="29"/>
  <c r="E84" i="29"/>
  <c r="F65" i="29"/>
  <c r="E82" i="29"/>
  <c r="E76" i="29" s="1"/>
  <c r="E66" i="29"/>
  <c r="E75" i="29" s="1"/>
  <c r="I125" i="28"/>
  <c r="J124" i="28"/>
  <c r="E87" i="28"/>
  <c r="E102" i="28"/>
  <c r="E88" i="28"/>
  <c r="C103" i="28"/>
  <c r="D108" i="28"/>
  <c r="D86" i="28"/>
  <c r="D89" i="28" s="1"/>
  <c r="B91" i="28"/>
  <c r="C152" i="28"/>
  <c r="C162" i="28" s="1"/>
  <c r="C116" i="28"/>
  <c r="C139" i="28" s="1"/>
  <c r="C112" i="28"/>
  <c r="F80" i="28"/>
  <c r="F78" i="28"/>
  <c r="F74" i="28"/>
  <c r="F81" i="28"/>
  <c r="F77" i="28"/>
  <c r="G63" i="28"/>
  <c r="F79" i="28"/>
  <c r="F68" i="28"/>
  <c r="C69" i="28"/>
  <c r="B110" i="28"/>
  <c r="D104" i="28"/>
  <c r="D152" i="28" s="1"/>
  <c r="D162" i="28" s="1"/>
  <c r="E101" i="28"/>
  <c r="E113" i="28" s="1"/>
  <c r="E83" i="28"/>
  <c r="E84" i="28"/>
  <c r="F65" i="28"/>
  <c r="E82" i="28"/>
  <c r="E76" i="28" s="1"/>
  <c r="E66" i="28"/>
  <c r="E75" i="28" s="1"/>
  <c r="E108" i="27"/>
  <c r="C104" i="27"/>
  <c r="D102" i="27"/>
  <c r="D88" i="27"/>
  <c r="D87" i="27"/>
  <c r="D104" i="27" s="1"/>
  <c r="D152" i="27" s="1"/>
  <c r="D162" i="27" s="1"/>
  <c r="I125" i="27"/>
  <c r="J124" i="27"/>
  <c r="C126" i="27"/>
  <c r="C86" i="27"/>
  <c r="C89" i="27" s="1"/>
  <c r="C69" i="27"/>
  <c r="F84" i="27"/>
  <c r="F82" i="27"/>
  <c r="F66" i="27"/>
  <c r="F75" i="27" s="1"/>
  <c r="G65" i="27"/>
  <c r="F83" i="27"/>
  <c r="B103" i="27"/>
  <c r="B91" i="27"/>
  <c r="D101" i="27"/>
  <c r="D113" i="27" s="1"/>
  <c r="E81" i="27"/>
  <c r="E79" i="27"/>
  <c r="E77" i="27"/>
  <c r="E80" i="27"/>
  <c r="E74" i="27"/>
  <c r="F63" i="27"/>
  <c r="E78" i="27"/>
  <c r="E68" i="27"/>
  <c r="D86" i="27"/>
  <c r="D89" i="27" s="1"/>
  <c r="E83" i="26"/>
  <c r="E82" i="26"/>
  <c r="E66" i="26"/>
  <c r="E75" i="26" s="1"/>
  <c r="F65" i="26"/>
  <c r="E84" i="26"/>
  <c r="C152" i="26"/>
  <c r="C162" i="26" s="1"/>
  <c r="E77" i="26"/>
  <c r="E76" i="26" s="1"/>
  <c r="E102" i="26"/>
  <c r="E87" i="26"/>
  <c r="E88" i="26"/>
  <c r="E80" i="26"/>
  <c r="C89" i="26"/>
  <c r="D108" i="26"/>
  <c r="D86" i="26"/>
  <c r="D89" i="26" s="1"/>
  <c r="H125" i="26"/>
  <c r="I124" i="26"/>
  <c r="F81" i="26"/>
  <c r="F79" i="26"/>
  <c r="F77" i="26"/>
  <c r="G63" i="26"/>
  <c r="F80" i="26"/>
  <c r="F78" i="26"/>
  <c r="F74" i="26"/>
  <c r="F68" i="26"/>
  <c r="E101" i="26"/>
  <c r="E113" i="26" s="1"/>
  <c r="C126" i="26"/>
  <c r="E126" i="28" l="1"/>
  <c r="D112" i="26"/>
  <c r="D117" i="26" s="1"/>
  <c r="D116" i="26"/>
  <c r="D139" i="26" s="1"/>
  <c r="C116" i="26"/>
  <c r="C139" i="26" s="1"/>
  <c r="E126" i="30"/>
  <c r="E126" i="29"/>
  <c r="E126" i="26"/>
  <c r="E108" i="30"/>
  <c r="E86" i="30"/>
  <c r="E89" i="30" s="1"/>
  <c r="F84" i="30"/>
  <c r="F82" i="30"/>
  <c r="F83" i="30"/>
  <c r="F66" i="30"/>
  <c r="F75" i="30" s="1"/>
  <c r="G65" i="30"/>
  <c r="C71" i="30"/>
  <c r="G81" i="30"/>
  <c r="G79" i="30"/>
  <c r="G77" i="30"/>
  <c r="G78" i="30"/>
  <c r="G68" i="30"/>
  <c r="G80" i="30"/>
  <c r="G74" i="30"/>
  <c r="H63" i="30"/>
  <c r="D112" i="30"/>
  <c r="D117" i="30" s="1"/>
  <c r="B92" i="30"/>
  <c r="B93" i="30" s="1"/>
  <c r="J125" i="30"/>
  <c r="K124" i="30"/>
  <c r="F76" i="30"/>
  <c r="F102" i="30"/>
  <c r="G101" i="30"/>
  <c r="G113" i="30" s="1"/>
  <c r="F88" i="30"/>
  <c r="F87" i="30"/>
  <c r="F104" i="30" s="1"/>
  <c r="F152" i="30" s="1"/>
  <c r="F162" i="30" s="1"/>
  <c r="D116" i="30"/>
  <c r="D139" i="30" s="1"/>
  <c r="D103" i="30"/>
  <c r="F101" i="30"/>
  <c r="F113" i="30" s="1"/>
  <c r="E104" i="30"/>
  <c r="E152" i="30" s="1"/>
  <c r="E162" i="30" s="1"/>
  <c r="E108" i="29"/>
  <c r="E86" i="29"/>
  <c r="E89" i="29" s="1"/>
  <c r="F84" i="29"/>
  <c r="F82" i="29"/>
  <c r="F83" i="29"/>
  <c r="F66" i="29"/>
  <c r="F75" i="29" s="1"/>
  <c r="G65" i="29"/>
  <c r="C71" i="29"/>
  <c r="G81" i="29"/>
  <c r="G79" i="29"/>
  <c r="G77" i="29"/>
  <c r="G78" i="29"/>
  <c r="G68" i="29"/>
  <c r="G80" i="29"/>
  <c r="G74" i="29"/>
  <c r="H63" i="29"/>
  <c r="D112" i="29"/>
  <c r="D117" i="29" s="1"/>
  <c r="B92" i="29"/>
  <c r="B93" i="29" s="1"/>
  <c r="J125" i="29"/>
  <c r="K124" i="29"/>
  <c r="F76" i="29"/>
  <c r="F102" i="29"/>
  <c r="G101" i="29"/>
  <c r="G113" i="29" s="1"/>
  <c r="F88" i="29"/>
  <c r="F87" i="29"/>
  <c r="F104" i="29" s="1"/>
  <c r="F152" i="29" s="1"/>
  <c r="F162" i="29" s="1"/>
  <c r="D116" i="29"/>
  <c r="D139" i="29" s="1"/>
  <c r="D103" i="29"/>
  <c r="F101" i="29"/>
  <c r="F113" i="29" s="1"/>
  <c r="E104" i="29"/>
  <c r="E152" i="29" s="1"/>
  <c r="E162" i="29" s="1"/>
  <c r="E108" i="28"/>
  <c r="E86" i="28"/>
  <c r="E89" i="28" s="1"/>
  <c r="F84" i="28"/>
  <c r="F82" i="28"/>
  <c r="F83" i="28"/>
  <c r="F66" i="28"/>
  <c r="F75" i="28" s="1"/>
  <c r="G65" i="28"/>
  <c r="C71" i="28"/>
  <c r="G81" i="28"/>
  <c r="G79" i="28"/>
  <c r="G77" i="28"/>
  <c r="G78" i="28"/>
  <c r="G68" i="28"/>
  <c r="G80" i="28"/>
  <c r="G74" i="28"/>
  <c r="H63" i="28"/>
  <c r="D112" i="28"/>
  <c r="D117" i="28" s="1"/>
  <c r="B92" i="28"/>
  <c r="B93" i="28" s="1"/>
  <c r="J125" i="28"/>
  <c r="K124" i="28"/>
  <c r="F76" i="28"/>
  <c r="F102" i="28"/>
  <c r="G101" i="28"/>
  <c r="G113" i="28" s="1"/>
  <c r="F88" i="28"/>
  <c r="F87" i="28"/>
  <c r="F104" i="28" s="1"/>
  <c r="F152" i="28" s="1"/>
  <c r="F162" i="28" s="1"/>
  <c r="D116" i="28"/>
  <c r="D139" i="28" s="1"/>
  <c r="D103" i="28"/>
  <c r="F101" i="28"/>
  <c r="F113" i="28" s="1"/>
  <c r="E104" i="28"/>
  <c r="E152" i="28" s="1"/>
  <c r="E162" i="28" s="1"/>
  <c r="D103" i="27"/>
  <c r="E87" i="27"/>
  <c r="E102" i="27"/>
  <c r="E88" i="27"/>
  <c r="E76" i="27"/>
  <c r="F108" i="27"/>
  <c r="C103" i="27"/>
  <c r="K124" i="27"/>
  <c r="J125" i="27"/>
  <c r="E101" i="27"/>
  <c r="E113" i="27" s="1"/>
  <c r="D126" i="27"/>
  <c r="F80" i="27"/>
  <c r="F78" i="27"/>
  <c r="F74" i="27"/>
  <c r="F81" i="27"/>
  <c r="F77" i="27"/>
  <c r="F68" i="27"/>
  <c r="F79" i="27"/>
  <c r="G63" i="27"/>
  <c r="B93" i="27"/>
  <c r="B92" i="27"/>
  <c r="G83" i="27"/>
  <c r="G82" i="27"/>
  <c r="G84" i="27"/>
  <c r="G66" i="27"/>
  <c r="G75" i="27" s="1"/>
  <c r="H65" i="27"/>
  <c r="C71" i="27"/>
  <c r="D69" i="27"/>
  <c r="C152" i="27"/>
  <c r="C162" i="27" s="1"/>
  <c r="D116" i="27"/>
  <c r="D139" i="27" s="1"/>
  <c r="C116" i="27"/>
  <c r="C139" i="27" s="1"/>
  <c r="C112" i="27"/>
  <c r="D112" i="27"/>
  <c r="F88" i="26"/>
  <c r="F102" i="26"/>
  <c r="F87" i="26"/>
  <c r="F104" i="26" s="1"/>
  <c r="F152" i="26" s="1"/>
  <c r="F162" i="26" s="1"/>
  <c r="J124" i="26"/>
  <c r="I125" i="26"/>
  <c r="D103" i="26"/>
  <c r="C103" i="26"/>
  <c r="F101" i="26"/>
  <c r="F113" i="26" s="1"/>
  <c r="C72" i="26"/>
  <c r="C90" i="26" s="1"/>
  <c r="C105" i="26" s="1"/>
  <c r="C110" i="26"/>
  <c r="C107" i="26"/>
  <c r="B106" i="26"/>
  <c r="E108" i="26"/>
  <c r="E86" i="26"/>
  <c r="E89" i="26" s="1"/>
  <c r="G80" i="26"/>
  <c r="G78" i="26"/>
  <c r="G74" i="26"/>
  <c r="G68" i="26"/>
  <c r="G81" i="26"/>
  <c r="G79" i="26"/>
  <c r="G77" i="26"/>
  <c r="H63" i="26"/>
  <c r="E104" i="26"/>
  <c r="D69" i="26"/>
  <c r="B93" i="26"/>
  <c r="F84" i="26"/>
  <c r="F82" i="26"/>
  <c r="F76" i="26" s="1"/>
  <c r="F126" i="26" s="1"/>
  <c r="F83" i="26"/>
  <c r="F66" i="26"/>
  <c r="F75" i="26" s="1"/>
  <c r="G65" i="26"/>
  <c r="E112" i="30" l="1"/>
  <c r="E117" i="30" s="1"/>
  <c r="F126" i="30"/>
  <c r="G87" i="30"/>
  <c r="H101" i="30"/>
  <c r="H113" i="30" s="1"/>
  <c r="G88" i="30"/>
  <c r="G102" i="30"/>
  <c r="C110" i="30"/>
  <c r="C72" i="30"/>
  <c r="C90" i="30" s="1"/>
  <c r="F108" i="30"/>
  <c r="F86" i="30"/>
  <c r="F89" i="30" s="1"/>
  <c r="E103" i="30"/>
  <c r="F112" i="30"/>
  <c r="K125" i="30"/>
  <c r="L124" i="30"/>
  <c r="B106" i="30"/>
  <c r="E116" i="30"/>
  <c r="E139" i="30" s="1"/>
  <c r="F116" i="30"/>
  <c r="F139" i="30" s="1"/>
  <c r="H80" i="30"/>
  <c r="H78" i="30"/>
  <c r="H74" i="30"/>
  <c r="H79" i="30"/>
  <c r="I63" i="30"/>
  <c r="H81" i="30"/>
  <c r="H77" i="30"/>
  <c r="H68" i="30"/>
  <c r="D69" i="30"/>
  <c r="G83" i="30"/>
  <c r="G82" i="30"/>
  <c r="G76" i="30" s="1"/>
  <c r="H65" i="30"/>
  <c r="G84" i="30"/>
  <c r="G66" i="30"/>
  <c r="G75" i="30" s="1"/>
  <c r="E112" i="29"/>
  <c r="E117" i="29" s="1"/>
  <c r="F126" i="29"/>
  <c r="G87" i="29"/>
  <c r="H101" i="29"/>
  <c r="H113" i="29" s="1"/>
  <c r="G88" i="29"/>
  <c r="G102" i="29"/>
  <c r="C110" i="29"/>
  <c r="C72" i="29"/>
  <c r="C90" i="29" s="1"/>
  <c r="F108" i="29"/>
  <c r="F86" i="29"/>
  <c r="F89" i="29" s="1"/>
  <c r="E103" i="29"/>
  <c r="F112" i="29"/>
  <c r="F117" i="29" s="1"/>
  <c r="K125" i="29"/>
  <c r="L124" i="29"/>
  <c r="B106" i="29"/>
  <c r="E116" i="29"/>
  <c r="E139" i="29" s="1"/>
  <c r="F116" i="29"/>
  <c r="F139" i="29" s="1"/>
  <c r="H80" i="29"/>
  <c r="H78" i="29"/>
  <c r="H74" i="29"/>
  <c r="H79" i="29"/>
  <c r="I63" i="29"/>
  <c r="H81" i="29"/>
  <c r="H77" i="29"/>
  <c r="H68" i="29"/>
  <c r="D69" i="29"/>
  <c r="G83" i="29"/>
  <c r="G82" i="29"/>
  <c r="G76" i="29" s="1"/>
  <c r="G126" i="29" s="1"/>
  <c r="H65" i="29"/>
  <c r="G84" i="29"/>
  <c r="G66" i="29"/>
  <c r="G75" i="29" s="1"/>
  <c r="E112" i="28"/>
  <c r="E117" i="28" s="1"/>
  <c r="F126" i="28"/>
  <c r="G87" i="28"/>
  <c r="H101" i="28"/>
  <c r="H113" i="28" s="1"/>
  <c r="G88" i="28"/>
  <c r="G102" i="28"/>
  <c r="C110" i="28"/>
  <c r="C72" i="28"/>
  <c r="C90" i="28" s="1"/>
  <c r="F108" i="28"/>
  <c r="F86" i="28"/>
  <c r="F89" i="28" s="1"/>
  <c r="E103" i="28"/>
  <c r="F112" i="28"/>
  <c r="K125" i="28"/>
  <c r="L124" i="28"/>
  <c r="B106" i="28"/>
  <c r="E116" i="28"/>
  <c r="E139" i="28" s="1"/>
  <c r="F116" i="28"/>
  <c r="F139" i="28" s="1"/>
  <c r="H80" i="28"/>
  <c r="H78" i="28"/>
  <c r="H74" i="28"/>
  <c r="H79" i="28"/>
  <c r="I63" i="28"/>
  <c r="H81" i="28"/>
  <c r="H77" i="28"/>
  <c r="H68" i="28"/>
  <c r="D69" i="28"/>
  <c r="G83" i="28"/>
  <c r="G82" i="28"/>
  <c r="G76" i="28" s="1"/>
  <c r="H65" i="28"/>
  <c r="G84" i="28"/>
  <c r="G66" i="28"/>
  <c r="G75" i="28" s="1"/>
  <c r="D71" i="27"/>
  <c r="H84" i="27"/>
  <c r="H82" i="27"/>
  <c r="H83" i="27"/>
  <c r="H66" i="27"/>
  <c r="H75" i="27" s="1"/>
  <c r="I65" i="27"/>
  <c r="F76" i="27"/>
  <c r="F102" i="27"/>
  <c r="F88" i="27"/>
  <c r="F87" i="27"/>
  <c r="D117" i="27"/>
  <c r="C110" i="27"/>
  <c r="C72" i="27"/>
  <c r="C90" i="27" s="1"/>
  <c r="C107" i="27"/>
  <c r="G108" i="27"/>
  <c r="B106" i="27"/>
  <c r="G81" i="27"/>
  <c r="G79" i="27"/>
  <c r="G77" i="27"/>
  <c r="G78" i="27"/>
  <c r="H63" i="27"/>
  <c r="G80" i="27"/>
  <c r="G74" i="27"/>
  <c r="G68" i="27"/>
  <c r="K125" i="27"/>
  <c r="L124" i="27"/>
  <c r="E126" i="27"/>
  <c r="E86" i="27"/>
  <c r="E89" i="27" s="1"/>
  <c r="F101" i="27"/>
  <c r="F113" i="27" s="1"/>
  <c r="E104" i="27"/>
  <c r="J125" i="26"/>
  <c r="K124" i="26"/>
  <c r="G83" i="26"/>
  <c r="G84" i="26"/>
  <c r="G66" i="26"/>
  <c r="G75" i="26" s="1"/>
  <c r="H65" i="26"/>
  <c r="G82" i="26"/>
  <c r="G76" i="26" s="1"/>
  <c r="D71" i="26"/>
  <c r="E69" i="26" s="1"/>
  <c r="H81" i="26"/>
  <c r="H79" i="26"/>
  <c r="H77" i="26"/>
  <c r="I63" i="26"/>
  <c r="H80" i="26"/>
  <c r="H78" i="26"/>
  <c r="H74" i="26"/>
  <c r="H68" i="26"/>
  <c r="C106" i="26"/>
  <c r="C111" i="26" s="1"/>
  <c r="C114" i="26" s="1"/>
  <c r="B111" i="26"/>
  <c r="F86" i="26"/>
  <c r="F89" i="26" s="1"/>
  <c r="F108" i="26"/>
  <c r="E152" i="26"/>
  <c r="E162" i="26" s="1"/>
  <c r="E112" i="26"/>
  <c r="E117" i="26" s="1"/>
  <c r="F116" i="26"/>
  <c r="F139" i="26" s="1"/>
  <c r="E116" i="26"/>
  <c r="E139" i="26" s="1"/>
  <c r="F112" i="26"/>
  <c r="G102" i="26"/>
  <c r="H101" i="26"/>
  <c r="H113" i="26" s="1"/>
  <c r="G87" i="26"/>
  <c r="G104" i="26" s="1"/>
  <c r="G152" i="26" s="1"/>
  <c r="G162" i="26" s="1"/>
  <c r="G88" i="26"/>
  <c r="E103" i="26"/>
  <c r="C115" i="26"/>
  <c r="C91" i="26"/>
  <c r="G101" i="26"/>
  <c r="G113" i="26" s="1"/>
  <c r="G126" i="28" l="1"/>
  <c r="F117" i="28"/>
  <c r="G126" i="30"/>
  <c r="F117" i="30"/>
  <c r="C107" i="28"/>
  <c r="C115" i="28" s="1"/>
  <c r="C107" i="29"/>
  <c r="C107" i="30"/>
  <c r="C115" i="30" s="1"/>
  <c r="G126" i="26"/>
  <c r="D71" i="30"/>
  <c r="E69" i="30" s="1"/>
  <c r="C106" i="30"/>
  <c r="B111" i="30"/>
  <c r="M124" i="30"/>
  <c r="L125" i="30"/>
  <c r="F103" i="30"/>
  <c r="G108" i="30"/>
  <c r="G86" i="30"/>
  <c r="G89" i="30" s="1"/>
  <c r="H84" i="30"/>
  <c r="H82" i="30"/>
  <c r="H83" i="30"/>
  <c r="H66" i="30"/>
  <c r="H75" i="30" s="1"/>
  <c r="I65" i="30"/>
  <c r="H76" i="30"/>
  <c r="I81" i="30"/>
  <c r="I79" i="30"/>
  <c r="I80" i="30"/>
  <c r="I74" i="30"/>
  <c r="I68" i="30"/>
  <c r="I78" i="30"/>
  <c r="J63" i="30"/>
  <c r="H102" i="30"/>
  <c r="I101" i="30"/>
  <c r="I113" i="30" s="1"/>
  <c r="H88" i="30"/>
  <c r="H87" i="30"/>
  <c r="H104" i="30" s="1"/>
  <c r="H152" i="30" s="1"/>
  <c r="H162" i="30" s="1"/>
  <c r="C105" i="30"/>
  <c r="C91" i="30"/>
  <c r="G104" i="30"/>
  <c r="D71" i="29"/>
  <c r="E69" i="29" s="1"/>
  <c r="C106" i="29"/>
  <c r="B111" i="29"/>
  <c r="M124" i="29"/>
  <c r="L125" i="29"/>
  <c r="F103" i="29"/>
  <c r="G108" i="29"/>
  <c r="G86" i="29"/>
  <c r="G89" i="29" s="1"/>
  <c r="H84" i="29"/>
  <c r="H82" i="29"/>
  <c r="H83" i="29"/>
  <c r="H66" i="29"/>
  <c r="H75" i="29" s="1"/>
  <c r="I65" i="29"/>
  <c r="H76" i="29"/>
  <c r="I81" i="29"/>
  <c r="I79" i="29"/>
  <c r="I80" i="29"/>
  <c r="I74" i="29"/>
  <c r="I68" i="29"/>
  <c r="I78" i="29"/>
  <c r="J63" i="29"/>
  <c r="H102" i="29"/>
  <c r="I101" i="29"/>
  <c r="I113" i="29" s="1"/>
  <c r="H88" i="29"/>
  <c r="H87" i="29"/>
  <c r="H104" i="29" s="1"/>
  <c r="H152" i="29" s="1"/>
  <c r="H162" i="29" s="1"/>
  <c r="C115" i="29"/>
  <c r="C105" i="29"/>
  <c r="C91" i="29"/>
  <c r="G104" i="29"/>
  <c r="D71" i="28"/>
  <c r="E69" i="28" s="1"/>
  <c r="C106" i="28"/>
  <c r="B111" i="28"/>
  <c r="M124" i="28"/>
  <c r="L125" i="28"/>
  <c r="F103" i="28"/>
  <c r="G108" i="28"/>
  <c r="G86" i="28"/>
  <c r="G89" i="28" s="1"/>
  <c r="H84" i="28"/>
  <c r="H82" i="28"/>
  <c r="H83" i="28"/>
  <c r="H66" i="28"/>
  <c r="H75" i="28" s="1"/>
  <c r="I65" i="28"/>
  <c r="H76" i="28"/>
  <c r="I81" i="28"/>
  <c r="I79" i="28"/>
  <c r="I80" i="28"/>
  <c r="I74" i="28"/>
  <c r="I68" i="28"/>
  <c r="I78" i="28"/>
  <c r="J63" i="28"/>
  <c r="H102" i="28"/>
  <c r="I101" i="28"/>
  <c r="I113" i="28" s="1"/>
  <c r="H88" i="28"/>
  <c r="H87" i="28"/>
  <c r="H104" i="28" s="1"/>
  <c r="H152" i="28" s="1"/>
  <c r="H162" i="28" s="1"/>
  <c r="C105" i="28"/>
  <c r="C91" i="28"/>
  <c r="G104" i="28"/>
  <c r="C106" i="27"/>
  <c r="B111" i="27"/>
  <c r="I83" i="27"/>
  <c r="I84" i="27"/>
  <c r="I82" i="27"/>
  <c r="I66" i="27"/>
  <c r="I75" i="27" s="1"/>
  <c r="J65" i="27"/>
  <c r="D110" i="27"/>
  <c r="D72" i="27"/>
  <c r="E152" i="27"/>
  <c r="E162" i="27" s="1"/>
  <c r="E116" i="27"/>
  <c r="E139" i="27" s="1"/>
  <c r="E112" i="27"/>
  <c r="E117" i="27" s="1"/>
  <c r="E103" i="27"/>
  <c r="L125" i="27"/>
  <c r="M124" i="27"/>
  <c r="G87" i="27"/>
  <c r="G88" i="27"/>
  <c r="G102" i="27"/>
  <c r="H80" i="27"/>
  <c r="H78" i="27"/>
  <c r="H74" i="27"/>
  <c r="H79" i="27"/>
  <c r="H68" i="27"/>
  <c r="H81" i="27"/>
  <c r="H77" i="27"/>
  <c r="H76" i="27" s="1"/>
  <c r="I63" i="27"/>
  <c r="G76" i="27"/>
  <c r="C115" i="27"/>
  <c r="C105" i="27"/>
  <c r="C111" i="27" s="1"/>
  <c r="C114" i="27" s="1"/>
  <c r="C91" i="27"/>
  <c r="F104" i="27"/>
  <c r="F152" i="27" s="1"/>
  <c r="F162" i="27" s="1"/>
  <c r="G101" i="27"/>
  <c r="G113" i="27" s="1"/>
  <c r="F126" i="27"/>
  <c r="F86" i="27"/>
  <c r="F89" i="27" s="1"/>
  <c r="H108" i="27"/>
  <c r="E69" i="27"/>
  <c r="G112" i="26"/>
  <c r="G117" i="26" s="1"/>
  <c r="F103" i="26"/>
  <c r="I78" i="26"/>
  <c r="I74" i="26"/>
  <c r="I68" i="26"/>
  <c r="I81" i="26"/>
  <c r="I79" i="26"/>
  <c r="J63" i="26"/>
  <c r="E71" i="26"/>
  <c r="G108" i="26"/>
  <c r="G86" i="26"/>
  <c r="G89" i="26" s="1"/>
  <c r="C92" i="26"/>
  <c r="C93" i="26" s="1"/>
  <c r="F117" i="26"/>
  <c r="G116" i="26"/>
  <c r="G139" i="26" s="1"/>
  <c r="B116" i="26"/>
  <c r="B139" i="26" s="1"/>
  <c r="B114" i="26"/>
  <c r="B115" i="26" s="1"/>
  <c r="B118" i="26" s="1"/>
  <c r="B112" i="26"/>
  <c r="H102" i="26"/>
  <c r="H88" i="26"/>
  <c r="I101" i="26"/>
  <c r="I113" i="26" s="1"/>
  <c r="H87" i="26"/>
  <c r="H104" i="26" s="1"/>
  <c r="H152" i="26" s="1"/>
  <c r="H162" i="26" s="1"/>
  <c r="D110" i="26"/>
  <c r="D72" i="26"/>
  <c r="D90" i="26" s="1"/>
  <c r="H84" i="26"/>
  <c r="H82" i="26"/>
  <c r="H83" i="26"/>
  <c r="H76" i="26" s="1"/>
  <c r="H66" i="26"/>
  <c r="H75" i="26" s="1"/>
  <c r="I65" i="26"/>
  <c r="K125" i="26"/>
  <c r="L124" i="26"/>
  <c r="H126" i="26" l="1"/>
  <c r="H116" i="26"/>
  <c r="H139" i="26" s="1"/>
  <c r="C118" i="26"/>
  <c r="C92" i="30"/>
  <c r="J80" i="30"/>
  <c r="J78" i="30"/>
  <c r="J74" i="30"/>
  <c r="J81" i="30"/>
  <c r="J77" i="30"/>
  <c r="K63" i="30"/>
  <c r="J79" i="30"/>
  <c r="J68" i="30"/>
  <c r="H126" i="30"/>
  <c r="I83" i="30"/>
  <c r="I84" i="30"/>
  <c r="J65" i="30"/>
  <c r="I82" i="30"/>
  <c r="I66" i="30"/>
  <c r="I75" i="30" s="1"/>
  <c r="M125" i="30"/>
  <c r="N124" i="30"/>
  <c r="E71" i="30"/>
  <c r="G152" i="30"/>
  <c r="G162" i="30" s="1"/>
  <c r="G116" i="30"/>
  <c r="G139" i="30" s="1"/>
  <c r="H112" i="30"/>
  <c r="G112" i="30"/>
  <c r="G117" i="30" s="1"/>
  <c r="H116" i="30"/>
  <c r="H139" i="30" s="1"/>
  <c r="C111" i="30"/>
  <c r="C114" i="30" s="1"/>
  <c r="I87" i="30"/>
  <c r="I102" i="30"/>
  <c r="I88" i="30"/>
  <c r="I77" i="30"/>
  <c r="H108" i="30"/>
  <c r="H86" i="30"/>
  <c r="H89" i="30" s="1"/>
  <c r="G103" i="30"/>
  <c r="B116" i="30"/>
  <c r="B139" i="30" s="1"/>
  <c r="B114" i="30"/>
  <c r="B115" i="30" s="1"/>
  <c r="B118" i="30" s="1"/>
  <c r="B112" i="30"/>
  <c r="D110" i="30"/>
  <c r="D72" i="30"/>
  <c r="D90" i="30" s="1"/>
  <c r="C92" i="29"/>
  <c r="J80" i="29"/>
  <c r="J78" i="29"/>
  <c r="J74" i="29"/>
  <c r="J81" i="29"/>
  <c r="J77" i="29"/>
  <c r="K63" i="29"/>
  <c r="J79" i="29"/>
  <c r="J68" i="29"/>
  <c r="H126" i="29"/>
  <c r="I83" i="29"/>
  <c r="I84" i="29"/>
  <c r="J65" i="29"/>
  <c r="I82" i="29"/>
  <c r="I66" i="29"/>
  <c r="I75" i="29" s="1"/>
  <c r="M125" i="29"/>
  <c r="N124" i="29"/>
  <c r="E71" i="29"/>
  <c r="G152" i="29"/>
  <c r="G162" i="29" s="1"/>
  <c r="G116" i="29"/>
  <c r="G139" i="29" s="1"/>
  <c r="H112" i="29"/>
  <c r="G112" i="29"/>
  <c r="G117" i="29" s="1"/>
  <c r="H116" i="29"/>
  <c r="H139" i="29" s="1"/>
  <c r="C111" i="29"/>
  <c r="C114" i="29" s="1"/>
  <c r="I87" i="29"/>
  <c r="I102" i="29"/>
  <c r="I88" i="29"/>
  <c r="I77" i="29"/>
  <c r="H108" i="29"/>
  <c r="H86" i="29"/>
  <c r="H89" i="29" s="1"/>
  <c r="G103" i="29"/>
  <c r="B116" i="29"/>
  <c r="B139" i="29" s="1"/>
  <c r="B114" i="29"/>
  <c r="B115" i="29" s="1"/>
  <c r="B118" i="29" s="1"/>
  <c r="B112" i="29"/>
  <c r="D110" i="29"/>
  <c r="D72" i="29"/>
  <c r="D90" i="29" s="1"/>
  <c r="C92" i="28"/>
  <c r="J80" i="28"/>
  <c r="J78" i="28"/>
  <c r="J74" i="28"/>
  <c r="J81" i="28"/>
  <c r="J77" i="28"/>
  <c r="K63" i="28"/>
  <c r="J79" i="28"/>
  <c r="J68" i="28"/>
  <c r="H126" i="28"/>
  <c r="I83" i="28"/>
  <c r="I84" i="28"/>
  <c r="J65" i="28"/>
  <c r="I82" i="28"/>
  <c r="I66" i="28"/>
  <c r="I75" i="28" s="1"/>
  <c r="M125" i="28"/>
  <c r="N124" i="28"/>
  <c r="E71" i="28"/>
  <c r="G152" i="28"/>
  <c r="G162" i="28" s="1"/>
  <c r="G116" i="28"/>
  <c r="G139" i="28" s="1"/>
  <c r="H112" i="28"/>
  <c r="G112" i="28"/>
  <c r="G117" i="28" s="1"/>
  <c r="H116" i="28"/>
  <c r="H139" i="28" s="1"/>
  <c r="C111" i="28"/>
  <c r="C114" i="28" s="1"/>
  <c r="I87" i="28"/>
  <c r="I102" i="28"/>
  <c r="I88" i="28"/>
  <c r="I77" i="28"/>
  <c r="H108" i="28"/>
  <c r="H86" i="28"/>
  <c r="H89" i="28" s="1"/>
  <c r="G103" i="28"/>
  <c r="B116" i="28"/>
  <c r="B139" i="28" s="1"/>
  <c r="B114" i="28"/>
  <c r="B115" i="28" s="1"/>
  <c r="B118" i="28" s="1"/>
  <c r="B112" i="28"/>
  <c r="D110" i="28"/>
  <c r="D72" i="28"/>
  <c r="D90" i="28" s="1"/>
  <c r="E71" i="27"/>
  <c r="F69" i="27"/>
  <c r="G126" i="27"/>
  <c r="G86" i="27"/>
  <c r="G89" i="27" s="1"/>
  <c r="H102" i="27"/>
  <c r="I101" i="27"/>
  <c r="I113" i="27" s="1"/>
  <c r="H88" i="27"/>
  <c r="H87" i="27"/>
  <c r="H104" i="27" s="1"/>
  <c r="H152" i="27" s="1"/>
  <c r="H162" i="27" s="1"/>
  <c r="G104" i="27"/>
  <c r="G152" i="27" s="1"/>
  <c r="G162" i="27" s="1"/>
  <c r="M125" i="27"/>
  <c r="N124" i="27"/>
  <c r="F116" i="27"/>
  <c r="F139" i="27" s="1"/>
  <c r="G112" i="27"/>
  <c r="F112" i="27"/>
  <c r="F117" i="27" s="1"/>
  <c r="D90" i="27"/>
  <c r="J84" i="27"/>
  <c r="J82" i="27"/>
  <c r="J66" i="27"/>
  <c r="J75" i="27" s="1"/>
  <c r="K65" i="27"/>
  <c r="J83" i="27"/>
  <c r="H86" i="27"/>
  <c r="F103" i="27"/>
  <c r="C93" i="27"/>
  <c r="D107" i="27" s="1"/>
  <c r="C92" i="27"/>
  <c r="C118" i="27"/>
  <c r="I81" i="27"/>
  <c r="I79" i="27"/>
  <c r="I77" i="27"/>
  <c r="I80" i="27"/>
  <c r="I74" i="27"/>
  <c r="J63" i="27"/>
  <c r="I78" i="27"/>
  <c r="I68" i="27"/>
  <c r="H101" i="27"/>
  <c r="H113" i="27" s="1"/>
  <c r="G116" i="27"/>
  <c r="G139" i="27" s="1"/>
  <c r="I108" i="27"/>
  <c r="B116" i="27"/>
  <c r="B139" i="27" s="1"/>
  <c r="B114" i="27"/>
  <c r="B115" i="27" s="1"/>
  <c r="B118" i="27" s="1"/>
  <c r="B112" i="27"/>
  <c r="L125" i="26"/>
  <c r="M124" i="26"/>
  <c r="I83" i="26"/>
  <c r="I82" i="26"/>
  <c r="I66" i="26"/>
  <c r="I75" i="26" s="1"/>
  <c r="J65" i="26"/>
  <c r="I84" i="26"/>
  <c r="D105" i="26"/>
  <c r="D91" i="26"/>
  <c r="B117" i="26"/>
  <c r="C117" i="26"/>
  <c r="E110" i="26"/>
  <c r="E72" i="26"/>
  <c r="E90" i="26" s="1"/>
  <c r="I77" i="26"/>
  <c r="I76" i="26" s="1"/>
  <c r="I102" i="26"/>
  <c r="J101" i="26"/>
  <c r="J113" i="26" s="1"/>
  <c r="I87" i="26"/>
  <c r="I88" i="26"/>
  <c r="I80" i="26"/>
  <c r="H108" i="26"/>
  <c r="H86" i="26"/>
  <c r="H89" i="26" s="1"/>
  <c r="D107" i="26"/>
  <c r="H112" i="26"/>
  <c r="H117" i="26" s="1"/>
  <c r="D106" i="26"/>
  <c r="G103" i="26"/>
  <c r="F69" i="26"/>
  <c r="J81" i="26"/>
  <c r="J79" i="26"/>
  <c r="J77" i="26"/>
  <c r="K63" i="26"/>
  <c r="J80" i="26"/>
  <c r="J78" i="26"/>
  <c r="J74" i="26"/>
  <c r="J68" i="26"/>
  <c r="H117" i="28" l="1"/>
  <c r="H117" i="29"/>
  <c r="H117" i="30"/>
  <c r="I126" i="26"/>
  <c r="D105" i="30"/>
  <c r="D91" i="30"/>
  <c r="B117" i="30"/>
  <c r="C117" i="30"/>
  <c r="E110" i="30"/>
  <c r="E72" i="30"/>
  <c r="J102" i="30"/>
  <c r="K101" i="30"/>
  <c r="K113" i="30" s="1"/>
  <c r="J88" i="30"/>
  <c r="J87" i="30"/>
  <c r="J104" i="30" s="1"/>
  <c r="D106" i="30"/>
  <c r="H103" i="30"/>
  <c r="I76" i="30"/>
  <c r="I126" i="30" s="1"/>
  <c r="J101" i="30"/>
  <c r="J113" i="30" s="1"/>
  <c r="I104" i="30"/>
  <c r="F69" i="30"/>
  <c r="N125" i="30"/>
  <c r="O124" i="30"/>
  <c r="I108" i="30"/>
  <c r="I86" i="30"/>
  <c r="I89" i="30" s="1"/>
  <c r="J84" i="30"/>
  <c r="J82" i="30"/>
  <c r="J83" i="30"/>
  <c r="J76" i="30" s="1"/>
  <c r="J66" i="30"/>
  <c r="J75" i="30" s="1"/>
  <c r="K65" i="30"/>
  <c r="K81" i="30"/>
  <c r="K79" i="30"/>
  <c r="K77" i="30"/>
  <c r="K78" i="30"/>
  <c r="K68" i="30"/>
  <c r="K80" i="30"/>
  <c r="K74" i="30"/>
  <c r="L63" i="30"/>
  <c r="C118" i="30"/>
  <c r="C93" i="30"/>
  <c r="D107" i="30" s="1"/>
  <c r="D105" i="29"/>
  <c r="D91" i="29"/>
  <c r="B117" i="29"/>
  <c r="C117" i="29"/>
  <c r="E110" i="29"/>
  <c r="E72" i="29"/>
  <c r="J102" i="29"/>
  <c r="K101" i="29"/>
  <c r="K113" i="29" s="1"/>
  <c r="J88" i="29"/>
  <c r="J87" i="29"/>
  <c r="J104" i="29" s="1"/>
  <c r="D106" i="29"/>
  <c r="H103" i="29"/>
  <c r="I76" i="29"/>
  <c r="I126" i="29" s="1"/>
  <c r="J101" i="29"/>
  <c r="J113" i="29" s="1"/>
  <c r="I104" i="29"/>
  <c r="F69" i="29"/>
  <c r="N125" i="29"/>
  <c r="O124" i="29"/>
  <c r="I108" i="29"/>
  <c r="I86" i="29"/>
  <c r="I89" i="29" s="1"/>
  <c r="J84" i="29"/>
  <c r="J82" i="29"/>
  <c r="J83" i="29"/>
  <c r="J76" i="29" s="1"/>
  <c r="J66" i="29"/>
  <c r="J75" i="29" s="1"/>
  <c r="K65" i="29"/>
  <c r="K81" i="29"/>
  <c r="K79" i="29"/>
  <c r="K77" i="29"/>
  <c r="K78" i="29"/>
  <c r="K68" i="29"/>
  <c r="K80" i="29"/>
  <c r="K74" i="29"/>
  <c r="L63" i="29"/>
  <c r="C118" i="29"/>
  <c r="C93" i="29"/>
  <c r="D107" i="29" s="1"/>
  <c r="D105" i="28"/>
  <c r="D91" i="28"/>
  <c r="B117" i="28"/>
  <c r="C117" i="28"/>
  <c r="E110" i="28"/>
  <c r="E72" i="28"/>
  <c r="J102" i="28"/>
  <c r="K101" i="28"/>
  <c r="K113" i="28" s="1"/>
  <c r="J88" i="28"/>
  <c r="J87" i="28"/>
  <c r="J104" i="28" s="1"/>
  <c r="D106" i="28"/>
  <c r="H103" i="28"/>
  <c r="I76" i="28"/>
  <c r="I126" i="28" s="1"/>
  <c r="J101" i="28"/>
  <c r="J113" i="28" s="1"/>
  <c r="I104" i="28"/>
  <c r="F69" i="28"/>
  <c r="N125" i="28"/>
  <c r="O124" i="28"/>
  <c r="I108" i="28"/>
  <c r="I86" i="28"/>
  <c r="I89" i="28" s="1"/>
  <c r="J84" i="28"/>
  <c r="J82" i="28"/>
  <c r="J83" i="28"/>
  <c r="J76" i="28" s="1"/>
  <c r="J66" i="28"/>
  <c r="J75" i="28" s="1"/>
  <c r="K65" i="28"/>
  <c r="K81" i="28"/>
  <c r="K79" i="28"/>
  <c r="K77" i="28"/>
  <c r="K78" i="28"/>
  <c r="K68" i="28"/>
  <c r="K80" i="28"/>
  <c r="K74" i="28"/>
  <c r="L63" i="28"/>
  <c r="C118" i="28"/>
  <c r="C93" i="28"/>
  <c r="D107" i="28" s="1"/>
  <c r="D115" i="27"/>
  <c r="D118" i="27" s="1"/>
  <c r="B117" i="27"/>
  <c r="C117" i="27"/>
  <c r="J80" i="27"/>
  <c r="J78" i="27"/>
  <c r="J74" i="27"/>
  <c r="J81" i="27"/>
  <c r="J77" i="27"/>
  <c r="J68" i="27"/>
  <c r="J79" i="27"/>
  <c r="K63" i="27"/>
  <c r="K83" i="27"/>
  <c r="K82" i="27"/>
  <c r="K84" i="27"/>
  <c r="K66" i="27"/>
  <c r="K75" i="27" s="1"/>
  <c r="L65" i="27"/>
  <c r="O124" i="27"/>
  <c r="N125" i="27"/>
  <c r="G103" i="27"/>
  <c r="F71" i="27"/>
  <c r="H116" i="27"/>
  <c r="H139" i="27" s="1"/>
  <c r="H112" i="27"/>
  <c r="H117" i="27" s="1"/>
  <c r="I87" i="27"/>
  <c r="I102" i="27"/>
  <c r="I88" i="27"/>
  <c r="I76" i="27"/>
  <c r="D106" i="27"/>
  <c r="H89" i="27"/>
  <c r="J108" i="27"/>
  <c r="D105" i="27"/>
  <c r="D91" i="27"/>
  <c r="G117" i="27"/>
  <c r="H126" i="27"/>
  <c r="E110" i="27"/>
  <c r="E72" i="27"/>
  <c r="E90" i="27" s="1"/>
  <c r="K80" i="26"/>
  <c r="K78" i="26"/>
  <c r="K74" i="26"/>
  <c r="K68" i="26"/>
  <c r="K81" i="26"/>
  <c r="K79" i="26"/>
  <c r="K77" i="26"/>
  <c r="L63" i="26"/>
  <c r="F71" i="26"/>
  <c r="H103" i="26"/>
  <c r="D111" i="26"/>
  <c r="D114" i="26" s="1"/>
  <c r="J84" i="26"/>
  <c r="J82" i="26"/>
  <c r="J83" i="26"/>
  <c r="J66" i="26"/>
  <c r="J75" i="26" s="1"/>
  <c r="K65" i="26"/>
  <c r="N124" i="26"/>
  <c r="M125" i="26"/>
  <c r="K101" i="26"/>
  <c r="K113" i="26" s="1"/>
  <c r="J88" i="26"/>
  <c r="J102" i="26"/>
  <c r="J87" i="26"/>
  <c r="J104" i="26" s="1"/>
  <c r="J76" i="26"/>
  <c r="D115" i="26"/>
  <c r="D118" i="26" s="1"/>
  <c r="I104" i="26"/>
  <c r="E105" i="26"/>
  <c r="E91" i="26"/>
  <c r="D92" i="26"/>
  <c r="D93" i="26" s="1"/>
  <c r="E107" i="26" s="1"/>
  <c r="I108" i="26"/>
  <c r="I86" i="26"/>
  <c r="I89" i="26" s="1"/>
  <c r="J126" i="28" l="1"/>
  <c r="J126" i="29"/>
  <c r="J126" i="30"/>
  <c r="J126" i="26"/>
  <c r="D115" i="30"/>
  <c r="D118" i="30" s="1"/>
  <c r="L80" i="30"/>
  <c r="L78" i="30"/>
  <c r="L74" i="30"/>
  <c r="L79" i="30"/>
  <c r="M63" i="30"/>
  <c r="L81" i="30"/>
  <c r="L77" i="30"/>
  <c r="L68" i="30"/>
  <c r="K83" i="30"/>
  <c r="K82" i="30"/>
  <c r="L65" i="30"/>
  <c r="K84" i="30"/>
  <c r="K66" i="30"/>
  <c r="K75" i="30" s="1"/>
  <c r="J152" i="30"/>
  <c r="J162" i="30" s="1"/>
  <c r="J116" i="30"/>
  <c r="J139" i="30" s="1"/>
  <c r="E90" i="30"/>
  <c r="D92" i="30"/>
  <c r="K87" i="30"/>
  <c r="L101" i="30"/>
  <c r="L113" i="30" s="1"/>
  <c r="K88" i="30"/>
  <c r="K102" i="30"/>
  <c r="K76" i="30"/>
  <c r="J108" i="30"/>
  <c r="J86" i="30"/>
  <c r="J89" i="30" s="1"/>
  <c r="I103" i="30"/>
  <c r="O125" i="30"/>
  <c r="P124" i="30"/>
  <c r="P125" i="30" s="1"/>
  <c r="F71" i="30"/>
  <c r="I152" i="30"/>
  <c r="I162" i="30" s="1"/>
  <c r="I116" i="30"/>
  <c r="I139" i="30" s="1"/>
  <c r="J112" i="30"/>
  <c r="I112" i="30"/>
  <c r="I117" i="30" s="1"/>
  <c r="D111" i="30"/>
  <c r="D114" i="30" s="1"/>
  <c r="D115" i="29"/>
  <c r="D118" i="29" s="1"/>
  <c r="L80" i="29"/>
  <c r="L78" i="29"/>
  <c r="L74" i="29"/>
  <c r="L79" i="29"/>
  <c r="M63" i="29"/>
  <c r="L81" i="29"/>
  <c r="L77" i="29"/>
  <c r="L68" i="29"/>
  <c r="K83" i="29"/>
  <c r="K82" i="29"/>
  <c r="L65" i="29"/>
  <c r="K84" i="29"/>
  <c r="K66" i="29"/>
  <c r="K75" i="29" s="1"/>
  <c r="J152" i="29"/>
  <c r="J162" i="29" s="1"/>
  <c r="J116" i="29"/>
  <c r="J139" i="29" s="1"/>
  <c r="E90" i="29"/>
  <c r="D93" i="29"/>
  <c r="E107" i="29" s="1"/>
  <c r="D92" i="29"/>
  <c r="K87" i="29"/>
  <c r="L101" i="29"/>
  <c r="L113" i="29" s="1"/>
  <c r="K88" i="29"/>
  <c r="K102" i="29"/>
  <c r="K76" i="29"/>
  <c r="J108" i="29"/>
  <c r="J86" i="29"/>
  <c r="J89" i="29" s="1"/>
  <c r="I103" i="29"/>
  <c r="O125" i="29"/>
  <c r="P124" i="29"/>
  <c r="P125" i="29" s="1"/>
  <c r="F71" i="29"/>
  <c r="G69" i="29" s="1"/>
  <c r="I152" i="29"/>
  <c r="I162" i="29" s="1"/>
  <c r="I116" i="29"/>
  <c r="I139" i="29" s="1"/>
  <c r="J112" i="29"/>
  <c r="I112" i="29"/>
  <c r="I117" i="29" s="1"/>
  <c r="D111" i="29"/>
  <c r="D114" i="29" s="1"/>
  <c r="D115" i="28"/>
  <c r="D118" i="28" s="1"/>
  <c r="L80" i="28"/>
  <c r="L78" i="28"/>
  <c r="L74" i="28"/>
  <c r="L79" i="28"/>
  <c r="M63" i="28"/>
  <c r="L81" i="28"/>
  <c r="L77" i="28"/>
  <c r="L68" i="28"/>
  <c r="K83" i="28"/>
  <c r="K82" i="28"/>
  <c r="L65" i="28"/>
  <c r="K84" i="28"/>
  <c r="K66" i="28"/>
  <c r="K75" i="28" s="1"/>
  <c r="J152" i="28"/>
  <c r="J162" i="28" s="1"/>
  <c r="J116" i="28"/>
  <c r="J139" i="28" s="1"/>
  <c r="E90" i="28"/>
  <c r="D92" i="28"/>
  <c r="D93" i="28" s="1"/>
  <c r="E107" i="28" s="1"/>
  <c r="K87" i="28"/>
  <c r="L101" i="28"/>
  <c r="L113" i="28" s="1"/>
  <c r="K88" i="28"/>
  <c r="K102" i="28"/>
  <c r="K76" i="28"/>
  <c r="J108" i="28"/>
  <c r="J86" i="28"/>
  <c r="J89" i="28" s="1"/>
  <c r="I103" i="28"/>
  <c r="O125" i="28"/>
  <c r="P124" i="28"/>
  <c r="P125" i="28" s="1"/>
  <c r="F71" i="28"/>
  <c r="G69" i="28" s="1"/>
  <c r="I152" i="28"/>
  <c r="I162" i="28" s="1"/>
  <c r="I116" i="28"/>
  <c r="I139" i="28" s="1"/>
  <c r="J112" i="28"/>
  <c r="I112" i="28"/>
  <c r="I117" i="28" s="1"/>
  <c r="D111" i="28"/>
  <c r="D114" i="28" s="1"/>
  <c r="D92" i="27"/>
  <c r="H103" i="27"/>
  <c r="F72" i="27"/>
  <c r="F110" i="27"/>
  <c r="O125" i="27"/>
  <c r="P124" i="27"/>
  <c r="P125" i="27" s="1"/>
  <c r="D97" i="27"/>
  <c r="K108" i="27"/>
  <c r="J76" i="27"/>
  <c r="J102" i="27"/>
  <c r="K101" i="27"/>
  <c r="K113" i="27" s="1"/>
  <c r="J88" i="27"/>
  <c r="J87" i="27"/>
  <c r="J104" i="27" s="1"/>
  <c r="E105" i="27"/>
  <c r="E91" i="27"/>
  <c r="D111" i="27"/>
  <c r="D114" i="27" s="1"/>
  <c r="I126" i="27"/>
  <c r="I86" i="27"/>
  <c r="I89" i="27" s="1"/>
  <c r="J101" i="27"/>
  <c r="J113" i="27" s="1"/>
  <c r="I104" i="27"/>
  <c r="G69" i="27"/>
  <c r="L84" i="27"/>
  <c r="L82" i="27"/>
  <c r="L83" i="27"/>
  <c r="L66" i="27"/>
  <c r="L75" i="27" s="1"/>
  <c r="M65" i="27"/>
  <c r="K81" i="27"/>
  <c r="K79" i="27"/>
  <c r="K77" i="27"/>
  <c r="K78" i="27"/>
  <c r="L63" i="27"/>
  <c r="K80" i="27"/>
  <c r="K74" i="27"/>
  <c r="K68" i="27"/>
  <c r="K83" i="26"/>
  <c r="K84" i="26"/>
  <c r="K76" i="26" s="1"/>
  <c r="K66" i="26"/>
  <c r="K75" i="26" s="1"/>
  <c r="L65" i="26"/>
  <c r="K82" i="26"/>
  <c r="F110" i="26"/>
  <c r="F72" i="26"/>
  <c r="F90" i="26" s="1"/>
  <c r="K102" i="26"/>
  <c r="K87" i="26"/>
  <c r="K104" i="26" s="1"/>
  <c r="K88" i="26"/>
  <c r="I103" i="26"/>
  <c r="E106" i="26"/>
  <c r="E111" i="26" s="1"/>
  <c r="E114" i="26" s="1"/>
  <c r="E92" i="26"/>
  <c r="I152" i="26"/>
  <c r="I162" i="26" s="1"/>
  <c r="K112" i="26"/>
  <c r="I116" i="26"/>
  <c r="I139" i="26" s="1"/>
  <c r="I112" i="26"/>
  <c r="I117" i="26" s="1"/>
  <c r="E115" i="26"/>
  <c r="E118" i="26" s="1"/>
  <c r="J152" i="26"/>
  <c r="J162" i="26" s="1"/>
  <c r="J116" i="26"/>
  <c r="J139" i="26" s="1"/>
  <c r="J112" i="26"/>
  <c r="J117" i="26" s="1"/>
  <c r="N125" i="26"/>
  <c r="O124" i="26"/>
  <c r="J86" i="26"/>
  <c r="J89" i="26" s="1"/>
  <c r="J108" i="26"/>
  <c r="G69" i="26"/>
  <c r="L81" i="26"/>
  <c r="L79" i="26"/>
  <c r="L77" i="26"/>
  <c r="M63" i="26"/>
  <c r="L80" i="26"/>
  <c r="L78" i="26"/>
  <c r="L74" i="26"/>
  <c r="L68" i="26"/>
  <c r="J117" i="30" l="1"/>
  <c r="F72" i="30"/>
  <c r="F110" i="30"/>
  <c r="E106" i="30"/>
  <c r="G69" i="30"/>
  <c r="J103" i="30"/>
  <c r="K126" i="30"/>
  <c r="D96" i="30"/>
  <c r="K104" i="30"/>
  <c r="D93" i="30"/>
  <c r="E107" i="30" s="1"/>
  <c r="E105" i="30"/>
  <c r="E91" i="30"/>
  <c r="D97" i="30"/>
  <c r="K108" i="30"/>
  <c r="K86" i="30"/>
  <c r="L84" i="30"/>
  <c r="L82" i="30"/>
  <c r="L83" i="30"/>
  <c r="L66" i="30"/>
  <c r="L75" i="30" s="1"/>
  <c r="M65" i="30"/>
  <c r="L76" i="30"/>
  <c r="M81" i="30"/>
  <c r="M79" i="30"/>
  <c r="M77" i="30"/>
  <c r="M80" i="30"/>
  <c r="M74" i="30"/>
  <c r="M68" i="30"/>
  <c r="M78" i="30"/>
  <c r="N63" i="30"/>
  <c r="L102" i="30"/>
  <c r="M101" i="30"/>
  <c r="M113" i="30" s="1"/>
  <c r="L88" i="30"/>
  <c r="L87" i="30"/>
  <c r="L104" i="30" s="1"/>
  <c r="E115" i="29"/>
  <c r="E118" i="29" s="1"/>
  <c r="G71" i="29"/>
  <c r="J103" i="29"/>
  <c r="K126" i="29"/>
  <c r="D96" i="29"/>
  <c r="K104" i="29"/>
  <c r="E105" i="29"/>
  <c r="E91" i="29"/>
  <c r="J117" i="29"/>
  <c r="F72" i="29"/>
  <c r="F110" i="29"/>
  <c r="E106" i="29"/>
  <c r="D97" i="29"/>
  <c r="K108" i="29"/>
  <c r="K86" i="29"/>
  <c r="L84" i="29"/>
  <c r="L82" i="29"/>
  <c r="L83" i="29"/>
  <c r="L76" i="29" s="1"/>
  <c r="L66" i="29"/>
  <c r="L75" i="29" s="1"/>
  <c r="M65" i="29"/>
  <c r="M81" i="29"/>
  <c r="M79" i="29"/>
  <c r="M77" i="29"/>
  <c r="M74" i="29"/>
  <c r="M68" i="29"/>
  <c r="M78" i="29"/>
  <c r="N63" i="29"/>
  <c r="L102" i="29"/>
  <c r="L88" i="29"/>
  <c r="L87" i="29"/>
  <c r="E115" i="28"/>
  <c r="E118" i="28" s="1"/>
  <c r="G71" i="28"/>
  <c r="J103" i="28"/>
  <c r="K126" i="28"/>
  <c r="D96" i="28"/>
  <c r="K104" i="28"/>
  <c r="E105" i="28"/>
  <c r="E91" i="28"/>
  <c r="J117" i="28"/>
  <c r="F72" i="28"/>
  <c r="F110" i="28"/>
  <c r="E106" i="28"/>
  <c r="D97" i="28"/>
  <c r="K108" i="28"/>
  <c r="K86" i="28"/>
  <c r="L84" i="28"/>
  <c r="L82" i="28"/>
  <c r="L83" i="28"/>
  <c r="L76" i="28" s="1"/>
  <c r="L66" i="28"/>
  <c r="L75" i="28" s="1"/>
  <c r="M65" i="28"/>
  <c r="M81" i="28"/>
  <c r="M79" i="28"/>
  <c r="M77" i="28"/>
  <c r="M74" i="28"/>
  <c r="M68" i="28"/>
  <c r="M78" i="28"/>
  <c r="N63" i="28"/>
  <c r="L102" i="28"/>
  <c r="L88" i="28"/>
  <c r="L87" i="28"/>
  <c r="M83" i="27"/>
  <c r="M84" i="27"/>
  <c r="M82" i="27"/>
  <c r="M66" i="27"/>
  <c r="M75" i="27" s="1"/>
  <c r="N65" i="27"/>
  <c r="G71" i="27"/>
  <c r="H69" i="27"/>
  <c r="E92" i="27"/>
  <c r="E93" i="27" s="1"/>
  <c r="F107" i="27" s="1"/>
  <c r="J152" i="27"/>
  <c r="J162" i="27" s="1"/>
  <c r="J116" i="27"/>
  <c r="J139" i="27" s="1"/>
  <c r="J126" i="27"/>
  <c r="J86" i="27"/>
  <c r="J89" i="27" s="1"/>
  <c r="E106" i="27"/>
  <c r="K87" i="27"/>
  <c r="K88" i="27"/>
  <c r="K102" i="27"/>
  <c r="L80" i="27"/>
  <c r="L78" i="27"/>
  <c r="L74" i="27"/>
  <c r="L79" i="27"/>
  <c r="L68" i="27"/>
  <c r="L81" i="27"/>
  <c r="L77" i="27"/>
  <c r="L76" i="27" s="1"/>
  <c r="M63" i="27"/>
  <c r="K76" i="27"/>
  <c r="L108" i="27"/>
  <c r="L86" i="27"/>
  <c r="I152" i="27"/>
  <c r="I162" i="27" s="1"/>
  <c r="I116" i="27"/>
  <c r="I139" i="27" s="1"/>
  <c r="J112" i="27"/>
  <c r="I112" i="27"/>
  <c r="I117" i="27" s="1"/>
  <c r="I103" i="27"/>
  <c r="F90" i="27"/>
  <c r="D93" i="27"/>
  <c r="E107" i="27" s="1"/>
  <c r="K126" i="26"/>
  <c r="D96" i="26"/>
  <c r="L102" i="26"/>
  <c r="L88" i="26"/>
  <c r="L87" i="26"/>
  <c r="L104" i="26" s="1"/>
  <c r="J103" i="26"/>
  <c r="K117" i="26"/>
  <c r="D143" i="26" s="1"/>
  <c r="K152" i="26"/>
  <c r="K162" i="26" s="1"/>
  <c r="K116" i="26"/>
  <c r="L84" i="26"/>
  <c r="L82" i="26"/>
  <c r="L83" i="26"/>
  <c r="L76" i="26" s="1"/>
  <c r="L66" i="26"/>
  <c r="L75" i="26" s="1"/>
  <c r="M65" i="26"/>
  <c r="M81" i="26"/>
  <c r="M78" i="26"/>
  <c r="M74" i="26"/>
  <c r="M68" i="26"/>
  <c r="M79" i="26"/>
  <c r="M77" i="26"/>
  <c r="N63" i="26"/>
  <c r="G71" i="26"/>
  <c r="O125" i="26"/>
  <c r="P124" i="26"/>
  <c r="P125" i="26" s="1"/>
  <c r="E93" i="26"/>
  <c r="F107" i="26" s="1"/>
  <c r="F106" i="26"/>
  <c r="L101" i="26"/>
  <c r="L113" i="26" s="1"/>
  <c r="F105" i="26"/>
  <c r="F91" i="26"/>
  <c r="K108" i="26"/>
  <c r="D97" i="26"/>
  <c r="K86" i="26"/>
  <c r="F111" i="26" l="1"/>
  <c r="F114" i="26" s="1"/>
  <c r="L126" i="26"/>
  <c r="L126" i="28"/>
  <c r="L126" i="29"/>
  <c r="L152" i="30"/>
  <c r="L162" i="30" s="1"/>
  <c r="L112" i="30"/>
  <c r="L116" i="30"/>
  <c r="L139" i="30" s="1"/>
  <c r="N80" i="30"/>
  <c r="N78" i="30"/>
  <c r="N74" i="30"/>
  <c r="N81" i="30"/>
  <c r="N77" i="30"/>
  <c r="O63" i="30"/>
  <c r="N79" i="30"/>
  <c r="N68" i="30"/>
  <c r="L126" i="30"/>
  <c r="L108" i="30"/>
  <c r="L86" i="30"/>
  <c r="L89" i="30" s="1"/>
  <c r="D98" i="30"/>
  <c r="K89" i="30"/>
  <c r="E93" i="30"/>
  <c r="F107" i="30" s="1"/>
  <c r="E92" i="30"/>
  <c r="E115" i="30"/>
  <c r="E118" i="30" s="1"/>
  <c r="F90" i="30"/>
  <c r="M87" i="30"/>
  <c r="M104" i="30" s="1"/>
  <c r="M102" i="30"/>
  <c r="N101" i="30"/>
  <c r="N113" i="30" s="1"/>
  <c r="M88" i="30"/>
  <c r="M83" i="30"/>
  <c r="M84" i="30"/>
  <c r="N65" i="30"/>
  <c r="M82" i="30"/>
  <c r="M76" i="30" s="1"/>
  <c r="M66" i="30"/>
  <c r="M75" i="30" s="1"/>
  <c r="E111" i="30"/>
  <c r="E114" i="30" s="1"/>
  <c r="K152" i="30"/>
  <c r="K162" i="30" s="1"/>
  <c r="K112" i="30"/>
  <c r="K117" i="30" s="1"/>
  <c r="D143" i="30" s="1"/>
  <c r="K116" i="30"/>
  <c r="G71" i="30"/>
  <c r="M87" i="29"/>
  <c r="M102" i="29"/>
  <c r="M88" i="29"/>
  <c r="M83" i="29"/>
  <c r="M84" i="29"/>
  <c r="N65" i="29"/>
  <c r="M82" i="29"/>
  <c r="M66" i="29"/>
  <c r="M75" i="29" s="1"/>
  <c r="F90" i="29"/>
  <c r="E111" i="29"/>
  <c r="E114" i="29" s="1"/>
  <c r="G110" i="29"/>
  <c r="G72" i="29"/>
  <c r="L104" i="29"/>
  <c r="M101" i="29"/>
  <c r="M113" i="29" s="1"/>
  <c r="N80" i="29"/>
  <c r="N78" i="29"/>
  <c r="N74" i="29"/>
  <c r="N81" i="29"/>
  <c r="N77" i="29"/>
  <c r="O63" i="29"/>
  <c r="N79" i="29"/>
  <c r="N68" i="29"/>
  <c r="M80" i="29"/>
  <c r="M76" i="29" s="1"/>
  <c r="M126" i="29" s="1"/>
  <c r="L108" i="29"/>
  <c r="L86" i="29"/>
  <c r="L89" i="29" s="1"/>
  <c r="D98" i="29"/>
  <c r="K89" i="29"/>
  <c r="E92" i="29"/>
  <c r="E93" i="29" s="1"/>
  <c r="F107" i="29" s="1"/>
  <c r="K152" i="29"/>
  <c r="K162" i="29" s="1"/>
  <c r="K112" i="29"/>
  <c r="K117" i="29" s="1"/>
  <c r="D143" i="29" s="1"/>
  <c r="K116" i="29"/>
  <c r="H69" i="29"/>
  <c r="M87" i="28"/>
  <c r="M102" i="28"/>
  <c r="M88" i="28"/>
  <c r="M83" i="28"/>
  <c r="M84" i="28"/>
  <c r="N65" i="28"/>
  <c r="M82" i="28"/>
  <c r="M66" i="28"/>
  <c r="M75" i="28" s="1"/>
  <c r="F90" i="28"/>
  <c r="E111" i="28"/>
  <c r="E114" i="28" s="1"/>
  <c r="G110" i="28"/>
  <c r="G72" i="28"/>
  <c r="L104" i="28"/>
  <c r="M101" i="28"/>
  <c r="M113" i="28" s="1"/>
  <c r="N80" i="28"/>
  <c r="N78" i="28"/>
  <c r="N74" i="28"/>
  <c r="N81" i="28"/>
  <c r="N77" i="28"/>
  <c r="O63" i="28"/>
  <c r="N79" i="28"/>
  <c r="N68" i="28"/>
  <c r="M80" i="28"/>
  <c r="M76" i="28" s="1"/>
  <c r="M126" i="28" s="1"/>
  <c r="L108" i="28"/>
  <c r="L86" i="28"/>
  <c r="L89" i="28" s="1"/>
  <c r="D98" i="28"/>
  <c r="K89" i="28"/>
  <c r="E92" i="28"/>
  <c r="E93" i="28" s="1"/>
  <c r="F107" i="28" s="1"/>
  <c r="K152" i="28"/>
  <c r="K162" i="28" s="1"/>
  <c r="K112" i="28"/>
  <c r="K117" i="28" s="1"/>
  <c r="D143" i="28" s="1"/>
  <c r="K116" i="28"/>
  <c r="H69" i="28"/>
  <c r="F115" i="27"/>
  <c r="F118" i="27" s="1"/>
  <c r="E115" i="27"/>
  <c r="E118" i="27" s="1"/>
  <c r="E111" i="27"/>
  <c r="E114" i="27" s="1"/>
  <c r="D96" i="27"/>
  <c r="K126" i="27"/>
  <c r="K86" i="27"/>
  <c r="L126" i="27"/>
  <c r="L102" i="27"/>
  <c r="L88" i="27"/>
  <c r="L89" i="27" s="1"/>
  <c r="L87" i="27"/>
  <c r="K104" i="27"/>
  <c r="J103" i="27"/>
  <c r="H71" i="27"/>
  <c r="I69" i="27"/>
  <c r="N84" i="27"/>
  <c r="N82" i="27"/>
  <c r="N66" i="27"/>
  <c r="N75" i="27" s="1"/>
  <c r="O65" i="27"/>
  <c r="N83" i="27"/>
  <c r="F105" i="27"/>
  <c r="F91" i="27"/>
  <c r="J117" i="27"/>
  <c r="M81" i="27"/>
  <c r="M79" i="27"/>
  <c r="M77" i="27"/>
  <c r="M80" i="27"/>
  <c r="M74" i="27"/>
  <c r="N63" i="27"/>
  <c r="M78" i="27"/>
  <c r="M68" i="27"/>
  <c r="L101" i="27"/>
  <c r="L113" i="27" s="1"/>
  <c r="F106" i="27"/>
  <c r="G110" i="27"/>
  <c r="G72" i="27"/>
  <c r="M108" i="27"/>
  <c r="F92" i="26"/>
  <c r="G110" i="26"/>
  <c r="G72" i="26"/>
  <c r="M83" i="26"/>
  <c r="M82" i="26"/>
  <c r="M66" i="26"/>
  <c r="M75" i="26" s="1"/>
  <c r="N65" i="26"/>
  <c r="M84" i="26"/>
  <c r="L152" i="26"/>
  <c r="L162" i="26" s="1"/>
  <c r="L116" i="26"/>
  <c r="L139" i="26" s="1"/>
  <c r="L112" i="26"/>
  <c r="L117" i="26" s="1"/>
  <c r="D98" i="26"/>
  <c r="K89" i="26"/>
  <c r="F115" i="26"/>
  <c r="F118" i="26" s="1"/>
  <c r="H69" i="26"/>
  <c r="N79" i="26"/>
  <c r="N77" i="26"/>
  <c r="O63" i="26"/>
  <c r="N81" i="26"/>
  <c r="N80" i="26"/>
  <c r="N78" i="26"/>
  <c r="N74" i="26"/>
  <c r="N68" i="26"/>
  <c r="M102" i="26"/>
  <c r="M87" i="26"/>
  <c r="M104" i="26" s="1"/>
  <c r="M88" i="26"/>
  <c r="M80" i="26"/>
  <c r="M76" i="26" s="1"/>
  <c r="M126" i="26" s="1"/>
  <c r="L108" i="26"/>
  <c r="L86" i="26"/>
  <c r="L89" i="26" s="1"/>
  <c r="D142" i="26"/>
  <c r="K139" i="26"/>
  <c r="M101" i="26"/>
  <c r="M113" i="26" s="1"/>
  <c r="M126" i="30" l="1"/>
  <c r="F115" i="30"/>
  <c r="F118" i="30" s="1"/>
  <c r="G110" i="30"/>
  <c r="G72" i="30"/>
  <c r="M152" i="30"/>
  <c r="M162" i="30" s="1"/>
  <c r="M116" i="30"/>
  <c r="M139" i="30" s="1"/>
  <c r="M112" i="30"/>
  <c r="M117" i="30" s="1"/>
  <c r="F105" i="30"/>
  <c r="F91" i="30"/>
  <c r="N102" i="30"/>
  <c r="O101" i="30"/>
  <c r="O113" i="30" s="1"/>
  <c r="N88" i="30"/>
  <c r="N87" i="30"/>
  <c r="N104" i="30" s="1"/>
  <c r="L117" i="30"/>
  <c r="H69" i="30"/>
  <c r="D142" i="30"/>
  <c r="K139" i="30"/>
  <c r="M108" i="30"/>
  <c r="M86" i="30"/>
  <c r="M89" i="30" s="1"/>
  <c r="N84" i="30"/>
  <c r="N82" i="30"/>
  <c r="N76" i="30" s="1"/>
  <c r="N126" i="30" s="1"/>
  <c r="N83" i="30"/>
  <c r="N66" i="30"/>
  <c r="N75" i="30" s="1"/>
  <c r="O65" i="30"/>
  <c r="F106" i="30"/>
  <c r="K103" i="30"/>
  <c r="L103" i="30"/>
  <c r="O81" i="30"/>
  <c r="O79" i="30"/>
  <c r="O77" i="30"/>
  <c r="O78" i="30"/>
  <c r="O68" i="30"/>
  <c r="O80" i="30"/>
  <c r="O74" i="30"/>
  <c r="P63" i="30"/>
  <c r="F115" i="29"/>
  <c r="F118" i="29" s="1"/>
  <c r="D142" i="29"/>
  <c r="K139" i="29"/>
  <c r="K103" i="29"/>
  <c r="L103" i="29"/>
  <c r="O81" i="29"/>
  <c r="O79" i="29"/>
  <c r="O77" i="29"/>
  <c r="O78" i="29"/>
  <c r="O68" i="29"/>
  <c r="O80" i="29"/>
  <c r="O74" i="29"/>
  <c r="P63" i="29"/>
  <c r="G90" i="29"/>
  <c r="M108" i="29"/>
  <c r="M86" i="29"/>
  <c r="M89" i="29" s="1"/>
  <c r="N84" i="29"/>
  <c r="N82" i="29"/>
  <c r="N83" i="29"/>
  <c r="N76" i="29" s="1"/>
  <c r="N66" i="29"/>
  <c r="N75" i="29" s="1"/>
  <c r="O65" i="29"/>
  <c r="H71" i="29"/>
  <c r="I69" i="29"/>
  <c r="F106" i="29"/>
  <c r="N102" i="29"/>
  <c r="N88" i="29"/>
  <c r="N87" i="29"/>
  <c r="L152" i="29"/>
  <c r="L162" i="29" s="1"/>
  <c r="L112" i="29"/>
  <c r="L117" i="29" s="1"/>
  <c r="L116" i="29"/>
  <c r="L139" i="29" s="1"/>
  <c r="F105" i="29"/>
  <c r="F111" i="29" s="1"/>
  <c r="F114" i="29" s="1"/>
  <c r="F91" i="29"/>
  <c r="N101" i="29"/>
  <c r="N113" i="29" s="1"/>
  <c r="M104" i="29"/>
  <c r="F115" i="28"/>
  <c r="F118" i="28" s="1"/>
  <c r="D142" i="28"/>
  <c r="K139" i="28"/>
  <c r="K103" i="28"/>
  <c r="L103" i="28"/>
  <c r="O81" i="28"/>
  <c r="O79" i="28"/>
  <c r="O77" i="28"/>
  <c r="O78" i="28"/>
  <c r="O68" i="28"/>
  <c r="O80" i="28"/>
  <c r="O74" i="28"/>
  <c r="P63" i="28"/>
  <c r="G90" i="28"/>
  <c r="M108" i="28"/>
  <c r="M86" i="28"/>
  <c r="M89" i="28" s="1"/>
  <c r="N84" i="28"/>
  <c r="N82" i="28"/>
  <c r="N83" i="28"/>
  <c r="N76" i="28" s="1"/>
  <c r="N66" i="28"/>
  <c r="N75" i="28" s="1"/>
  <c r="O65" i="28"/>
  <c r="H71" i="28"/>
  <c r="I69" i="28"/>
  <c r="F106" i="28"/>
  <c r="N102" i="28"/>
  <c r="N88" i="28"/>
  <c r="N87" i="28"/>
  <c r="L152" i="28"/>
  <c r="L162" i="28" s="1"/>
  <c r="L112" i="28"/>
  <c r="L117" i="28" s="1"/>
  <c r="L116" i="28"/>
  <c r="L139" i="28" s="1"/>
  <c r="F105" i="28"/>
  <c r="F111" i="28" s="1"/>
  <c r="F114" i="28" s="1"/>
  <c r="F91" i="28"/>
  <c r="N101" i="28"/>
  <c r="N113" i="28" s="1"/>
  <c r="M104" i="28"/>
  <c r="L103" i="27"/>
  <c r="N80" i="27"/>
  <c r="N78" i="27"/>
  <c r="N74" i="27"/>
  <c r="N81" i="27"/>
  <c r="N77" i="27"/>
  <c r="N68" i="27"/>
  <c r="N79" i="27"/>
  <c r="O63" i="27"/>
  <c r="F111" i="27"/>
  <c r="F114" i="27" s="1"/>
  <c r="O83" i="27"/>
  <c r="O82" i="27"/>
  <c r="O84" i="27"/>
  <c r="O66" i="27"/>
  <c r="O75" i="27" s="1"/>
  <c r="P65" i="27"/>
  <c r="I71" i="27"/>
  <c r="K152" i="27"/>
  <c r="K162" i="27" s="1"/>
  <c r="K116" i="27"/>
  <c r="K112" i="27"/>
  <c r="K117" i="27" s="1"/>
  <c r="D143" i="27" s="1"/>
  <c r="G90" i="27"/>
  <c r="M87" i="27"/>
  <c r="M102" i="27"/>
  <c r="M88" i="27"/>
  <c r="M76" i="27"/>
  <c r="F93" i="27"/>
  <c r="G107" i="27" s="1"/>
  <c r="F92" i="27"/>
  <c r="N108" i="27"/>
  <c r="H110" i="27"/>
  <c r="H72" i="27"/>
  <c r="L104" i="27"/>
  <c r="M101" i="27"/>
  <c r="M113" i="27" s="1"/>
  <c r="D98" i="27"/>
  <c r="K89" i="27"/>
  <c r="M152" i="26"/>
  <c r="M162" i="26" s="1"/>
  <c r="M116" i="26"/>
  <c r="M139" i="26" s="1"/>
  <c r="M112" i="26"/>
  <c r="M117" i="26" s="1"/>
  <c r="O101" i="26"/>
  <c r="O113" i="26" s="1"/>
  <c r="N88" i="26"/>
  <c r="N102" i="26"/>
  <c r="N87" i="26"/>
  <c r="N104" i="26" s="1"/>
  <c r="O81" i="26"/>
  <c r="O80" i="26"/>
  <c r="O78" i="26"/>
  <c r="O74" i="26"/>
  <c r="O68" i="26"/>
  <c r="O79" i="26"/>
  <c r="O77" i="26"/>
  <c r="P63" i="26"/>
  <c r="M108" i="26"/>
  <c r="M86" i="26"/>
  <c r="M89" i="26" s="1"/>
  <c r="G90" i="26"/>
  <c r="G106" i="26"/>
  <c r="L103" i="26"/>
  <c r="N101" i="26"/>
  <c r="N113" i="26" s="1"/>
  <c r="H71" i="26"/>
  <c r="K103" i="26"/>
  <c r="N84" i="26"/>
  <c r="N82" i="26"/>
  <c r="N76" i="26" s="1"/>
  <c r="N126" i="26" s="1"/>
  <c r="N83" i="26"/>
  <c r="N66" i="26"/>
  <c r="N75" i="26" s="1"/>
  <c r="O65" i="26"/>
  <c r="F93" i="26"/>
  <c r="G107" i="26" s="1"/>
  <c r="G115" i="26" s="1"/>
  <c r="G118" i="26" s="1"/>
  <c r="N126" i="28" l="1"/>
  <c r="N126" i="29"/>
  <c r="P80" i="30"/>
  <c r="P78" i="30"/>
  <c r="P74" i="30"/>
  <c r="P79" i="30"/>
  <c r="Q63" i="30"/>
  <c r="P81" i="30"/>
  <c r="P77" i="30"/>
  <c r="P68" i="30"/>
  <c r="N108" i="30"/>
  <c r="N86" i="30"/>
  <c r="N89" i="30" s="1"/>
  <c r="M103" i="30"/>
  <c r="H71" i="30"/>
  <c r="N152" i="30"/>
  <c r="N162" i="30" s="1"/>
  <c r="N116" i="30"/>
  <c r="N139" i="30" s="1"/>
  <c r="N112" i="30"/>
  <c r="N117" i="30" s="1"/>
  <c r="F92" i="30"/>
  <c r="G90" i="30"/>
  <c r="O87" i="30"/>
  <c r="P101" i="30"/>
  <c r="P113" i="30" s="1"/>
  <c r="O88" i="30"/>
  <c r="O102" i="30"/>
  <c r="O83" i="30"/>
  <c r="O76" i="30" s="1"/>
  <c r="O126" i="30" s="1"/>
  <c r="O82" i="30"/>
  <c r="P65" i="30"/>
  <c r="O84" i="30"/>
  <c r="O66" i="30"/>
  <c r="O75" i="30" s="1"/>
  <c r="F111" i="30"/>
  <c r="F114" i="30" s="1"/>
  <c r="M152" i="29"/>
  <c r="M162" i="29" s="1"/>
  <c r="M116" i="29"/>
  <c r="M139" i="29" s="1"/>
  <c r="M112" i="29"/>
  <c r="M117" i="29" s="1"/>
  <c r="F92" i="29"/>
  <c r="F93" i="29" s="1"/>
  <c r="G107" i="29" s="1"/>
  <c r="G115" i="29" s="1"/>
  <c r="G118" i="29" s="1"/>
  <c r="I71" i="29"/>
  <c r="J69" i="29" s="1"/>
  <c r="O83" i="29"/>
  <c r="O82" i="29"/>
  <c r="P65" i="29"/>
  <c r="O84" i="29"/>
  <c r="O66" i="29"/>
  <c r="O75" i="29" s="1"/>
  <c r="G105" i="29"/>
  <c r="G91" i="29"/>
  <c r="O87" i="29"/>
  <c r="O88" i="29"/>
  <c r="O102" i="29"/>
  <c r="O76" i="29"/>
  <c r="N104" i="29"/>
  <c r="O101" i="29"/>
  <c r="O113" i="29" s="1"/>
  <c r="H110" i="29"/>
  <c r="H72" i="29"/>
  <c r="H90" i="29" s="1"/>
  <c r="N108" i="29"/>
  <c r="N86" i="29"/>
  <c r="N89" i="29" s="1"/>
  <c r="M103" i="29"/>
  <c r="P80" i="29"/>
  <c r="P78" i="29"/>
  <c r="P74" i="29"/>
  <c r="P79" i="29"/>
  <c r="Q63" i="29"/>
  <c r="P81" i="29"/>
  <c r="P77" i="29"/>
  <c r="P68" i="29"/>
  <c r="M152" i="28"/>
  <c r="M162" i="28" s="1"/>
  <c r="M116" i="28"/>
  <c r="M139" i="28" s="1"/>
  <c r="M112" i="28"/>
  <c r="M117" i="28" s="1"/>
  <c r="F93" i="28"/>
  <c r="G107" i="28" s="1"/>
  <c r="G115" i="28" s="1"/>
  <c r="G118" i="28" s="1"/>
  <c r="F92" i="28"/>
  <c r="J69" i="28"/>
  <c r="I71" i="28"/>
  <c r="O83" i="28"/>
  <c r="O82" i="28"/>
  <c r="P65" i="28"/>
  <c r="O84" i="28"/>
  <c r="O66" i="28"/>
  <c r="O75" i="28" s="1"/>
  <c r="G105" i="28"/>
  <c r="G91" i="28"/>
  <c r="O87" i="28"/>
  <c r="O88" i="28"/>
  <c r="O102" i="28"/>
  <c r="O76" i="28"/>
  <c r="O126" i="28" s="1"/>
  <c r="N104" i="28"/>
  <c r="O101" i="28"/>
  <c r="O113" i="28" s="1"/>
  <c r="H110" i="28"/>
  <c r="H72" i="28"/>
  <c r="H90" i="28" s="1"/>
  <c r="N108" i="28"/>
  <c r="N86" i="28"/>
  <c r="N89" i="28" s="1"/>
  <c r="M103" i="28"/>
  <c r="P80" i="28"/>
  <c r="P78" i="28"/>
  <c r="P74" i="28"/>
  <c r="P79" i="28"/>
  <c r="Q63" i="28"/>
  <c r="P81" i="28"/>
  <c r="P77" i="28"/>
  <c r="P68" i="28"/>
  <c r="G115" i="27"/>
  <c r="G118" i="27" s="1"/>
  <c r="D142" i="27"/>
  <c r="K139" i="27"/>
  <c r="I110" i="27"/>
  <c r="I72" i="27"/>
  <c r="I90" i="27" s="1"/>
  <c r="P108" i="27"/>
  <c r="O108" i="27"/>
  <c r="N76" i="27"/>
  <c r="N102" i="27"/>
  <c r="N88" i="27"/>
  <c r="N87" i="27"/>
  <c r="N104" i="27" s="1"/>
  <c r="K103" i="27"/>
  <c r="L152" i="27"/>
  <c r="L162" i="27" s="1"/>
  <c r="L112" i="27"/>
  <c r="L117" i="27" s="1"/>
  <c r="H90" i="27"/>
  <c r="G106" i="27"/>
  <c r="M126" i="27"/>
  <c r="M86" i="27"/>
  <c r="M89" i="27" s="1"/>
  <c r="N101" i="27"/>
  <c r="N113" i="27" s="1"/>
  <c r="M104" i="27"/>
  <c r="G105" i="27"/>
  <c r="G111" i="27" s="1"/>
  <c r="G114" i="27" s="1"/>
  <c r="G91" i="27"/>
  <c r="L116" i="27"/>
  <c r="L139" i="27" s="1"/>
  <c r="J69" i="27"/>
  <c r="P84" i="27"/>
  <c r="P82" i="27"/>
  <c r="P83" i="27"/>
  <c r="P66" i="27"/>
  <c r="Q65" i="27"/>
  <c r="O81" i="27"/>
  <c r="O79" i="27"/>
  <c r="O77" i="27"/>
  <c r="O76" i="27" s="1"/>
  <c r="O78" i="27"/>
  <c r="P63" i="27"/>
  <c r="O80" i="27"/>
  <c r="O74" i="27"/>
  <c r="O68" i="27"/>
  <c r="O83" i="26"/>
  <c r="O84" i="26"/>
  <c r="O76" i="26" s="1"/>
  <c r="O66" i="26"/>
  <c r="O75" i="26" s="1"/>
  <c r="P65" i="26"/>
  <c r="O82" i="26"/>
  <c r="H110" i="26"/>
  <c r="H72" i="26"/>
  <c r="G105" i="26"/>
  <c r="G111" i="26" s="1"/>
  <c r="G114" i="26" s="1"/>
  <c r="G91" i="26"/>
  <c r="N86" i="26"/>
  <c r="N89" i="26" s="1"/>
  <c r="N108" i="26"/>
  <c r="I69" i="26"/>
  <c r="M103" i="26"/>
  <c r="P81" i="26"/>
  <c r="P79" i="26"/>
  <c r="P77" i="26"/>
  <c r="Q63" i="26"/>
  <c r="P80" i="26"/>
  <c r="P78" i="26"/>
  <c r="P74" i="26"/>
  <c r="P68" i="26"/>
  <c r="O102" i="26"/>
  <c r="P101" i="26"/>
  <c r="P113" i="26" s="1"/>
  <c r="O87" i="26"/>
  <c r="O88" i="26"/>
  <c r="N152" i="26"/>
  <c r="N162" i="26" s="1"/>
  <c r="N116" i="26"/>
  <c r="N139" i="26" s="1"/>
  <c r="N112" i="26"/>
  <c r="N117" i="26" s="1"/>
  <c r="O126" i="29" l="1"/>
  <c r="O126" i="26"/>
  <c r="P108" i="30"/>
  <c r="O108" i="30"/>
  <c r="O86" i="30"/>
  <c r="O89" i="30" s="1"/>
  <c r="P84" i="30"/>
  <c r="P82" i="30"/>
  <c r="P83" i="30"/>
  <c r="P66" i="30"/>
  <c r="Q65" i="30"/>
  <c r="G106" i="30"/>
  <c r="H110" i="30"/>
  <c r="H72" i="30"/>
  <c r="H90" i="30" s="1"/>
  <c r="Q68" i="30"/>
  <c r="O104" i="30"/>
  <c r="G105" i="30"/>
  <c r="G91" i="30"/>
  <c r="F93" i="30"/>
  <c r="G107" i="30" s="1"/>
  <c r="G115" i="30" s="1"/>
  <c r="G118" i="30" s="1"/>
  <c r="I69" i="30"/>
  <c r="N103" i="30"/>
  <c r="P76" i="30"/>
  <c r="Q81" i="30"/>
  <c r="Q79" i="30"/>
  <c r="Q80" i="30"/>
  <c r="Q78" i="30"/>
  <c r="R63" i="30"/>
  <c r="P102" i="30"/>
  <c r="P88" i="30"/>
  <c r="Q74" i="30"/>
  <c r="P87" i="30"/>
  <c r="P104" i="30" s="1"/>
  <c r="Q81" i="29"/>
  <c r="Q79" i="29"/>
  <c r="Q78" i="29"/>
  <c r="R63" i="29"/>
  <c r="P102" i="29"/>
  <c r="P88" i="29"/>
  <c r="Q74" i="29"/>
  <c r="P87" i="29"/>
  <c r="P104" i="29" s="1"/>
  <c r="N152" i="29"/>
  <c r="N162" i="29" s="1"/>
  <c r="N116" i="29"/>
  <c r="N139" i="29" s="1"/>
  <c r="N112" i="29"/>
  <c r="N117" i="29" s="1"/>
  <c r="P101" i="29"/>
  <c r="P113" i="29" s="1"/>
  <c r="G92" i="29"/>
  <c r="G93" i="29" s="1"/>
  <c r="H107" i="29" s="1"/>
  <c r="H115" i="29" s="1"/>
  <c r="H118" i="29" s="1"/>
  <c r="P108" i="29"/>
  <c r="O108" i="29"/>
  <c r="O86" i="29"/>
  <c r="O89" i="29" s="1"/>
  <c r="P84" i="29"/>
  <c r="P82" i="29"/>
  <c r="P76" i="29" s="1"/>
  <c r="P83" i="29"/>
  <c r="P66" i="29"/>
  <c r="Q65" i="29"/>
  <c r="J71" i="29"/>
  <c r="K69" i="29" s="1"/>
  <c r="Q68" i="29"/>
  <c r="N103" i="29"/>
  <c r="H105" i="29"/>
  <c r="H91" i="29"/>
  <c r="O104" i="29"/>
  <c r="I110" i="29"/>
  <c r="I72" i="29"/>
  <c r="G106" i="29"/>
  <c r="G111" i="29" s="1"/>
  <c r="G114" i="29" s="1"/>
  <c r="Q81" i="28"/>
  <c r="Q79" i="28"/>
  <c r="Q78" i="28"/>
  <c r="R63" i="28"/>
  <c r="P102" i="28"/>
  <c r="P88" i="28"/>
  <c r="Q74" i="28"/>
  <c r="P87" i="28"/>
  <c r="P104" i="28" s="1"/>
  <c r="N152" i="28"/>
  <c r="N162" i="28" s="1"/>
  <c r="N116" i="28"/>
  <c r="N139" i="28" s="1"/>
  <c r="N112" i="28"/>
  <c r="N117" i="28" s="1"/>
  <c r="P101" i="28"/>
  <c r="P113" i="28" s="1"/>
  <c r="G92" i="28"/>
  <c r="G93" i="28" s="1"/>
  <c r="H107" i="28" s="1"/>
  <c r="H115" i="28" s="1"/>
  <c r="H118" i="28" s="1"/>
  <c r="P108" i="28"/>
  <c r="O108" i="28"/>
  <c r="O86" i="28"/>
  <c r="O89" i="28" s="1"/>
  <c r="P84" i="28"/>
  <c r="P82" i="28"/>
  <c r="P76" i="28" s="1"/>
  <c r="P83" i="28"/>
  <c r="P66" i="28"/>
  <c r="Q65" i="28"/>
  <c r="J71" i="28"/>
  <c r="K69" i="28" s="1"/>
  <c r="Q68" i="28"/>
  <c r="N103" i="28"/>
  <c r="H105" i="28"/>
  <c r="H91" i="28"/>
  <c r="O104" i="28"/>
  <c r="I110" i="28"/>
  <c r="I72" i="28"/>
  <c r="G106" i="28"/>
  <c r="G111" i="28" s="1"/>
  <c r="G114" i="28" s="1"/>
  <c r="O87" i="27"/>
  <c r="P101" i="27"/>
  <c r="P113" i="27" s="1"/>
  <c r="O88" i="27"/>
  <c r="O102" i="27"/>
  <c r="P80" i="27"/>
  <c r="P78" i="27"/>
  <c r="P74" i="27"/>
  <c r="P79" i="27"/>
  <c r="P68" i="27"/>
  <c r="P81" i="27"/>
  <c r="P77" i="27"/>
  <c r="Q63" i="27"/>
  <c r="O126" i="27"/>
  <c r="J71" i="27"/>
  <c r="G93" i="27"/>
  <c r="G92" i="27"/>
  <c r="M152" i="27"/>
  <c r="M162" i="27" s="1"/>
  <c r="M116" i="27"/>
  <c r="M139" i="27" s="1"/>
  <c r="M112" i="27"/>
  <c r="M117" i="27" s="1"/>
  <c r="M103" i="27"/>
  <c r="H105" i="27"/>
  <c r="H91" i="27"/>
  <c r="N152" i="27"/>
  <c r="N162" i="27" s="1"/>
  <c r="N116" i="27"/>
  <c r="N139" i="27" s="1"/>
  <c r="N112" i="27"/>
  <c r="N117" i="27" s="1"/>
  <c r="O101" i="27"/>
  <c r="O113" i="27" s="1"/>
  <c r="N126" i="27"/>
  <c r="N86" i="27"/>
  <c r="N89" i="27" s="1"/>
  <c r="Q83" i="27"/>
  <c r="Q84" i="27"/>
  <c r="Q82" i="27"/>
  <c r="Q66" i="27"/>
  <c r="R65" i="27"/>
  <c r="O86" i="27"/>
  <c r="O89" i="27" s="1"/>
  <c r="I105" i="27"/>
  <c r="I91" i="27"/>
  <c r="Q68" i="26"/>
  <c r="Q81" i="26"/>
  <c r="Q80" i="26"/>
  <c r="Q78" i="26"/>
  <c r="Q79" i="26"/>
  <c r="R63" i="26"/>
  <c r="G92" i="26"/>
  <c r="H106" i="26" s="1"/>
  <c r="H90" i="26"/>
  <c r="P84" i="26"/>
  <c r="P82" i="26"/>
  <c r="P76" i="26" s="1"/>
  <c r="P83" i="26"/>
  <c r="P66" i="26"/>
  <c r="Q65" i="26"/>
  <c r="O104" i="26"/>
  <c r="P102" i="26"/>
  <c r="P88" i="26"/>
  <c r="P87" i="26"/>
  <c r="Q74" i="26"/>
  <c r="I71" i="26"/>
  <c r="J69" i="26" s="1"/>
  <c r="N103" i="26"/>
  <c r="O108" i="26"/>
  <c r="P108" i="26"/>
  <c r="O86" i="26"/>
  <c r="O89" i="26" s="1"/>
  <c r="P152" i="30" l="1"/>
  <c r="P162" i="30" s="1"/>
  <c r="P112" i="30"/>
  <c r="P116" i="30"/>
  <c r="R80" i="30"/>
  <c r="R78" i="30"/>
  <c r="R81" i="30"/>
  <c r="R77" i="30"/>
  <c r="S63" i="30"/>
  <c r="R79" i="30"/>
  <c r="P126" i="30"/>
  <c r="P86" i="30"/>
  <c r="P89" i="30" s="1"/>
  <c r="G111" i="30"/>
  <c r="G114" i="30" s="1"/>
  <c r="R68" i="30"/>
  <c r="Q83" i="30"/>
  <c r="Q84" i="30"/>
  <c r="R65" i="30"/>
  <c r="Q82" i="30"/>
  <c r="Q66" i="30"/>
  <c r="Q87" i="30"/>
  <c r="R74" i="30"/>
  <c r="Q102" i="30"/>
  <c r="Q88" i="30"/>
  <c r="Q77" i="30"/>
  <c r="I71" i="30"/>
  <c r="J69" i="30" s="1"/>
  <c r="G92" i="30"/>
  <c r="H106" i="30" s="1"/>
  <c r="O152" i="30"/>
  <c r="O162" i="30" s="1"/>
  <c r="O112" i="30"/>
  <c r="O117" i="30" s="1"/>
  <c r="O116" i="30"/>
  <c r="O139" i="30" s="1"/>
  <c r="H105" i="30"/>
  <c r="H91" i="30"/>
  <c r="O103" i="30"/>
  <c r="P126" i="29"/>
  <c r="P86" i="29"/>
  <c r="P89" i="29" s="1"/>
  <c r="I90" i="29"/>
  <c r="H92" i="29"/>
  <c r="I106" i="29" s="1"/>
  <c r="K71" i="29"/>
  <c r="L69" i="29" s="1"/>
  <c r="Q83" i="29"/>
  <c r="Q84" i="29"/>
  <c r="R65" i="29"/>
  <c r="Q82" i="29"/>
  <c r="Q66" i="29"/>
  <c r="Q87" i="29"/>
  <c r="R74" i="29"/>
  <c r="Q102" i="29"/>
  <c r="Q88" i="29"/>
  <c r="Q77" i="29"/>
  <c r="H106" i="29"/>
  <c r="O152" i="29"/>
  <c r="O162" i="29" s="1"/>
  <c r="O112" i="29"/>
  <c r="O117" i="29" s="1"/>
  <c r="O116" i="29"/>
  <c r="O139" i="29" s="1"/>
  <c r="H111" i="29"/>
  <c r="H114" i="29" s="1"/>
  <c r="R68" i="29"/>
  <c r="J72" i="29"/>
  <c r="J90" i="29" s="1"/>
  <c r="J110" i="29"/>
  <c r="O103" i="29"/>
  <c r="P152" i="29"/>
  <c r="P162" i="29" s="1"/>
  <c r="P112" i="29"/>
  <c r="P117" i="29" s="1"/>
  <c r="E143" i="29" s="1"/>
  <c r="P116" i="29"/>
  <c r="R80" i="29"/>
  <c r="R78" i="29"/>
  <c r="R81" i="29"/>
  <c r="R77" i="29"/>
  <c r="S63" i="29"/>
  <c r="R79" i="29"/>
  <c r="Q80" i="29"/>
  <c r="P126" i="28"/>
  <c r="P86" i="28"/>
  <c r="P89" i="28" s="1"/>
  <c r="I90" i="28"/>
  <c r="H92" i="28"/>
  <c r="I106" i="28" s="1"/>
  <c r="K71" i="28"/>
  <c r="L69" i="28" s="1"/>
  <c r="Q83" i="28"/>
  <c r="Q84" i="28"/>
  <c r="R65" i="28"/>
  <c r="Q82" i="28"/>
  <c r="Q66" i="28"/>
  <c r="Q87" i="28"/>
  <c r="R74" i="28"/>
  <c r="Q102" i="28"/>
  <c r="Q88" i="28"/>
  <c r="Q77" i="28"/>
  <c r="H106" i="28"/>
  <c r="O152" i="28"/>
  <c r="O162" i="28" s="1"/>
  <c r="O112" i="28"/>
  <c r="O117" i="28" s="1"/>
  <c r="O116" i="28"/>
  <c r="O139" i="28" s="1"/>
  <c r="H111" i="28"/>
  <c r="H114" i="28" s="1"/>
  <c r="R68" i="28"/>
  <c r="J72" i="28"/>
  <c r="J90" i="28" s="1"/>
  <c r="J110" i="28"/>
  <c r="O103" i="28"/>
  <c r="P152" i="28"/>
  <c r="P162" i="28" s="1"/>
  <c r="P112" i="28"/>
  <c r="P117" i="28" s="1"/>
  <c r="E143" i="28" s="1"/>
  <c r="P116" i="28"/>
  <c r="R80" i="28"/>
  <c r="R78" i="28"/>
  <c r="R81" i="28"/>
  <c r="R77" i="28"/>
  <c r="S63" i="28"/>
  <c r="R79" i="28"/>
  <c r="Q80" i="28"/>
  <c r="I92" i="27"/>
  <c r="O103" i="27"/>
  <c r="H92" i="27"/>
  <c r="I106" i="27" s="1"/>
  <c r="H107" i="27"/>
  <c r="H115" i="27" s="1"/>
  <c r="H118" i="27" s="1"/>
  <c r="J72" i="27"/>
  <c r="J90" i="27" s="1"/>
  <c r="J110" i="27"/>
  <c r="Q81" i="27"/>
  <c r="Q79" i="27"/>
  <c r="Q77" i="27"/>
  <c r="Q76" i="27" s="1"/>
  <c r="Q86" i="27" s="1"/>
  <c r="Q80" i="27"/>
  <c r="R63" i="27"/>
  <c r="Q78" i="27"/>
  <c r="R84" i="27"/>
  <c r="R82" i="27"/>
  <c r="R66" i="27"/>
  <c r="S65" i="27"/>
  <c r="R83" i="27"/>
  <c r="N103" i="27"/>
  <c r="H111" i="27"/>
  <c r="H114" i="27" s="1"/>
  <c r="H106" i="27"/>
  <c r="K69" i="27"/>
  <c r="P76" i="27"/>
  <c r="Q68" i="27"/>
  <c r="P102" i="27"/>
  <c r="P88" i="27"/>
  <c r="Q74" i="27"/>
  <c r="P87" i="27"/>
  <c r="P104" i="27" s="1"/>
  <c r="O104" i="27"/>
  <c r="P126" i="26"/>
  <c r="P86" i="26"/>
  <c r="P89" i="26" s="1"/>
  <c r="J71" i="26"/>
  <c r="K69" i="26" s="1"/>
  <c r="Q102" i="26"/>
  <c r="Q87" i="26"/>
  <c r="Q88" i="26"/>
  <c r="R74" i="26"/>
  <c r="O152" i="26"/>
  <c r="O162" i="26" s="1"/>
  <c r="O116" i="26"/>
  <c r="O139" i="26" s="1"/>
  <c r="O112" i="26"/>
  <c r="O117" i="26" s="1"/>
  <c r="R79" i="26"/>
  <c r="R77" i="26"/>
  <c r="S63" i="26"/>
  <c r="R81" i="26"/>
  <c r="R80" i="26"/>
  <c r="R78" i="26"/>
  <c r="O103" i="26"/>
  <c r="I110" i="26"/>
  <c r="I72" i="26"/>
  <c r="I90" i="26" s="1"/>
  <c r="P104" i="26"/>
  <c r="Q83" i="26"/>
  <c r="Q82" i="26"/>
  <c r="Q66" i="26"/>
  <c r="R65" i="26"/>
  <c r="Q84" i="26"/>
  <c r="H105" i="26"/>
  <c r="H91" i="26"/>
  <c r="G93" i="26"/>
  <c r="H107" i="26" s="1"/>
  <c r="H115" i="26" s="1"/>
  <c r="H118" i="26" s="1"/>
  <c r="Q77" i="26"/>
  <c r="Q76" i="26" s="1"/>
  <c r="Q86" i="26" s="1"/>
  <c r="R68" i="26"/>
  <c r="Q104" i="28" l="1"/>
  <c r="Q89" i="26"/>
  <c r="Q103" i="26" s="1"/>
  <c r="Q104" i="26"/>
  <c r="Q152" i="26" s="1"/>
  <c r="Q162" i="26" s="1"/>
  <c r="G93" i="30"/>
  <c r="H107" i="30" s="1"/>
  <c r="H115" i="30" s="1"/>
  <c r="H118" i="30" s="1"/>
  <c r="P117" i="30"/>
  <c r="E143" i="30" s="1"/>
  <c r="Q104" i="29"/>
  <c r="Q116" i="29" s="1"/>
  <c r="H92" i="30"/>
  <c r="I106" i="30" s="1"/>
  <c r="J71" i="30"/>
  <c r="R102" i="30"/>
  <c r="R88" i="30"/>
  <c r="R87" i="30"/>
  <c r="S74" i="30"/>
  <c r="R84" i="30"/>
  <c r="R82" i="30"/>
  <c r="R83" i="30"/>
  <c r="R66" i="30"/>
  <c r="S65" i="30"/>
  <c r="S68" i="30"/>
  <c r="S81" i="30"/>
  <c r="S79" i="30"/>
  <c r="S77" i="30"/>
  <c r="S78" i="30"/>
  <c r="S80" i="30"/>
  <c r="T63" i="30"/>
  <c r="I110" i="30"/>
  <c r="I72" i="30"/>
  <c r="Q76" i="30"/>
  <c r="Q86" i="30" s="1"/>
  <c r="Q89" i="30" s="1"/>
  <c r="Q104" i="30"/>
  <c r="P103" i="30"/>
  <c r="R76" i="30"/>
  <c r="R86" i="30" s="1"/>
  <c r="E142" i="30"/>
  <c r="P139" i="30"/>
  <c r="S81" i="29"/>
  <c r="S79" i="29"/>
  <c r="S77" i="29"/>
  <c r="S78" i="29"/>
  <c r="S80" i="29"/>
  <c r="T63" i="29"/>
  <c r="Q76" i="29"/>
  <c r="Q86" i="29" s="1"/>
  <c r="Q89" i="29" s="1"/>
  <c r="Q112" i="29"/>
  <c r="Q117" i="29" s="1"/>
  <c r="L71" i="29"/>
  <c r="P103" i="29"/>
  <c r="E142" i="29"/>
  <c r="P139" i="29"/>
  <c r="J105" i="29"/>
  <c r="J91" i="29"/>
  <c r="S68" i="29"/>
  <c r="R102" i="29"/>
  <c r="R88" i="29"/>
  <c r="R87" i="29"/>
  <c r="S74" i="29"/>
  <c r="R84" i="29"/>
  <c r="R82" i="29"/>
  <c r="R76" i="29" s="1"/>
  <c r="R86" i="29" s="1"/>
  <c r="R83" i="29"/>
  <c r="R66" i="29"/>
  <c r="S65" i="29"/>
  <c r="K110" i="29"/>
  <c r="K72" i="29"/>
  <c r="H93" i="29"/>
  <c r="I107" i="29" s="1"/>
  <c r="I115" i="29" s="1"/>
  <c r="I118" i="29" s="1"/>
  <c r="I105" i="29"/>
  <c r="I111" i="29" s="1"/>
  <c r="I114" i="29" s="1"/>
  <c r="I91" i="29"/>
  <c r="S81" i="28"/>
  <c r="S79" i="28"/>
  <c r="S77" i="28"/>
  <c r="S78" i="28"/>
  <c r="S80" i="28"/>
  <c r="T63" i="28"/>
  <c r="Q76" i="28"/>
  <c r="Q86" i="28" s="1"/>
  <c r="Q89" i="28" s="1"/>
  <c r="Q152" i="28"/>
  <c r="Q162" i="28" s="1"/>
  <c r="Q116" i="28"/>
  <c r="Q112" i="28"/>
  <c r="Q117" i="28" s="1"/>
  <c r="L71" i="28"/>
  <c r="P103" i="28"/>
  <c r="E142" i="28"/>
  <c r="P139" i="28"/>
  <c r="J105" i="28"/>
  <c r="J91" i="28"/>
  <c r="S68" i="28"/>
  <c r="R102" i="28"/>
  <c r="R88" i="28"/>
  <c r="R87" i="28"/>
  <c r="S74" i="28"/>
  <c r="R84" i="28"/>
  <c r="R82" i="28"/>
  <c r="R76" i="28" s="1"/>
  <c r="R86" i="28" s="1"/>
  <c r="R89" i="28" s="1"/>
  <c r="R83" i="28"/>
  <c r="R66" i="28"/>
  <c r="S65" i="28"/>
  <c r="K110" i="28"/>
  <c r="K72" i="28"/>
  <c r="H93" i="28"/>
  <c r="I107" i="28" s="1"/>
  <c r="I115" i="28" s="1"/>
  <c r="I118" i="28" s="1"/>
  <c r="I105" i="28"/>
  <c r="I91" i="28"/>
  <c r="P152" i="27"/>
  <c r="P162" i="27" s="1"/>
  <c r="P112" i="27"/>
  <c r="P116" i="27"/>
  <c r="P126" i="27"/>
  <c r="P86" i="27"/>
  <c r="P89" i="27" s="1"/>
  <c r="S83" i="27"/>
  <c r="S82" i="27"/>
  <c r="S84" i="27"/>
  <c r="S66" i="27"/>
  <c r="T65" i="27"/>
  <c r="R80" i="27"/>
  <c r="R78" i="27"/>
  <c r="R81" i="27"/>
  <c r="R77" i="27"/>
  <c r="R76" i="27" s="1"/>
  <c r="R86" i="27" s="1"/>
  <c r="R79" i="27"/>
  <c r="S63" i="27"/>
  <c r="J106" i="27"/>
  <c r="O152" i="27"/>
  <c r="O162" i="27" s="1"/>
  <c r="O116" i="27"/>
  <c r="O139" i="27" s="1"/>
  <c r="O112" i="27"/>
  <c r="O117" i="27" s="1"/>
  <c r="Q87" i="27"/>
  <c r="Q104" i="27" s="1"/>
  <c r="R74" i="27"/>
  <c r="Q102" i="27"/>
  <c r="Q88" i="27"/>
  <c r="R68" i="27"/>
  <c r="K71" i="27"/>
  <c r="J105" i="27"/>
  <c r="J91" i="27"/>
  <c r="H93" i="27"/>
  <c r="I107" i="27" s="1"/>
  <c r="I93" i="27"/>
  <c r="H92" i="26"/>
  <c r="I106" i="26" s="1"/>
  <c r="I105" i="26"/>
  <c r="I91" i="26"/>
  <c r="S81" i="26"/>
  <c r="S80" i="26"/>
  <c r="S78" i="26"/>
  <c r="S79" i="26"/>
  <c r="S77" i="26"/>
  <c r="T63" i="26"/>
  <c r="R88" i="26"/>
  <c r="R102" i="26"/>
  <c r="S74" i="26"/>
  <c r="R87" i="26"/>
  <c r="K71" i="26"/>
  <c r="L69" i="26" s="1"/>
  <c r="P103" i="26"/>
  <c r="S68" i="26"/>
  <c r="H111" i="26"/>
  <c r="H114" i="26" s="1"/>
  <c r="R84" i="26"/>
  <c r="R82" i="26"/>
  <c r="R83" i="26"/>
  <c r="R76" i="26" s="1"/>
  <c r="R86" i="26" s="1"/>
  <c r="R66" i="26"/>
  <c r="S65" i="26"/>
  <c r="P152" i="26"/>
  <c r="P162" i="26" s="1"/>
  <c r="P116" i="26"/>
  <c r="P112" i="26"/>
  <c r="P117" i="26" s="1"/>
  <c r="E143" i="26" s="1"/>
  <c r="J110" i="26"/>
  <c r="J72" i="26"/>
  <c r="Q112" i="26" l="1"/>
  <c r="Q117" i="26" s="1"/>
  <c r="Q116" i="26"/>
  <c r="R89" i="26"/>
  <c r="R103" i="26" s="1"/>
  <c r="Q152" i="29"/>
  <c r="Q162" i="29" s="1"/>
  <c r="R89" i="30"/>
  <c r="H111" i="30"/>
  <c r="H114" i="30" s="1"/>
  <c r="R104" i="30"/>
  <c r="I111" i="28"/>
  <c r="I114" i="28" s="1"/>
  <c r="R89" i="29"/>
  <c r="H93" i="30"/>
  <c r="I107" i="30" s="1"/>
  <c r="I115" i="30" s="1"/>
  <c r="I118" i="30" s="1"/>
  <c r="R103" i="30"/>
  <c r="Q152" i="30"/>
  <c r="Q162" i="30" s="1"/>
  <c r="Q116" i="30"/>
  <c r="Q112" i="30"/>
  <c r="Q117" i="30" s="1"/>
  <c r="T80" i="30"/>
  <c r="T78" i="30"/>
  <c r="T79" i="30"/>
  <c r="U63" i="30"/>
  <c r="T81" i="30"/>
  <c r="T77" i="30"/>
  <c r="S83" i="30"/>
  <c r="S82" i="30"/>
  <c r="T65" i="30"/>
  <c r="S84" i="30"/>
  <c r="S66" i="30"/>
  <c r="R152" i="30"/>
  <c r="R162" i="30" s="1"/>
  <c r="R116" i="30"/>
  <c r="R112" i="30"/>
  <c r="R117" i="30" s="1"/>
  <c r="J72" i="30"/>
  <c r="J110" i="30"/>
  <c r="Q103" i="30"/>
  <c r="I90" i="30"/>
  <c r="S76" i="30"/>
  <c r="S86" i="30" s="1"/>
  <c r="T68" i="30"/>
  <c r="S87" i="30"/>
  <c r="T74" i="30"/>
  <c r="S88" i="30"/>
  <c r="S102" i="30"/>
  <c r="K69" i="30"/>
  <c r="R103" i="29"/>
  <c r="Q103" i="29"/>
  <c r="T80" i="29"/>
  <c r="T78" i="29"/>
  <c r="T79" i="29"/>
  <c r="U63" i="29"/>
  <c r="T81" i="29"/>
  <c r="T77" i="29"/>
  <c r="S87" i="29"/>
  <c r="T74" i="29"/>
  <c r="S88" i="29"/>
  <c r="S102" i="29"/>
  <c r="J92" i="29"/>
  <c r="J93" i="29" s="1"/>
  <c r="L110" i="29"/>
  <c r="L72" i="29"/>
  <c r="L90" i="29" s="1"/>
  <c r="I92" i="29"/>
  <c r="J106" i="29" s="1"/>
  <c r="K90" i="29"/>
  <c r="S83" i="29"/>
  <c r="S82" i="29"/>
  <c r="T65" i="29"/>
  <c r="S84" i="29"/>
  <c r="S66" i="29"/>
  <c r="R104" i="29"/>
  <c r="T68" i="29"/>
  <c r="M69" i="29"/>
  <c r="S76" i="29"/>
  <c r="S86" i="29" s="1"/>
  <c r="R103" i="28"/>
  <c r="S87" i="28"/>
  <c r="T74" i="28"/>
  <c r="S88" i="28"/>
  <c r="S102" i="28"/>
  <c r="J92" i="28"/>
  <c r="L110" i="28"/>
  <c r="L72" i="28"/>
  <c r="L90" i="28" s="1"/>
  <c r="Q103" i="28"/>
  <c r="T80" i="28"/>
  <c r="T78" i="28"/>
  <c r="T79" i="28"/>
  <c r="U63" i="28"/>
  <c r="T81" i="28"/>
  <c r="T77" i="28"/>
  <c r="I92" i="28"/>
  <c r="J106" i="28" s="1"/>
  <c r="K90" i="28"/>
  <c r="S83" i="28"/>
  <c r="S82" i="28"/>
  <c r="S76" i="28" s="1"/>
  <c r="S86" i="28" s="1"/>
  <c r="T65" i="28"/>
  <c r="S84" i="28"/>
  <c r="S66" i="28"/>
  <c r="R104" i="28"/>
  <c r="T68" i="28"/>
  <c r="M69" i="28"/>
  <c r="Q89" i="27"/>
  <c r="P117" i="27"/>
  <c r="E143" i="27" s="1"/>
  <c r="I115" i="27"/>
  <c r="I118" i="27" s="1"/>
  <c r="I111" i="27"/>
  <c r="I114" i="27" s="1"/>
  <c r="K110" i="27"/>
  <c r="K72" i="27"/>
  <c r="S68" i="27"/>
  <c r="Q152" i="27"/>
  <c r="Q162" i="27" s="1"/>
  <c r="Q116" i="27"/>
  <c r="Q112" i="27"/>
  <c r="Q117" i="27" s="1"/>
  <c r="J107" i="27"/>
  <c r="J115" i="27" s="1"/>
  <c r="J118" i="27" s="1"/>
  <c r="J92" i="27"/>
  <c r="K106" i="27" s="1"/>
  <c r="L69" i="27"/>
  <c r="R102" i="27"/>
  <c r="R88" i="27"/>
  <c r="R89" i="27" s="1"/>
  <c r="R87" i="27"/>
  <c r="S74" i="27"/>
  <c r="S81" i="27"/>
  <c r="S79" i="27"/>
  <c r="S77" i="27"/>
  <c r="S78" i="27"/>
  <c r="T63" i="27"/>
  <c r="S80" i="27"/>
  <c r="T84" i="27"/>
  <c r="T82" i="27"/>
  <c r="T83" i="27"/>
  <c r="T66" i="27"/>
  <c r="U65" i="27"/>
  <c r="P103" i="27"/>
  <c r="E142" i="27"/>
  <c r="P139" i="27"/>
  <c r="P139" i="26"/>
  <c r="E142" i="26"/>
  <c r="S83" i="26"/>
  <c r="S84" i="26"/>
  <c r="S66" i="26"/>
  <c r="T65" i="26"/>
  <c r="S82" i="26"/>
  <c r="L71" i="26"/>
  <c r="S102" i="26"/>
  <c r="S87" i="26"/>
  <c r="S88" i="26"/>
  <c r="T74" i="26"/>
  <c r="S76" i="26"/>
  <c r="S86" i="26" s="1"/>
  <c r="I92" i="26"/>
  <c r="J106" i="26" s="1"/>
  <c r="J90" i="26"/>
  <c r="T68" i="26"/>
  <c r="K72" i="26"/>
  <c r="K110" i="26"/>
  <c r="R104" i="26"/>
  <c r="T81" i="26"/>
  <c r="T79" i="26"/>
  <c r="T77" i="26"/>
  <c r="U63" i="26"/>
  <c r="T80" i="26"/>
  <c r="T78" i="26"/>
  <c r="H93" i="26"/>
  <c r="I107" i="26" s="1"/>
  <c r="I115" i="26" s="1"/>
  <c r="I118" i="26" s="1"/>
  <c r="S89" i="29" l="1"/>
  <c r="I111" i="26"/>
  <c r="I114" i="26" s="1"/>
  <c r="S89" i="26"/>
  <c r="I93" i="29"/>
  <c r="J107" i="29" s="1"/>
  <c r="J115" i="29" s="1"/>
  <c r="J118" i="29" s="1"/>
  <c r="S89" i="28"/>
  <c r="S89" i="30"/>
  <c r="S103" i="30" s="1"/>
  <c r="T102" i="30"/>
  <c r="T88" i="30"/>
  <c r="U74" i="30"/>
  <c r="T87" i="30"/>
  <c r="T104" i="30" s="1"/>
  <c r="I105" i="30"/>
  <c r="I111" i="30" s="1"/>
  <c r="I114" i="30" s="1"/>
  <c r="I91" i="30"/>
  <c r="J90" i="30"/>
  <c r="K71" i="30"/>
  <c r="L69" i="30" s="1"/>
  <c r="S104" i="30"/>
  <c r="U68" i="30"/>
  <c r="U81" i="30"/>
  <c r="U79" i="30"/>
  <c r="U78" i="30"/>
  <c r="T84" i="30"/>
  <c r="T82" i="30"/>
  <c r="T76" i="30" s="1"/>
  <c r="T86" i="30" s="1"/>
  <c r="T83" i="30"/>
  <c r="T66" i="30"/>
  <c r="U65" i="30"/>
  <c r="U77" i="30" s="1"/>
  <c r="S103" i="29"/>
  <c r="U68" i="29"/>
  <c r="M71" i="29"/>
  <c r="R152" i="29"/>
  <c r="R162" i="29" s="1"/>
  <c r="R116" i="29"/>
  <c r="R112" i="29"/>
  <c r="R117" i="29" s="1"/>
  <c r="K107" i="29"/>
  <c r="K115" i="29" s="1"/>
  <c r="K106" i="29"/>
  <c r="T102" i="29"/>
  <c r="T88" i="29"/>
  <c r="U74" i="29"/>
  <c r="T87" i="29"/>
  <c r="T104" i="29" s="1"/>
  <c r="U81" i="29"/>
  <c r="U79" i="29"/>
  <c r="U78" i="29"/>
  <c r="T84" i="29"/>
  <c r="T82" i="29"/>
  <c r="T83" i="29"/>
  <c r="T76" i="29" s="1"/>
  <c r="T86" i="29" s="1"/>
  <c r="T89" i="29" s="1"/>
  <c r="T66" i="29"/>
  <c r="U65" i="29"/>
  <c r="D99" i="29"/>
  <c r="K105" i="29"/>
  <c r="K91" i="29"/>
  <c r="L105" i="29"/>
  <c r="L91" i="29"/>
  <c r="S104" i="29"/>
  <c r="S103" i="28"/>
  <c r="M71" i="28"/>
  <c r="N69" i="28" s="1"/>
  <c r="R152" i="28"/>
  <c r="R162" i="28" s="1"/>
  <c r="R116" i="28"/>
  <c r="R112" i="28"/>
  <c r="R117" i="28" s="1"/>
  <c r="U81" i="28"/>
  <c r="U79" i="28"/>
  <c r="U78" i="28"/>
  <c r="K106" i="28"/>
  <c r="T102" i="28"/>
  <c r="T88" i="28"/>
  <c r="U74" i="28"/>
  <c r="T87" i="28"/>
  <c r="T104" i="28" s="1"/>
  <c r="U68" i="28"/>
  <c r="T84" i="28"/>
  <c r="T82" i="28"/>
  <c r="T76" i="28" s="1"/>
  <c r="T86" i="28" s="1"/>
  <c r="T83" i="28"/>
  <c r="T66" i="28"/>
  <c r="U65" i="28"/>
  <c r="D99" i="28"/>
  <c r="K105" i="28"/>
  <c r="K91" i="28"/>
  <c r="I93" i="28"/>
  <c r="L105" i="28"/>
  <c r="L91" i="28"/>
  <c r="J93" i="28"/>
  <c r="S104" i="28"/>
  <c r="R103" i="27"/>
  <c r="U83" i="27"/>
  <c r="U84" i="27"/>
  <c r="U82" i="27"/>
  <c r="U66" i="27"/>
  <c r="S87" i="27"/>
  <c r="T74" i="27"/>
  <c r="S88" i="27"/>
  <c r="S102" i="27"/>
  <c r="T80" i="27"/>
  <c r="T78" i="27"/>
  <c r="T79" i="27"/>
  <c r="T81" i="27"/>
  <c r="T77" i="27"/>
  <c r="U63" i="27"/>
  <c r="S76" i="27"/>
  <c r="S86" i="27" s="1"/>
  <c r="S89" i="27" s="1"/>
  <c r="R104" i="27"/>
  <c r="L71" i="27"/>
  <c r="M69" i="27"/>
  <c r="J93" i="27"/>
  <c r="T68" i="27"/>
  <c r="K90" i="27"/>
  <c r="K107" i="27"/>
  <c r="K115" i="27" s="1"/>
  <c r="J111" i="27"/>
  <c r="J114" i="27" s="1"/>
  <c r="Q103" i="27"/>
  <c r="K90" i="26"/>
  <c r="S103" i="26"/>
  <c r="L110" i="26"/>
  <c r="L72" i="26"/>
  <c r="T84" i="26"/>
  <c r="T82" i="26"/>
  <c r="T76" i="26" s="1"/>
  <c r="T86" i="26" s="1"/>
  <c r="T83" i="26"/>
  <c r="T66" i="26"/>
  <c r="U65" i="26"/>
  <c r="U81" i="26"/>
  <c r="U80" i="26"/>
  <c r="U78" i="26"/>
  <c r="U79" i="26"/>
  <c r="R152" i="26"/>
  <c r="R162" i="26" s="1"/>
  <c r="R112" i="26"/>
  <c r="R117" i="26" s="1"/>
  <c r="R116" i="26"/>
  <c r="U68" i="26"/>
  <c r="J105" i="26"/>
  <c r="J91" i="26"/>
  <c r="I93" i="26"/>
  <c r="J107" i="26" s="1"/>
  <c r="J115" i="26" s="1"/>
  <c r="J118" i="26" s="1"/>
  <c r="T102" i="26"/>
  <c r="T88" i="26"/>
  <c r="T87" i="26"/>
  <c r="U74" i="26"/>
  <c r="S104" i="26"/>
  <c r="M69" i="26"/>
  <c r="T89" i="28" l="1"/>
  <c r="T89" i="30"/>
  <c r="J111" i="29"/>
  <c r="J114" i="29" s="1"/>
  <c r="K111" i="29"/>
  <c r="K114" i="29" s="1"/>
  <c r="T89" i="26"/>
  <c r="T103" i="26" s="1"/>
  <c r="T103" i="30"/>
  <c r="L71" i="30"/>
  <c r="M69" i="30" s="1"/>
  <c r="I92" i="30"/>
  <c r="J106" i="30" s="1"/>
  <c r="T152" i="30"/>
  <c r="T162" i="30" s="1"/>
  <c r="T112" i="30"/>
  <c r="T116" i="30"/>
  <c r="U83" i="30"/>
  <c r="U84" i="30"/>
  <c r="U82" i="30"/>
  <c r="U66" i="30"/>
  <c r="U80" i="30"/>
  <c r="U76" i="30" s="1"/>
  <c r="S152" i="30"/>
  <c r="S162" i="30" s="1"/>
  <c r="S112" i="30"/>
  <c r="S117" i="30" s="1"/>
  <c r="S116" i="30"/>
  <c r="K110" i="30"/>
  <c r="K72" i="30"/>
  <c r="J105" i="30"/>
  <c r="J91" i="30"/>
  <c r="U87" i="30"/>
  <c r="U102" i="30"/>
  <c r="U88" i="30"/>
  <c r="T103" i="29"/>
  <c r="M110" i="29"/>
  <c r="M72" i="29"/>
  <c r="S152" i="29"/>
  <c r="S162" i="29" s="1"/>
  <c r="S112" i="29"/>
  <c r="S117" i="29" s="1"/>
  <c r="S116" i="29"/>
  <c r="U83" i="29"/>
  <c r="U84" i="29"/>
  <c r="U82" i="29"/>
  <c r="U66" i="29"/>
  <c r="U80" i="29"/>
  <c r="U87" i="29"/>
  <c r="U102" i="29"/>
  <c r="U88" i="29"/>
  <c r="K118" i="29"/>
  <c r="D144" i="29" s="1"/>
  <c r="D141" i="29"/>
  <c r="L92" i="29"/>
  <c r="L93" i="29" s="1"/>
  <c r="K92" i="29"/>
  <c r="L106" i="29" s="1"/>
  <c r="U77" i="29"/>
  <c r="U76" i="29" s="1"/>
  <c r="T152" i="29"/>
  <c r="T162" i="29" s="1"/>
  <c r="T112" i="29"/>
  <c r="T117" i="29" s="1"/>
  <c r="T116" i="29"/>
  <c r="N69" i="29"/>
  <c r="T103" i="28"/>
  <c r="J107" i="28"/>
  <c r="K107" i="28"/>
  <c r="K111" i="28" s="1"/>
  <c r="K114" i="28" s="1"/>
  <c r="U83" i="28"/>
  <c r="U84" i="28"/>
  <c r="U82" i="28"/>
  <c r="U66" i="28"/>
  <c r="U87" i="28"/>
  <c r="U102" i="28"/>
  <c r="U88" i="28"/>
  <c r="U77" i="28"/>
  <c r="N71" i="28"/>
  <c r="S152" i="28"/>
  <c r="S162" i="28" s="1"/>
  <c r="S112" i="28"/>
  <c r="S117" i="28" s="1"/>
  <c r="S116" i="28"/>
  <c r="L92" i="28"/>
  <c r="K92" i="28"/>
  <c r="L106" i="28" s="1"/>
  <c r="T152" i="28"/>
  <c r="T162" i="28" s="1"/>
  <c r="T112" i="28"/>
  <c r="T117" i="28" s="1"/>
  <c r="T116" i="28"/>
  <c r="U80" i="28"/>
  <c r="M110" i="28"/>
  <c r="M72" i="28"/>
  <c r="K118" i="27"/>
  <c r="D144" i="27" s="1"/>
  <c r="D141" i="27"/>
  <c r="L110" i="27"/>
  <c r="L72" i="27"/>
  <c r="S103" i="27"/>
  <c r="T76" i="27"/>
  <c r="T86" i="27" s="1"/>
  <c r="T102" i="27"/>
  <c r="T88" i="27"/>
  <c r="U74" i="27"/>
  <c r="T87" i="27"/>
  <c r="T104" i="27" s="1"/>
  <c r="D99" i="27"/>
  <c r="K105" i="27"/>
  <c r="K111" i="27" s="1"/>
  <c r="K114" i="27" s="1"/>
  <c r="K91" i="27"/>
  <c r="U68" i="27"/>
  <c r="M71" i="27"/>
  <c r="R152" i="27"/>
  <c r="R162" i="27" s="1"/>
  <c r="R112" i="27"/>
  <c r="R117" i="27" s="1"/>
  <c r="R116" i="27"/>
  <c r="U81" i="27"/>
  <c r="U79" i="27"/>
  <c r="U77" i="27"/>
  <c r="U80" i="27"/>
  <c r="U78" i="27"/>
  <c r="S104" i="27"/>
  <c r="M71" i="26"/>
  <c r="N69" i="26" s="1"/>
  <c r="U102" i="26"/>
  <c r="U87" i="26"/>
  <c r="U88" i="26"/>
  <c r="J111" i="26"/>
  <c r="J114" i="26" s="1"/>
  <c r="U83" i="26"/>
  <c r="U82" i="26"/>
  <c r="U66" i="26"/>
  <c r="U84" i="26"/>
  <c r="K105" i="26"/>
  <c r="D99" i="26"/>
  <c r="K91" i="26"/>
  <c r="S152" i="26"/>
  <c r="S162" i="26" s="1"/>
  <c r="S112" i="26"/>
  <c r="S117" i="26" s="1"/>
  <c r="S116" i="26"/>
  <c r="T104" i="26"/>
  <c r="J92" i="26"/>
  <c r="K106" i="26" s="1"/>
  <c r="U77" i="26"/>
  <c r="U76" i="26" s="1"/>
  <c r="L90" i="26"/>
  <c r="K93" i="29" l="1"/>
  <c r="L107" i="29" s="1"/>
  <c r="L115" i="29" s="1"/>
  <c r="L118" i="29" s="1"/>
  <c r="U104" i="26"/>
  <c r="L111" i="29"/>
  <c r="L114" i="29" s="1"/>
  <c r="E96" i="30"/>
  <c r="U86" i="30"/>
  <c r="U104" i="30"/>
  <c r="K90" i="30"/>
  <c r="M71" i="30"/>
  <c r="J92" i="30"/>
  <c r="K106" i="30" s="1"/>
  <c r="T117" i="30"/>
  <c r="I93" i="30"/>
  <c r="J107" i="30" s="1"/>
  <c r="J115" i="30" s="1"/>
  <c r="J118" i="30" s="1"/>
  <c r="L110" i="30"/>
  <c r="L72" i="30"/>
  <c r="N71" i="29"/>
  <c r="O69" i="29" s="1"/>
  <c r="E96" i="29"/>
  <c r="U86" i="29"/>
  <c r="M90" i="29"/>
  <c r="M107" i="29"/>
  <c r="M115" i="29" s="1"/>
  <c r="M118" i="29" s="1"/>
  <c r="M106" i="29"/>
  <c r="U104" i="29"/>
  <c r="M90" i="28"/>
  <c r="M106" i="28"/>
  <c r="N72" i="28"/>
  <c r="N110" i="28"/>
  <c r="U104" i="28"/>
  <c r="J115" i="28"/>
  <c r="J118" i="28" s="1"/>
  <c r="J111" i="28"/>
  <c r="J114" i="28" s="1"/>
  <c r="K93" i="28"/>
  <c r="L107" i="28" s="1"/>
  <c r="L115" i="28" s="1"/>
  <c r="L93" i="28"/>
  <c r="O69" i="28"/>
  <c r="U76" i="28"/>
  <c r="K115" i="28"/>
  <c r="S152" i="27"/>
  <c r="S162" i="27" s="1"/>
  <c r="S116" i="27"/>
  <c r="S112" i="27"/>
  <c r="S117" i="27" s="1"/>
  <c r="U76" i="27"/>
  <c r="N69" i="27"/>
  <c r="K92" i="27"/>
  <c r="L106" i="27" s="1"/>
  <c r="U87" i="27"/>
  <c r="U102" i="27"/>
  <c r="U88" i="27"/>
  <c r="M110" i="27"/>
  <c r="M72" i="27"/>
  <c r="T152" i="27"/>
  <c r="T162" i="27" s="1"/>
  <c r="T112" i="27"/>
  <c r="T117" i="27" s="1"/>
  <c r="T116" i="27"/>
  <c r="T89" i="27"/>
  <c r="L90" i="27"/>
  <c r="E96" i="26"/>
  <c r="U86" i="26"/>
  <c r="U152" i="26"/>
  <c r="U162" i="26" s="1"/>
  <c r="U116" i="26"/>
  <c r="U112" i="26"/>
  <c r="N71" i="26"/>
  <c r="L105" i="26"/>
  <c r="L91" i="26"/>
  <c r="J93" i="26"/>
  <c r="T152" i="26"/>
  <c r="T162" i="26" s="1"/>
  <c r="T116" i="26"/>
  <c r="T112" i="26"/>
  <c r="T117" i="26" s="1"/>
  <c r="K92" i="26"/>
  <c r="L106" i="26" s="1"/>
  <c r="M110" i="26"/>
  <c r="M72" i="26"/>
  <c r="J93" i="30" l="1"/>
  <c r="K93" i="26"/>
  <c r="L107" i="26" s="1"/>
  <c r="M110" i="30"/>
  <c r="M72" i="30"/>
  <c r="K107" i="30"/>
  <c r="K115" i="30" s="1"/>
  <c r="J111" i="30"/>
  <c r="J114" i="30" s="1"/>
  <c r="E98" i="30"/>
  <c r="U89" i="30"/>
  <c r="L90" i="30"/>
  <c r="N69" i="30"/>
  <c r="D99" i="30"/>
  <c r="K105" i="30"/>
  <c r="K91" i="30"/>
  <c r="U152" i="30"/>
  <c r="U162" i="30" s="1"/>
  <c r="U112" i="30"/>
  <c r="U117" i="30" s="1"/>
  <c r="U116" i="30"/>
  <c r="O71" i="29"/>
  <c r="P69" i="29" s="1"/>
  <c r="U152" i="29"/>
  <c r="U162" i="29" s="1"/>
  <c r="U112" i="29"/>
  <c r="U117" i="29" s="1"/>
  <c r="U116" i="29"/>
  <c r="E98" i="29"/>
  <c r="U89" i="29"/>
  <c r="M105" i="29"/>
  <c r="M111" i="29" s="1"/>
  <c r="M114" i="29" s="1"/>
  <c r="M91" i="29"/>
  <c r="N72" i="29"/>
  <c r="N110" i="29"/>
  <c r="K118" i="28"/>
  <c r="D144" i="28" s="1"/>
  <c r="D141" i="28"/>
  <c r="E96" i="28"/>
  <c r="U86" i="28"/>
  <c r="U152" i="28"/>
  <c r="U162" i="28" s="1"/>
  <c r="U112" i="28"/>
  <c r="U117" i="28" s="1"/>
  <c r="U116" i="28"/>
  <c r="M105" i="28"/>
  <c r="M91" i="28"/>
  <c r="O71" i="28"/>
  <c r="L118" i="28"/>
  <c r="N90" i="28"/>
  <c r="M107" i="28"/>
  <c r="M115" i="28" s="1"/>
  <c r="M118" i="28" s="1"/>
  <c r="L111" i="28"/>
  <c r="L114" i="28" s="1"/>
  <c r="U104" i="27"/>
  <c r="K93" i="27"/>
  <c r="L107" i="27" s="1"/>
  <c r="L115" i="27" s="1"/>
  <c r="L118" i="27" s="1"/>
  <c r="N71" i="27"/>
  <c r="O69" i="27"/>
  <c r="L105" i="27"/>
  <c r="L111" i="27" s="1"/>
  <c r="L114" i="27" s="1"/>
  <c r="L91" i="27"/>
  <c r="T103" i="27"/>
  <c r="M90" i="27"/>
  <c r="E96" i="27"/>
  <c r="U86" i="27"/>
  <c r="M90" i="26"/>
  <c r="K107" i="26"/>
  <c r="N110" i="26"/>
  <c r="N72" i="26"/>
  <c r="E98" i="26"/>
  <c r="U89" i="26"/>
  <c r="L92" i="26"/>
  <c r="M106" i="26" s="1"/>
  <c r="O69" i="26"/>
  <c r="U117" i="26"/>
  <c r="M111" i="28" l="1"/>
  <c r="M114" i="28" s="1"/>
  <c r="L115" i="26"/>
  <c r="K111" i="30"/>
  <c r="K114" i="30" s="1"/>
  <c r="L93" i="26"/>
  <c r="M107" i="26" s="1"/>
  <c r="M115" i="26" s="1"/>
  <c r="M118" i="26" s="1"/>
  <c r="N71" i="30"/>
  <c r="O69" i="30" s="1"/>
  <c r="L105" i="30"/>
  <c r="L91" i="30"/>
  <c r="K118" i="30"/>
  <c r="D144" i="30" s="1"/>
  <c r="D141" i="30"/>
  <c r="M90" i="30"/>
  <c r="K92" i="30"/>
  <c r="L106" i="30" s="1"/>
  <c r="U103" i="30"/>
  <c r="P71" i="29"/>
  <c r="Q69" i="29" s="1"/>
  <c r="M92" i="29"/>
  <c r="N106" i="29" s="1"/>
  <c r="U103" i="29"/>
  <c r="N90" i="29"/>
  <c r="O110" i="29"/>
  <c r="O72" i="29"/>
  <c r="O110" i="28"/>
  <c r="O72" i="28"/>
  <c r="E98" i="28"/>
  <c r="U89" i="28"/>
  <c r="N105" i="28"/>
  <c r="N91" i="28"/>
  <c r="P69" i="28"/>
  <c r="M93" i="28"/>
  <c r="N107" i="28" s="1"/>
  <c r="N115" i="28" s="1"/>
  <c r="N118" i="28" s="1"/>
  <c r="M92" i="28"/>
  <c r="N106" i="28" s="1"/>
  <c r="E98" i="27"/>
  <c r="U89" i="27"/>
  <c r="L92" i="27"/>
  <c r="M106" i="27" s="1"/>
  <c r="O71" i="27"/>
  <c r="P69" i="27"/>
  <c r="M105" i="27"/>
  <c r="M91" i="27"/>
  <c r="N72" i="27"/>
  <c r="N110" i="27"/>
  <c r="U152" i="27"/>
  <c r="U162" i="27" s="1"/>
  <c r="U116" i="27"/>
  <c r="U112" i="27"/>
  <c r="U117" i="27" s="1"/>
  <c r="O71" i="26"/>
  <c r="P69" i="26" s="1"/>
  <c r="U103" i="26"/>
  <c r="N90" i="26"/>
  <c r="L111" i="26"/>
  <c r="L114" i="26" s="1"/>
  <c r="K115" i="26"/>
  <c r="K111" i="26"/>
  <c r="K114" i="26" s="1"/>
  <c r="M105" i="26"/>
  <c r="M111" i="26" s="1"/>
  <c r="M114" i="26" s="1"/>
  <c r="M91" i="26"/>
  <c r="M93" i="29" l="1"/>
  <c r="N107" i="29" s="1"/>
  <c r="N115" i="29" s="1"/>
  <c r="N118" i="29" s="1"/>
  <c r="K93" i="30"/>
  <c r="L107" i="30" s="1"/>
  <c r="L115" i="30" s="1"/>
  <c r="L118" i="30" s="1"/>
  <c r="O71" i="30"/>
  <c r="P69" i="30" s="1"/>
  <c r="L92" i="30"/>
  <c r="M106" i="30" s="1"/>
  <c r="M105" i="30"/>
  <c r="M91" i="30"/>
  <c r="N72" i="30"/>
  <c r="N110" i="30"/>
  <c r="Q71" i="29"/>
  <c r="O90" i="29"/>
  <c r="N105" i="29"/>
  <c r="N111" i="29" s="1"/>
  <c r="N114" i="29" s="1"/>
  <c r="N91" i="29"/>
  <c r="P110" i="29"/>
  <c r="P72" i="29"/>
  <c r="P90" i="29" s="1"/>
  <c r="N92" i="28"/>
  <c r="O106" i="28" s="1"/>
  <c r="U103" i="28"/>
  <c r="O90" i="28"/>
  <c r="P71" i="28"/>
  <c r="Q69" i="28"/>
  <c r="N111" i="28"/>
  <c r="N114" i="28" s="1"/>
  <c r="N90" i="27"/>
  <c r="M92" i="27"/>
  <c r="N106" i="27" s="1"/>
  <c r="P71" i="27"/>
  <c r="Q69" i="27"/>
  <c r="U103" i="27"/>
  <c r="O110" i="27"/>
  <c r="O72" i="27"/>
  <c r="L93" i="27"/>
  <c r="M107" i="27" s="1"/>
  <c r="M115" i="27" s="1"/>
  <c r="M118" i="27" s="1"/>
  <c r="M92" i="26"/>
  <c r="N106" i="26" s="1"/>
  <c r="N105" i="26"/>
  <c r="N91" i="26"/>
  <c r="P71" i="26"/>
  <c r="Q69" i="26" s="1"/>
  <c r="D141" i="26"/>
  <c r="K118" i="26"/>
  <c r="D144" i="26" s="1"/>
  <c r="L118" i="26"/>
  <c r="O110" i="26"/>
  <c r="O72" i="26"/>
  <c r="L111" i="30" l="1"/>
  <c r="L114" i="30" s="1"/>
  <c r="P71" i="30"/>
  <c r="Q69" i="30" s="1"/>
  <c r="N90" i="30"/>
  <c r="M92" i="30"/>
  <c r="N106" i="30" s="1"/>
  <c r="L93" i="30"/>
  <c r="M107" i="30" s="1"/>
  <c r="M115" i="30" s="1"/>
  <c r="M118" i="30" s="1"/>
  <c r="O110" i="30"/>
  <c r="O72" i="30"/>
  <c r="N92" i="29"/>
  <c r="O106" i="29" s="1"/>
  <c r="Q110" i="29"/>
  <c r="Q72" i="29"/>
  <c r="P105" i="29"/>
  <c r="P91" i="29"/>
  <c r="O105" i="29"/>
  <c r="O91" i="29"/>
  <c r="R69" i="29"/>
  <c r="Q71" i="28"/>
  <c r="P110" i="28"/>
  <c r="P72" i="28"/>
  <c r="P90" i="28" s="1"/>
  <c r="O105" i="28"/>
  <c r="O91" i="28"/>
  <c r="N93" i="28"/>
  <c r="O107" i="28" s="1"/>
  <c r="O115" i="28" s="1"/>
  <c r="O118" i="28" s="1"/>
  <c r="Q71" i="27"/>
  <c r="R69" i="27"/>
  <c r="O90" i="27"/>
  <c r="M111" i="27"/>
  <c r="M114" i="27" s="1"/>
  <c r="P110" i="27"/>
  <c r="P72" i="27"/>
  <c r="M93" i="27"/>
  <c r="N107" i="27" s="1"/>
  <c r="N115" i="27" s="1"/>
  <c r="N118" i="27" s="1"/>
  <c r="N105" i="27"/>
  <c r="N91" i="27"/>
  <c r="O90" i="26"/>
  <c r="Q71" i="26"/>
  <c r="R69" i="26" s="1"/>
  <c r="N92" i="26"/>
  <c r="O106" i="26" s="1"/>
  <c r="P110" i="26"/>
  <c r="P72" i="26"/>
  <c r="M93" i="26"/>
  <c r="N107" i="26" s="1"/>
  <c r="N115" i="26" s="1"/>
  <c r="N118" i="26" s="1"/>
  <c r="M111" i="30" l="1"/>
  <c r="M114" i="30" s="1"/>
  <c r="O90" i="30"/>
  <c r="Q71" i="30"/>
  <c r="M93" i="30"/>
  <c r="N107" i="30" s="1"/>
  <c r="N115" i="30" s="1"/>
  <c r="N118" i="30" s="1"/>
  <c r="N105" i="30"/>
  <c r="N91" i="30"/>
  <c r="P110" i="30"/>
  <c r="P72" i="30"/>
  <c r="O92" i="29"/>
  <c r="P106" i="29" s="1"/>
  <c r="P92" i="29"/>
  <c r="Q90" i="29"/>
  <c r="R71" i="29"/>
  <c r="S69" i="29" s="1"/>
  <c r="N93" i="29"/>
  <c r="O107" i="29" s="1"/>
  <c r="O115" i="29" s="1"/>
  <c r="O118" i="29" s="1"/>
  <c r="O92" i="28"/>
  <c r="P106" i="28" s="1"/>
  <c r="P105" i="28"/>
  <c r="P91" i="28"/>
  <c r="Q110" i="28"/>
  <c r="Q72" i="28"/>
  <c r="O111" i="28"/>
  <c r="O114" i="28" s="1"/>
  <c r="R69" i="28"/>
  <c r="N92" i="27"/>
  <c r="O106" i="27" s="1"/>
  <c r="O105" i="27"/>
  <c r="O91" i="27"/>
  <c r="R71" i="27"/>
  <c r="S69" i="27"/>
  <c r="N111" i="27"/>
  <c r="N114" i="27" s="1"/>
  <c r="P90" i="27"/>
  <c r="Q110" i="27"/>
  <c r="Q72" i="27"/>
  <c r="P90" i="26"/>
  <c r="R71" i="26"/>
  <c r="N111" i="26"/>
  <c r="N114" i="26" s="1"/>
  <c r="N93" i="26"/>
  <c r="Q110" i="26"/>
  <c r="Q72" i="26"/>
  <c r="O105" i="26"/>
  <c r="O91" i="26"/>
  <c r="Q106" i="29" l="1"/>
  <c r="N111" i="30"/>
  <c r="N114" i="30" s="1"/>
  <c r="Q110" i="30"/>
  <c r="Q72" i="30"/>
  <c r="P90" i="30"/>
  <c r="N92" i="30"/>
  <c r="O106" i="30" s="1"/>
  <c r="R69" i="30"/>
  <c r="O105" i="30"/>
  <c r="O91" i="30"/>
  <c r="S71" i="29"/>
  <c r="T69" i="29" s="1"/>
  <c r="O111" i="29"/>
  <c r="O114" i="29" s="1"/>
  <c r="R72" i="29"/>
  <c r="R90" i="29" s="1"/>
  <c r="R110" i="29"/>
  <c r="Q105" i="29"/>
  <c r="Q91" i="29"/>
  <c r="P93" i="29"/>
  <c r="O93" i="29"/>
  <c r="Q90" i="28"/>
  <c r="P92" i="28"/>
  <c r="Q106" i="28" s="1"/>
  <c r="R71" i="28"/>
  <c r="S69" i="28" s="1"/>
  <c r="O93" i="28"/>
  <c r="P107" i="28" s="1"/>
  <c r="P115" i="28" s="1"/>
  <c r="Q90" i="27"/>
  <c r="P105" i="27"/>
  <c r="P91" i="27"/>
  <c r="S71" i="27"/>
  <c r="T69" i="27"/>
  <c r="O92" i="27"/>
  <c r="P106" i="27" s="1"/>
  <c r="R72" i="27"/>
  <c r="R110" i="27"/>
  <c r="N93" i="27"/>
  <c r="O92" i="26"/>
  <c r="P106" i="26" s="1"/>
  <c r="Q90" i="26"/>
  <c r="O107" i="26"/>
  <c r="O115" i="26" s="1"/>
  <c r="O118" i="26" s="1"/>
  <c r="R110" i="26"/>
  <c r="R72" i="26"/>
  <c r="P105" i="26"/>
  <c r="P91" i="26"/>
  <c r="S69" i="26"/>
  <c r="O111" i="26" l="1"/>
  <c r="O114" i="26" s="1"/>
  <c r="Q90" i="30"/>
  <c r="O92" i="30"/>
  <c r="P106" i="30" s="1"/>
  <c r="R71" i="30"/>
  <c r="S69" i="30" s="1"/>
  <c r="N93" i="30"/>
  <c r="P105" i="30"/>
  <c r="P91" i="30"/>
  <c r="T71" i="29"/>
  <c r="U69" i="29" s="1"/>
  <c r="U71" i="29" s="1"/>
  <c r="R105" i="29"/>
  <c r="R91" i="29"/>
  <c r="P107" i="29"/>
  <c r="Q107" i="29"/>
  <c r="Q92" i="29"/>
  <c r="R106" i="29" s="1"/>
  <c r="S110" i="29"/>
  <c r="S72" i="29"/>
  <c r="E141" i="28"/>
  <c r="P118" i="28"/>
  <c r="E144" i="28" s="1"/>
  <c r="S71" i="28"/>
  <c r="T69" i="28" s="1"/>
  <c r="P111" i="28"/>
  <c r="P114" i="28" s="1"/>
  <c r="R72" i="28"/>
  <c r="R110" i="28"/>
  <c r="P93" i="28"/>
  <c r="Q107" i="28" s="1"/>
  <c r="Q115" i="28" s="1"/>
  <c r="Q118" i="28" s="1"/>
  <c r="Q105" i="28"/>
  <c r="Q91" i="28"/>
  <c r="T71" i="27"/>
  <c r="U69" i="27"/>
  <c r="U71" i="27" s="1"/>
  <c r="P92" i="27"/>
  <c r="Q106" i="27" s="1"/>
  <c r="O107" i="27"/>
  <c r="R90" i="27"/>
  <c r="O93" i="27"/>
  <c r="S110" i="27"/>
  <c r="S72" i="27"/>
  <c r="Q105" i="27"/>
  <c r="Q91" i="27"/>
  <c r="S71" i="26"/>
  <c r="T69" i="26" s="1"/>
  <c r="P92" i="26"/>
  <c r="Q106" i="26" s="1"/>
  <c r="R90" i="26"/>
  <c r="Q105" i="26"/>
  <c r="Q91" i="26"/>
  <c r="O93" i="26"/>
  <c r="Q115" i="29" l="1"/>
  <c r="P92" i="30"/>
  <c r="Q106" i="30" s="1"/>
  <c r="O107" i="30"/>
  <c r="R72" i="30"/>
  <c r="R110" i="30"/>
  <c r="O93" i="30"/>
  <c r="Q105" i="30"/>
  <c r="Q91" i="30"/>
  <c r="S71" i="30"/>
  <c r="T69" i="30" s="1"/>
  <c r="U110" i="29"/>
  <c r="U72" i="29"/>
  <c r="Q93" i="29"/>
  <c r="R107" i="29" s="1"/>
  <c r="R115" i="29" s="1"/>
  <c r="R118" i="29" s="1"/>
  <c r="P115" i="29"/>
  <c r="P111" i="29"/>
  <c r="P114" i="29" s="1"/>
  <c r="S90" i="29"/>
  <c r="Q118" i="29"/>
  <c r="R92" i="29"/>
  <c r="S106" i="29" s="1"/>
  <c r="Q111" i="29"/>
  <c r="Q114" i="29" s="1"/>
  <c r="T110" i="29"/>
  <c r="T72" i="29"/>
  <c r="Q92" i="28"/>
  <c r="R106" i="28" s="1"/>
  <c r="T71" i="28"/>
  <c r="U69" i="28" s="1"/>
  <c r="U71" i="28" s="1"/>
  <c r="Q111" i="28"/>
  <c r="Q114" i="28" s="1"/>
  <c r="R90" i="28"/>
  <c r="S110" i="28"/>
  <c r="S72" i="28"/>
  <c r="Q92" i="27"/>
  <c r="R106" i="27" s="1"/>
  <c r="O115" i="27"/>
  <c r="O118" i="27" s="1"/>
  <c r="O111" i="27"/>
  <c r="O114" i="27" s="1"/>
  <c r="U110" i="27"/>
  <c r="U72" i="27"/>
  <c r="S90" i="27"/>
  <c r="R105" i="27"/>
  <c r="R91" i="27"/>
  <c r="P107" i="27"/>
  <c r="P93" i="27"/>
  <c r="T110" i="27"/>
  <c r="T72" i="27"/>
  <c r="Q92" i="26"/>
  <c r="R106" i="26" s="1"/>
  <c r="T71" i="26"/>
  <c r="P107" i="26"/>
  <c r="R105" i="26"/>
  <c r="R91" i="26"/>
  <c r="P93" i="26"/>
  <c r="S72" i="26"/>
  <c r="S110" i="26"/>
  <c r="Q93" i="26" l="1"/>
  <c r="S110" i="30"/>
  <c r="S72" i="30"/>
  <c r="Q92" i="30"/>
  <c r="R106" i="30" s="1"/>
  <c r="P107" i="30"/>
  <c r="T71" i="30"/>
  <c r="U69" i="30"/>
  <c r="U71" i="30" s="1"/>
  <c r="R90" i="30"/>
  <c r="O115" i="30"/>
  <c r="O118" i="30" s="1"/>
  <c r="O111" i="30"/>
  <c r="O114" i="30" s="1"/>
  <c r="P93" i="30"/>
  <c r="Q107" i="30" s="1"/>
  <c r="T90" i="29"/>
  <c r="R93" i="29"/>
  <c r="S107" i="29" s="1"/>
  <c r="S115" i="29" s="1"/>
  <c r="S118" i="29" s="1"/>
  <c r="R111" i="29"/>
  <c r="R114" i="29" s="1"/>
  <c r="E141" i="29"/>
  <c r="P118" i="29"/>
  <c r="E144" i="29" s="1"/>
  <c r="U90" i="29"/>
  <c r="S105" i="29"/>
  <c r="S91" i="29"/>
  <c r="R105" i="28"/>
  <c r="R91" i="28"/>
  <c r="U110" i="28"/>
  <c r="U72" i="28"/>
  <c r="S90" i="28"/>
  <c r="T110" i="28"/>
  <c r="T72" i="28"/>
  <c r="Q93" i="28"/>
  <c r="R107" i="28" s="1"/>
  <c r="R115" i="28" s="1"/>
  <c r="R118" i="28" s="1"/>
  <c r="T90" i="27"/>
  <c r="R93" i="27"/>
  <c r="R92" i="27"/>
  <c r="S106" i="27" s="1"/>
  <c r="Q107" i="27"/>
  <c r="S105" i="27"/>
  <c r="S91" i="27"/>
  <c r="U90" i="27"/>
  <c r="P115" i="27"/>
  <c r="P111" i="27"/>
  <c r="P114" i="27" s="1"/>
  <c r="S107" i="27"/>
  <c r="Q93" i="27"/>
  <c r="R107" i="27" s="1"/>
  <c r="S90" i="26"/>
  <c r="R92" i="26"/>
  <c r="S106" i="26" s="1"/>
  <c r="P115" i="26"/>
  <c r="P111" i="26"/>
  <c r="P114" i="26" s="1"/>
  <c r="T110" i="26"/>
  <c r="T72" i="26"/>
  <c r="R107" i="26"/>
  <c r="Q107" i="26"/>
  <c r="U69" i="26"/>
  <c r="U71" i="26" s="1"/>
  <c r="S111" i="29" l="1"/>
  <c r="S114" i="29" s="1"/>
  <c r="Q115" i="30"/>
  <c r="Q111" i="30"/>
  <c r="Q114" i="30" s="1"/>
  <c r="R105" i="30"/>
  <c r="R91" i="30"/>
  <c r="U110" i="30"/>
  <c r="U72" i="30"/>
  <c r="P115" i="30"/>
  <c r="P111" i="30"/>
  <c r="P114" i="30" s="1"/>
  <c r="S90" i="30"/>
  <c r="T110" i="30"/>
  <c r="T72" i="30"/>
  <c r="Q93" i="30"/>
  <c r="R107" i="30" s="1"/>
  <c r="R115" i="30" s="1"/>
  <c r="S92" i="29"/>
  <c r="T106" i="29" s="1"/>
  <c r="U105" i="29"/>
  <c r="E99" i="29"/>
  <c r="U91" i="29"/>
  <c r="T105" i="29"/>
  <c r="T91" i="29"/>
  <c r="T90" i="28"/>
  <c r="U90" i="28"/>
  <c r="R92" i="28"/>
  <c r="S106" i="28" s="1"/>
  <c r="S105" i="28"/>
  <c r="S91" i="28"/>
  <c r="R111" i="28"/>
  <c r="R114" i="28" s="1"/>
  <c r="R115" i="27"/>
  <c r="R118" i="27" s="1"/>
  <c r="R111" i="27"/>
  <c r="R114" i="27" s="1"/>
  <c r="S115" i="27"/>
  <c r="S118" i="27" s="1"/>
  <c r="S92" i="27"/>
  <c r="T106" i="27" s="1"/>
  <c r="Q115" i="27"/>
  <c r="Q118" i="27" s="1"/>
  <c r="Q111" i="27"/>
  <c r="Q114" i="27" s="1"/>
  <c r="E141" i="27"/>
  <c r="P118" i="27"/>
  <c r="E144" i="27" s="1"/>
  <c r="U105" i="27"/>
  <c r="E99" i="27"/>
  <c r="U91" i="27"/>
  <c r="S111" i="27"/>
  <c r="S114" i="27" s="1"/>
  <c r="T105" i="27"/>
  <c r="T91" i="27"/>
  <c r="Q115" i="26"/>
  <c r="Q118" i="26" s="1"/>
  <c r="Q111" i="26"/>
  <c r="Q114" i="26" s="1"/>
  <c r="R115" i="26"/>
  <c r="R118" i="26" s="1"/>
  <c r="P118" i="26"/>
  <c r="E144" i="26" s="1"/>
  <c r="E141" i="26"/>
  <c r="S105" i="26"/>
  <c r="S91" i="26"/>
  <c r="U110" i="26"/>
  <c r="U72" i="26"/>
  <c r="R111" i="26"/>
  <c r="R114" i="26" s="1"/>
  <c r="T90" i="26"/>
  <c r="R93" i="26"/>
  <c r="S107" i="26" s="1"/>
  <c r="S115" i="26" s="1"/>
  <c r="S118" i="26" l="1"/>
  <c r="R118" i="30"/>
  <c r="U90" i="30"/>
  <c r="R92" i="30"/>
  <c r="S106" i="30" s="1"/>
  <c r="T90" i="30"/>
  <c r="S105" i="30"/>
  <c r="S91" i="30"/>
  <c r="E141" i="30"/>
  <c r="P118" i="30"/>
  <c r="E144" i="30" s="1"/>
  <c r="R111" i="30"/>
  <c r="R114" i="30" s="1"/>
  <c r="Q118" i="30"/>
  <c r="T92" i="29"/>
  <c r="U106" i="29" s="1"/>
  <c r="U92" i="29"/>
  <c r="U93" i="29" s="1"/>
  <c r="S93" i="29"/>
  <c r="R93" i="28"/>
  <c r="U105" i="28"/>
  <c r="E99" i="28"/>
  <c r="U91" i="28"/>
  <c r="S92" i="28"/>
  <c r="T106" i="28" s="1"/>
  <c r="T105" i="28"/>
  <c r="T91" i="28"/>
  <c r="T92" i="27"/>
  <c r="U106" i="27" s="1"/>
  <c r="U93" i="27"/>
  <c r="U92" i="27"/>
  <c r="S93" i="27"/>
  <c r="T105" i="26"/>
  <c r="T91" i="26"/>
  <c r="U90" i="26"/>
  <c r="S92" i="26"/>
  <c r="T106" i="26" s="1"/>
  <c r="S111" i="26"/>
  <c r="S114" i="26" s="1"/>
  <c r="S93" i="28" l="1"/>
  <c r="T105" i="30"/>
  <c r="T91" i="30"/>
  <c r="R93" i="30"/>
  <c r="U105" i="30"/>
  <c r="E99" i="30"/>
  <c r="U91" i="30"/>
  <c r="S92" i="30"/>
  <c r="T106" i="30" s="1"/>
  <c r="T93" i="29"/>
  <c r="T107" i="29"/>
  <c r="U107" i="29"/>
  <c r="S107" i="28"/>
  <c r="T107" i="28"/>
  <c r="T92" i="28"/>
  <c r="U106" i="28" s="1"/>
  <c r="U92" i="28"/>
  <c r="U93" i="28" s="1"/>
  <c r="T107" i="27"/>
  <c r="T93" i="27"/>
  <c r="U107" i="27" s="1"/>
  <c r="T92" i="26"/>
  <c r="U106" i="26" s="1"/>
  <c r="S93" i="26"/>
  <c r="U105" i="26"/>
  <c r="E99" i="26"/>
  <c r="U91" i="26"/>
  <c r="T115" i="28" l="1"/>
  <c r="S93" i="30"/>
  <c r="S107" i="30"/>
  <c r="T107" i="30"/>
  <c r="U92" i="30"/>
  <c r="U93" i="30" s="1"/>
  <c r="T92" i="30"/>
  <c r="U106" i="30" s="1"/>
  <c r="U115" i="29"/>
  <c r="T115" i="29"/>
  <c r="T118" i="29" s="1"/>
  <c r="T111" i="29"/>
  <c r="T114" i="29" s="1"/>
  <c r="U111" i="29"/>
  <c r="U114" i="29" s="1"/>
  <c r="S115" i="28"/>
  <c r="S118" i="28" s="1"/>
  <c r="S111" i="28"/>
  <c r="S114" i="28" s="1"/>
  <c r="T93" i="28"/>
  <c r="U107" i="28" s="1"/>
  <c r="U115" i="28" s="1"/>
  <c r="U118" i="28" s="1"/>
  <c r="T111" i="28"/>
  <c r="T114" i="28" s="1"/>
  <c r="U115" i="27"/>
  <c r="U111" i="27"/>
  <c r="U114" i="27" s="1"/>
  <c r="T115" i="27"/>
  <c r="T118" i="27" s="1"/>
  <c r="T111" i="27"/>
  <c r="T114" i="27" s="1"/>
  <c r="U92" i="26"/>
  <c r="U93" i="26" s="1"/>
  <c r="T107" i="26"/>
  <c r="T93" i="26"/>
  <c r="U107" i="26" s="1"/>
  <c r="U118" i="29" l="1"/>
  <c r="T115" i="30"/>
  <c r="S115" i="30"/>
  <c r="S118" i="30" s="1"/>
  <c r="S111" i="30"/>
  <c r="S114" i="30" s="1"/>
  <c r="T93" i="30"/>
  <c r="U107" i="30" s="1"/>
  <c r="U115" i="30" s="1"/>
  <c r="T111" i="30"/>
  <c r="T114" i="30" s="1"/>
  <c r="T118" i="28"/>
  <c r="U111" i="28"/>
  <c r="U114" i="28" s="1"/>
  <c r="U118" i="27"/>
  <c r="U115" i="26"/>
  <c r="U111" i="26"/>
  <c r="U114" i="26" s="1"/>
  <c r="T115" i="26"/>
  <c r="T118" i="26" s="1"/>
  <c r="T111" i="26"/>
  <c r="T114" i="26" s="1"/>
  <c r="U118" i="30" l="1"/>
  <c r="T118" i="30"/>
  <c r="U111" i="30"/>
  <c r="U114" i="30" s="1"/>
  <c r="U118" i="26"/>
  <c r="A12" i="24" l="1"/>
  <c r="A9" i="24"/>
  <c r="A12" i="23" l="1"/>
  <c r="A9" i="23"/>
  <c r="A12" i="5"/>
  <c r="A9" i="5"/>
  <c r="A11" i="15" l="1"/>
  <c r="A8" i="15"/>
  <c r="A12" i="16"/>
  <c r="A9" i="16"/>
  <c r="A12" i="10"/>
  <c r="A9" i="10"/>
  <c r="A11" i="17"/>
  <c r="A8" i="17"/>
  <c r="A12" i="14"/>
  <c r="A9" i="14"/>
  <c r="A13" i="13"/>
  <c r="A10" i="13"/>
  <c r="A11" i="12"/>
  <c r="A8" i="12"/>
</calcChain>
</file>

<file path=xl/sharedStrings.xml><?xml version="1.0" encoding="utf-8"?>
<sst xmlns="http://schemas.openxmlformats.org/spreadsheetml/2006/main" count="1390" uniqueCount="307">
  <si>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</si>
  <si>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</si>
  <si>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</si>
  <si>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</si>
  <si>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</si>
  <si>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</si>
  <si>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</si>
  <si>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</si>
  <si>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</si>
  <si>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</si>
  <si>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</si>
  <si>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</si>
  <si>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</si>
  <si>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</si>
  <si>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</si>
  <si>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</si>
  <si>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</si>
  <si>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</si>
  <si>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</si>
  <si>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</si>
  <si>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</si>
  <si>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</si>
  <si>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</si>
  <si>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</si>
  <si>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</si>
  <si>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</si>
  <si>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</si>
  <si>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</si>
  <si>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</si>
  <si>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</si>
  <si>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</si>
  <si>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</si>
  <si>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</si>
  <si>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</si>
  <si>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</si>
  <si>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</si>
  <si>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</si>
  <si>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</si>
  <si>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</si>
  <si>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</si>
  <si>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</si>
  <si>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</si>
  <si>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</si>
  <si>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</si>
  <si>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</si>
  <si>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</si>
  <si>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</si>
  <si>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</si>
  <si>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</si>
  <si>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</si>
  <si>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</si>
  <si>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</si>
  <si>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</si>
  <si>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</si>
  <si>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</si>
  <si>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</si>
  <si>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</si>
  <si>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</si>
  <si>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</si>
  <si>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</si>
  <si>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</si>
  <si>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</si>
  <si>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 xml:space="preserve"> Постановка объектов электросетевого хозяйства под напряжение:</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</si>
  <si>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</si>
  <si>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</si>
  <si>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</si>
  <si>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</si>
  <si>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</si>
  <si>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</si>
  <si>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</si>
  <si>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</si>
  <si>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</si>
  <si>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</si>
  <si>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</si>
  <si>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</si>
  <si>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</si>
  <si>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</si>
  <si>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</si>
  <si>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</si>
  <si>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</si>
  <si>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</si>
  <si>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</si>
  <si>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</si>
  <si>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</si>
  <si>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</si>
  <si>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</si>
  <si>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</si>
  <si>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</si>
  <si>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</si>
  <si>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</si>
  <si>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</si>
  <si>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</si>
  <si>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</si>
  <si>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</si>
  <si>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</si>
  <si>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</si>
  <si>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</si>
  <si>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</si>
  <si>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</si>
  <si>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Чистая прибыль</t>
  </si>
  <si>
    <t>Прибыль до налогообложения</t>
  </si>
  <si>
    <t>Налог на имущество (После ввода объекта в эксплуатацию)</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</si>
  <si>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</si>
  <si>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</si>
  <si>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</si>
  <si>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</si>
  <si>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</si>
  <si>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</si>
  <si>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</si>
  <si>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</si>
  <si>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</si>
  <si>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</si>
  <si>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</si>
  <si>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</si>
  <si>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</si>
  <si>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</si>
  <si>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</si>
  <si>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Периодичность ремонта объекта, лет</t>
  </si>
  <si>
    <t>Исходные данные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</si>
  <si>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</si>
  <si>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</si>
  <si>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</si>
  <si>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</si>
  <si>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</si>
  <si>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</si>
  <si>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</si>
  <si>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</si>
  <si>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</si>
  <si>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</si>
  <si>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</si>
  <si>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</si>
  <si>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</si>
  <si>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</si>
  <si>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</si>
  <si>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</si>
  <si>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</si>
  <si>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</si>
  <si>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</si>
  <si>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</si>
  <si>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</si>
  <si>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</si>
  <si>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</si>
  <si>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</si>
  <si>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</si>
  <si>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</si>
  <si>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</si>
  <si>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</si>
  <si>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</si>
  <si>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</si>
  <si>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</si>
  <si>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</si>
  <si>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</si>
  <si>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</si>
  <si>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</si>
  <si>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</si>
  <si>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</si>
  <si>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</si>
  <si>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</si>
  <si>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</si>
  <si>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</si>
  <si>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</si>
  <si>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</si>
  <si>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</si>
  <si>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</si>
  <si>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</si>
  <si>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</si>
  <si>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</si>
  <si>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</si>
  <si>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</si>
  <si>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</si>
  <si>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</si>
  <si>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</si>
  <si>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</si>
  <si>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</si>
  <si>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</si>
  <si>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</si>
  <si>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</si>
  <si>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</si>
  <si>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</si>
  <si>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</si>
  <si>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</si>
  <si>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</si>
  <si>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</si>
  <si>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</si>
  <si>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</si>
  <si>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</si>
  <si>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</si>
  <si>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</si>
  <si>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</si>
  <si>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</si>
  <si>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</si>
  <si>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</si>
  <si>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</si>
  <si>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</si>
  <si>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</si>
  <si>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</si>
  <si>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этапов нет</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</si>
  <si>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</si>
  <si>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</si>
  <si>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</si>
  <si>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</si>
  <si>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</si>
  <si>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Всего по инвестиционному проекту (2025-2029 год)</t>
  </si>
  <si>
    <t>Год 2029</t>
  </si>
  <si>
    <t>Год 2026</t>
  </si>
  <si>
    <t>Год 2027</t>
  </si>
  <si>
    <t>Год 2028</t>
  </si>
  <si>
    <t>Ввод объектов (мощностей) в эксплуатацию (шт):</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</si>
  <si>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</si>
  <si>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Освоение капитальных вложений в прогнозных ценах соответствующих лет всего, млн рублей  (с НДС)</t>
  </si>
  <si>
    <t>ООО "Горсети"</t>
  </si>
  <si>
    <t>Оценка эффективности инвестиционного проекта сроком службы (эксплуатации) 20 лет</t>
  </si>
  <si>
    <t>Утверждаю</t>
  </si>
  <si>
    <t>Генеральный директор</t>
  </si>
  <si>
    <t>________________ Р.Х. Валитов</t>
  </si>
  <si>
    <t>М.П.</t>
  </si>
  <si>
    <t>Общая стоимость объекта, т.руб. без НДС</t>
  </si>
  <si>
    <t>в том числе:</t>
  </si>
  <si>
    <t>Срок амортизации (волс), лет</t>
  </si>
  <si>
    <t>Кол-во объектов (ТП), ед.</t>
  </si>
  <si>
    <r>
      <t xml:space="preserve">Затраты на </t>
    </r>
    <r>
      <rPr>
        <b/>
        <sz val="12"/>
        <rFont val="Times New Roman"/>
        <family val="1"/>
        <charset val="204"/>
      </rPr>
      <t>текущий ремонт ТП (строит.часть)</t>
    </r>
    <r>
      <rPr>
        <sz val="12"/>
        <rFont val="Times New Roman"/>
        <family val="1"/>
        <charset val="204"/>
      </rPr>
      <t>, т.руб. без НДС</t>
    </r>
  </si>
  <si>
    <t>Первый  ремонт КТП, лет после постройки</t>
  </si>
  <si>
    <r>
      <t xml:space="preserve">Затраты на </t>
    </r>
    <r>
      <rPr>
        <b/>
        <sz val="12"/>
        <rFont val="Times New Roman"/>
        <family val="1"/>
        <charset val="204"/>
      </rPr>
      <t>текущий ремонт ТП (оборудование)</t>
    </r>
    <r>
      <rPr>
        <sz val="12"/>
        <rFont val="Times New Roman"/>
        <family val="1"/>
        <charset val="204"/>
      </rPr>
      <t>, т.руб. без НДС</t>
    </r>
  </si>
  <si>
    <r>
      <t xml:space="preserve">Затраты на </t>
    </r>
    <r>
      <rPr>
        <b/>
        <sz val="12"/>
        <rFont val="Times New Roman"/>
        <family val="1"/>
        <charset val="204"/>
      </rPr>
      <t>капитальный ремонт ТП (строит.часть)</t>
    </r>
    <r>
      <rPr>
        <sz val="12"/>
        <rFont val="Times New Roman"/>
        <family val="1"/>
        <charset val="204"/>
      </rPr>
      <t>, т.руб. без НДС</t>
    </r>
  </si>
  <si>
    <t>Первый ремонт КТП, лет после постройки</t>
  </si>
  <si>
    <t>Периодичность ремонта КТП, лет</t>
  </si>
  <si>
    <r>
      <t xml:space="preserve">Затраты на </t>
    </r>
    <r>
      <rPr>
        <b/>
        <sz val="12"/>
        <rFont val="Times New Roman"/>
        <family val="1"/>
        <charset val="204"/>
      </rPr>
      <t>капитальный ремонт ТП (оборудование)</t>
    </r>
    <r>
      <rPr>
        <sz val="12"/>
        <rFont val="Times New Roman"/>
        <family val="1"/>
        <charset val="204"/>
      </rPr>
      <t>, т.руб. без НДС</t>
    </r>
  </si>
  <si>
    <r>
      <t xml:space="preserve">Затраты на </t>
    </r>
    <r>
      <rPr>
        <b/>
        <sz val="12"/>
        <rFont val="Times New Roman"/>
        <family val="1"/>
        <charset val="204"/>
      </rPr>
      <t xml:space="preserve">капитальный ремонт КЛ </t>
    </r>
    <r>
      <rPr>
        <sz val="12"/>
        <rFont val="Times New Roman"/>
        <family val="1"/>
        <charset val="204"/>
      </rPr>
      <t>т.руб. без НДС</t>
    </r>
  </si>
  <si>
    <t>протяженность КЛ, км.</t>
  </si>
  <si>
    <t>Первый капитальный ремонт КЛ, лет после постройки</t>
  </si>
  <si>
    <t>Периодичность капитального ремонта КЛ, лет</t>
  </si>
  <si>
    <t>Тариф на оплату потерь для действующих сетей, руб./МВтч</t>
  </si>
  <si>
    <t>Тариф на содержание для действующих сетей, руб./МВт</t>
  </si>
  <si>
    <t xml:space="preserve">Срок кредита </t>
  </si>
  <si>
    <t>WACC</t>
  </si>
  <si>
    <t xml:space="preserve">Доход, тыс. руб. без НДС </t>
  </si>
  <si>
    <t>Кредит, тыс.руб.</t>
  </si>
  <si>
    <t>БДР, тыс. руб.</t>
  </si>
  <si>
    <t>Оплата труда с отчислениями</t>
  </si>
  <si>
    <t>Вспомогательные материалы</t>
  </si>
  <si>
    <t>Прочие расходы (без амортизации, арендной платы + транспортные расходы)</t>
  </si>
  <si>
    <t>EBITDA Доход + операц. расходы</t>
  </si>
  <si>
    <t>EBIT (ЭФФЕКТ) (прибыль от продаж)</t>
  </si>
  <si>
    <t xml:space="preserve">Проценты к уплате </t>
  </si>
  <si>
    <t>1. Операционные расходы</t>
  </si>
  <si>
    <t>10 лет</t>
  </si>
  <si>
    <t>20 лет</t>
  </si>
  <si>
    <t>тыс.руб.</t>
  </si>
  <si>
    <t>EBITDA</t>
  </si>
  <si>
    <t>EBIT</t>
  </si>
  <si>
    <t>ЧП</t>
  </si>
  <si>
    <t>Период для расчета ставки дисконтирования, лет</t>
  </si>
  <si>
    <t>Денежный поток на собственный капитал, тыс.руб.</t>
  </si>
  <si>
    <t>Накопленный ЧДП</t>
  </si>
  <si>
    <t>PV</t>
  </si>
  <si>
    <t>NPV (без учета продажи)</t>
  </si>
  <si>
    <t>IRR</t>
  </si>
  <si>
    <t>PP</t>
  </si>
  <si>
    <t>DPP</t>
  </si>
  <si>
    <t>Доходы</t>
  </si>
  <si>
    <t>за счет увеличения полезного отпуска</t>
  </si>
  <si>
    <t>прирост полезного отпуска электроэнергии</t>
  </si>
  <si>
    <t>прирост полезного отпуска мощности</t>
  </si>
  <si>
    <t>удельные расходы по содержанию новых сетей</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</si>
  <si>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t>
  </si>
  <si>
    <t xml:space="preserve">Заместитель технического директора по перспективному </t>
  </si>
  <si>
    <t>Е.Б. Телкова</t>
  </si>
  <si>
    <t>развитию и технологическим присоединеням</t>
  </si>
  <si>
    <t>Директор по экономике и финансам</t>
  </si>
  <si>
    <t>В.М. Афанасьева</t>
  </si>
  <si>
    <t xml:space="preserve">Исполнитель: </t>
  </si>
  <si>
    <t xml:space="preserve">2. Показатели экономической эффективности </t>
  </si>
  <si>
    <t>(срок возврата инвест.капитала 35 лет, утвержд. RAB)</t>
  </si>
  <si>
    <t>NPV</t>
  </si>
  <si>
    <t>%</t>
  </si>
  <si>
    <t>лет</t>
  </si>
  <si>
    <t>NPV- ЧДД за расчетный период</t>
  </si>
  <si>
    <t>IRR- внутренняя норма доходности по проекту</t>
  </si>
  <si>
    <t>PP - период окупаемости</t>
  </si>
  <si>
    <t>DPP - период окупаемости дисконтирования</t>
  </si>
  <si>
    <t xml:space="preserve">3. Тарифные последствия от реализации проекта </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</si>
  <si>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</si>
  <si>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</si>
  <si>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</si>
  <si>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</si>
  <si>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</si>
  <si>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</si>
  <si>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</si>
  <si>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</si>
  <si>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</si>
  <si>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О_0000000829</t>
  </si>
  <si>
    <t>Приобретение информационно-вычислительной техники</t>
  </si>
  <si>
    <t>приобретение информационно-вычислительной техники</t>
  </si>
  <si>
    <t>приобретение 55-ти единиц ИВТ</t>
  </si>
  <si>
    <t>Прочие расходы, т.руб. без НДС на объект</t>
  </si>
  <si>
    <t>Срок амортизации (РП (строит.часть)), лет</t>
  </si>
  <si>
    <t>Срок амортизации (РП (оборудование РП), лет</t>
  </si>
  <si>
    <t>Срок амортизации (геоинф.система), лет</t>
  </si>
  <si>
    <t>Срок амортизации (КЛ), лет</t>
  </si>
  <si>
    <t xml:space="preserve">Амортизация </t>
  </si>
  <si>
    <t>идентификатор</t>
  </si>
  <si>
    <t>*Закупка не проводилась</t>
  </si>
  <si>
    <t>Год раскрытия информации: 2025 год</t>
  </si>
  <si>
    <t xml:space="preserve">Факт </t>
  </si>
  <si>
    <t>Принятие объектов основных средств к бухгалтерскому учету, млн рублей  (с НДС):</t>
  </si>
  <si>
    <t>Принятие нематериальных активов к бухгалтерскому учету, млн рублей (с НДС)</t>
  </si>
  <si>
    <t>Факт</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</si>
</sst>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0\ _₽"/>
    <numFmt numFmtId="168" formatCode="#,##0.000"/>
    <numFmt numFmtId="169" formatCode="#,##0.0"/>
    <numFmt numFmtId="170" formatCode="_(* #,##0_);_(* \(#,##0\);_(* &quot;-&quot;_);_(@_)"/>
    <numFmt numFmtId="171" formatCode="0.0%"/>
    <numFmt numFmtId="172" formatCode="_(* #,##0.00_);_(* \(#,##0.00\);_(* &quot;-&quot;_);_(@_)"/>
  </numFmts>
  <fonts count="6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b/>
      <i/>
      <sz val="12"/>
      <name val="Times New Roman"/>
      <family val="1"/>
      <charset val="204"/>
    </font>
    <font>
      <i/>
      <sz val="12"/>
      <name val="Times New Roman"/>
      <family val="1"/>
      <charset val="204"/>
    </font>
    <font>
      <sz val="11"/>
      <name val="Times New Roman"/>
      <family val="1"/>
      <charset val="204"/>
    </font>
    <font>
      <b/>
      <sz val="11"/>
      <name val="Times New Roman"/>
      <family val="1"/>
      <charset val="204"/>
    </font>
    <font>
      <b/>
      <sz val="10"/>
      <name val="Times New Roman"/>
      <family val="1"/>
      <charset val="204"/>
    </font>
    <font>
      <b/>
      <i/>
      <sz val="11"/>
      <color indexed="8"/>
      <name val="Times New Roman"/>
      <family val="1"/>
      <charset val="204"/>
    </font>
    <font>
      <b/>
      <sz val="11"/>
      <color indexed="8"/>
      <name val="Times New Roman"/>
      <family val="1"/>
      <charset val="204"/>
    </font>
    <font>
      <sz val="11"/>
      <color indexed="8"/>
      <name val="Times New Roman"/>
      <family val="1"/>
      <charset val="204"/>
    </font>
    <font>
      <sz val="12"/>
      <color theme="0"/>
      <name val="Times New Roman"/>
      <family val="1"/>
      <charset val="204"/>
    </font>
    <font>
      <sz val="11"/>
      <color theme="0"/>
      <name val="Times New Roman"/>
      <family val="1"/>
      <charset val="204"/>
    </font>
    <font>
      <b/>
      <sz val="11"/>
      <color theme="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
      <patternFill patternType="solid">
        <fgColor rgb="FFFFC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8" fillId="0" borderId="0"/>
    <xf numFmtId="9" fontId="1" fillId="0" borderId="0" applyFont="0" applyFill="0" applyBorder="0" applyAlignment="0" applyProtection="0"/>
    <xf numFmtId="0" fontId="11" fillId="0" borderId="0"/>
    <xf numFmtId="0" fontId="11" fillId="0" borderId="0"/>
    <xf numFmtId="0" fontId="42" fillId="0" borderId="0"/>
    <xf numFmtId="0" fontId="42" fillId="0" borderId="0"/>
  </cellStyleXfs>
  <cellXfs count="37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40" fillId="0" borderId="0" xfId="52" applyFont="1" applyAlignment="1"/>
    <xf numFmtId="0" fontId="12" fillId="0" borderId="0" xfId="2" applyFont="1" applyFill="1" applyAlignment="1"/>
    <xf numFmtId="0" fontId="8" fillId="0" borderId="0" xfId="2" applyFont="1" applyFill="1" applyAlignment="1">
      <alignment vertical="center"/>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0" fillId="0" borderId="0" xfId="2" applyFont="1" applyFill="1" applyAlignment="1">
      <alignment horizontal="center" vertical="top" wrapText="1"/>
    </xf>
    <xf numFmtId="0" fontId="41"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1" xfId="62" applyFont="1" applyBorder="1" applyAlignment="1">
      <alignment horizontal="center" vertical="top"/>
    </xf>
    <xf numFmtId="0" fontId="40" fillId="0" borderId="1" xfId="62" applyFont="1" applyBorder="1" applyAlignment="1">
      <alignment horizontal="center" vertical="center"/>
    </xf>
    <xf numFmtId="49" fontId="40"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0" fillId="0" borderId="2" xfId="62" applyFont="1" applyBorder="1" applyAlignment="1">
      <alignment horizontal="center" vertical="center" wrapText="1"/>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horizontal="center" vertical="center"/>
    </xf>
    <xf numFmtId="0" fontId="40"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40"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40" fillId="0" borderId="1" xfId="62" applyNumberFormat="1" applyFont="1" applyBorder="1" applyAlignment="1">
      <alignment horizontal="center" vertical="center" wrapText="1"/>
    </xf>
    <xf numFmtId="0" fontId="40"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40"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40" fillId="0" borderId="1" xfId="2" applyNumberFormat="1" applyFont="1" applyFill="1" applyBorder="1" applyAlignment="1">
      <alignment horizontal="center" vertical="center" wrapText="1"/>
    </xf>
    <xf numFmtId="167" fontId="40"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9" fillId="0" borderId="4" xfId="1" applyFont="1" applyBorder="1" applyAlignment="1">
      <alignment horizontal="center" vertical="center" wrapText="1"/>
    </xf>
    <xf numFmtId="49" fontId="39"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9" fillId="0" borderId="4" xfId="1" applyNumberFormat="1" applyFont="1" applyFill="1" applyBorder="1" applyAlignment="1">
      <alignment vertical="center" wrapText="1"/>
    </xf>
    <xf numFmtId="49" fontId="39" fillId="0" borderId="1" xfId="1" applyNumberFormat="1" applyFont="1" applyFill="1" applyBorder="1" applyAlignment="1">
      <alignment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2" fontId="40" fillId="0" borderId="1"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7" fillId="24" borderId="1" xfId="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24"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0" xfId="2" applyFont="1" applyFill="1" applyAlignment="1">
      <alignment vertical="center"/>
    </xf>
    <xf numFmtId="0" fontId="11" fillId="0" borderId="0" xfId="2" applyFont="1" applyFill="1" applyAlignment="1">
      <alignment vertical="center"/>
    </xf>
    <xf numFmtId="0" fontId="37" fillId="0" borderId="0" xfId="2" applyFont="1" applyFill="1" applyAlignment="1">
      <alignment horizontal="right" vertical="center"/>
    </xf>
    <xf numFmtId="0" fontId="51" fillId="0" borderId="0" xfId="2" applyFont="1" applyFill="1" applyAlignment="1">
      <alignment vertical="center"/>
    </xf>
    <xf numFmtId="3" fontId="52" fillId="0" borderId="0" xfId="2" applyNumberFormat="1" applyFont="1" applyFill="1" applyBorder="1" applyAlignment="1">
      <alignment vertical="center"/>
    </xf>
    <xf numFmtId="168" fontId="12" fillId="0" borderId="0" xfId="2" applyNumberFormat="1" applyFont="1" applyFill="1" applyAlignment="1">
      <alignment horizontal="right"/>
    </xf>
    <xf numFmtId="168" fontId="12" fillId="0" borderId="0" xfId="68" applyNumberFormat="1" applyFont="1" applyFill="1" applyAlignment="1">
      <alignment horizontal="right"/>
    </xf>
    <xf numFmtId="0" fontId="12" fillId="0" borderId="0" xfId="68" applyFont="1" applyFill="1" applyAlignment="1">
      <alignment horizontal="right"/>
    </xf>
    <xf numFmtId="0" fontId="53" fillId="0" borderId="0" xfId="2" applyFont="1" applyFill="1" applyAlignment="1">
      <alignment vertical="center" wrapText="1"/>
    </xf>
    <xf numFmtId="0" fontId="53" fillId="0" borderId="0" xfId="2" applyFont="1" applyFill="1" applyAlignment="1">
      <alignment vertical="center"/>
    </xf>
    <xf numFmtId="0" fontId="53" fillId="0" borderId="0" xfId="2" applyFont="1" applyFill="1" applyAlignment="1">
      <alignment horizontal="center" vertical="center"/>
    </xf>
    <xf numFmtId="0" fontId="54" fillId="0" borderId="0" xfId="2" applyFont="1" applyFill="1" applyAlignment="1">
      <alignment horizontal="left" vertical="center"/>
    </xf>
    <xf numFmtId="0" fontId="43" fillId="0" borderId="0" xfId="2" applyFont="1" applyFill="1" applyAlignment="1">
      <alignment vertical="center"/>
    </xf>
    <xf numFmtId="0" fontId="11" fillId="0" borderId="31" xfId="2" applyFont="1" applyFill="1" applyBorder="1" applyAlignment="1">
      <alignment vertical="center"/>
    </xf>
    <xf numFmtId="169" fontId="53" fillId="0" borderId="32" xfId="2" applyNumberFormat="1" applyFont="1" applyFill="1" applyBorder="1" applyAlignment="1">
      <alignment vertical="center"/>
    </xf>
    <xf numFmtId="0" fontId="11" fillId="0" borderId="0" xfId="2" applyFont="1" applyFill="1" applyBorder="1" applyAlignment="1">
      <alignment vertical="center"/>
    </xf>
    <xf numFmtId="0" fontId="11" fillId="0" borderId="33" xfId="2" applyFont="1" applyFill="1" applyBorder="1" applyAlignment="1">
      <alignment vertical="center"/>
    </xf>
    <xf numFmtId="169" fontId="52" fillId="0" borderId="34" xfId="2" applyNumberFormat="1" applyFont="1" applyFill="1" applyBorder="1" applyAlignment="1">
      <alignment vertical="center"/>
    </xf>
    <xf numFmtId="0" fontId="53" fillId="0" borderId="0" xfId="2" applyFont="1" applyFill="1" applyBorder="1" applyAlignment="1">
      <alignment vertical="center"/>
    </xf>
    <xf numFmtId="4" fontId="43" fillId="0" borderId="0" xfId="2" applyNumberFormat="1" applyFont="1" applyFill="1" applyBorder="1" applyAlignment="1">
      <alignment horizontal="center" vertical="center"/>
    </xf>
    <xf numFmtId="3" fontId="0" fillId="0" borderId="0" xfId="69" applyNumberFormat="1" applyFont="1" applyFill="1" applyBorder="1" applyAlignment="1">
      <alignment horizontal="center" vertical="center" wrapText="1"/>
    </xf>
    <xf numFmtId="0" fontId="0" fillId="0" borderId="0" xfId="69" applyFont="1" applyFill="1" applyBorder="1" applyAlignment="1">
      <alignment horizontal="center" vertical="center" wrapText="1"/>
    </xf>
    <xf numFmtId="3" fontId="43" fillId="0" borderId="0" xfId="2" applyNumberFormat="1" applyFont="1" applyFill="1" applyBorder="1" applyAlignment="1">
      <alignment horizontal="center" vertical="center"/>
    </xf>
    <xf numFmtId="0" fontId="43" fillId="0" borderId="0" xfId="2" applyFont="1" applyFill="1" applyBorder="1" applyAlignment="1">
      <alignment horizontal="center" vertical="center"/>
    </xf>
    <xf numFmtId="0" fontId="11" fillId="0" borderId="25" xfId="2" applyFont="1" applyFill="1" applyBorder="1" applyAlignment="1">
      <alignment vertical="center"/>
    </xf>
    <xf numFmtId="3" fontId="52" fillId="0" borderId="35" xfId="2" applyNumberFormat="1" applyFont="1" applyFill="1" applyBorder="1" applyAlignment="1">
      <alignment horizontal="right" vertical="center"/>
    </xf>
    <xf numFmtId="0" fontId="37" fillId="0" borderId="0" xfId="2" applyFont="1" applyFill="1" applyAlignment="1">
      <alignment vertical="center"/>
    </xf>
    <xf numFmtId="3" fontId="52" fillId="0" borderId="36" xfId="2" applyNumberFormat="1" applyFont="1" applyFill="1" applyBorder="1" applyAlignment="1">
      <alignment horizontal="right" vertical="center"/>
    </xf>
    <xf numFmtId="0" fontId="11" fillId="0" borderId="35" xfId="2" applyFont="1" applyFill="1" applyBorder="1" applyAlignment="1">
      <alignment vertical="center"/>
    </xf>
    <xf numFmtId="4" fontId="53" fillId="0" borderId="32" xfId="2" applyNumberFormat="1" applyFont="1" applyFill="1" applyBorder="1" applyAlignment="1">
      <alignment vertical="center"/>
    </xf>
    <xf numFmtId="3" fontId="52" fillId="0" borderId="35" xfId="2" applyNumberFormat="1" applyFont="1" applyFill="1" applyBorder="1" applyAlignment="1">
      <alignment vertical="center"/>
    </xf>
    <xf numFmtId="4" fontId="53" fillId="0" borderId="34" xfId="2" applyNumberFormat="1" applyFont="1" applyFill="1" applyBorder="1" applyAlignment="1">
      <alignment vertical="center"/>
    </xf>
    <xf numFmtId="0" fontId="11" fillId="0" borderId="25" xfId="2" applyFont="1" applyFill="1" applyBorder="1" applyAlignment="1">
      <alignment vertical="center" wrapText="1"/>
    </xf>
    <xf numFmtId="4" fontId="53" fillId="0" borderId="35" xfId="2" applyNumberFormat="1" applyFont="1" applyFill="1" applyBorder="1" applyAlignment="1">
      <alignment vertical="center"/>
    </xf>
    <xf numFmtId="4" fontId="52" fillId="0" borderId="0" xfId="2" applyNumberFormat="1" applyFont="1" applyFill="1" applyBorder="1" applyAlignment="1">
      <alignment vertical="center"/>
    </xf>
    <xf numFmtId="169" fontId="52" fillId="0" borderId="0" xfId="2" applyNumberFormat="1" applyFont="1" applyFill="1" applyBorder="1" applyAlignment="1">
      <alignment vertical="center"/>
    </xf>
    <xf numFmtId="0" fontId="11" fillId="0" borderId="37" xfId="2" applyFont="1" applyFill="1" applyBorder="1" applyAlignment="1">
      <alignment vertical="center"/>
    </xf>
    <xf numFmtId="168" fontId="52" fillId="0" borderId="0" xfId="2" applyNumberFormat="1" applyFont="1" applyFill="1" applyBorder="1" applyAlignment="1">
      <alignment vertical="center"/>
    </xf>
    <xf numFmtId="0" fontId="11" fillId="0" borderId="37" xfId="2" applyFont="1" applyFill="1" applyBorder="1" applyAlignment="1">
      <alignment horizontal="left" vertical="center" indent="2"/>
    </xf>
    <xf numFmtId="4" fontId="52" fillId="0" borderId="35" xfId="2" applyNumberFormat="1" applyFont="1" applyFill="1" applyBorder="1" applyAlignment="1">
      <alignment vertical="center"/>
    </xf>
    <xf numFmtId="9" fontId="52" fillId="0" borderId="0" xfId="2" applyNumberFormat="1" applyFont="1" applyFill="1" applyBorder="1" applyAlignment="1">
      <alignment vertical="center"/>
    </xf>
    <xf numFmtId="9" fontId="52" fillId="0" borderId="38" xfId="2" applyNumberFormat="1" applyFont="1" applyFill="1" applyBorder="1" applyAlignment="1">
      <alignment vertical="center"/>
    </xf>
    <xf numFmtId="169" fontId="52" fillId="0" borderId="35" xfId="2" applyNumberFormat="1" applyFont="1" applyFill="1" applyBorder="1" applyAlignment="1">
      <alignment vertical="center"/>
    </xf>
    <xf numFmtId="10" fontId="52" fillId="0" borderId="0" xfId="2" applyNumberFormat="1" applyFont="1" applyFill="1" applyBorder="1" applyAlignment="1">
      <alignment vertical="center"/>
    </xf>
    <xf numFmtId="0" fontId="40" fillId="0" borderId="31" xfId="2" applyFont="1" applyFill="1" applyBorder="1" applyAlignment="1">
      <alignment vertical="center"/>
    </xf>
    <xf numFmtId="9" fontId="52" fillId="0" borderId="34" xfId="2" applyNumberFormat="1" applyFont="1" applyFill="1" applyBorder="1" applyAlignment="1">
      <alignment vertical="center"/>
    </xf>
    <xf numFmtId="4" fontId="53" fillId="0" borderId="35" xfId="70" applyNumberFormat="1" applyFont="1" applyFill="1" applyBorder="1" applyAlignment="1">
      <alignment horizontal="right" vertical="center"/>
    </xf>
    <xf numFmtId="0" fontId="11" fillId="0" borderId="29" xfId="2" applyFont="1" applyFill="1" applyBorder="1" applyAlignment="1">
      <alignment vertical="center"/>
    </xf>
    <xf numFmtId="4" fontId="53" fillId="0" borderId="38" xfId="70" applyNumberFormat="1" applyFont="1" applyFill="1" applyBorder="1" applyAlignment="1">
      <alignment horizontal="right" vertical="center"/>
    </xf>
    <xf numFmtId="3" fontId="52" fillId="0" borderId="34" xfId="2" applyNumberFormat="1" applyFont="1" applyFill="1" applyBorder="1" applyAlignment="1">
      <alignment vertical="center"/>
    </xf>
    <xf numFmtId="10" fontId="52" fillId="0" borderId="34" xfId="2" applyNumberFormat="1" applyFont="1" applyFill="1" applyBorder="1" applyAlignment="1">
      <alignment vertical="center"/>
    </xf>
    <xf numFmtId="10" fontId="52" fillId="0" borderId="35" xfId="2" applyNumberFormat="1" applyFont="1" applyFill="1" applyBorder="1" applyAlignment="1">
      <alignment vertical="center"/>
    </xf>
    <xf numFmtId="10" fontId="52" fillId="0" borderId="38" xfId="2" applyNumberFormat="1" applyFont="1" applyFill="1" applyBorder="1" applyAlignment="1">
      <alignment vertical="center"/>
    </xf>
    <xf numFmtId="3" fontId="11" fillId="0" borderId="0" xfId="2" applyNumberFormat="1" applyFont="1" applyFill="1" applyAlignment="1">
      <alignment vertical="center"/>
    </xf>
    <xf numFmtId="0" fontId="11" fillId="0" borderId="28" xfId="2" applyFont="1" applyFill="1" applyBorder="1" applyAlignment="1">
      <alignment horizontal="left" vertical="center"/>
    </xf>
    <xf numFmtId="1" fontId="11" fillId="0" borderId="27" xfId="2" applyNumberFormat="1" applyFont="1" applyFill="1" applyBorder="1" applyAlignment="1">
      <alignment horizontal="center" vertical="center"/>
    </xf>
    <xf numFmtId="1" fontId="11" fillId="0" borderId="39" xfId="2" applyNumberFormat="1" applyFont="1" applyFill="1" applyBorder="1" applyAlignment="1">
      <alignment horizontal="center" vertical="center"/>
    </xf>
    <xf numFmtId="0" fontId="11" fillId="0" borderId="26" xfId="2" applyFont="1" applyFill="1" applyBorder="1" applyAlignment="1">
      <alignment vertical="center"/>
    </xf>
    <xf numFmtId="10" fontId="52" fillId="0" borderId="1" xfId="2" applyNumberFormat="1" applyFont="1" applyFill="1" applyBorder="1" applyAlignment="1">
      <alignment vertical="center"/>
    </xf>
    <xf numFmtId="10" fontId="52" fillId="0" borderId="40" xfId="2" applyNumberFormat="1" applyFont="1" applyFill="1" applyBorder="1" applyAlignment="1">
      <alignment vertical="center"/>
    </xf>
    <xf numFmtId="0" fontId="11" fillId="0" borderId="24" xfId="2" applyFont="1" applyFill="1" applyBorder="1" applyAlignment="1">
      <alignment vertical="center"/>
    </xf>
    <xf numFmtId="2" fontId="52" fillId="0" borderId="23" xfId="2" applyNumberFormat="1" applyFont="1" applyFill="1" applyBorder="1" applyAlignment="1">
      <alignment vertical="center"/>
    </xf>
    <xf numFmtId="4" fontId="52" fillId="0" borderId="23" xfId="2" applyNumberFormat="1" applyFont="1" applyFill="1" applyBorder="1" applyAlignment="1">
      <alignment vertical="center"/>
    </xf>
    <xf numFmtId="4" fontId="52" fillId="0" borderId="41" xfId="2" applyNumberFormat="1" applyFont="1" applyFill="1" applyBorder="1" applyAlignment="1">
      <alignment vertical="center"/>
    </xf>
    <xf numFmtId="0" fontId="53" fillId="0" borderId="28" xfId="2" applyFont="1" applyFill="1" applyBorder="1" applyAlignment="1">
      <alignment vertical="center"/>
    </xf>
    <xf numFmtId="3" fontId="52" fillId="0" borderId="1" xfId="2" applyNumberFormat="1" applyFont="1" applyFill="1" applyBorder="1" applyAlignment="1">
      <alignment vertical="center"/>
    </xf>
    <xf numFmtId="3" fontId="52" fillId="0" borderId="42" xfId="2" applyNumberFormat="1" applyFont="1" applyFill="1" applyBorder="1" applyAlignment="1">
      <alignment vertical="center"/>
    </xf>
    <xf numFmtId="3" fontId="52" fillId="0" borderId="23" xfId="2" applyNumberFormat="1" applyFont="1" applyFill="1" applyBorder="1" applyAlignment="1">
      <alignment vertical="center"/>
    </xf>
    <xf numFmtId="3" fontId="52" fillId="0" borderId="43" xfId="2" applyNumberFormat="1" applyFont="1" applyFill="1" applyBorder="1" applyAlignment="1">
      <alignment vertical="center"/>
    </xf>
    <xf numFmtId="3" fontId="11" fillId="0" borderId="0" xfId="2" applyNumberFormat="1" applyFont="1" applyFill="1" applyBorder="1" applyAlignment="1">
      <alignment vertical="center"/>
    </xf>
    <xf numFmtId="1" fontId="11" fillId="0" borderId="30" xfId="2" applyNumberFormat="1" applyFont="1" applyFill="1" applyBorder="1" applyAlignment="1">
      <alignment horizontal="center" vertical="center"/>
    </xf>
    <xf numFmtId="0" fontId="53" fillId="0" borderId="26" xfId="2" applyFont="1" applyFill="1" applyBorder="1" applyAlignment="1">
      <alignment vertical="center"/>
    </xf>
    <xf numFmtId="170" fontId="53" fillId="25" borderId="1" xfId="2" applyNumberFormat="1" applyFont="1" applyFill="1" applyBorder="1" applyAlignment="1">
      <alignment vertical="center"/>
    </xf>
    <xf numFmtId="0" fontId="53" fillId="25" borderId="1" xfId="2" applyFont="1" applyFill="1" applyBorder="1" applyAlignment="1">
      <alignment vertical="center"/>
    </xf>
    <xf numFmtId="0" fontId="11" fillId="25" borderId="0" xfId="2" applyFont="1" applyFill="1" applyBorder="1" applyAlignment="1">
      <alignment vertical="center"/>
    </xf>
    <xf numFmtId="0" fontId="11" fillId="25" borderId="44" xfId="2" applyFont="1" applyFill="1" applyBorder="1" applyAlignment="1">
      <alignment vertical="center"/>
    </xf>
    <xf numFmtId="0" fontId="40" fillId="26" borderId="26" xfId="2" applyFont="1" applyFill="1" applyBorder="1" applyAlignment="1">
      <alignment vertical="center"/>
    </xf>
    <xf numFmtId="170" fontId="52" fillId="26" borderId="1" xfId="2" applyNumberFormat="1" applyFont="1" applyFill="1" applyBorder="1" applyAlignment="1">
      <alignment vertical="center"/>
    </xf>
    <xf numFmtId="170" fontId="52" fillId="26" borderId="40" xfId="2" applyNumberFormat="1" applyFont="1" applyFill="1" applyBorder="1" applyAlignment="1">
      <alignment vertical="center"/>
    </xf>
    <xf numFmtId="0" fontId="11" fillId="0" borderId="26" xfId="2" applyFont="1" applyFill="1" applyBorder="1" applyAlignment="1">
      <alignment horizontal="left" vertical="center" indent="1"/>
    </xf>
    <xf numFmtId="170" fontId="52" fillId="0" borderId="1" xfId="2" applyNumberFormat="1" applyFont="1" applyFill="1" applyBorder="1" applyAlignment="1">
      <alignment vertical="center"/>
    </xf>
    <xf numFmtId="170" fontId="52" fillId="0" borderId="40" xfId="2" applyNumberFormat="1" applyFont="1" applyFill="1" applyBorder="1" applyAlignment="1">
      <alignment vertical="center"/>
    </xf>
    <xf numFmtId="0" fontId="11" fillId="0" borderId="26" xfId="2" applyFont="1" applyFill="1" applyBorder="1" applyAlignment="1">
      <alignment horizontal="left" vertical="center" wrapText="1" indent="1" shrinkToFit="1"/>
    </xf>
    <xf numFmtId="0" fontId="53" fillId="0" borderId="26" xfId="2" applyFont="1" applyFill="1" applyBorder="1" applyAlignment="1">
      <alignment horizontal="left" vertical="center"/>
    </xf>
    <xf numFmtId="170" fontId="53" fillId="0" borderId="1" xfId="2" applyNumberFormat="1" applyFont="1" applyFill="1" applyBorder="1" applyAlignment="1">
      <alignment vertical="center"/>
    </xf>
    <xf numFmtId="170" fontId="53" fillId="0" borderId="40" xfId="2" applyNumberFormat="1" applyFont="1" applyFill="1" applyBorder="1" applyAlignment="1">
      <alignment vertical="center"/>
    </xf>
    <xf numFmtId="3" fontId="53" fillId="0" borderId="0" xfId="2" applyNumberFormat="1" applyFont="1" applyFill="1" applyAlignment="1">
      <alignment vertical="center"/>
    </xf>
    <xf numFmtId="0" fontId="11" fillId="0" borderId="26" xfId="2" applyFont="1" applyFill="1" applyBorder="1" applyAlignment="1">
      <alignment horizontal="left" vertical="center"/>
    </xf>
    <xf numFmtId="0" fontId="53" fillId="0" borderId="24" xfId="2" applyFont="1" applyFill="1" applyBorder="1" applyAlignment="1">
      <alignment horizontal="left" vertical="center"/>
    </xf>
    <xf numFmtId="170" fontId="53" fillId="0" borderId="23" xfId="2" applyNumberFormat="1" applyFont="1" applyFill="1" applyBorder="1" applyAlignment="1">
      <alignment vertical="center"/>
    </xf>
    <xf numFmtId="170" fontId="53" fillId="0" borderId="41" xfId="2" applyNumberFormat="1" applyFont="1" applyFill="1" applyBorder="1" applyAlignment="1">
      <alignment vertical="center"/>
    </xf>
    <xf numFmtId="0" fontId="53" fillId="0" borderId="0" xfId="2" applyFont="1" applyFill="1" applyBorder="1" applyAlignment="1">
      <alignment horizontal="left" vertical="center"/>
    </xf>
    <xf numFmtId="170" fontId="53" fillId="0" borderId="0" xfId="2" applyNumberFormat="1" applyFont="1" applyFill="1" applyBorder="1" applyAlignment="1">
      <alignment vertical="center"/>
    </xf>
    <xf numFmtId="0" fontId="55" fillId="0" borderId="0" xfId="2" applyFont="1" applyFill="1" applyBorder="1" applyAlignment="1">
      <alignment horizontal="center" vertical="center"/>
    </xf>
    <xf numFmtId="0" fontId="56" fillId="0" borderId="1" xfId="2" applyFont="1" applyFill="1" applyBorder="1" applyAlignment="1">
      <alignment horizontal="left" vertical="center" wrapText="1"/>
    </xf>
    <xf numFmtId="170" fontId="53" fillId="0" borderId="3" xfId="2" applyNumberFormat="1" applyFont="1" applyFill="1" applyBorder="1" applyAlignment="1">
      <alignment vertical="center"/>
    </xf>
    <xf numFmtId="0" fontId="57" fillId="0" borderId="0" xfId="2" applyFont="1" applyFill="1" applyBorder="1" applyAlignment="1">
      <alignment horizontal="left" vertical="center" indent="19"/>
    </xf>
    <xf numFmtId="0" fontId="11" fillId="0" borderId="1" xfId="2" applyFont="1" applyFill="1" applyBorder="1" applyAlignment="1">
      <alignment vertical="top" wrapText="1"/>
    </xf>
    <xf numFmtId="0" fontId="11" fillId="0" borderId="3" xfId="2" applyFont="1" applyFill="1" applyBorder="1" applyAlignment="1">
      <alignment horizontal="center" vertical="center"/>
    </xf>
    <xf numFmtId="170" fontId="53" fillId="0" borderId="1" xfId="2" applyNumberFormat="1" applyFont="1" applyFill="1" applyBorder="1" applyAlignment="1">
      <alignment horizontal="center" vertical="center"/>
    </xf>
    <xf numFmtId="0" fontId="11" fillId="0" borderId="1" xfId="2" applyFont="1" applyFill="1" applyBorder="1" applyAlignment="1">
      <alignment vertical="center"/>
    </xf>
    <xf numFmtId="0" fontId="58" fillId="0" borderId="0" xfId="2" applyFont="1" applyFill="1" applyBorder="1" applyAlignment="1">
      <alignment vertical="center"/>
    </xf>
    <xf numFmtId="169" fontId="59" fillId="0" borderId="0" xfId="2" applyNumberFormat="1" applyFont="1" applyFill="1" applyBorder="1" applyAlignment="1">
      <alignment horizontal="center" vertical="center"/>
    </xf>
    <xf numFmtId="3" fontId="60" fillId="0" borderId="0" xfId="2" applyNumberFormat="1" applyFont="1" applyFill="1" applyAlignment="1">
      <alignment vertical="center"/>
    </xf>
    <xf numFmtId="3" fontId="58" fillId="0" borderId="0" xfId="2" applyNumberFormat="1" applyFont="1" applyFill="1" applyAlignment="1">
      <alignment vertical="center"/>
    </xf>
    <xf numFmtId="0" fontId="58" fillId="0" borderId="0" xfId="2" applyFont="1" applyFill="1" applyAlignment="1">
      <alignment vertical="center"/>
    </xf>
    <xf numFmtId="168" fontId="52" fillId="0" borderId="1" xfId="2" applyNumberFormat="1" applyFont="1" applyFill="1" applyBorder="1" applyAlignment="1">
      <alignment horizontal="center" vertical="center"/>
    </xf>
    <xf numFmtId="171" fontId="53" fillId="0" borderId="1" xfId="2" applyNumberFormat="1" applyFont="1" applyFill="1" applyBorder="1" applyAlignment="1">
      <alignment vertical="center"/>
    </xf>
    <xf numFmtId="172" fontId="53" fillId="0" borderId="1" xfId="2" applyNumberFormat="1" applyFont="1" applyFill="1" applyBorder="1" applyAlignment="1">
      <alignment vertical="center"/>
    </xf>
    <xf numFmtId="0" fontId="40" fillId="0" borderId="28" xfId="2" applyFont="1" applyFill="1" applyBorder="1" applyAlignment="1">
      <alignment vertical="center"/>
    </xf>
    <xf numFmtId="0" fontId="40" fillId="0" borderId="27" xfId="2" applyFont="1" applyFill="1" applyBorder="1" applyAlignment="1">
      <alignment horizontal="center" vertical="center"/>
    </xf>
    <xf numFmtId="0" fontId="40" fillId="0" borderId="45" xfId="2" applyFont="1" applyFill="1" applyBorder="1" applyAlignment="1">
      <alignment horizontal="center" vertical="center"/>
    </xf>
    <xf numFmtId="0" fontId="40" fillId="0" borderId="26" xfId="2" applyFont="1" applyFill="1" applyBorder="1" applyAlignment="1">
      <alignment vertical="center"/>
    </xf>
    <xf numFmtId="168" fontId="11" fillId="0" borderId="1" xfId="2" applyNumberFormat="1" applyFont="1" applyFill="1" applyBorder="1" applyAlignment="1">
      <alignment vertical="center"/>
    </xf>
    <xf numFmtId="168" fontId="11" fillId="0" borderId="40" xfId="2" applyNumberFormat="1" applyFont="1" applyFill="1" applyBorder="1" applyAlignment="1">
      <alignment vertical="center"/>
    </xf>
    <xf numFmtId="4" fontId="11" fillId="0" borderId="1" xfId="2" applyNumberFormat="1" applyFont="1" applyFill="1" applyBorder="1" applyAlignment="1">
      <alignment vertical="center"/>
    </xf>
    <xf numFmtId="4" fontId="11" fillId="0" borderId="40" xfId="2" applyNumberFormat="1" applyFont="1" applyFill="1" applyBorder="1" applyAlignment="1">
      <alignment vertical="center"/>
    </xf>
    <xf numFmtId="170" fontId="11" fillId="0" borderId="23" xfId="2" applyNumberFormat="1" applyFont="1" applyFill="1" applyBorder="1" applyAlignment="1">
      <alignment vertical="center"/>
    </xf>
    <xf numFmtId="170" fontId="11" fillId="0" borderId="41" xfId="2" applyNumberFormat="1" applyFont="1" applyFill="1" applyBorder="1" applyAlignment="1">
      <alignment vertical="center"/>
    </xf>
    <xf numFmtId="0" fontId="52" fillId="0" borderId="0" xfId="2" applyFont="1" applyFill="1" applyBorder="1" applyAlignment="1">
      <alignment horizontal="left" vertical="center" wrapText="1"/>
    </xf>
    <xf numFmtId="10" fontId="11" fillId="0" borderId="0" xfId="2" applyNumberFormat="1" applyFont="1" applyFill="1" applyAlignment="1">
      <alignment vertical="center"/>
    </xf>
    <xf numFmtId="170" fontId="11" fillId="0" borderId="1" xfId="2" applyNumberFormat="1" applyFont="1" applyFill="1" applyBorder="1" applyAlignment="1">
      <alignment vertical="center"/>
    </xf>
    <xf numFmtId="9" fontId="11" fillId="0" borderId="1" xfId="67" applyFont="1" applyFill="1" applyBorder="1" applyAlignment="1">
      <alignment vertical="center"/>
    </xf>
    <xf numFmtId="0" fontId="11" fillId="0" borderId="0" xfId="2" applyFont="1" applyFill="1" applyBorder="1" applyAlignment="1">
      <alignment horizontal="left" vertical="center" indent="4"/>
    </xf>
    <xf numFmtId="0" fontId="50" fillId="0" borderId="46" xfId="2" applyFont="1" applyFill="1" applyBorder="1" applyAlignment="1">
      <alignment horizontal="center" vertical="center"/>
    </xf>
    <xf numFmtId="0" fontId="11" fillId="0" borderId="47" xfId="2" applyFont="1" applyFill="1" applyBorder="1" applyAlignment="1">
      <alignment vertical="center"/>
    </xf>
    <xf numFmtId="1" fontId="11" fillId="0" borderId="47" xfId="2" applyNumberFormat="1" applyFont="1" applyFill="1" applyBorder="1" applyAlignment="1">
      <alignment horizontal="center" vertical="center"/>
    </xf>
    <xf numFmtId="1" fontId="11" fillId="0" borderId="48" xfId="2" applyNumberFormat="1" applyFont="1" applyFill="1" applyBorder="1" applyAlignment="1">
      <alignment horizontal="center" vertical="center"/>
    </xf>
    <xf numFmtId="0" fontId="11" fillId="0" borderId="28" xfId="2" applyFont="1" applyFill="1" applyBorder="1" applyAlignment="1">
      <alignment vertical="center"/>
    </xf>
    <xf numFmtId="0" fontId="11" fillId="0" borderId="27" xfId="2" applyFont="1" applyFill="1" applyBorder="1" applyAlignment="1">
      <alignment horizontal="center" vertical="center"/>
    </xf>
    <xf numFmtId="170" fontId="11" fillId="0" borderId="27" xfId="2" applyNumberFormat="1" applyFont="1" applyFill="1" applyBorder="1" applyAlignment="1">
      <alignment horizontal="center" vertical="center"/>
    </xf>
    <xf numFmtId="170" fontId="11" fillId="0" borderId="1" xfId="2" applyNumberFormat="1" applyFont="1" applyFill="1" applyBorder="1" applyAlignment="1">
      <alignment horizontal="center" vertical="center"/>
    </xf>
    <xf numFmtId="170" fontId="11" fillId="0" borderId="40" xfId="2" applyNumberFormat="1" applyFont="1" applyFill="1" applyBorder="1" applyAlignment="1">
      <alignment horizontal="center" vertical="center"/>
    </xf>
    <xf numFmtId="0" fontId="11" fillId="0" borderId="40" xfId="2" applyFont="1" applyFill="1" applyBorder="1" applyAlignment="1">
      <alignment horizontal="center" vertical="center"/>
    </xf>
    <xf numFmtId="0" fontId="11" fillId="0" borderId="23" xfId="2" applyFont="1" applyFill="1" applyBorder="1" applyAlignment="1">
      <alignment horizontal="center" vertical="center"/>
    </xf>
    <xf numFmtId="0" fontId="40" fillId="0" borderId="49" xfId="2" applyFont="1" applyFill="1" applyBorder="1" applyAlignment="1">
      <alignment vertical="center"/>
    </xf>
    <xf numFmtId="0" fontId="40" fillId="0" borderId="47" xfId="2" applyFont="1" applyFill="1" applyBorder="1" applyAlignment="1">
      <alignment horizontal="center" vertical="center"/>
    </xf>
    <xf numFmtId="170" fontId="40" fillId="0" borderId="47" xfId="2" applyNumberFormat="1" applyFont="1" applyFill="1" applyBorder="1" applyAlignment="1">
      <alignment horizontal="center" vertical="center"/>
    </xf>
    <xf numFmtId="170" fontId="40" fillId="0" borderId="48" xfId="2" applyNumberFormat="1" applyFont="1" applyFill="1" applyBorder="1" applyAlignment="1">
      <alignment horizontal="center" vertical="center"/>
    </xf>
    <xf numFmtId="0" fontId="50" fillId="0" borderId="0" xfId="2" applyFont="1" applyFill="1" applyAlignment="1">
      <alignment horizontal="center" vertical="center"/>
    </xf>
    <xf numFmtId="0" fontId="40" fillId="0" borderId="1" xfId="2" applyFont="1" applyFill="1" applyBorder="1" applyAlignment="1">
      <alignment horizontal="center" vertical="center" wrapText="1"/>
    </xf>
    <xf numFmtId="49" fontId="52" fillId="24" borderId="26" xfId="71" applyNumberFormat="1" applyFont="1" applyFill="1" applyBorder="1" applyAlignment="1">
      <alignment horizontal="left" vertical="center" wrapText="1" indent="1"/>
    </xf>
    <xf numFmtId="49" fontId="43" fillId="24" borderId="26" xfId="71" applyNumberFormat="1" applyFont="1" applyFill="1" applyBorder="1" applyAlignment="1">
      <alignment horizontal="left" vertical="center" wrapText="1" indent="1"/>
    </xf>
    <xf numFmtId="3" fontId="52" fillId="0" borderId="38" xfId="2" applyNumberFormat="1" applyFont="1" applyFill="1" applyBorder="1" applyAlignment="1">
      <alignment horizontal="right" vertical="center"/>
    </xf>
    <xf numFmtId="3" fontId="52" fillId="0" borderId="50" xfId="2" applyNumberFormat="1" applyFont="1" applyFill="1" applyBorder="1" applyAlignment="1">
      <alignment horizontal="right" vertical="center"/>
    </xf>
    <xf numFmtId="0" fontId="53" fillId="0" borderId="1" xfId="2" applyFont="1" applyFill="1" applyBorder="1" applyAlignment="1">
      <alignment vertical="center"/>
    </xf>
    <xf numFmtId="1" fontId="11" fillId="0" borderId="1" xfId="2" applyNumberFormat="1" applyFont="1" applyFill="1" applyBorder="1" applyAlignment="1">
      <alignment horizontal="center" vertical="center"/>
    </xf>
    <xf numFmtId="0" fontId="53" fillId="0" borderId="1" xfId="2" applyFont="1" applyFill="1" applyBorder="1" applyAlignment="1">
      <alignment horizontal="left" vertical="center"/>
    </xf>
    <xf numFmtId="0" fontId="11" fillId="0" borderId="1" xfId="2" applyFont="1" applyFill="1" applyBorder="1" applyAlignment="1">
      <alignment horizontal="left" vertical="center"/>
    </xf>
    <xf numFmtId="0" fontId="40" fillId="0" borderId="1" xfId="2" applyFont="1" applyFill="1" applyBorder="1" applyAlignment="1">
      <alignment horizontal="center" vertical="center" wrapText="1"/>
    </xf>
    <xf numFmtId="0" fontId="40" fillId="0" borderId="1" xfId="2" applyFont="1" applyFill="1" applyBorder="1" applyAlignment="1">
      <alignment vertical="center" wrapText="1"/>
    </xf>
    <xf numFmtId="0" fontId="4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0" fontId="49" fillId="0" borderId="0" xfId="1" applyFont="1" applyBorder="1" applyAlignment="1">
      <alignment horizontal="left"/>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11" fillId="0" borderId="19" xfId="62" applyFont="1" applyBorder="1" applyAlignment="1">
      <alignment horizontal="left" vertical="center"/>
    </xf>
    <xf numFmtId="0" fontId="11" fillId="0" borderId="9" xfId="62" applyFont="1" applyBorder="1" applyAlignment="1">
      <alignment horizontal="center" vertical="center"/>
    </xf>
    <xf numFmtId="0" fontId="11"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0" fillId="0" borderId="8" xfId="62" applyFont="1" applyFill="1" applyBorder="1" applyAlignment="1">
      <alignment horizontal="center" vertical="center" wrapText="1"/>
    </xf>
    <xf numFmtId="0" fontId="40" fillId="0" borderId="7"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20" xfId="62" applyFont="1" applyFill="1" applyBorder="1" applyAlignment="1">
      <alignment horizontal="center" vertical="center" wrapText="1"/>
    </xf>
    <xf numFmtId="0" fontId="40" fillId="0" borderId="9" xfId="62" applyFont="1" applyFill="1" applyBorder="1" applyAlignment="1">
      <alignment horizontal="center" vertical="center" wrapText="1"/>
    </xf>
    <xf numFmtId="0" fontId="40" fillId="0" borderId="5"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9" xfId="62" applyFont="1" applyBorder="1" applyAlignment="1">
      <alignment horizontal="center" vertical="center"/>
    </xf>
    <xf numFmtId="0" fontId="40" fillId="0" borderId="5" xfId="62" applyFont="1" applyBorder="1" applyAlignment="1">
      <alignment horizontal="center" vertical="center"/>
    </xf>
    <xf numFmtId="0" fontId="40" fillId="0" borderId="2" xfId="62" applyFont="1" applyBorder="1" applyAlignment="1">
      <alignment horizontal="center" vertical="center"/>
    </xf>
    <xf numFmtId="0" fontId="40" fillId="0" borderId="5" xfId="62" applyFont="1" applyBorder="1" applyAlignment="1">
      <alignment horizontal="center" vertical="center" wrapText="1"/>
    </xf>
    <xf numFmtId="0" fontId="40" fillId="0" borderId="8" xfId="62" applyFont="1" applyBorder="1" applyAlignment="1">
      <alignment horizontal="center" vertical="center" wrapText="1"/>
    </xf>
    <xf numFmtId="0" fontId="40" fillId="0" borderId="7" xfId="62" applyFont="1" applyBorder="1" applyAlignment="1">
      <alignment horizontal="center" vertical="center" wrapText="1"/>
    </xf>
    <xf numFmtId="0" fontId="40" fillId="0" borderId="21" xfId="62" applyFont="1" applyBorder="1" applyAlignment="1">
      <alignment horizontal="center" vertical="center" wrapText="1"/>
    </xf>
    <xf numFmtId="0" fontId="40" fillId="0" borderId="20" xfId="62" applyFont="1" applyBorder="1" applyAlignment="1">
      <alignment horizontal="center" vertical="center" wrapText="1"/>
    </xf>
    <xf numFmtId="0" fontId="40" fillId="0" borderId="4"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49" fillId="0" borderId="0" xfId="1" applyFont="1" applyBorder="1" applyAlignment="1">
      <alignment horizontal="left" wrapText="1"/>
    </xf>
    <xf numFmtId="0" fontId="5" fillId="0" borderId="0" xfId="1" applyFont="1" applyAlignment="1">
      <alignment horizontal="center" vertical="center" wrapText="1"/>
    </xf>
    <xf numFmtId="0" fontId="43" fillId="0" borderId="0" xfId="2" applyFont="1" applyFill="1" applyBorder="1" applyAlignment="1">
      <alignment horizontal="left" vertical="center" wrapText="1"/>
    </xf>
    <xf numFmtId="0" fontId="50" fillId="0" borderId="0" xfId="2" applyFont="1" applyFill="1" applyAlignment="1">
      <alignment horizontal="center" vertical="center"/>
    </xf>
    <xf numFmtId="0" fontId="53" fillId="0" borderId="0" xfId="2" applyFont="1" applyFill="1" applyAlignment="1">
      <alignment horizontal="center" vertical="center" wrapText="1"/>
    </xf>
    <xf numFmtId="0" fontId="40" fillId="0" borderId="0" xfId="2" applyFont="1" applyFill="1" applyAlignment="1">
      <alignment horizontal="center" vertical="center" wrapText="1"/>
    </xf>
    <xf numFmtId="0" fontId="43" fillId="0" borderId="0" xfId="2" applyFont="1" applyFill="1" applyBorder="1" applyAlignment="1">
      <alignment horizontal="left" vertical="center"/>
    </xf>
    <xf numFmtId="0" fontId="40" fillId="0" borderId="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9" xfId="2" applyNumberFormat="1" applyFont="1" applyBorder="1" applyAlignment="1">
      <alignment horizontal="center" vertical="top" wrapText="1"/>
    </xf>
    <xf numFmtId="0" fontId="40" fillId="0" borderId="5" xfId="2" applyNumberFormat="1" applyFont="1" applyBorder="1" applyAlignment="1">
      <alignment horizontal="center" vertical="top" wrapText="1"/>
    </xf>
    <xf numFmtId="0" fontId="40" fillId="0" borderId="2" xfId="2" applyNumberFormat="1" applyFont="1" applyBorder="1" applyAlignment="1">
      <alignment horizontal="center" vertical="top" wrapText="1"/>
    </xf>
    <xf numFmtId="0" fontId="40" fillId="0" borderId="0" xfId="2" applyFont="1" applyFill="1" applyAlignment="1">
      <alignment horizontal="center" vertical="top" wrapText="1"/>
    </xf>
    <xf numFmtId="0" fontId="40" fillId="0" borderId="1" xfId="2"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5" xfId="2"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 xfId="2" applyFont="1" applyFill="1" applyBorder="1" applyAlignment="1">
      <alignment horizontal="center" vertical="center"/>
    </xf>
    <xf numFmtId="0" fontId="40" fillId="0" borderId="4" xfId="52" applyFont="1" applyFill="1" applyBorder="1" applyAlignment="1">
      <alignment horizontal="center" vertical="center"/>
    </xf>
    <xf numFmtId="0" fontId="40" fillId="0" borderId="6" xfId="52" applyFont="1" applyFill="1" applyBorder="1" applyAlignment="1">
      <alignment horizontal="center" vertical="center"/>
    </xf>
    <xf numFmtId="49" fontId="40" fillId="0" borderId="9" xfId="2" applyNumberFormat="1" applyFont="1" applyFill="1" applyBorder="1" applyAlignment="1">
      <alignment horizontal="center" vertical="center" wrapText="1"/>
    </xf>
    <xf numFmtId="49" fontId="40" fillId="0" borderId="5" xfId="2" applyNumberFormat="1" applyFont="1" applyFill="1" applyBorder="1" applyAlignment="1">
      <alignment horizontal="center" vertical="center" wrapText="1"/>
    </xf>
    <xf numFmtId="49" fontId="40" fillId="0" borderId="2" xfId="2" applyNumberFormat="1" applyFont="1" applyFill="1" applyBorder="1" applyAlignment="1">
      <alignment horizontal="center" vertical="center" wrapText="1"/>
    </xf>
    <xf numFmtId="0" fontId="11" fillId="0" borderId="0" xfId="2" applyFont="1" applyFill="1" applyAlignment="1">
      <alignment horizontal="center"/>
    </xf>
    <xf numFmtId="0" fontId="40" fillId="0" borderId="0" xfId="2" applyFont="1" applyFill="1" applyAlignment="1">
      <alignment horizontal="center"/>
    </xf>
    <xf numFmtId="0" fontId="40" fillId="0" borderId="8"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1" xfId="52" applyFont="1" applyFill="1" applyBorder="1" applyAlignment="1">
      <alignment horizontal="center" vertical="center" wrapText="1"/>
    </xf>
    <xf numFmtId="0" fontId="40" fillId="0" borderId="19"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0" xfId="49" applyFont="1" applyAlignment="1">
      <alignment horizontal="left" wrapText="1"/>
    </xf>
    <xf numFmtId="0" fontId="38" fillId="0" borderId="19" xfId="49" applyFont="1" applyFill="1" applyBorder="1" applyAlignment="1">
      <alignment horizontal="left" wrapText="1"/>
    </xf>
    <xf numFmtId="0" fontId="36" fillId="0" borderId="22" xfId="49" applyFont="1" applyBorder="1" applyAlignment="1">
      <alignment horizontal="center"/>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ПП-2007Г. ООО" xfId="71"/>
    <cellStyle name="Обычный_Расчеты по проектам техприсоединение РЭК_1" xfId="70"/>
    <cellStyle name="Обычный_Форматы по компаниям с уменьшением от 28.12" xfId="68"/>
    <cellStyle name="Обычный_Форматы по компаниям с уменьшением от 28.12_2012-2014 (изм. ИП2014 20.09.2013)" xfId="69"/>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externalLink" Target="externalLinks/externalLink10.xml"/><Relationship Id="rId39" Type="http://schemas.openxmlformats.org/officeDocument/2006/relationships/externalLink" Target="externalLinks/externalLink23.xml"/><Relationship Id="rId21" Type="http://schemas.openxmlformats.org/officeDocument/2006/relationships/externalLink" Target="externalLinks/externalLink5.xml"/><Relationship Id="rId34" Type="http://schemas.openxmlformats.org/officeDocument/2006/relationships/externalLink" Target="externalLinks/externalLink18.xml"/><Relationship Id="rId42" Type="http://schemas.openxmlformats.org/officeDocument/2006/relationships/externalLink" Target="externalLinks/externalLink26.xml"/><Relationship Id="rId47" Type="http://schemas.openxmlformats.org/officeDocument/2006/relationships/externalLink" Target="externalLinks/externalLink31.xml"/><Relationship Id="rId50" Type="http://schemas.openxmlformats.org/officeDocument/2006/relationships/externalLink" Target="externalLinks/externalLink34.xml"/><Relationship Id="rId55" Type="http://schemas.openxmlformats.org/officeDocument/2006/relationships/externalLink" Target="externalLinks/externalLink39.xml"/><Relationship Id="rId63" Type="http://schemas.openxmlformats.org/officeDocument/2006/relationships/externalLink" Target="externalLinks/externalLink47.xml"/><Relationship Id="rId68" Type="http://schemas.openxmlformats.org/officeDocument/2006/relationships/externalLink" Target="externalLinks/externalLink52.xml"/><Relationship Id="rId76" Type="http://schemas.openxmlformats.org/officeDocument/2006/relationships/externalLink" Target="externalLinks/externalLink60.xml"/><Relationship Id="rId7" Type="http://schemas.openxmlformats.org/officeDocument/2006/relationships/worksheet" Target="worksheets/sheet7.xml"/><Relationship Id="rId71" Type="http://schemas.openxmlformats.org/officeDocument/2006/relationships/externalLink" Target="externalLinks/externalLink55.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13.xml"/><Relationship Id="rId11" Type="http://schemas.openxmlformats.org/officeDocument/2006/relationships/worksheet" Target="worksheets/sheet11.xml"/><Relationship Id="rId24" Type="http://schemas.openxmlformats.org/officeDocument/2006/relationships/externalLink" Target="externalLinks/externalLink8.xml"/><Relationship Id="rId32" Type="http://schemas.openxmlformats.org/officeDocument/2006/relationships/externalLink" Target="externalLinks/externalLink16.xml"/><Relationship Id="rId37" Type="http://schemas.openxmlformats.org/officeDocument/2006/relationships/externalLink" Target="externalLinks/externalLink21.xml"/><Relationship Id="rId40" Type="http://schemas.openxmlformats.org/officeDocument/2006/relationships/externalLink" Target="externalLinks/externalLink24.xml"/><Relationship Id="rId45" Type="http://schemas.openxmlformats.org/officeDocument/2006/relationships/externalLink" Target="externalLinks/externalLink29.xml"/><Relationship Id="rId53" Type="http://schemas.openxmlformats.org/officeDocument/2006/relationships/externalLink" Target="externalLinks/externalLink37.xml"/><Relationship Id="rId58" Type="http://schemas.openxmlformats.org/officeDocument/2006/relationships/externalLink" Target="externalLinks/externalLink42.xml"/><Relationship Id="rId66" Type="http://schemas.openxmlformats.org/officeDocument/2006/relationships/externalLink" Target="externalLinks/externalLink50.xml"/><Relationship Id="rId74" Type="http://schemas.openxmlformats.org/officeDocument/2006/relationships/externalLink" Target="externalLinks/externalLink58.xml"/><Relationship Id="rId79"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externalLink" Target="externalLinks/externalLink45.xml"/><Relationship Id="rId10" Type="http://schemas.openxmlformats.org/officeDocument/2006/relationships/worksheet" Target="worksheets/sheet10.xml"/><Relationship Id="rId19" Type="http://schemas.openxmlformats.org/officeDocument/2006/relationships/externalLink" Target="externalLinks/externalLink3.xml"/><Relationship Id="rId31" Type="http://schemas.openxmlformats.org/officeDocument/2006/relationships/externalLink" Target="externalLinks/externalLink15.xml"/><Relationship Id="rId44" Type="http://schemas.openxmlformats.org/officeDocument/2006/relationships/externalLink" Target="externalLinks/externalLink28.xml"/><Relationship Id="rId52" Type="http://schemas.openxmlformats.org/officeDocument/2006/relationships/externalLink" Target="externalLinks/externalLink36.xml"/><Relationship Id="rId60" Type="http://schemas.openxmlformats.org/officeDocument/2006/relationships/externalLink" Target="externalLinks/externalLink44.xml"/><Relationship Id="rId65" Type="http://schemas.openxmlformats.org/officeDocument/2006/relationships/externalLink" Target="externalLinks/externalLink49.xml"/><Relationship Id="rId73" Type="http://schemas.openxmlformats.org/officeDocument/2006/relationships/externalLink" Target="externalLinks/externalLink57.xml"/><Relationship Id="rId78" Type="http://schemas.openxmlformats.org/officeDocument/2006/relationships/theme" Target="theme/theme1.xml"/><Relationship Id="rId8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6.xml"/><Relationship Id="rId27" Type="http://schemas.openxmlformats.org/officeDocument/2006/relationships/externalLink" Target="externalLinks/externalLink11.xml"/><Relationship Id="rId30" Type="http://schemas.openxmlformats.org/officeDocument/2006/relationships/externalLink" Target="externalLinks/externalLink14.xml"/><Relationship Id="rId35" Type="http://schemas.openxmlformats.org/officeDocument/2006/relationships/externalLink" Target="externalLinks/externalLink19.xml"/><Relationship Id="rId43" Type="http://schemas.openxmlformats.org/officeDocument/2006/relationships/externalLink" Target="externalLinks/externalLink27.xml"/><Relationship Id="rId48" Type="http://schemas.openxmlformats.org/officeDocument/2006/relationships/externalLink" Target="externalLinks/externalLink32.xml"/><Relationship Id="rId56" Type="http://schemas.openxmlformats.org/officeDocument/2006/relationships/externalLink" Target="externalLinks/externalLink40.xml"/><Relationship Id="rId64" Type="http://schemas.openxmlformats.org/officeDocument/2006/relationships/externalLink" Target="externalLinks/externalLink48.xml"/><Relationship Id="rId69" Type="http://schemas.openxmlformats.org/officeDocument/2006/relationships/externalLink" Target="externalLinks/externalLink53.xml"/><Relationship Id="rId77" Type="http://schemas.openxmlformats.org/officeDocument/2006/relationships/externalLink" Target="externalLinks/externalLink61.xml"/><Relationship Id="rId8" Type="http://schemas.openxmlformats.org/officeDocument/2006/relationships/worksheet" Target="worksheets/sheet8.xml"/><Relationship Id="rId51" Type="http://schemas.openxmlformats.org/officeDocument/2006/relationships/externalLink" Target="externalLinks/externalLink35.xml"/><Relationship Id="rId72" Type="http://schemas.openxmlformats.org/officeDocument/2006/relationships/externalLink" Target="externalLinks/externalLink56.xml"/><Relationship Id="rId80"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externalLink" Target="externalLinks/externalLink9.xml"/><Relationship Id="rId33" Type="http://schemas.openxmlformats.org/officeDocument/2006/relationships/externalLink" Target="externalLinks/externalLink17.xml"/><Relationship Id="rId38" Type="http://schemas.openxmlformats.org/officeDocument/2006/relationships/externalLink" Target="externalLinks/externalLink22.xml"/><Relationship Id="rId46" Type="http://schemas.openxmlformats.org/officeDocument/2006/relationships/externalLink" Target="externalLinks/externalLink30.xml"/><Relationship Id="rId59" Type="http://schemas.openxmlformats.org/officeDocument/2006/relationships/externalLink" Target="externalLinks/externalLink43.xml"/><Relationship Id="rId67" Type="http://schemas.openxmlformats.org/officeDocument/2006/relationships/externalLink" Target="externalLinks/externalLink51.xml"/><Relationship Id="rId20" Type="http://schemas.openxmlformats.org/officeDocument/2006/relationships/externalLink" Target="externalLinks/externalLink4.xml"/><Relationship Id="rId41" Type="http://schemas.openxmlformats.org/officeDocument/2006/relationships/externalLink" Target="externalLinks/externalLink25.xml"/><Relationship Id="rId54" Type="http://schemas.openxmlformats.org/officeDocument/2006/relationships/externalLink" Target="externalLinks/externalLink38.xml"/><Relationship Id="rId62" Type="http://schemas.openxmlformats.org/officeDocument/2006/relationships/externalLink" Target="externalLinks/externalLink46.xml"/><Relationship Id="rId70" Type="http://schemas.openxmlformats.org/officeDocument/2006/relationships/externalLink" Target="externalLinks/externalLink54.xml"/><Relationship Id="rId75" Type="http://schemas.openxmlformats.org/officeDocument/2006/relationships/externalLink" Target="externalLinks/externalLink59.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externalLink" Target="externalLinks/externalLink7.xml"/><Relationship Id="rId28" Type="http://schemas.openxmlformats.org/officeDocument/2006/relationships/externalLink" Target="externalLinks/externalLink12.xml"/><Relationship Id="rId36" Type="http://schemas.openxmlformats.org/officeDocument/2006/relationships/externalLink" Target="externalLinks/externalLink20.xml"/><Relationship Id="rId49" Type="http://schemas.openxmlformats.org/officeDocument/2006/relationships/externalLink" Target="externalLinks/externalLink33.xml"/><Relationship Id="rId57" Type="http://schemas.openxmlformats.org/officeDocument/2006/relationships/externalLink" Target="externalLinks/externalLink4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5%20(&#1087;.27%20&#1087;&#1087;.&#1074;)\&#1059;&#1045;%20&#1088;&#1072;&#1089;&#1095;&#1077;&#1090;%20&#1087;&#1086;%20&#1048;&#1055;%202025%20&#1075;&#1086;&#1076;&#1072;_&#1089;&#1077;&#1085;.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6%20(&#1087;.27%20&#1087;&#1087;.&#1074;)\&#1059;&#1045;%20&#1088;&#1072;&#1089;&#1095;&#1077;&#1090;%20&#1087;&#1086;%20&#1048;&#1055;%202026%20&#1075;&#1086;&#1076;&#1072;_&#1089;&#1077;&#1085;.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7%20(&#1087;.27%20&#1087;&#1087;.&#1074;)\&#1059;&#1045;%20&#1088;&#1072;&#1089;&#1095;&#1077;&#1090;%20&#1087;&#1086;%20&#1048;&#1055;%202027%20&#1075;&#1086;&#1076;&#1072;_&#1089;&#1077;&#108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8%20(&#1087;.27%20&#1087;&#1087;.&#1074;)\&#1059;&#1045;%20&#1088;&#1072;&#1089;&#1095;&#1077;&#1090;%20&#1087;&#1086;%20&#1048;&#1055;%202028%20&#1075;&#1086;&#1076;&#1072;_&#1089;&#1077;&#1085;.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9%20(&#1087;.27%20&#1087;&#1087;.&#1074;)\&#1059;&#1045;%20&#1088;&#1072;&#1089;&#1095;&#1077;&#1090;%20&#1087;&#1086;%20&#1048;&#1055;%202029%20&#1075;&#1086;&#1076;&#1072;_&#1089;&#1077;&#108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 val="Account balances"/>
      <sheetName val="данны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 sheetId="60" refreshError="1"/>
      <sheetData sheetId="6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 val="kolplak"/>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 val="бюджет_сентябрь"/>
      <sheetName val="БДДС-c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 val="lang"/>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 val="Контрол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sheetData sheetId="471">
        <row r="2">
          <cell r="A2">
            <v>1.0489999999999999</v>
          </cell>
        </row>
      </sheetData>
      <sheetData sheetId="472">
        <row r="2">
          <cell r="A2">
            <v>1.0489999999999999</v>
          </cell>
        </row>
      </sheetData>
      <sheetData sheetId="473">
        <row r="2">
          <cell r="A2">
            <v>1.0489999999999999</v>
          </cell>
        </row>
      </sheetData>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sheetData sheetId="509">
        <row r="2">
          <cell r="A2">
            <v>1.0489999999999999</v>
          </cell>
        </row>
      </sheetData>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row r="2">
          <cell r="A2">
            <v>1.0489999999999999</v>
          </cell>
        </row>
      </sheetData>
      <sheetData sheetId="728">
        <row r="2">
          <cell r="A2">
            <v>1.0489999999999999</v>
          </cell>
        </row>
      </sheetData>
      <sheetData sheetId="729"/>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sheetData sheetId="842"/>
      <sheetData sheetId="843"/>
      <sheetData sheetId="844"/>
      <sheetData sheetId="845"/>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sheetData sheetId="854"/>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sheetData sheetId="863"/>
      <sheetData sheetId="864"/>
      <sheetData sheetId="865"/>
      <sheetData sheetId="866"/>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sheetData sheetId="1191"/>
      <sheetData sheetId="1192"/>
      <sheetData sheetId="1193"/>
      <sheetData sheetId="1194"/>
      <sheetData sheetId="1195"/>
      <sheetData sheetId="1196"/>
      <sheetData sheetId="1197"/>
      <sheetData sheetId="1198"/>
      <sheetData sheetId="1199"/>
      <sheetData sheetId="1200"/>
      <sheetData sheetId="1201"/>
      <sheetData sheetId="1202"/>
      <sheetData sheetId="1203"/>
      <sheetData sheetId="1204">
        <row r="2">
          <cell r="A2">
            <v>1.0489999999999999</v>
          </cell>
        </row>
      </sheetData>
      <sheetData sheetId="1205">
        <row r="2">
          <cell r="A2">
            <v>1.0489999999999999</v>
          </cell>
        </row>
      </sheetData>
      <sheetData sheetId="1206"/>
      <sheetData sheetId="1207"/>
      <sheetData sheetId="1208"/>
      <sheetData sheetId="1209"/>
      <sheetData sheetId="1210"/>
      <sheetData sheetId="1211"/>
      <sheetData sheetId="1212"/>
      <sheetData sheetId="1213"/>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 val="Справка"/>
      <sheetName val="ПРОГНОЗ_1"/>
      <sheetName val="Томскэнергосбыт"/>
      <sheetName val="АЭС"/>
      <sheetName val="ПСК"/>
      <sheetName val="мэс"/>
      <sheetName val="ОЭК"/>
      <sheetName val="еирц рб"/>
      <sheetName val="еирц пэс"/>
      <sheetName val="мое"/>
      <sheetName val="эсв"/>
      <sheetName val="еирц то"/>
      <sheetName val="оэс"/>
      <sheetName val="пэс"/>
      <sheetName val="сск"/>
      <sheetName val="сэ"/>
      <sheetName val="тамбов"/>
      <sheetName val="еирц ло"/>
      <sheetName val="эскб"/>
      <sheetName val="рнэ"/>
      <sheetName val="свод 1кв"/>
      <sheetName val="ВЫВОДЫ"/>
      <sheetName val="ФА"/>
      <sheetName val="сравн 1кв.ф 20-21 пл21"/>
      <sheetName val="Свод_1 кв.2021_кр.форма"/>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 val="Справка"/>
      <sheetName val="ФОТ"/>
      <sheetName val="СПИСОК"/>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
      <sheetName val="2020-2024 свод уе"/>
    </sheetNames>
    <sheetDataSet>
      <sheetData sheetId="0">
        <row r="6">
          <cell r="D6">
            <v>3208.936313000002</v>
          </cell>
        </row>
        <row r="53">
          <cell r="D53">
            <v>2677.7600000000007</v>
          </cell>
        </row>
      </sheetData>
      <sheetData sheetId="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6"/>
      <sheetName val="2020-2024 свод уе"/>
    </sheetNames>
    <sheetDataSet>
      <sheetData sheetId="0">
        <row r="10">
          <cell r="D10">
            <v>110563.32096356001</v>
          </cell>
        </row>
        <row r="53">
          <cell r="D53">
            <v>2025.5833333333339</v>
          </cell>
        </row>
      </sheetData>
      <sheetData sheetId="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7"/>
      <sheetName val="2020-2024 свод уе"/>
    </sheetNames>
    <sheetDataSet>
      <sheetData sheetId="0">
        <row r="10">
          <cell r="D10">
            <v>47480.551381099998</v>
          </cell>
        </row>
        <row r="53">
          <cell r="D53">
            <v>1876.2933333333335</v>
          </cell>
        </row>
      </sheetData>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8"/>
      <sheetName val="2020-2024 свод уе"/>
    </sheetNames>
    <sheetDataSet>
      <sheetData sheetId="0">
        <row r="10">
          <cell r="D10">
            <v>70933.568480999995</v>
          </cell>
        </row>
        <row r="55">
          <cell r="D55">
            <v>2198.4083333333338</v>
          </cell>
        </row>
      </sheetData>
      <sheetData sheetId="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9"/>
      <sheetName val="2020-2024 свод уе"/>
    </sheetNames>
    <sheetDataSet>
      <sheetData sheetId="0">
        <row r="10">
          <cell r="D10">
            <v>129127.28195905001</v>
          </cell>
        </row>
        <row r="53">
          <cell r="D53">
            <v>2036.5050000000006</v>
          </cell>
        </row>
      </sheetData>
      <sheetData sheetId="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 val="Бюджет_6мес._15"/>
      <sheetName val="ПФ_6мес._15"/>
      <sheetName val="Справочник"/>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диапазоны"/>
      <sheetName val="REESTR"/>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факт 2018"/>
      <sheetName val="31.08.2004"/>
      <sheetName val="Анали_x0001__x0000_蕈Ë"/>
      <sheetName val="_x0008_"/>
      <sheetName val="Анали_x0001_"/>
      <sheetName val="Inputs"/>
      <sheetName val="Тарифы"/>
      <sheetName val="Смета"/>
      <sheetName val="rombo"/>
      <sheetName val="_x0018_O_x0000__x00"/>
      <sheetName val="Форма_28кот."/>
      <sheetName val="Амортизация"/>
      <sheetName val="Расчет_системных_блоков"/>
      <sheetName val="Список компаний сектора"/>
      <sheetName val="Treppe"/>
      <sheetName val="_x0018_O_x00"/>
      <sheetName val="НСИ"/>
      <sheetName val="Title"/>
      <sheetName val="числ"/>
      <sheetName val="Set"/>
      <sheetName val="Поставщики и субподрядчики"/>
      <sheetName val="Справочник_2"/>
      <sheetName val="TASSI2"/>
      <sheetName val="Tav.22 Rischio di Credito"/>
      <sheetName val="dias"/>
      <sheetName val="ф.5"/>
      <sheetName val="иртышская"/>
      <sheetName val="таврическая"/>
      <sheetName val="сибирь"/>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cell r="P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cell r="P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cell r="P20">
            <v>0</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cell r="P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7">
          <cell r="D7">
            <v>0</v>
          </cell>
        </row>
      </sheetData>
      <sheetData sheetId="75">
        <row r="7">
          <cell r="D7">
            <v>0</v>
          </cell>
        </row>
      </sheetData>
      <sheetData sheetId="76">
        <row r="7">
          <cell r="D7">
            <v>0</v>
          </cell>
        </row>
      </sheetData>
      <sheetData sheetId="77">
        <row r="7">
          <cell r="D7">
            <v>0</v>
          </cell>
        </row>
      </sheetData>
      <sheetData sheetId="78">
        <row r="7">
          <cell r="D7">
            <v>0</v>
          </cell>
        </row>
      </sheetData>
      <sheetData sheetId="79">
        <row r="7">
          <cell r="D7">
            <v>0</v>
          </cell>
        </row>
      </sheetData>
      <sheetData sheetId="80">
        <row r="7">
          <cell r="D7">
            <v>0</v>
          </cell>
        </row>
      </sheetData>
      <sheetData sheetId="81">
        <row r="7">
          <cell r="D7">
            <v>0</v>
          </cell>
        </row>
      </sheetData>
      <sheetData sheetId="82">
        <row r="7">
          <cell r="D7">
            <v>0</v>
          </cell>
        </row>
      </sheetData>
      <sheetData sheetId="83">
        <row r="7">
          <cell r="D7">
            <v>0</v>
          </cell>
        </row>
      </sheetData>
      <sheetData sheetId="84">
        <row r="7">
          <cell r="D7">
            <v>0</v>
          </cell>
        </row>
      </sheetData>
      <sheetData sheetId="85">
        <row r="7">
          <cell r="D7">
            <v>0</v>
          </cell>
        </row>
      </sheetData>
      <sheetData sheetId="86">
        <row r="7">
          <cell r="D7">
            <v>0</v>
          </cell>
        </row>
      </sheetData>
      <sheetData sheetId="87">
        <row r="7">
          <cell r="D7">
            <v>0</v>
          </cell>
        </row>
      </sheetData>
      <sheetData sheetId="88">
        <row r="7">
          <cell r="D7">
            <v>0</v>
          </cell>
        </row>
      </sheetData>
      <sheetData sheetId="89">
        <row r="7">
          <cell r="D7">
            <v>0</v>
          </cell>
        </row>
      </sheetData>
      <sheetData sheetId="90">
        <row r="7">
          <cell r="D7">
            <v>0</v>
          </cell>
        </row>
      </sheetData>
      <sheetData sheetId="91">
        <row r="7">
          <cell r="D7">
            <v>0</v>
          </cell>
        </row>
      </sheetData>
      <sheetData sheetId="92">
        <row r="7">
          <cell r="D7">
            <v>0</v>
          </cell>
        </row>
      </sheetData>
      <sheetData sheetId="93">
        <row r="7">
          <cell r="D7">
            <v>0</v>
          </cell>
        </row>
      </sheetData>
      <sheetData sheetId="94">
        <row r="7">
          <cell r="D7">
            <v>0</v>
          </cell>
        </row>
      </sheetData>
      <sheetData sheetId="95">
        <row r="7">
          <cell r="D7">
            <v>0</v>
          </cell>
        </row>
      </sheetData>
      <sheetData sheetId="96">
        <row r="7">
          <cell r="D7">
            <v>0</v>
          </cell>
        </row>
      </sheetData>
      <sheetData sheetId="97">
        <row r="7">
          <cell r="D7">
            <v>0</v>
          </cell>
        </row>
      </sheetData>
      <sheetData sheetId="98">
        <row r="7">
          <cell r="D7">
            <v>0</v>
          </cell>
        </row>
      </sheetData>
      <sheetData sheetId="99">
        <row r="7">
          <cell r="D7">
            <v>0</v>
          </cell>
        </row>
      </sheetData>
      <sheetData sheetId="100">
        <row r="7">
          <cell r="D7">
            <v>0</v>
          </cell>
        </row>
      </sheetData>
      <sheetData sheetId="101">
        <row r="7">
          <cell r="D7">
            <v>0</v>
          </cell>
        </row>
      </sheetData>
      <sheetData sheetId="102">
        <row r="7">
          <cell r="D7">
            <v>0</v>
          </cell>
        </row>
      </sheetData>
      <sheetData sheetId="103">
        <row r="7">
          <cell r="D7">
            <v>0</v>
          </cell>
        </row>
      </sheetData>
      <sheetData sheetId="104">
        <row r="7">
          <cell r="D7">
            <v>0</v>
          </cell>
        </row>
      </sheetData>
      <sheetData sheetId="105">
        <row r="7">
          <cell r="D7">
            <v>0</v>
          </cell>
        </row>
      </sheetData>
      <sheetData sheetId="106">
        <row r="7">
          <cell r="D7">
            <v>0</v>
          </cell>
        </row>
      </sheetData>
      <sheetData sheetId="107">
        <row r="7">
          <cell r="D7">
            <v>0</v>
          </cell>
        </row>
      </sheetData>
      <sheetData sheetId="108">
        <row r="7">
          <cell r="D7">
            <v>0</v>
          </cell>
        </row>
      </sheetData>
      <sheetData sheetId="109">
        <row r="7">
          <cell r="D7">
            <v>0</v>
          </cell>
        </row>
      </sheetData>
      <sheetData sheetId="110">
        <row r="7">
          <cell r="D7">
            <v>0</v>
          </cell>
        </row>
      </sheetData>
      <sheetData sheetId="111">
        <row r="7">
          <cell r="D7">
            <v>0</v>
          </cell>
        </row>
      </sheetData>
      <sheetData sheetId="112">
        <row r="7">
          <cell r="D7">
            <v>0</v>
          </cell>
        </row>
      </sheetData>
      <sheetData sheetId="113">
        <row r="7">
          <cell r="D7">
            <v>0</v>
          </cell>
        </row>
      </sheetData>
      <sheetData sheetId="114">
        <row r="7">
          <cell r="D7">
            <v>0</v>
          </cell>
        </row>
      </sheetData>
      <sheetData sheetId="115">
        <row r="7">
          <cell r="D7">
            <v>0</v>
          </cell>
        </row>
      </sheetData>
      <sheetData sheetId="116">
        <row r="7">
          <cell r="D7">
            <v>0</v>
          </cell>
        </row>
      </sheetData>
      <sheetData sheetId="117">
        <row r="7">
          <cell r="D7">
            <v>0</v>
          </cell>
        </row>
      </sheetData>
      <sheetData sheetId="118">
        <row r="7">
          <cell r="D7">
            <v>0</v>
          </cell>
        </row>
      </sheetData>
      <sheetData sheetId="119">
        <row r="7">
          <cell r="D7">
            <v>0</v>
          </cell>
        </row>
      </sheetData>
      <sheetData sheetId="120">
        <row r="7">
          <cell r="D7">
            <v>0</v>
          </cell>
        </row>
      </sheetData>
      <sheetData sheetId="121">
        <row r="7">
          <cell r="D7">
            <v>0</v>
          </cell>
        </row>
      </sheetData>
      <sheetData sheetId="122">
        <row r="7">
          <cell r="D7">
            <v>0</v>
          </cell>
        </row>
      </sheetData>
      <sheetData sheetId="123">
        <row r="7">
          <cell r="D7">
            <v>0</v>
          </cell>
        </row>
      </sheetData>
      <sheetData sheetId="124">
        <row r="7">
          <cell r="D7">
            <v>0</v>
          </cell>
        </row>
      </sheetData>
      <sheetData sheetId="125">
        <row r="7">
          <cell r="D7">
            <v>0</v>
          </cell>
        </row>
      </sheetData>
      <sheetData sheetId="126">
        <row r="7">
          <cell r="D7">
            <v>0</v>
          </cell>
        </row>
      </sheetData>
      <sheetData sheetId="127">
        <row r="7">
          <cell r="D7">
            <v>0</v>
          </cell>
        </row>
      </sheetData>
      <sheetData sheetId="128">
        <row r="7">
          <cell r="D7">
            <v>0</v>
          </cell>
        </row>
      </sheetData>
      <sheetData sheetId="129">
        <row r="7">
          <cell r="D7">
            <v>0</v>
          </cell>
        </row>
      </sheetData>
      <sheetData sheetId="130">
        <row r="7">
          <cell r="D7">
            <v>0</v>
          </cell>
        </row>
      </sheetData>
      <sheetData sheetId="131">
        <row r="7">
          <cell r="D7">
            <v>0</v>
          </cell>
        </row>
      </sheetData>
      <sheetData sheetId="132">
        <row r="7">
          <cell r="D7">
            <v>0</v>
          </cell>
        </row>
      </sheetData>
      <sheetData sheetId="133" refreshError="1"/>
      <sheetData sheetId="134" refreshError="1"/>
      <sheetData sheetId="135" refreshError="1"/>
      <sheetData sheetId="136" refreshError="1"/>
      <sheetData sheetId="137">
        <row r="8">
          <cell r="D8">
            <v>15739</v>
          </cell>
        </row>
      </sheetData>
      <sheetData sheetId="138">
        <row r="8">
          <cell r="D8">
            <v>15739</v>
          </cell>
        </row>
      </sheetData>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1">
          <cell r="A1">
            <v>0</v>
          </cell>
        </row>
      </sheetData>
      <sheetData sheetId="257">
        <row r="1">
          <cell r="A1">
            <v>0</v>
          </cell>
        </row>
      </sheetData>
      <sheetData sheetId="258">
        <row r="1">
          <cell r="A1">
            <v>0</v>
          </cell>
        </row>
      </sheetData>
      <sheetData sheetId="259" refreshError="1"/>
      <sheetData sheetId="260" refreshError="1"/>
      <sheetData sheetId="261" refreshError="1"/>
      <sheetData sheetId="262" refreshError="1"/>
      <sheetData sheetId="263" refreshError="1"/>
      <sheetData sheetId="264">
        <row r="1">
          <cell r="A1">
            <v>0</v>
          </cell>
        </row>
      </sheetData>
      <sheetData sheetId="265">
        <row r="1">
          <cell r="A1">
            <v>0</v>
          </cell>
        </row>
      </sheetData>
      <sheetData sheetId="266" refreshError="1"/>
      <sheetData sheetId="267" refreshError="1"/>
      <sheetData sheetId="268" refreshError="1"/>
      <sheetData sheetId="269">
        <row r="2">
          <cell r="A2">
            <v>0</v>
          </cell>
        </row>
      </sheetData>
      <sheetData sheetId="270">
        <row r="1">
          <cell r="A1">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ow r="1">
          <cell r="A1">
            <v>0</v>
          </cell>
        </row>
      </sheetData>
      <sheetData sheetId="309" refreshError="1"/>
      <sheetData sheetId="310" refreshError="1"/>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1">
          <cell r="A1">
            <v>0</v>
          </cell>
        </row>
      </sheetData>
      <sheetData sheetId="676">
        <row r="1">
          <cell r="A1">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1">
          <cell r="A1">
            <v>0</v>
          </cell>
        </row>
      </sheetData>
      <sheetData sheetId="949">
        <row r="1">
          <cell r="A1">
            <v>0</v>
          </cell>
        </row>
      </sheetData>
      <sheetData sheetId="950">
        <row r="1">
          <cell r="A1">
            <v>0</v>
          </cell>
        </row>
      </sheetData>
      <sheetData sheetId="951">
        <row r="1">
          <cell r="A1">
            <v>0</v>
          </cell>
        </row>
      </sheetData>
      <sheetData sheetId="952">
        <row r="1">
          <cell r="A1">
            <v>0</v>
          </cell>
        </row>
      </sheetData>
      <sheetData sheetId="953">
        <row r="1">
          <cell r="A1">
            <v>0</v>
          </cell>
        </row>
      </sheetData>
      <sheetData sheetId="954">
        <row r="1">
          <cell r="A1">
            <v>0</v>
          </cell>
        </row>
      </sheetData>
      <sheetData sheetId="955">
        <row r="1">
          <cell r="A1">
            <v>0</v>
          </cell>
        </row>
      </sheetData>
      <sheetData sheetId="956">
        <row r="1">
          <cell r="A1">
            <v>0</v>
          </cell>
        </row>
      </sheetData>
      <sheetData sheetId="957">
        <row r="1">
          <cell r="A1">
            <v>0</v>
          </cell>
        </row>
      </sheetData>
      <sheetData sheetId="958">
        <row r="1">
          <cell r="A1">
            <v>0</v>
          </cell>
        </row>
      </sheetData>
      <sheetData sheetId="959">
        <row r="1">
          <cell r="A1">
            <v>0</v>
          </cell>
        </row>
      </sheetData>
      <sheetData sheetId="960">
        <row r="1">
          <cell r="A1">
            <v>0</v>
          </cell>
        </row>
      </sheetData>
      <sheetData sheetId="961">
        <row r="1">
          <cell r="A1">
            <v>0</v>
          </cell>
        </row>
      </sheetData>
      <sheetData sheetId="962">
        <row r="1">
          <cell r="A1">
            <v>0</v>
          </cell>
        </row>
      </sheetData>
      <sheetData sheetId="963">
        <row r="1">
          <cell r="A1">
            <v>0</v>
          </cell>
        </row>
      </sheetData>
      <sheetData sheetId="964">
        <row r="1">
          <cell r="A1">
            <v>0</v>
          </cell>
        </row>
      </sheetData>
      <sheetData sheetId="965">
        <row r="1">
          <cell r="A1">
            <v>0</v>
          </cell>
        </row>
      </sheetData>
      <sheetData sheetId="966">
        <row r="1">
          <cell r="A1">
            <v>0</v>
          </cell>
        </row>
      </sheetData>
      <sheetData sheetId="967">
        <row r="1">
          <cell r="A1">
            <v>0</v>
          </cell>
        </row>
      </sheetData>
      <sheetData sheetId="968">
        <row r="1">
          <cell r="A1">
            <v>0</v>
          </cell>
        </row>
      </sheetData>
      <sheetData sheetId="969">
        <row r="1">
          <cell r="A1">
            <v>0</v>
          </cell>
        </row>
      </sheetData>
      <sheetData sheetId="970">
        <row r="1">
          <cell r="A1">
            <v>0</v>
          </cell>
        </row>
      </sheetData>
      <sheetData sheetId="971">
        <row r="1">
          <cell r="A1">
            <v>0</v>
          </cell>
        </row>
      </sheetData>
      <sheetData sheetId="972">
        <row r="1">
          <cell r="A1">
            <v>0</v>
          </cell>
        </row>
      </sheetData>
      <sheetData sheetId="973">
        <row r="1">
          <cell r="A1">
            <v>0</v>
          </cell>
        </row>
      </sheetData>
      <sheetData sheetId="974">
        <row r="1">
          <cell r="A1">
            <v>0</v>
          </cell>
        </row>
      </sheetData>
      <sheetData sheetId="975">
        <row r="1">
          <cell r="A1">
            <v>0</v>
          </cell>
        </row>
      </sheetData>
      <sheetData sheetId="976">
        <row r="1">
          <cell r="A1">
            <v>0</v>
          </cell>
        </row>
      </sheetData>
      <sheetData sheetId="977">
        <row r="1">
          <cell r="A1">
            <v>0</v>
          </cell>
        </row>
      </sheetData>
      <sheetData sheetId="978">
        <row r="1">
          <cell r="A1">
            <v>0</v>
          </cell>
        </row>
      </sheetData>
      <sheetData sheetId="979">
        <row r="1">
          <cell r="A1">
            <v>0</v>
          </cell>
        </row>
      </sheetData>
      <sheetData sheetId="980">
        <row r="1">
          <cell r="A1">
            <v>0</v>
          </cell>
        </row>
      </sheetData>
      <sheetData sheetId="981">
        <row r="1">
          <cell r="A1">
            <v>0</v>
          </cell>
        </row>
      </sheetData>
      <sheetData sheetId="982">
        <row r="1">
          <cell r="A1">
            <v>0</v>
          </cell>
        </row>
      </sheetData>
      <sheetData sheetId="983">
        <row r="1">
          <cell r="A1">
            <v>0</v>
          </cell>
        </row>
      </sheetData>
      <sheetData sheetId="984">
        <row r="1">
          <cell r="A1">
            <v>0</v>
          </cell>
        </row>
      </sheetData>
      <sheetData sheetId="985">
        <row r="1">
          <cell r="A1">
            <v>0</v>
          </cell>
        </row>
      </sheetData>
      <sheetData sheetId="986">
        <row r="1">
          <cell r="A1">
            <v>0</v>
          </cell>
        </row>
      </sheetData>
      <sheetData sheetId="987">
        <row r="1">
          <cell r="A1">
            <v>0</v>
          </cell>
        </row>
      </sheetData>
      <sheetData sheetId="988">
        <row r="1">
          <cell r="A1">
            <v>0</v>
          </cell>
        </row>
      </sheetData>
      <sheetData sheetId="989">
        <row r="1">
          <cell r="A1">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2">
          <cell r="A2">
            <v>0</v>
          </cell>
        </row>
      </sheetData>
      <sheetData sheetId="1080">
        <row r="2">
          <cell r="A2">
            <v>0</v>
          </cell>
        </row>
      </sheetData>
      <sheetData sheetId="1081">
        <row r="2">
          <cell r="A2">
            <v>0</v>
          </cell>
        </row>
      </sheetData>
      <sheetData sheetId="1082">
        <row r="2">
          <cell r="A2">
            <v>0</v>
          </cell>
        </row>
      </sheetData>
      <sheetData sheetId="1083">
        <row r="2">
          <cell r="A2">
            <v>0</v>
          </cell>
        </row>
      </sheetData>
      <sheetData sheetId="1084">
        <row r="2">
          <cell r="A2">
            <v>0</v>
          </cell>
        </row>
      </sheetData>
      <sheetData sheetId="1085">
        <row r="2">
          <cell r="A2">
            <v>0</v>
          </cell>
        </row>
      </sheetData>
      <sheetData sheetId="1086">
        <row r="2">
          <cell r="A2">
            <v>0</v>
          </cell>
        </row>
      </sheetData>
      <sheetData sheetId="1087">
        <row r="2">
          <cell r="A2">
            <v>0</v>
          </cell>
        </row>
      </sheetData>
      <sheetData sheetId="1088">
        <row r="2">
          <cell r="A2">
            <v>0</v>
          </cell>
        </row>
      </sheetData>
      <sheetData sheetId="1089">
        <row r="2">
          <cell r="A2">
            <v>0</v>
          </cell>
        </row>
      </sheetData>
      <sheetData sheetId="1090">
        <row r="2">
          <cell r="A2">
            <v>0</v>
          </cell>
        </row>
      </sheetData>
      <sheetData sheetId="1091">
        <row r="2">
          <cell r="A2">
            <v>0</v>
          </cell>
        </row>
      </sheetData>
      <sheetData sheetId="1092">
        <row r="2">
          <cell r="A2">
            <v>0</v>
          </cell>
        </row>
      </sheetData>
      <sheetData sheetId="1093">
        <row r="2">
          <cell r="A2">
            <v>0</v>
          </cell>
        </row>
      </sheetData>
      <sheetData sheetId="1094">
        <row r="2">
          <cell r="A2">
            <v>0</v>
          </cell>
        </row>
      </sheetData>
      <sheetData sheetId="1095">
        <row r="2">
          <cell r="A2">
            <v>0</v>
          </cell>
        </row>
      </sheetData>
      <sheetData sheetId="1096">
        <row r="2">
          <cell r="A2">
            <v>0</v>
          </cell>
        </row>
      </sheetData>
      <sheetData sheetId="1097">
        <row r="2">
          <cell r="A2">
            <v>0</v>
          </cell>
        </row>
      </sheetData>
      <sheetData sheetId="1098">
        <row r="2">
          <cell r="A2">
            <v>0</v>
          </cell>
        </row>
      </sheetData>
      <sheetData sheetId="1099">
        <row r="2">
          <cell r="A2">
            <v>0</v>
          </cell>
        </row>
      </sheetData>
      <sheetData sheetId="1100">
        <row r="2">
          <cell r="A2">
            <v>0</v>
          </cell>
        </row>
      </sheetData>
      <sheetData sheetId="1101">
        <row r="2">
          <cell r="A2">
            <v>0</v>
          </cell>
        </row>
      </sheetData>
      <sheetData sheetId="1102">
        <row r="2">
          <cell r="A2">
            <v>0</v>
          </cell>
        </row>
      </sheetData>
      <sheetData sheetId="1103">
        <row r="2">
          <cell r="A2">
            <v>0</v>
          </cell>
        </row>
      </sheetData>
      <sheetData sheetId="1104">
        <row r="2">
          <cell r="A2">
            <v>0</v>
          </cell>
        </row>
      </sheetData>
      <sheetData sheetId="1105">
        <row r="2">
          <cell r="A2">
            <v>0</v>
          </cell>
        </row>
      </sheetData>
      <sheetData sheetId="1106">
        <row r="2">
          <cell r="A2">
            <v>0</v>
          </cell>
        </row>
      </sheetData>
      <sheetData sheetId="1107">
        <row r="2">
          <cell r="A2">
            <v>0</v>
          </cell>
        </row>
      </sheetData>
      <sheetData sheetId="1108">
        <row r="2">
          <cell r="A2">
            <v>0</v>
          </cell>
        </row>
      </sheetData>
      <sheetData sheetId="1109">
        <row r="2">
          <cell r="A2">
            <v>0</v>
          </cell>
        </row>
      </sheetData>
      <sheetData sheetId="1110">
        <row r="2">
          <cell r="A2">
            <v>0</v>
          </cell>
        </row>
      </sheetData>
      <sheetData sheetId="1111">
        <row r="2">
          <cell r="A2">
            <v>0</v>
          </cell>
        </row>
      </sheetData>
      <sheetData sheetId="1112">
        <row r="2">
          <cell r="A2">
            <v>0</v>
          </cell>
        </row>
      </sheetData>
      <sheetData sheetId="1113">
        <row r="2">
          <cell r="A2">
            <v>0</v>
          </cell>
        </row>
      </sheetData>
      <sheetData sheetId="1114">
        <row r="2">
          <cell r="A2">
            <v>0</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2">
          <cell r="A2">
            <v>0</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2">
          <cell r="A2">
            <v>0</v>
          </cell>
        </row>
      </sheetData>
      <sheetData sheetId="1127">
        <row r="2">
          <cell r="A2">
            <v>0</v>
          </cell>
        </row>
      </sheetData>
      <sheetData sheetId="1128">
        <row r="2">
          <cell r="A2">
            <v>0</v>
          </cell>
        </row>
      </sheetData>
      <sheetData sheetId="1129">
        <row r="2">
          <cell r="A2">
            <v>0</v>
          </cell>
        </row>
      </sheetData>
      <sheetData sheetId="1130">
        <row r="2">
          <cell r="A2">
            <v>0</v>
          </cell>
        </row>
      </sheetData>
      <sheetData sheetId="1131">
        <row r="2">
          <cell r="A2">
            <v>0</v>
          </cell>
        </row>
      </sheetData>
      <sheetData sheetId="1132">
        <row r="2">
          <cell r="A2">
            <v>0</v>
          </cell>
        </row>
      </sheetData>
      <sheetData sheetId="1133">
        <row r="2">
          <cell r="A2">
            <v>0</v>
          </cell>
        </row>
      </sheetData>
      <sheetData sheetId="1134">
        <row r="2">
          <cell r="A2">
            <v>0</v>
          </cell>
        </row>
      </sheetData>
      <sheetData sheetId="1135">
        <row r="2">
          <cell r="A2">
            <v>0</v>
          </cell>
        </row>
      </sheetData>
      <sheetData sheetId="1136">
        <row r="2">
          <cell r="A2">
            <v>0</v>
          </cell>
        </row>
      </sheetData>
      <sheetData sheetId="1137">
        <row r="2">
          <cell r="A2">
            <v>0</v>
          </cell>
        </row>
      </sheetData>
      <sheetData sheetId="1138">
        <row r="2">
          <cell r="A2">
            <v>0</v>
          </cell>
        </row>
      </sheetData>
      <sheetData sheetId="1139">
        <row r="2">
          <cell r="A2">
            <v>0</v>
          </cell>
        </row>
      </sheetData>
      <sheetData sheetId="1140">
        <row r="2">
          <cell r="A2">
            <v>0</v>
          </cell>
        </row>
      </sheetData>
      <sheetData sheetId="1141">
        <row r="2">
          <cell r="A2">
            <v>0</v>
          </cell>
        </row>
      </sheetData>
      <sheetData sheetId="1142">
        <row r="2">
          <cell r="A2">
            <v>0</v>
          </cell>
        </row>
      </sheetData>
      <sheetData sheetId="1143">
        <row r="2">
          <cell r="A2">
            <v>0</v>
          </cell>
        </row>
      </sheetData>
      <sheetData sheetId="1144">
        <row r="2">
          <cell r="A2">
            <v>0</v>
          </cell>
        </row>
      </sheetData>
      <sheetData sheetId="1145">
        <row r="2">
          <cell r="A2">
            <v>0</v>
          </cell>
        </row>
      </sheetData>
      <sheetData sheetId="1146">
        <row r="2">
          <cell r="A2">
            <v>0</v>
          </cell>
        </row>
      </sheetData>
      <sheetData sheetId="1147">
        <row r="2">
          <cell r="A2">
            <v>0</v>
          </cell>
        </row>
      </sheetData>
      <sheetData sheetId="1148">
        <row r="2">
          <cell r="A2">
            <v>0</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2">
          <cell r="A2">
            <v>0</v>
          </cell>
        </row>
      </sheetData>
      <sheetData sheetId="1243">
        <row r="2">
          <cell r="A2">
            <v>0</v>
          </cell>
        </row>
      </sheetData>
      <sheetData sheetId="1244">
        <row r="2">
          <cell r="A2">
            <v>0</v>
          </cell>
        </row>
      </sheetData>
      <sheetData sheetId="1245">
        <row r="2">
          <cell r="A2">
            <v>0</v>
          </cell>
        </row>
      </sheetData>
      <sheetData sheetId="1246">
        <row r="2">
          <cell r="A2">
            <v>0</v>
          </cell>
        </row>
      </sheetData>
      <sheetData sheetId="1247">
        <row r="2">
          <cell r="A2">
            <v>0</v>
          </cell>
        </row>
      </sheetData>
      <sheetData sheetId="1248">
        <row r="2">
          <cell r="A2">
            <v>0</v>
          </cell>
        </row>
      </sheetData>
      <sheetData sheetId="1249">
        <row r="2">
          <cell r="A2">
            <v>0</v>
          </cell>
        </row>
      </sheetData>
      <sheetData sheetId="1250">
        <row r="2">
          <cell r="A2">
            <v>0</v>
          </cell>
        </row>
      </sheetData>
      <sheetData sheetId="1251">
        <row r="2">
          <cell r="A2">
            <v>0</v>
          </cell>
        </row>
      </sheetData>
      <sheetData sheetId="1252">
        <row r="2">
          <cell r="A2">
            <v>0</v>
          </cell>
        </row>
      </sheetData>
      <sheetData sheetId="1253">
        <row r="2">
          <cell r="A2">
            <v>0</v>
          </cell>
        </row>
      </sheetData>
      <sheetData sheetId="1254">
        <row r="2">
          <cell r="A2">
            <v>0</v>
          </cell>
        </row>
      </sheetData>
      <sheetData sheetId="1255">
        <row r="2">
          <cell r="A2">
            <v>0</v>
          </cell>
        </row>
      </sheetData>
      <sheetData sheetId="1256">
        <row r="2">
          <cell r="A2">
            <v>0</v>
          </cell>
        </row>
      </sheetData>
      <sheetData sheetId="1257">
        <row r="2">
          <cell r="A2">
            <v>0</v>
          </cell>
        </row>
      </sheetData>
      <sheetData sheetId="1258">
        <row r="2">
          <cell r="A2">
            <v>0</v>
          </cell>
        </row>
      </sheetData>
      <sheetData sheetId="1259">
        <row r="2">
          <cell r="A2">
            <v>0</v>
          </cell>
        </row>
      </sheetData>
      <sheetData sheetId="1260">
        <row r="2">
          <cell r="A2">
            <v>0</v>
          </cell>
        </row>
      </sheetData>
      <sheetData sheetId="1261">
        <row r="2">
          <cell r="A2">
            <v>0</v>
          </cell>
        </row>
      </sheetData>
      <sheetData sheetId="1262">
        <row r="2">
          <cell r="A2">
            <v>0</v>
          </cell>
        </row>
      </sheetData>
      <sheetData sheetId="1263">
        <row r="2">
          <cell r="A2">
            <v>0</v>
          </cell>
        </row>
      </sheetData>
      <sheetData sheetId="1264">
        <row r="2">
          <cell r="A2">
            <v>0</v>
          </cell>
        </row>
      </sheetData>
      <sheetData sheetId="1265">
        <row r="2">
          <cell r="A2">
            <v>0</v>
          </cell>
        </row>
      </sheetData>
      <sheetData sheetId="1266">
        <row r="2">
          <cell r="A2">
            <v>0</v>
          </cell>
        </row>
      </sheetData>
      <sheetData sheetId="1267">
        <row r="2">
          <cell r="A2">
            <v>0</v>
          </cell>
        </row>
      </sheetData>
      <sheetData sheetId="1268">
        <row r="2">
          <cell r="A2">
            <v>0</v>
          </cell>
        </row>
      </sheetData>
      <sheetData sheetId="1269">
        <row r="2">
          <cell r="A2">
            <v>0</v>
          </cell>
        </row>
      </sheetData>
      <sheetData sheetId="1270">
        <row r="2">
          <cell r="A2">
            <v>0</v>
          </cell>
        </row>
      </sheetData>
      <sheetData sheetId="1271">
        <row r="2">
          <cell r="A2">
            <v>0</v>
          </cell>
        </row>
      </sheetData>
      <sheetData sheetId="1272">
        <row r="2">
          <cell r="A2">
            <v>0</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2">
          <cell r="A2">
            <v>0</v>
          </cell>
        </row>
      </sheetData>
      <sheetData sheetId="1279">
        <row r="2">
          <cell r="A2">
            <v>0</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2">
          <cell r="A2">
            <v>0</v>
          </cell>
        </row>
      </sheetData>
      <sheetData sheetId="1285">
        <row r="2">
          <cell r="A2">
            <v>0</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2">
          <cell r="A2">
            <v>0</v>
          </cell>
        </row>
      </sheetData>
      <sheetData sheetId="1291">
        <row r="2">
          <cell r="A2">
            <v>0</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2">
          <cell r="A2">
            <v>0</v>
          </cell>
        </row>
      </sheetData>
      <sheetData sheetId="1297">
        <row r="2">
          <cell r="A2">
            <v>0</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2">
          <cell r="A2">
            <v>0</v>
          </cell>
        </row>
      </sheetData>
      <sheetData sheetId="1303">
        <row r="2">
          <cell r="A2">
            <v>0</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2">
          <cell r="A2">
            <v>0</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2">
          <cell r="A2">
            <v>0</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2">
          <cell r="A2">
            <v>0</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row r="2">
          <cell r="A2">
            <v>0</v>
          </cell>
        </row>
      </sheetData>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2">
          <cell r="A2">
            <v>0</v>
          </cell>
        </row>
      </sheetData>
      <sheetData sheetId="1492">
        <row r="2">
          <cell r="A2">
            <v>0</v>
          </cell>
        </row>
      </sheetData>
      <sheetData sheetId="1493">
        <row r="2">
          <cell r="A2">
            <v>0</v>
          </cell>
        </row>
      </sheetData>
      <sheetData sheetId="1494">
        <row r="2">
          <cell r="A2">
            <v>0</v>
          </cell>
        </row>
      </sheetData>
      <sheetData sheetId="1495">
        <row r="2">
          <cell r="A2">
            <v>0</v>
          </cell>
        </row>
      </sheetData>
      <sheetData sheetId="1496">
        <row r="2">
          <cell r="A2">
            <v>0</v>
          </cell>
        </row>
      </sheetData>
      <sheetData sheetId="1497">
        <row r="2">
          <cell r="A2">
            <v>0</v>
          </cell>
        </row>
      </sheetData>
      <sheetData sheetId="1498">
        <row r="2">
          <cell r="A2">
            <v>0</v>
          </cell>
        </row>
      </sheetData>
      <sheetData sheetId="1499">
        <row r="2">
          <cell r="A2">
            <v>0</v>
          </cell>
        </row>
      </sheetData>
      <sheetData sheetId="1500">
        <row r="2">
          <cell r="A2">
            <v>0</v>
          </cell>
        </row>
      </sheetData>
      <sheetData sheetId="1501">
        <row r="2">
          <cell r="A2">
            <v>0</v>
          </cell>
        </row>
      </sheetData>
      <sheetData sheetId="1502">
        <row r="2">
          <cell r="A2">
            <v>0</v>
          </cell>
        </row>
      </sheetData>
      <sheetData sheetId="1503">
        <row r="2">
          <cell r="A2">
            <v>0</v>
          </cell>
        </row>
      </sheetData>
      <sheetData sheetId="1504">
        <row r="2">
          <cell r="A2">
            <v>0</v>
          </cell>
        </row>
      </sheetData>
      <sheetData sheetId="1505">
        <row r="2">
          <cell r="A2">
            <v>0</v>
          </cell>
        </row>
      </sheetData>
      <sheetData sheetId="1506">
        <row r="2">
          <cell r="A2">
            <v>0</v>
          </cell>
        </row>
      </sheetData>
      <sheetData sheetId="1507">
        <row r="2">
          <cell r="A2">
            <v>0</v>
          </cell>
        </row>
      </sheetData>
      <sheetData sheetId="1508">
        <row r="2">
          <cell r="A2">
            <v>0</v>
          </cell>
        </row>
      </sheetData>
      <sheetData sheetId="1509">
        <row r="2">
          <cell r="A2">
            <v>0</v>
          </cell>
        </row>
      </sheetData>
      <sheetData sheetId="1510">
        <row r="2">
          <cell r="A2">
            <v>0</v>
          </cell>
        </row>
      </sheetData>
      <sheetData sheetId="1511">
        <row r="2">
          <cell r="A2">
            <v>0</v>
          </cell>
        </row>
      </sheetData>
      <sheetData sheetId="1512">
        <row r="2">
          <cell r="A2">
            <v>0</v>
          </cell>
        </row>
      </sheetData>
      <sheetData sheetId="1513">
        <row r="2">
          <cell r="A2">
            <v>0</v>
          </cell>
        </row>
      </sheetData>
      <sheetData sheetId="1514">
        <row r="2">
          <cell r="A2">
            <v>0</v>
          </cell>
        </row>
      </sheetData>
      <sheetData sheetId="1515">
        <row r="2">
          <cell r="A2">
            <v>0</v>
          </cell>
        </row>
      </sheetData>
      <sheetData sheetId="1516">
        <row r="2">
          <cell r="A2">
            <v>0</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2">
          <cell r="A2">
            <v>0</v>
          </cell>
        </row>
      </sheetData>
      <sheetData sheetId="1522">
        <row r="2">
          <cell r="A2">
            <v>0</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2">
          <cell r="A2">
            <v>0</v>
          </cell>
        </row>
      </sheetData>
      <sheetData sheetId="1528">
        <row r="2">
          <cell r="A2">
            <v>0</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2">
          <cell r="A2">
            <v>0</v>
          </cell>
        </row>
      </sheetData>
      <sheetData sheetId="1534">
        <row r="2">
          <cell r="A2">
            <v>0</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2">
          <cell r="A2">
            <v>0</v>
          </cell>
        </row>
      </sheetData>
      <sheetData sheetId="1540">
        <row r="2">
          <cell r="A2">
            <v>0</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2">
          <cell r="A2">
            <v>0</v>
          </cell>
        </row>
      </sheetData>
      <sheetData sheetId="1546">
        <row r="2">
          <cell r="A2">
            <v>0</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2">
          <cell r="A2">
            <v>0</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2">
          <cell r="A2">
            <v>0</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2">
          <cell r="A2">
            <v>0</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row r="2">
          <cell r="A2">
            <v>0</v>
          </cell>
        </row>
      </sheetData>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2">
          <cell r="A2">
            <v>0</v>
          </cell>
        </row>
      </sheetData>
      <sheetData sheetId="1735">
        <row r="2">
          <cell r="A2">
            <v>0</v>
          </cell>
        </row>
      </sheetData>
      <sheetData sheetId="1736">
        <row r="2">
          <cell r="A2">
            <v>0</v>
          </cell>
        </row>
      </sheetData>
      <sheetData sheetId="1737">
        <row r="2">
          <cell r="A2">
            <v>0</v>
          </cell>
        </row>
      </sheetData>
      <sheetData sheetId="1738">
        <row r="2">
          <cell r="A2">
            <v>0</v>
          </cell>
        </row>
      </sheetData>
      <sheetData sheetId="1739">
        <row r="2">
          <cell r="A2">
            <v>0</v>
          </cell>
        </row>
      </sheetData>
      <sheetData sheetId="1740">
        <row r="2">
          <cell r="A2">
            <v>0</v>
          </cell>
        </row>
      </sheetData>
      <sheetData sheetId="1741">
        <row r="2">
          <cell r="A2">
            <v>0</v>
          </cell>
        </row>
      </sheetData>
      <sheetData sheetId="1742">
        <row r="2">
          <cell r="A2">
            <v>0</v>
          </cell>
        </row>
      </sheetData>
      <sheetData sheetId="1743">
        <row r="2">
          <cell r="A2">
            <v>0</v>
          </cell>
        </row>
      </sheetData>
      <sheetData sheetId="1744">
        <row r="2">
          <cell r="A2">
            <v>0</v>
          </cell>
        </row>
      </sheetData>
      <sheetData sheetId="1745">
        <row r="2">
          <cell r="A2">
            <v>0</v>
          </cell>
        </row>
      </sheetData>
      <sheetData sheetId="1746">
        <row r="2">
          <cell r="A2">
            <v>0</v>
          </cell>
        </row>
      </sheetData>
      <sheetData sheetId="1747">
        <row r="2">
          <cell r="A2">
            <v>0</v>
          </cell>
        </row>
      </sheetData>
      <sheetData sheetId="1748">
        <row r="2">
          <cell r="A2">
            <v>0</v>
          </cell>
        </row>
      </sheetData>
      <sheetData sheetId="1749">
        <row r="2">
          <cell r="A2">
            <v>0</v>
          </cell>
        </row>
      </sheetData>
      <sheetData sheetId="1750">
        <row r="2">
          <cell r="A2">
            <v>0</v>
          </cell>
        </row>
      </sheetData>
      <sheetData sheetId="1751">
        <row r="2">
          <cell r="A2">
            <v>0</v>
          </cell>
        </row>
      </sheetData>
      <sheetData sheetId="1752">
        <row r="2">
          <cell r="A2">
            <v>0</v>
          </cell>
        </row>
      </sheetData>
      <sheetData sheetId="1753">
        <row r="2">
          <cell r="A2">
            <v>0</v>
          </cell>
        </row>
      </sheetData>
      <sheetData sheetId="1754">
        <row r="2">
          <cell r="A2">
            <v>0</v>
          </cell>
        </row>
      </sheetData>
      <sheetData sheetId="1755">
        <row r="2">
          <cell r="A2">
            <v>0</v>
          </cell>
        </row>
      </sheetData>
      <sheetData sheetId="1756">
        <row r="2">
          <cell r="A2">
            <v>0</v>
          </cell>
        </row>
      </sheetData>
      <sheetData sheetId="1757">
        <row r="2">
          <cell r="A2">
            <v>0</v>
          </cell>
        </row>
      </sheetData>
      <sheetData sheetId="1758">
        <row r="2">
          <cell r="A2">
            <v>0</v>
          </cell>
        </row>
      </sheetData>
      <sheetData sheetId="1759">
        <row r="2">
          <cell r="A2">
            <v>0</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2">
          <cell r="A2">
            <v>0</v>
          </cell>
        </row>
      </sheetData>
      <sheetData sheetId="1765">
        <row r="2">
          <cell r="A2">
            <v>0</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2">
          <cell r="A2">
            <v>0</v>
          </cell>
        </row>
      </sheetData>
      <sheetData sheetId="1771">
        <row r="2">
          <cell r="A2">
            <v>0</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2">
          <cell r="A2">
            <v>0</v>
          </cell>
        </row>
      </sheetData>
      <sheetData sheetId="1777">
        <row r="2">
          <cell r="A2">
            <v>0</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2">
          <cell r="A2">
            <v>0</v>
          </cell>
        </row>
      </sheetData>
      <sheetData sheetId="1783">
        <row r="2">
          <cell r="A2">
            <v>0</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2">
          <cell r="A2">
            <v>0</v>
          </cell>
        </row>
      </sheetData>
      <sheetData sheetId="1789">
        <row r="2">
          <cell r="A2">
            <v>0</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2">
          <cell r="A2">
            <v>0</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2">
          <cell r="A2">
            <v>0</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2">
          <cell r="A2">
            <v>0</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row r="2">
          <cell r="A2">
            <v>0</v>
          </cell>
        </row>
      </sheetData>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2">
          <cell r="A2">
            <v>0</v>
          </cell>
        </row>
      </sheetData>
      <sheetData sheetId="1978">
        <row r="2">
          <cell r="A2">
            <v>0</v>
          </cell>
        </row>
      </sheetData>
      <sheetData sheetId="1979">
        <row r="2">
          <cell r="A2">
            <v>0</v>
          </cell>
        </row>
      </sheetData>
      <sheetData sheetId="1980">
        <row r="2">
          <cell r="A2">
            <v>0</v>
          </cell>
        </row>
      </sheetData>
      <sheetData sheetId="1981">
        <row r="2">
          <cell r="A2">
            <v>0</v>
          </cell>
        </row>
      </sheetData>
      <sheetData sheetId="1982">
        <row r="2">
          <cell r="A2">
            <v>0</v>
          </cell>
        </row>
      </sheetData>
      <sheetData sheetId="1983">
        <row r="2">
          <cell r="A2">
            <v>0</v>
          </cell>
        </row>
      </sheetData>
      <sheetData sheetId="1984">
        <row r="2">
          <cell r="A2">
            <v>0</v>
          </cell>
        </row>
      </sheetData>
      <sheetData sheetId="1985">
        <row r="2">
          <cell r="A2">
            <v>0</v>
          </cell>
        </row>
      </sheetData>
      <sheetData sheetId="1986">
        <row r="2">
          <cell r="A2">
            <v>0</v>
          </cell>
        </row>
      </sheetData>
      <sheetData sheetId="1987">
        <row r="2">
          <cell r="A2">
            <v>0</v>
          </cell>
        </row>
      </sheetData>
      <sheetData sheetId="1988">
        <row r="2">
          <cell r="A2">
            <v>0</v>
          </cell>
        </row>
      </sheetData>
      <sheetData sheetId="1989">
        <row r="2">
          <cell r="A2">
            <v>0</v>
          </cell>
        </row>
      </sheetData>
      <sheetData sheetId="1990">
        <row r="2">
          <cell r="A2">
            <v>0</v>
          </cell>
        </row>
      </sheetData>
      <sheetData sheetId="1991">
        <row r="2">
          <cell r="A2">
            <v>0</v>
          </cell>
        </row>
      </sheetData>
      <sheetData sheetId="1992">
        <row r="2">
          <cell r="A2">
            <v>0</v>
          </cell>
        </row>
      </sheetData>
      <sheetData sheetId="1993">
        <row r="2">
          <cell r="A2">
            <v>0</v>
          </cell>
        </row>
      </sheetData>
      <sheetData sheetId="1994">
        <row r="2">
          <cell r="A2">
            <v>0</v>
          </cell>
        </row>
      </sheetData>
      <sheetData sheetId="1995">
        <row r="2">
          <cell r="A2">
            <v>0</v>
          </cell>
        </row>
      </sheetData>
      <sheetData sheetId="1996">
        <row r="2">
          <cell r="A2">
            <v>0</v>
          </cell>
        </row>
      </sheetData>
      <sheetData sheetId="1997">
        <row r="2">
          <cell r="A2">
            <v>0</v>
          </cell>
        </row>
      </sheetData>
      <sheetData sheetId="1998">
        <row r="2">
          <cell r="A2">
            <v>0</v>
          </cell>
        </row>
      </sheetData>
      <sheetData sheetId="1999">
        <row r="2">
          <cell r="A2">
            <v>0</v>
          </cell>
        </row>
      </sheetData>
      <sheetData sheetId="2000">
        <row r="2">
          <cell r="A2">
            <v>0</v>
          </cell>
        </row>
      </sheetData>
      <sheetData sheetId="2001">
        <row r="2">
          <cell r="A2">
            <v>0</v>
          </cell>
        </row>
      </sheetData>
      <sheetData sheetId="2002">
        <row r="2">
          <cell r="A2">
            <v>0</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2">
          <cell r="A2">
            <v>0</v>
          </cell>
        </row>
      </sheetData>
      <sheetData sheetId="2008">
        <row r="2">
          <cell r="A2">
            <v>0</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2">
          <cell r="A2">
            <v>0</v>
          </cell>
        </row>
      </sheetData>
      <sheetData sheetId="2014">
        <row r="2">
          <cell r="A2">
            <v>0</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2">
          <cell r="A2">
            <v>0</v>
          </cell>
        </row>
      </sheetData>
      <sheetData sheetId="2020">
        <row r="2">
          <cell r="A2">
            <v>0</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2">
          <cell r="A2">
            <v>0</v>
          </cell>
        </row>
      </sheetData>
      <sheetData sheetId="2026">
        <row r="2">
          <cell r="A2">
            <v>0</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2">
          <cell r="A2">
            <v>0</v>
          </cell>
        </row>
      </sheetData>
      <sheetData sheetId="2032">
        <row r="2">
          <cell r="A2">
            <v>0</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2">
          <cell r="A2">
            <v>0</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2">
          <cell r="A2">
            <v>0</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2">
          <cell r="A2">
            <v>0</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row r="2">
          <cell r="A2">
            <v>0</v>
          </cell>
        </row>
      </sheetData>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refreshError="1"/>
      <sheetData sheetId="2180" refreshError="1"/>
      <sheetData sheetId="2181"/>
      <sheetData sheetId="2182" refreshError="1"/>
      <sheetData sheetId="2183" refreshError="1"/>
      <sheetData sheetId="2184" refreshError="1"/>
      <sheetData sheetId="2185" refreshError="1"/>
      <sheetData sheetId="2186" refreshError="1"/>
      <sheetData sheetId="2187">
        <row r="4">
          <cell r="A4" t="str">
            <v>№  п/п</v>
          </cell>
        </row>
      </sheetData>
      <sheetData sheetId="2188">
        <row r="2">
          <cell r="A2">
            <v>0</v>
          </cell>
        </row>
      </sheetData>
      <sheetData sheetId="2189">
        <row r="2">
          <cell r="A2">
            <v>0</v>
          </cell>
        </row>
      </sheetData>
      <sheetData sheetId="2190" refreshError="1"/>
      <sheetData sheetId="2191" refreshError="1"/>
      <sheetData sheetId="2192" refreshError="1"/>
      <sheetData sheetId="2193" refreshError="1"/>
      <sheetData sheetId="2194"/>
      <sheetData sheetId="2195" refreshError="1"/>
      <sheetData sheetId="2196" refreshError="1"/>
      <sheetData sheetId="2197" refreshError="1"/>
      <sheetData sheetId="2198" refreshError="1"/>
      <sheetData sheetId="2199" refreshError="1"/>
      <sheetData sheetId="2200" refreshError="1"/>
      <sheetData sheetId="2201" refreshError="1"/>
      <sheetData sheetId="2202">
        <row r="4">
          <cell r="E4">
            <v>0</v>
          </cell>
        </row>
      </sheetData>
      <sheetData sheetId="2203" refreshError="1"/>
      <sheetData sheetId="2204" refreshError="1"/>
      <sheetData sheetId="220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 val="bplan2000_5"/>
      <sheetName val="Master Cashflows - Contractual"/>
      <sheetName val="Гр5(о)"/>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zoomScale="90" zoomScaleSheetLayoutView="90" workbookViewId="0">
      <selection activeCell="C22" sqref="C22"/>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customHeight="1" x14ac:dyDescent="0.2">
      <c r="A1" s="17"/>
      <c r="B1" s="17"/>
      <c r="D1" s="30"/>
      <c r="G1" s="15"/>
      <c r="H1" s="15"/>
    </row>
    <row r="2" spans="1:23" s="11" customFormat="1" ht="18.75" customHeight="1" x14ac:dyDescent="0.3">
      <c r="A2" s="17"/>
      <c r="B2" s="17"/>
      <c r="D2" s="14"/>
      <c r="G2" s="15"/>
      <c r="H2" s="15"/>
    </row>
    <row r="3" spans="1:23" s="11" customFormat="1" ht="18.75" x14ac:dyDescent="0.3">
      <c r="A3" s="16"/>
      <c r="B3" s="16"/>
      <c r="D3" s="14"/>
      <c r="G3" s="15"/>
      <c r="H3" s="15"/>
    </row>
    <row r="4" spans="1:23" s="11" customFormat="1" ht="18.75" x14ac:dyDescent="0.3">
      <c r="A4" s="16"/>
      <c r="B4" s="16"/>
      <c r="G4" s="15"/>
      <c r="H4" s="15"/>
      <c r="I4" s="14"/>
    </row>
    <row r="5" spans="1:23" s="11" customFormat="1" ht="15.75" x14ac:dyDescent="0.25">
      <c r="A5" s="290" t="s">
        <v>302</v>
      </c>
      <c r="B5" s="290"/>
      <c r="C5" s="290"/>
      <c r="D5" s="290"/>
      <c r="E5" s="94"/>
      <c r="F5" s="94"/>
      <c r="G5" s="94"/>
      <c r="H5" s="94"/>
      <c r="I5" s="94"/>
      <c r="J5" s="94"/>
      <c r="K5" s="94"/>
    </row>
    <row r="6" spans="1:23" s="11" customFormat="1" ht="18.75" x14ac:dyDescent="0.3">
      <c r="A6" s="16"/>
      <c r="B6" s="16"/>
      <c r="G6" s="15"/>
      <c r="H6" s="15"/>
      <c r="I6" s="14"/>
    </row>
    <row r="7" spans="1:23" s="11" customFormat="1" ht="18.75" x14ac:dyDescent="0.2">
      <c r="A7" s="294" t="s">
        <v>7</v>
      </c>
      <c r="B7" s="294"/>
      <c r="C7" s="294"/>
      <c r="D7" s="294"/>
      <c r="E7" s="12"/>
      <c r="F7" s="12"/>
      <c r="G7" s="12"/>
      <c r="H7" s="12"/>
      <c r="I7" s="12"/>
      <c r="J7" s="12"/>
      <c r="K7" s="12"/>
      <c r="L7" s="12"/>
      <c r="M7" s="12"/>
      <c r="N7" s="12"/>
      <c r="O7" s="12"/>
      <c r="P7" s="12"/>
      <c r="Q7" s="12"/>
      <c r="R7" s="12"/>
      <c r="S7" s="12"/>
      <c r="T7" s="12"/>
      <c r="U7" s="12"/>
      <c r="V7" s="12"/>
      <c r="W7" s="12"/>
    </row>
    <row r="8" spans="1:23" s="11" customFormat="1" ht="18.75" x14ac:dyDescent="0.2">
      <c r="A8" s="13"/>
      <c r="B8" s="100"/>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293" t="s">
        <v>290</v>
      </c>
      <c r="B9" s="293"/>
      <c r="C9" s="293"/>
      <c r="D9" s="293"/>
      <c r="E9" s="7"/>
      <c r="F9" s="7"/>
      <c r="G9" s="7"/>
      <c r="H9" s="7"/>
      <c r="I9" s="7"/>
      <c r="J9" s="12"/>
      <c r="K9" s="12"/>
      <c r="L9" s="12"/>
      <c r="M9" s="12"/>
      <c r="N9" s="12"/>
      <c r="O9" s="12"/>
      <c r="P9" s="12"/>
      <c r="Q9" s="12"/>
      <c r="R9" s="12"/>
      <c r="S9" s="12"/>
      <c r="T9" s="12"/>
      <c r="U9" s="12"/>
      <c r="V9" s="12"/>
      <c r="W9" s="12"/>
    </row>
    <row r="10" spans="1:23" s="11" customFormat="1" ht="18.75" x14ac:dyDescent="0.2">
      <c r="A10" s="291" t="s">
        <v>6</v>
      </c>
      <c r="B10" s="291"/>
      <c r="C10" s="291"/>
      <c r="D10" s="291"/>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2"/>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293" t="s">
        <v>291</v>
      </c>
      <c r="B12" s="293"/>
      <c r="C12" s="293"/>
      <c r="D12" s="293"/>
      <c r="E12" s="7"/>
      <c r="F12" s="7"/>
      <c r="G12" s="7"/>
      <c r="H12" s="7"/>
      <c r="I12" s="7"/>
      <c r="J12" s="7"/>
      <c r="K12" s="7"/>
      <c r="L12" s="7"/>
      <c r="M12" s="7"/>
      <c r="N12" s="7"/>
      <c r="O12" s="7"/>
      <c r="P12" s="7"/>
      <c r="Q12" s="7"/>
      <c r="R12" s="7"/>
      <c r="S12" s="7"/>
      <c r="T12" s="7"/>
      <c r="U12" s="7"/>
      <c r="V12" s="7"/>
      <c r="W12" s="7"/>
    </row>
    <row r="13" spans="1:23" s="2" customFormat="1" ht="15" customHeight="1" x14ac:dyDescent="0.2">
      <c r="A13" s="291" t="s">
        <v>5</v>
      </c>
      <c r="B13" s="291"/>
      <c r="C13" s="291"/>
      <c r="D13" s="291"/>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1"/>
      <c r="C14" s="3"/>
      <c r="D14" s="3"/>
      <c r="E14" s="3"/>
      <c r="F14" s="3"/>
      <c r="G14" s="3"/>
      <c r="H14" s="3"/>
      <c r="I14" s="3"/>
      <c r="J14" s="3"/>
      <c r="K14" s="3"/>
      <c r="L14" s="3"/>
      <c r="M14" s="3"/>
      <c r="N14" s="3"/>
      <c r="O14" s="3"/>
      <c r="P14" s="3"/>
      <c r="Q14" s="3"/>
      <c r="R14" s="3"/>
      <c r="S14" s="3"/>
      <c r="T14" s="3"/>
    </row>
    <row r="15" spans="1:23" s="2" customFormat="1" ht="15" customHeight="1" x14ac:dyDescent="0.2">
      <c r="A15" s="292" t="s">
        <v>149</v>
      </c>
      <c r="B15" s="292"/>
      <c r="C15" s="293"/>
      <c r="D15" s="293"/>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1"/>
      <c r="C16" s="5"/>
      <c r="D16" s="5"/>
      <c r="E16" s="5"/>
      <c r="F16" s="5"/>
      <c r="G16" s="5"/>
      <c r="H16" s="5"/>
      <c r="I16" s="5"/>
      <c r="J16" s="3"/>
      <c r="K16" s="3"/>
      <c r="L16" s="3"/>
      <c r="M16" s="3"/>
      <c r="N16" s="3"/>
      <c r="O16" s="3"/>
      <c r="P16" s="3"/>
      <c r="Q16" s="3"/>
      <c r="R16" s="3"/>
      <c r="S16" s="3"/>
      <c r="T16" s="3"/>
    </row>
    <row r="17" spans="1:23" s="2" customFormat="1" ht="39.75" customHeight="1" x14ac:dyDescent="0.2">
      <c r="A17" s="22" t="s">
        <v>4</v>
      </c>
      <c r="B17" s="23" t="s">
        <v>158</v>
      </c>
      <c r="C17" s="29" t="s">
        <v>19</v>
      </c>
      <c r="D17" s="28" t="s">
        <v>18</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8">
        <v>1</v>
      </c>
      <c r="B18" s="29">
        <v>2</v>
      </c>
      <c r="C18" s="28">
        <v>3</v>
      </c>
      <c r="D18" s="29">
        <v>4</v>
      </c>
      <c r="E18" s="26"/>
      <c r="F18" s="26"/>
      <c r="G18" s="26"/>
      <c r="H18" s="26"/>
      <c r="I18" s="26"/>
      <c r="J18" s="25"/>
      <c r="K18" s="25"/>
      <c r="L18" s="25"/>
      <c r="M18" s="25"/>
      <c r="N18" s="25"/>
      <c r="O18" s="25"/>
      <c r="P18" s="25"/>
      <c r="Q18" s="25"/>
      <c r="R18" s="25"/>
      <c r="S18" s="25"/>
      <c r="T18" s="25"/>
      <c r="U18" s="24"/>
      <c r="V18" s="24"/>
      <c r="W18" s="24"/>
    </row>
    <row r="19" spans="1:23" s="2" customFormat="1" ht="78.75" customHeight="1" x14ac:dyDescent="0.2">
      <c r="A19" s="21" t="s">
        <v>17</v>
      </c>
      <c r="B19" s="127" t="s">
        <v>165</v>
      </c>
      <c r="C19" s="27" t="s">
        <v>185</v>
      </c>
      <c r="D19" s="28" t="s">
        <v>208</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16</v>
      </c>
      <c r="B20" s="127" t="s">
        <v>165</v>
      </c>
      <c r="C20" s="27" t="s">
        <v>145</v>
      </c>
      <c r="D20" s="28" t="s">
        <v>292</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15</v>
      </c>
      <c r="B21" s="127" t="s">
        <v>165</v>
      </c>
      <c r="C21" s="27" t="s">
        <v>73</v>
      </c>
      <c r="D21" s="28" t="s">
        <v>196</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14</v>
      </c>
      <c r="B22" s="127" t="s">
        <v>165</v>
      </c>
      <c r="C22" s="27" t="s">
        <v>11</v>
      </c>
      <c r="D22" s="28">
        <v>2025</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13</v>
      </c>
      <c r="B23" s="127" t="s">
        <v>165</v>
      </c>
      <c r="C23" s="27" t="s">
        <v>9</v>
      </c>
      <c r="D23" s="28">
        <v>2029</v>
      </c>
      <c r="E23" s="26"/>
      <c r="F23" s="26"/>
      <c r="G23" s="26"/>
      <c r="H23" s="26"/>
      <c r="I23" s="26"/>
      <c r="J23" s="25"/>
      <c r="K23" s="25"/>
      <c r="L23" s="25"/>
      <c r="M23" s="25"/>
      <c r="N23" s="25"/>
      <c r="O23" s="25"/>
      <c r="P23" s="25"/>
      <c r="Q23" s="25"/>
      <c r="R23" s="25"/>
      <c r="S23" s="25"/>
      <c r="T23" s="25"/>
      <c r="U23" s="24"/>
      <c r="V23" s="24"/>
      <c r="W23" s="24"/>
    </row>
    <row r="24" spans="1:23" ht="47.25" x14ac:dyDescent="0.25">
      <c r="A24" s="21" t="s">
        <v>12</v>
      </c>
      <c r="B24" s="128" t="s">
        <v>162</v>
      </c>
      <c r="C24" s="31" t="s">
        <v>168</v>
      </c>
      <c r="D24" s="28" t="s">
        <v>293</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10</v>
      </c>
      <c r="B25" s="128" t="s">
        <v>163</v>
      </c>
      <c r="C25" s="31" t="s">
        <v>187</v>
      </c>
      <c r="D25" s="28" t="s">
        <v>186</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8</v>
      </c>
      <c r="B26" s="128" t="s">
        <v>163</v>
      </c>
      <c r="C26" s="31" t="s">
        <v>155</v>
      </c>
      <c r="D26" s="28" t="s">
        <v>188</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22</v>
      </c>
      <c r="B27" s="128" t="s">
        <v>159</v>
      </c>
      <c r="C27" s="31" t="s">
        <v>138</v>
      </c>
      <c r="D27" s="28" t="s">
        <v>169</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21</v>
      </c>
      <c r="B28" s="128" t="s">
        <v>160</v>
      </c>
      <c r="C28" s="31" t="s">
        <v>150</v>
      </c>
      <c r="D28" s="28" t="s">
        <v>198</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20</v>
      </c>
      <c r="B29" s="128" t="s">
        <v>161</v>
      </c>
      <c r="C29" s="31" t="s">
        <v>151</v>
      </c>
      <c r="D29" s="133" t="s">
        <v>197</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136</v>
      </c>
      <c r="B30" s="128" t="s">
        <v>164</v>
      </c>
      <c r="C30" s="31" t="s">
        <v>152</v>
      </c>
      <c r="D30" s="28" t="s">
        <v>189</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133</v>
      </c>
      <c r="B31" s="128" t="s">
        <v>180</v>
      </c>
      <c r="C31" s="31" t="s">
        <v>183</v>
      </c>
      <c r="D31" s="28" t="s">
        <v>189</v>
      </c>
      <c r="E31" s="20"/>
      <c r="F31" s="20"/>
      <c r="G31" s="20"/>
      <c r="H31" s="20"/>
      <c r="I31" s="20"/>
      <c r="J31" s="20"/>
      <c r="K31" s="20"/>
      <c r="L31" s="20"/>
      <c r="M31" s="20"/>
      <c r="N31" s="20"/>
      <c r="O31" s="20"/>
      <c r="P31" s="20"/>
      <c r="Q31" s="20"/>
      <c r="R31" s="20"/>
      <c r="S31" s="20"/>
      <c r="T31" s="20"/>
      <c r="U31" s="20"/>
      <c r="V31" s="20"/>
      <c r="W31" s="20"/>
    </row>
    <row r="32" spans="1:23" ht="189" x14ac:dyDescent="0.25">
      <c r="A32" s="21" t="s">
        <v>179</v>
      </c>
      <c r="B32" s="128" t="s">
        <v>181</v>
      </c>
      <c r="C32" s="31" t="s">
        <v>182</v>
      </c>
      <c r="D32" s="28" t="s">
        <v>189</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pageMargins left="0.70866141732283472" right="0.70866141732283472" top="0.74803149606299213" bottom="0.74803149606299213" header="0.31496062992125984" footer="0.31496062992125984"/>
  <pageSetup paperSize="8" scale="6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162"/>
  <sheetViews>
    <sheetView view="pageBreakPreview" zoomScale="80" zoomScaleNormal="82" zoomScaleSheetLayoutView="80" workbookViewId="0">
      <selection activeCell="A9" sqref="A9:I9"/>
    </sheetView>
  </sheetViews>
  <sheetFormatPr defaultRowHeight="15.75" outlineLevelRow="1" x14ac:dyDescent="0.25"/>
  <cols>
    <col min="1" max="1" width="66.85546875" style="140" customWidth="1"/>
    <col min="2" max="2" width="13.7109375" style="140" bestFit="1" customWidth="1"/>
    <col min="3" max="3" width="12.5703125" style="140" customWidth="1"/>
    <col min="4" max="4" width="13.85546875" style="140" customWidth="1"/>
    <col min="5" max="5" width="11.5703125" style="140" customWidth="1"/>
    <col min="6" max="6" width="13.5703125" style="140" customWidth="1"/>
    <col min="7" max="7" width="9.85546875" style="140" customWidth="1"/>
    <col min="8" max="8" width="10.140625" style="140" customWidth="1"/>
    <col min="9" max="9" width="9.140625" style="140"/>
    <col min="10" max="10" width="9.85546875" style="140" customWidth="1"/>
    <col min="11" max="11" width="12.140625" style="140" customWidth="1"/>
    <col min="12" max="14" width="9.85546875" style="140" bestFit="1" customWidth="1"/>
    <col min="15" max="15" width="10.85546875" style="140" customWidth="1"/>
    <col min="16" max="256" width="9.140625" style="140"/>
    <col min="257" max="257" width="66.85546875" style="140" customWidth="1"/>
    <col min="258" max="258" width="13.7109375" style="140" bestFit="1" customWidth="1"/>
    <col min="259" max="259" width="12.5703125" style="140" customWidth="1"/>
    <col min="260" max="260" width="13.85546875" style="140" customWidth="1"/>
    <col min="261" max="261" width="11.5703125" style="140" customWidth="1"/>
    <col min="262" max="262" width="13.5703125" style="140" customWidth="1"/>
    <col min="263" max="263" width="9.85546875" style="140" customWidth="1"/>
    <col min="264" max="264" width="10.140625" style="140" customWidth="1"/>
    <col min="265" max="265" width="9.140625" style="140"/>
    <col min="266" max="266" width="9.85546875" style="140" customWidth="1"/>
    <col min="267" max="267" width="12.140625" style="140" customWidth="1"/>
    <col min="268" max="270" width="9.85546875" style="140" bestFit="1" customWidth="1"/>
    <col min="271" max="271" width="10.85546875" style="140" customWidth="1"/>
    <col min="272" max="512" width="9.140625" style="140"/>
    <col min="513" max="513" width="66.85546875" style="140" customWidth="1"/>
    <col min="514" max="514" width="13.7109375" style="140" bestFit="1" customWidth="1"/>
    <col min="515" max="515" width="12.5703125" style="140" customWidth="1"/>
    <col min="516" max="516" width="13.85546875" style="140" customWidth="1"/>
    <col min="517" max="517" width="11.5703125" style="140" customWidth="1"/>
    <col min="518" max="518" width="13.5703125" style="140" customWidth="1"/>
    <col min="519" max="519" width="9.85546875" style="140" customWidth="1"/>
    <col min="520" max="520" width="10.140625" style="140" customWidth="1"/>
    <col min="521" max="521" width="9.140625" style="140"/>
    <col min="522" max="522" width="9.85546875" style="140" customWidth="1"/>
    <col min="523" max="523" width="12.140625" style="140" customWidth="1"/>
    <col min="524" max="526" width="9.85546875" style="140" bestFit="1" customWidth="1"/>
    <col min="527" max="527" width="10.85546875" style="140" customWidth="1"/>
    <col min="528" max="768" width="9.140625" style="140"/>
    <col min="769" max="769" width="66.85546875" style="140" customWidth="1"/>
    <col min="770" max="770" width="13.7109375" style="140" bestFit="1" customWidth="1"/>
    <col min="771" max="771" width="12.5703125" style="140" customWidth="1"/>
    <col min="772" max="772" width="13.85546875" style="140" customWidth="1"/>
    <col min="773" max="773" width="11.5703125" style="140" customWidth="1"/>
    <col min="774" max="774" width="13.5703125" style="140" customWidth="1"/>
    <col min="775" max="775" width="9.85546875" style="140" customWidth="1"/>
    <col min="776" max="776" width="10.140625" style="140" customWidth="1"/>
    <col min="777" max="777" width="9.140625" style="140"/>
    <col min="778" max="778" width="9.85546875" style="140" customWidth="1"/>
    <col min="779" max="779" width="12.140625" style="140" customWidth="1"/>
    <col min="780" max="782" width="9.85546875" style="140" bestFit="1" customWidth="1"/>
    <col min="783" max="783" width="10.85546875" style="140" customWidth="1"/>
    <col min="784" max="1024" width="9.140625" style="140"/>
    <col min="1025" max="1025" width="66.85546875" style="140" customWidth="1"/>
    <col min="1026" max="1026" width="13.7109375" style="140" bestFit="1" customWidth="1"/>
    <col min="1027" max="1027" width="12.5703125" style="140" customWidth="1"/>
    <col min="1028" max="1028" width="13.85546875" style="140" customWidth="1"/>
    <col min="1029" max="1029" width="11.5703125" style="140" customWidth="1"/>
    <col min="1030" max="1030" width="13.5703125" style="140" customWidth="1"/>
    <col min="1031" max="1031" width="9.85546875" style="140" customWidth="1"/>
    <col min="1032" max="1032" width="10.140625" style="140" customWidth="1"/>
    <col min="1033" max="1033" width="9.140625" style="140"/>
    <col min="1034" max="1034" width="9.85546875" style="140" customWidth="1"/>
    <col min="1035" max="1035" width="12.140625" style="140" customWidth="1"/>
    <col min="1036" max="1038" width="9.85546875" style="140" bestFit="1" customWidth="1"/>
    <col min="1039" max="1039" width="10.85546875" style="140" customWidth="1"/>
    <col min="1040" max="1280" width="9.140625" style="140"/>
    <col min="1281" max="1281" width="66.85546875" style="140" customWidth="1"/>
    <col min="1282" max="1282" width="13.7109375" style="140" bestFit="1" customWidth="1"/>
    <col min="1283" max="1283" width="12.5703125" style="140" customWidth="1"/>
    <col min="1284" max="1284" width="13.85546875" style="140" customWidth="1"/>
    <col min="1285" max="1285" width="11.5703125" style="140" customWidth="1"/>
    <col min="1286" max="1286" width="13.5703125" style="140" customWidth="1"/>
    <col min="1287" max="1287" width="9.85546875" style="140" customWidth="1"/>
    <col min="1288" max="1288" width="10.140625" style="140" customWidth="1"/>
    <col min="1289" max="1289" width="9.140625" style="140"/>
    <col min="1290" max="1290" width="9.85546875" style="140" customWidth="1"/>
    <col min="1291" max="1291" width="12.140625" style="140" customWidth="1"/>
    <col min="1292" max="1294" width="9.85546875" style="140" bestFit="1" customWidth="1"/>
    <col min="1295" max="1295" width="10.85546875" style="140" customWidth="1"/>
    <col min="1296" max="1536" width="9.140625" style="140"/>
    <col min="1537" max="1537" width="66.85546875" style="140" customWidth="1"/>
    <col min="1538" max="1538" width="13.7109375" style="140" bestFit="1" customWidth="1"/>
    <col min="1539" max="1539" width="12.5703125" style="140" customWidth="1"/>
    <col min="1540" max="1540" width="13.85546875" style="140" customWidth="1"/>
    <col min="1541" max="1541" width="11.5703125" style="140" customWidth="1"/>
    <col min="1542" max="1542" width="13.5703125" style="140" customWidth="1"/>
    <col min="1543" max="1543" width="9.85546875" style="140" customWidth="1"/>
    <col min="1544" max="1544" width="10.140625" style="140" customWidth="1"/>
    <col min="1545" max="1545" width="9.140625" style="140"/>
    <col min="1546" max="1546" width="9.85546875" style="140" customWidth="1"/>
    <col min="1547" max="1547" width="12.140625" style="140" customWidth="1"/>
    <col min="1548" max="1550" width="9.85546875" style="140" bestFit="1" customWidth="1"/>
    <col min="1551" max="1551" width="10.85546875" style="140" customWidth="1"/>
    <col min="1552" max="1792" width="9.140625" style="140"/>
    <col min="1793" max="1793" width="66.85546875" style="140" customWidth="1"/>
    <col min="1794" max="1794" width="13.7109375" style="140" bestFit="1" customWidth="1"/>
    <col min="1795" max="1795" width="12.5703125" style="140" customWidth="1"/>
    <col min="1796" max="1796" width="13.85546875" style="140" customWidth="1"/>
    <col min="1797" max="1797" width="11.5703125" style="140" customWidth="1"/>
    <col min="1798" max="1798" width="13.5703125" style="140" customWidth="1"/>
    <col min="1799" max="1799" width="9.85546875" style="140" customWidth="1"/>
    <col min="1800" max="1800" width="10.140625" style="140" customWidth="1"/>
    <col min="1801" max="1801" width="9.140625" style="140"/>
    <col min="1802" max="1802" width="9.85546875" style="140" customWidth="1"/>
    <col min="1803" max="1803" width="12.140625" style="140" customWidth="1"/>
    <col min="1804" max="1806" width="9.85546875" style="140" bestFit="1" customWidth="1"/>
    <col min="1807" max="1807" width="10.85546875" style="140" customWidth="1"/>
    <col min="1808" max="2048" width="9.140625" style="140"/>
    <col min="2049" max="2049" width="66.85546875" style="140" customWidth="1"/>
    <col min="2050" max="2050" width="13.7109375" style="140" bestFit="1" customWidth="1"/>
    <col min="2051" max="2051" width="12.5703125" style="140" customWidth="1"/>
    <col min="2052" max="2052" width="13.85546875" style="140" customWidth="1"/>
    <col min="2053" max="2053" width="11.5703125" style="140" customWidth="1"/>
    <col min="2054" max="2054" width="13.5703125" style="140" customWidth="1"/>
    <col min="2055" max="2055" width="9.85546875" style="140" customWidth="1"/>
    <col min="2056" max="2056" width="10.140625" style="140" customWidth="1"/>
    <col min="2057" max="2057" width="9.140625" style="140"/>
    <col min="2058" max="2058" width="9.85546875" style="140" customWidth="1"/>
    <col min="2059" max="2059" width="12.140625" style="140" customWidth="1"/>
    <col min="2060" max="2062" width="9.85546875" style="140" bestFit="1" customWidth="1"/>
    <col min="2063" max="2063" width="10.85546875" style="140" customWidth="1"/>
    <col min="2064" max="2304" width="9.140625" style="140"/>
    <col min="2305" max="2305" width="66.85546875" style="140" customWidth="1"/>
    <col min="2306" max="2306" width="13.7109375" style="140" bestFit="1" customWidth="1"/>
    <col min="2307" max="2307" width="12.5703125" style="140" customWidth="1"/>
    <col min="2308" max="2308" width="13.85546875" style="140" customWidth="1"/>
    <col min="2309" max="2309" width="11.5703125" style="140" customWidth="1"/>
    <col min="2310" max="2310" width="13.5703125" style="140" customWidth="1"/>
    <col min="2311" max="2311" width="9.85546875" style="140" customWidth="1"/>
    <col min="2312" max="2312" width="10.140625" style="140" customWidth="1"/>
    <col min="2313" max="2313" width="9.140625" style="140"/>
    <col min="2314" max="2314" width="9.85546875" style="140" customWidth="1"/>
    <col min="2315" max="2315" width="12.140625" style="140" customWidth="1"/>
    <col min="2316" max="2318" width="9.85546875" style="140" bestFit="1" customWidth="1"/>
    <col min="2319" max="2319" width="10.85546875" style="140" customWidth="1"/>
    <col min="2320" max="2560" width="9.140625" style="140"/>
    <col min="2561" max="2561" width="66.85546875" style="140" customWidth="1"/>
    <col min="2562" max="2562" width="13.7109375" style="140" bestFit="1" customWidth="1"/>
    <col min="2563" max="2563" width="12.5703125" style="140" customWidth="1"/>
    <col min="2564" max="2564" width="13.85546875" style="140" customWidth="1"/>
    <col min="2565" max="2565" width="11.5703125" style="140" customWidth="1"/>
    <col min="2566" max="2566" width="13.5703125" style="140" customWidth="1"/>
    <col min="2567" max="2567" width="9.85546875" style="140" customWidth="1"/>
    <col min="2568" max="2568" width="10.140625" style="140" customWidth="1"/>
    <col min="2569" max="2569" width="9.140625" style="140"/>
    <col min="2570" max="2570" width="9.85546875" style="140" customWidth="1"/>
    <col min="2571" max="2571" width="12.140625" style="140" customWidth="1"/>
    <col min="2572" max="2574" width="9.85546875" style="140" bestFit="1" customWidth="1"/>
    <col min="2575" max="2575" width="10.85546875" style="140" customWidth="1"/>
    <col min="2576" max="2816" width="9.140625" style="140"/>
    <col min="2817" max="2817" width="66.85546875" style="140" customWidth="1"/>
    <col min="2818" max="2818" width="13.7109375" style="140" bestFit="1" customWidth="1"/>
    <col min="2819" max="2819" width="12.5703125" style="140" customWidth="1"/>
    <col min="2820" max="2820" width="13.85546875" style="140" customWidth="1"/>
    <col min="2821" max="2821" width="11.5703125" style="140" customWidth="1"/>
    <col min="2822" max="2822" width="13.5703125" style="140" customWidth="1"/>
    <col min="2823" max="2823" width="9.85546875" style="140" customWidth="1"/>
    <col min="2824" max="2824" width="10.140625" style="140" customWidth="1"/>
    <col min="2825" max="2825" width="9.140625" style="140"/>
    <col min="2826" max="2826" width="9.85546875" style="140" customWidth="1"/>
    <col min="2827" max="2827" width="12.140625" style="140" customWidth="1"/>
    <col min="2828" max="2830" width="9.85546875" style="140" bestFit="1" customWidth="1"/>
    <col min="2831" max="2831" width="10.85546875" style="140" customWidth="1"/>
    <col min="2832" max="3072" width="9.140625" style="140"/>
    <col min="3073" max="3073" width="66.85546875" style="140" customWidth="1"/>
    <col min="3074" max="3074" width="13.7109375" style="140" bestFit="1" customWidth="1"/>
    <col min="3075" max="3075" width="12.5703125" style="140" customWidth="1"/>
    <col min="3076" max="3076" width="13.85546875" style="140" customWidth="1"/>
    <col min="3077" max="3077" width="11.5703125" style="140" customWidth="1"/>
    <col min="3078" max="3078" width="13.5703125" style="140" customWidth="1"/>
    <col min="3079" max="3079" width="9.85546875" style="140" customWidth="1"/>
    <col min="3080" max="3080" width="10.140625" style="140" customWidth="1"/>
    <col min="3081" max="3081" width="9.140625" style="140"/>
    <col min="3082" max="3082" width="9.85546875" style="140" customWidth="1"/>
    <col min="3083" max="3083" width="12.140625" style="140" customWidth="1"/>
    <col min="3084" max="3086" width="9.85546875" style="140" bestFit="1" customWidth="1"/>
    <col min="3087" max="3087" width="10.85546875" style="140" customWidth="1"/>
    <col min="3088" max="3328" width="9.140625" style="140"/>
    <col min="3329" max="3329" width="66.85546875" style="140" customWidth="1"/>
    <col min="3330" max="3330" width="13.7109375" style="140" bestFit="1" customWidth="1"/>
    <col min="3331" max="3331" width="12.5703125" style="140" customWidth="1"/>
    <col min="3332" max="3332" width="13.85546875" style="140" customWidth="1"/>
    <col min="3333" max="3333" width="11.5703125" style="140" customWidth="1"/>
    <col min="3334" max="3334" width="13.5703125" style="140" customWidth="1"/>
    <col min="3335" max="3335" width="9.85546875" style="140" customWidth="1"/>
    <col min="3336" max="3336" width="10.140625" style="140" customWidth="1"/>
    <col min="3337" max="3337" width="9.140625" style="140"/>
    <col min="3338" max="3338" width="9.85546875" style="140" customWidth="1"/>
    <col min="3339" max="3339" width="12.140625" style="140" customWidth="1"/>
    <col min="3340" max="3342" width="9.85546875" style="140" bestFit="1" customWidth="1"/>
    <col min="3343" max="3343" width="10.85546875" style="140" customWidth="1"/>
    <col min="3344" max="3584" width="9.140625" style="140"/>
    <col min="3585" max="3585" width="66.85546875" style="140" customWidth="1"/>
    <col min="3586" max="3586" width="13.7109375" style="140" bestFit="1" customWidth="1"/>
    <col min="3587" max="3587" width="12.5703125" style="140" customWidth="1"/>
    <col min="3588" max="3588" width="13.85546875" style="140" customWidth="1"/>
    <col min="3589" max="3589" width="11.5703125" style="140" customWidth="1"/>
    <col min="3590" max="3590" width="13.5703125" style="140" customWidth="1"/>
    <col min="3591" max="3591" width="9.85546875" style="140" customWidth="1"/>
    <col min="3592" max="3592" width="10.140625" style="140" customWidth="1"/>
    <col min="3593" max="3593" width="9.140625" style="140"/>
    <col min="3594" max="3594" width="9.85546875" style="140" customWidth="1"/>
    <col min="3595" max="3595" width="12.140625" style="140" customWidth="1"/>
    <col min="3596" max="3598" width="9.85546875" style="140" bestFit="1" customWidth="1"/>
    <col min="3599" max="3599" width="10.85546875" style="140" customWidth="1"/>
    <col min="3600" max="3840" width="9.140625" style="140"/>
    <col min="3841" max="3841" width="66.85546875" style="140" customWidth="1"/>
    <col min="3842" max="3842" width="13.7109375" style="140" bestFit="1" customWidth="1"/>
    <col min="3843" max="3843" width="12.5703125" style="140" customWidth="1"/>
    <col min="3844" max="3844" width="13.85546875" style="140" customWidth="1"/>
    <col min="3845" max="3845" width="11.5703125" style="140" customWidth="1"/>
    <col min="3846" max="3846" width="13.5703125" style="140" customWidth="1"/>
    <col min="3847" max="3847" width="9.85546875" style="140" customWidth="1"/>
    <col min="3848" max="3848" width="10.140625" style="140" customWidth="1"/>
    <col min="3849" max="3849" width="9.140625" style="140"/>
    <col min="3850" max="3850" width="9.85546875" style="140" customWidth="1"/>
    <col min="3851" max="3851" width="12.140625" style="140" customWidth="1"/>
    <col min="3852" max="3854" width="9.85546875" style="140" bestFit="1" customWidth="1"/>
    <col min="3855" max="3855" width="10.85546875" style="140" customWidth="1"/>
    <col min="3856" max="4096" width="9.140625" style="140"/>
    <col min="4097" max="4097" width="66.85546875" style="140" customWidth="1"/>
    <col min="4098" max="4098" width="13.7109375" style="140" bestFit="1" customWidth="1"/>
    <col min="4099" max="4099" width="12.5703125" style="140" customWidth="1"/>
    <col min="4100" max="4100" width="13.85546875" style="140" customWidth="1"/>
    <col min="4101" max="4101" width="11.5703125" style="140" customWidth="1"/>
    <col min="4102" max="4102" width="13.5703125" style="140" customWidth="1"/>
    <col min="4103" max="4103" width="9.85546875" style="140" customWidth="1"/>
    <col min="4104" max="4104" width="10.140625" style="140" customWidth="1"/>
    <col min="4105" max="4105" width="9.140625" style="140"/>
    <col min="4106" max="4106" width="9.85546875" style="140" customWidth="1"/>
    <col min="4107" max="4107" width="12.140625" style="140" customWidth="1"/>
    <col min="4108" max="4110" width="9.85546875" style="140" bestFit="1" customWidth="1"/>
    <col min="4111" max="4111" width="10.85546875" style="140" customWidth="1"/>
    <col min="4112" max="4352" width="9.140625" style="140"/>
    <col min="4353" max="4353" width="66.85546875" style="140" customWidth="1"/>
    <col min="4354" max="4354" width="13.7109375" style="140" bestFit="1" customWidth="1"/>
    <col min="4355" max="4355" width="12.5703125" style="140" customWidth="1"/>
    <col min="4356" max="4356" width="13.85546875" style="140" customWidth="1"/>
    <col min="4357" max="4357" width="11.5703125" style="140" customWidth="1"/>
    <col min="4358" max="4358" width="13.5703125" style="140" customWidth="1"/>
    <col min="4359" max="4359" width="9.85546875" style="140" customWidth="1"/>
    <col min="4360" max="4360" width="10.140625" style="140" customWidth="1"/>
    <col min="4361" max="4361" width="9.140625" style="140"/>
    <col min="4362" max="4362" width="9.85546875" style="140" customWidth="1"/>
    <col min="4363" max="4363" width="12.140625" style="140" customWidth="1"/>
    <col min="4364" max="4366" width="9.85546875" style="140" bestFit="1" customWidth="1"/>
    <col min="4367" max="4367" width="10.85546875" style="140" customWidth="1"/>
    <col min="4368" max="4608" width="9.140625" style="140"/>
    <col min="4609" max="4609" width="66.85546875" style="140" customWidth="1"/>
    <col min="4610" max="4610" width="13.7109375" style="140" bestFit="1" customWidth="1"/>
    <col min="4611" max="4611" width="12.5703125" style="140" customWidth="1"/>
    <col min="4612" max="4612" width="13.85546875" style="140" customWidth="1"/>
    <col min="4613" max="4613" width="11.5703125" style="140" customWidth="1"/>
    <col min="4614" max="4614" width="13.5703125" style="140" customWidth="1"/>
    <col min="4615" max="4615" width="9.85546875" style="140" customWidth="1"/>
    <col min="4616" max="4616" width="10.140625" style="140" customWidth="1"/>
    <col min="4617" max="4617" width="9.140625" style="140"/>
    <col min="4618" max="4618" width="9.85546875" style="140" customWidth="1"/>
    <col min="4619" max="4619" width="12.140625" style="140" customWidth="1"/>
    <col min="4620" max="4622" width="9.85546875" style="140" bestFit="1" customWidth="1"/>
    <col min="4623" max="4623" width="10.85546875" style="140" customWidth="1"/>
    <col min="4624" max="4864" width="9.140625" style="140"/>
    <col min="4865" max="4865" width="66.85546875" style="140" customWidth="1"/>
    <col min="4866" max="4866" width="13.7109375" style="140" bestFit="1" customWidth="1"/>
    <col min="4867" max="4867" width="12.5703125" style="140" customWidth="1"/>
    <col min="4868" max="4868" width="13.85546875" style="140" customWidth="1"/>
    <col min="4869" max="4869" width="11.5703125" style="140" customWidth="1"/>
    <col min="4870" max="4870" width="13.5703125" style="140" customWidth="1"/>
    <col min="4871" max="4871" width="9.85546875" style="140" customWidth="1"/>
    <col min="4872" max="4872" width="10.140625" style="140" customWidth="1"/>
    <col min="4873" max="4873" width="9.140625" style="140"/>
    <col min="4874" max="4874" width="9.85546875" style="140" customWidth="1"/>
    <col min="4875" max="4875" width="12.140625" style="140" customWidth="1"/>
    <col min="4876" max="4878" width="9.85546875" style="140" bestFit="1" customWidth="1"/>
    <col min="4879" max="4879" width="10.85546875" style="140" customWidth="1"/>
    <col min="4880" max="5120" width="9.140625" style="140"/>
    <col min="5121" max="5121" width="66.85546875" style="140" customWidth="1"/>
    <col min="5122" max="5122" width="13.7109375" style="140" bestFit="1" customWidth="1"/>
    <col min="5123" max="5123" width="12.5703125" style="140" customWidth="1"/>
    <col min="5124" max="5124" width="13.85546875" style="140" customWidth="1"/>
    <col min="5125" max="5125" width="11.5703125" style="140" customWidth="1"/>
    <col min="5126" max="5126" width="13.5703125" style="140" customWidth="1"/>
    <col min="5127" max="5127" width="9.85546875" style="140" customWidth="1"/>
    <col min="5128" max="5128" width="10.140625" style="140" customWidth="1"/>
    <col min="5129" max="5129" width="9.140625" style="140"/>
    <col min="5130" max="5130" width="9.85546875" style="140" customWidth="1"/>
    <col min="5131" max="5131" width="12.140625" style="140" customWidth="1"/>
    <col min="5132" max="5134" width="9.85546875" style="140" bestFit="1" customWidth="1"/>
    <col min="5135" max="5135" width="10.85546875" style="140" customWidth="1"/>
    <col min="5136" max="5376" width="9.140625" style="140"/>
    <col min="5377" max="5377" width="66.85546875" style="140" customWidth="1"/>
    <col min="5378" max="5378" width="13.7109375" style="140" bestFit="1" customWidth="1"/>
    <col min="5379" max="5379" width="12.5703125" style="140" customWidth="1"/>
    <col min="5380" max="5380" width="13.85546875" style="140" customWidth="1"/>
    <col min="5381" max="5381" width="11.5703125" style="140" customWidth="1"/>
    <col min="5382" max="5382" width="13.5703125" style="140" customWidth="1"/>
    <col min="5383" max="5383" width="9.85546875" style="140" customWidth="1"/>
    <col min="5384" max="5384" width="10.140625" style="140" customWidth="1"/>
    <col min="5385" max="5385" width="9.140625" style="140"/>
    <col min="5386" max="5386" width="9.85546875" style="140" customWidth="1"/>
    <col min="5387" max="5387" width="12.140625" style="140" customWidth="1"/>
    <col min="5388" max="5390" width="9.85546875" style="140" bestFit="1" customWidth="1"/>
    <col min="5391" max="5391" width="10.85546875" style="140" customWidth="1"/>
    <col min="5392" max="5632" width="9.140625" style="140"/>
    <col min="5633" max="5633" width="66.85546875" style="140" customWidth="1"/>
    <col min="5634" max="5634" width="13.7109375" style="140" bestFit="1" customWidth="1"/>
    <col min="5635" max="5635" width="12.5703125" style="140" customWidth="1"/>
    <col min="5636" max="5636" width="13.85546875" style="140" customWidth="1"/>
    <col min="5637" max="5637" width="11.5703125" style="140" customWidth="1"/>
    <col min="5638" max="5638" width="13.5703125" style="140" customWidth="1"/>
    <col min="5639" max="5639" width="9.85546875" style="140" customWidth="1"/>
    <col min="5640" max="5640" width="10.140625" style="140" customWidth="1"/>
    <col min="5641" max="5641" width="9.140625" style="140"/>
    <col min="5642" max="5642" width="9.85546875" style="140" customWidth="1"/>
    <col min="5643" max="5643" width="12.140625" style="140" customWidth="1"/>
    <col min="5644" max="5646" width="9.85546875" style="140" bestFit="1" customWidth="1"/>
    <col min="5647" max="5647" width="10.85546875" style="140" customWidth="1"/>
    <col min="5648" max="5888" width="9.140625" style="140"/>
    <col min="5889" max="5889" width="66.85546875" style="140" customWidth="1"/>
    <col min="5890" max="5890" width="13.7109375" style="140" bestFit="1" customWidth="1"/>
    <col min="5891" max="5891" width="12.5703125" style="140" customWidth="1"/>
    <col min="5892" max="5892" width="13.85546875" style="140" customWidth="1"/>
    <col min="5893" max="5893" width="11.5703125" style="140" customWidth="1"/>
    <col min="5894" max="5894" width="13.5703125" style="140" customWidth="1"/>
    <col min="5895" max="5895" width="9.85546875" style="140" customWidth="1"/>
    <col min="5896" max="5896" width="10.140625" style="140" customWidth="1"/>
    <col min="5897" max="5897" width="9.140625" style="140"/>
    <col min="5898" max="5898" width="9.85546875" style="140" customWidth="1"/>
    <col min="5899" max="5899" width="12.140625" style="140" customWidth="1"/>
    <col min="5900" max="5902" width="9.85546875" style="140" bestFit="1" customWidth="1"/>
    <col min="5903" max="5903" width="10.85546875" style="140" customWidth="1"/>
    <col min="5904" max="6144" width="9.140625" style="140"/>
    <col min="6145" max="6145" width="66.85546875" style="140" customWidth="1"/>
    <col min="6146" max="6146" width="13.7109375" style="140" bestFit="1" customWidth="1"/>
    <col min="6147" max="6147" width="12.5703125" style="140" customWidth="1"/>
    <col min="6148" max="6148" width="13.85546875" style="140" customWidth="1"/>
    <col min="6149" max="6149" width="11.5703125" style="140" customWidth="1"/>
    <col min="6150" max="6150" width="13.5703125" style="140" customWidth="1"/>
    <col min="6151" max="6151" width="9.85546875" style="140" customWidth="1"/>
    <col min="6152" max="6152" width="10.140625" style="140" customWidth="1"/>
    <col min="6153" max="6153" width="9.140625" style="140"/>
    <col min="6154" max="6154" width="9.85546875" style="140" customWidth="1"/>
    <col min="6155" max="6155" width="12.140625" style="140" customWidth="1"/>
    <col min="6156" max="6158" width="9.85546875" style="140" bestFit="1" customWidth="1"/>
    <col min="6159" max="6159" width="10.85546875" style="140" customWidth="1"/>
    <col min="6160" max="6400" width="9.140625" style="140"/>
    <col min="6401" max="6401" width="66.85546875" style="140" customWidth="1"/>
    <col min="6402" max="6402" width="13.7109375" style="140" bestFit="1" customWidth="1"/>
    <col min="6403" max="6403" width="12.5703125" style="140" customWidth="1"/>
    <col min="6404" max="6404" width="13.85546875" style="140" customWidth="1"/>
    <col min="6405" max="6405" width="11.5703125" style="140" customWidth="1"/>
    <col min="6406" max="6406" width="13.5703125" style="140" customWidth="1"/>
    <col min="6407" max="6407" width="9.85546875" style="140" customWidth="1"/>
    <col min="6408" max="6408" width="10.140625" style="140" customWidth="1"/>
    <col min="6409" max="6409" width="9.140625" style="140"/>
    <col min="6410" max="6410" width="9.85546875" style="140" customWidth="1"/>
    <col min="6411" max="6411" width="12.140625" style="140" customWidth="1"/>
    <col min="6412" max="6414" width="9.85546875" style="140" bestFit="1" customWidth="1"/>
    <col min="6415" max="6415" width="10.85546875" style="140" customWidth="1"/>
    <col min="6416" max="6656" width="9.140625" style="140"/>
    <col min="6657" max="6657" width="66.85546875" style="140" customWidth="1"/>
    <col min="6658" max="6658" width="13.7109375" style="140" bestFit="1" customWidth="1"/>
    <col min="6659" max="6659" width="12.5703125" style="140" customWidth="1"/>
    <col min="6660" max="6660" width="13.85546875" style="140" customWidth="1"/>
    <col min="6661" max="6661" width="11.5703125" style="140" customWidth="1"/>
    <col min="6662" max="6662" width="13.5703125" style="140" customWidth="1"/>
    <col min="6663" max="6663" width="9.85546875" style="140" customWidth="1"/>
    <col min="6664" max="6664" width="10.140625" style="140" customWidth="1"/>
    <col min="6665" max="6665" width="9.140625" style="140"/>
    <col min="6666" max="6666" width="9.85546875" style="140" customWidth="1"/>
    <col min="6667" max="6667" width="12.140625" style="140" customWidth="1"/>
    <col min="6668" max="6670" width="9.85546875" style="140" bestFit="1" customWidth="1"/>
    <col min="6671" max="6671" width="10.85546875" style="140" customWidth="1"/>
    <col min="6672" max="6912" width="9.140625" style="140"/>
    <col min="6913" max="6913" width="66.85546875" style="140" customWidth="1"/>
    <col min="6914" max="6914" width="13.7109375" style="140" bestFit="1" customWidth="1"/>
    <col min="6915" max="6915" width="12.5703125" style="140" customWidth="1"/>
    <col min="6916" max="6916" width="13.85546875" style="140" customWidth="1"/>
    <col min="6917" max="6917" width="11.5703125" style="140" customWidth="1"/>
    <col min="6918" max="6918" width="13.5703125" style="140" customWidth="1"/>
    <col min="6919" max="6919" width="9.85546875" style="140" customWidth="1"/>
    <col min="6920" max="6920" width="10.140625" style="140" customWidth="1"/>
    <col min="6921" max="6921" width="9.140625" style="140"/>
    <col min="6922" max="6922" width="9.85546875" style="140" customWidth="1"/>
    <col min="6923" max="6923" width="12.140625" style="140" customWidth="1"/>
    <col min="6924" max="6926" width="9.85546875" style="140" bestFit="1" customWidth="1"/>
    <col min="6927" max="6927" width="10.85546875" style="140" customWidth="1"/>
    <col min="6928" max="7168" width="9.140625" style="140"/>
    <col min="7169" max="7169" width="66.85546875" style="140" customWidth="1"/>
    <col min="7170" max="7170" width="13.7109375" style="140" bestFit="1" customWidth="1"/>
    <col min="7171" max="7171" width="12.5703125" style="140" customWidth="1"/>
    <col min="7172" max="7172" width="13.85546875" style="140" customWidth="1"/>
    <col min="7173" max="7173" width="11.5703125" style="140" customWidth="1"/>
    <col min="7174" max="7174" width="13.5703125" style="140" customWidth="1"/>
    <col min="7175" max="7175" width="9.85546875" style="140" customWidth="1"/>
    <col min="7176" max="7176" width="10.140625" style="140" customWidth="1"/>
    <col min="7177" max="7177" width="9.140625" style="140"/>
    <col min="7178" max="7178" width="9.85546875" style="140" customWidth="1"/>
    <col min="7179" max="7179" width="12.140625" style="140" customWidth="1"/>
    <col min="7180" max="7182" width="9.85546875" style="140" bestFit="1" customWidth="1"/>
    <col min="7183" max="7183" width="10.85546875" style="140" customWidth="1"/>
    <col min="7184" max="7424" width="9.140625" style="140"/>
    <col min="7425" max="7425" width="66.85546875" style="140" customWidth="1"/>
    <col min="7426" max="7426" width="13.7109375" style="140" bestFit="1" customWidth="1"/>
    <col min="7427" max="7427" width="12.5703125" style="140" customWidth="1"/>
    <col min="7428" max="7428" width="13.85546875" style="140" customWidth="1"/>
    <col min="7429" max="7429" width="11.5703125" style="140" customWidth="1"/>
    <col min="7430" max="7430" width="13.5703125" style="140" customWidth="1"/>
    <col min="7431" max="7431" width="9.85546875" style="140" customWidth="1"/>
    <col min="7432" max="7432" width="10.140625" style="140" customWidth="1"/>
    <col min="7433" max="7433" width="9.140625" style="140"/>
    <col min="7434" max="7434" width="9.85546875" style="140" customWidth="1"/>
    <col min="7435" max="7435" width="12.140625" style="140" customWidth="1"/>
    <col min="7436" max="7438" width="9.85546875" style="140" bestFit="1" customWidth="1"/>
    <col min="7439" max="7439" width="10.85546875" style="140" customWidth="1"/>
    <col min="7440" max="7680" width="9.140625" style="140"/>
    <col min="7681" max="7681" width="66.85546875" style="140" customWidth="1"/>
    <col min="7682" max="7682" width="13.7109375" style="140" bestFit="1" customWidth="1"/>
    <col min="7683" max="7683" width="12.5703125" style="140" customWidth="1"/>
    <col min="7684" max="7684" width="13.85546875" style="140" customWidth="1"/>
    <col min="7685" max="7685" width="11.5703125" style="140" customWidth="1"/>
    <col min="7686" max="7686" width="13.5703125" style="140" customWidth="1"/>
    <col min="7687" max="7687" width="9.85546875" style="140" customWidth="1"/>
    <col min="7688" max="7688" width="10.140625" style="140" customWidth="1"/>
    <col min="7689" max="7689" width="9.140625" style="140"/>
    <col min="7690" max="7690" width="9.85546875" style="140" customWidth="1"/>
    <col min="7691" max="7691" width="12.140625" style="140" customWidth="1"/>
    <col min="7692" max="7694" width="9.85546875" style="140" bestFit="1" customWidth="1"/>
    <col min="7695" max="7695" width="10.85546875" style="140" customWidth="1"/>
    <col min="7696" max="7936" width="9.140625" style="140"/>
    <col min="7937" max="7937" width="66.85546875" style="140" customWidth="1"/>
    <col min="7938" max="7938" width="13.7109375" style="140" bestFit="1" customWidth="1"/>
    <col min="7939" max="7939" width="12.5703125" style="140" customWidth="1"/>
    <col min="7940" max="7940" width="13.85546875" style="140" customWidth="1"/>
    <col min="7941" max="7941" width="11.5703125" style="140" customWidth="1"/>
    <col min="7942" max="7942" width="13.5703125" style="140" customWidth="1"/>
    <col min="7943" max="7943" width="9.85546875" style="140" customWidth="1"/>
    <col min="7944" max="7944" width="10.140625" style="140" customWidth="1"/>
    <col min="7945" max="7945" width="9.140625" style="140"/>
    <col min="7946" max="7946" width="9.85546875" style="140" customWidth="1"/>
    <col min="7947" max="7947" width="12.140625" style="140" customWidth="1"/>
    <col min="7948" max="7950" width="9.85546875" style="140" bestFit="1" customWidth="1"/>
    <col min="7951" max="7951" width="10.85546875" style="140" customWidth="1"/>
    <col min="7952" max="8192" width="9.140625" style="140"/>
    <col min="8193" max="8193" width="66.85546875" style="140" customWidth="1"/>
    <col min="8194" max="8194" width="13.7109375" style="140" bestFit="1" customWidth="1"/>
    <col min="8195" max="8195" width="12.5703125" style="140" customWidth="1"/>
    <col min="8196" max="8196" width="13.85546875" style="140" customWidth="1"/>
    <col min="8197" max="8197" width="11.5703125" style="140" customWidth="1"/>
    <col min="8198" max="8198" width="13.5703125" style="140" customWidth="1"/>
    <col min="8199" max="8199" width="9.85546875" style="140" customWidth="1"/>
    <col min="8200" max="8200" width="10.140625" style="140" customWidth="1"/>
    <col min="8201" max="8201" width="9.140625" style="140"/>
    <col min="8202" max="8202" width="9.85546875" style="140" customWidth="1"/>
    <col min="8203" max="8203" width="12.140625" style="140" customWidth="1"/>
    <col min="8204" max="8206" width="9.85546875" style="140" bestFit="1" customWidth="1"/>
    <col min="8207" max="8207" width="10.85546875" style="140" customWidth="1"/>
    <col min="8208" max="8448" width="9.140625" style="140"/>
    <col min="8449" max="8449" width="66.85546875" style="140" customWidth="1"/>
    <col min="8450" max="8450" width="13.7109375" style="140" bestFit="1" customWidth="1"/>
    <col min="8451" max="8451" width="12.5703125" style="140" customWidth="1"/>
    <col min="8452" max="8452" width="13.85546875" style="140" customWidth="1"/>
    <col min="8453" max="8453" width="11.5703125" style="140" customWidth="1"/>
    <col min="8454" max="8454" width="13.5703125" style="140" customWidth="1"/>
    <col min="8455" max="8455" width="9.85546875" style="140" customWidth="1"/>
    <col min="8456" max="8456" width="10.140625" style="140" customWidth="1"/>
    <col min="8457" max="8457" width="9.140625" style="140"/>
    <col min="8458" max="8458" width="9.85546875" style="140" customWidth="1"/>
    <col min="8459" max="8459" width="12.140625" style="140" customWidth="1"/>
    <col min="8460" max="8462" width="9.85546875" style="140" bestFit="1" customWidth="1"/>
    <col min="8463" max="8463" width="10.85546875" style="140" customWidth="1"/>
    <col min="8464" max="8704" width="9.140625" style="140"/>
    <col min="8705" max="8705" width="66.85546875" style="140" customWidth="1"/>
    <col min="8706" max="8706" width="13.7109375" style="140" bestFit="1" customWidth="1"/>
    <col min="8707" max="8707" width="12.5703125" style="140" customWidth="1"/>
    <col min="8708" max="8708" width="13.85546875" style="140" customWidth="1"/>
    <col min="8709" max="8709" width="11.5703125" style="140" customWidth="1"/>
    <col min="8710" max="8710" width="13.5703125" style="140" customWidth="1"/>
    <col min="8711" max="8711" width="9.85546875" style="140" customWidth="1"/>
    <col min="8712" max="8712" width="10.140625" style="140" customWidth="1"/>
    <col min="8713" max="8713" width="9.140625" style="140"/>
    <col min="8714" max="8714" width="9.85546875" style="140" customWidth="1"/>
    <col min="8715" max="8715" width="12.140625" style="140" customWidth="1"/>
    <col min="8716" max="8718" width="9.85546875" style="140" bestFit="1" customWidth="1"/>
    <col min="8719" max="8719" width="10.85546875" style="140" customWidth="1"/>
    <col min="8720" max="8960" width="9.140625" style="140"/>
    <col min="8961" max="8961" width="66.85546875" style="140" customWidth="1"/>
    <col min="8962" max="8962" width="13.7109375" style="140" bestFit="1" customWidth="1"/>
    <col min="8963" max="8963" width="12.5703125" style="140" customWidth="1"/>
    <col min="8964" max="8964" width="13.85546875" style="140" customWidth="1"/>
    <col min="8965" max="8965" width="11.5703125" style="140" customWidth="1"/>
    <col min="8966" max="8966" width="13.5703125" style="140" customWidth="1"/>
    <col min="8967" max="8967" width="9.85546875" style="140" customWidth="1"/>
    <col min="8968" max="8968" width="10.140625" style="140" customWidth="1"/>
    <col min="8969" max="8969" width="9.140625" style="140"/>
    <col min="8970" max="8970" width="9.85546875" style="140" customWidth="1"/>
    <col min="8971" max="8971" width="12.140625" style="140" customWidth="1"/>
    <col min="8972" max="8974" width="9.85546875" style="140" bestFit="1" customWidth="1"/>
    <col min="8975" max="8975" width="10.85546875" style="140" customWidth="1"/>
    <col min="8976" max="9216" width="9.140625" style="140"/>
    <col min="9217" max="9217" width="66.85546875" style="140" customWidth="1"/>
    <col min="9218" max="9218" width="13.7109375" style="140" bestFit="1" customWidth="1"/>
    <col min="9219" max="9219" width="12.5703125" style="140" customWidth="1"/>
    <col min="9220" max="9220" width="13.85546875" style="140" customWidth="1"/>
    <col min="9221" max="9221" width="11.5703125" style="140" customWidth="1"/>
    <col min="9222" max="9222" width="13.5703125" style="140" customWidth="1"/>
    <col min="9223" max="9223" width="9.85546875" style="140" customWidth="1"/>
    <col min="9224" max="9224" width="10.140625" style="140" customWidth="1"/>
    <col min="9225" max="9225" width="9.140625" style="140"/>
    <col min="9226" max="9226" width="9.85546875" style="140" customWidth="1"/>
    <col min="9227" max="9227" width="12.140625" style="140" customWidth="1"/>
    <col min="9228" max="9230" width="9.85546875" style="140" bestFit="1" customWidth="1"/>
    <col min="9231" max="9231" width="10.85546875" style="140" customWidth="1"/>
    <col min="9232" max="9472" width="9.140625" style="140"/>
    <col min="9473" max="9473" width="66.85546875" style="140" customWidth="1"/>
    <col min="9474" max="9474" width="13.7109375" style="140" bestFit="1" customWidth="1"/>
    <col min="9475" max="9475" width="12.5703125" style="140" customWidth="1"/>
    <col min="9476" max="9476" width="13.85546875" style="140" customWidth="1"/>
    <col min="9477" max="9477" width="11.5703125" style="140" customWidth="1"/>
    <col min="9478" max="9478" width="13.5703125" style="140" customWidth="1"/>
    <col min="9479" max="9479" width="9.85546875" style="140" customWidth="1"/>
    <col min="9480" max="9480" width="10.140625" style="140" customWidth="1"/>
    <col min="9481" max="9481" width="9.140625" style="140"/>
    <col min="9482" max="9482" width="9.85546875" style="140" customWidth="1"/>
    <col min="9483" max="9483" width="12.140625" style="140" customWidth="1"/>
    <col min="9484" max="9486" width="9.85546875" style="140" bestFit="1" customWidth="1"/>
    <col min="9487" max="9487" width="10.85546875" style="140" customWidth="1"/>
    <col min="9488" max="9728" width="9.140625" style="140"/>
    <col min="9729" max="9729" width="66.85546875" style="140" customWidth="1"/>
    <col min="9730" max="9730" width="13.7109375" style="140" bestFit="1" customWidth="1"/>
    <col min="9731" max="9731" width="12.5703125" style="140" customWidth="1"/>
    <col min="9732" max="9732" width="13.85546875" style="140" customWidth="1"/>
    <col min="9733" max="9733" width="11.5703125" style="140" customWidth="1"/>
    <col min="9734" max="9734" width="13.5703125" style="140" customWidth="1"/>
    <col min="9735" max="9735" width="9.85546875" style="140" customWidth="1"/>
    <col min="9736" max="9736" width="10.140625" style="140" customWidth="1"/>
    <col min="9737" max="9737" width="9.140625" style="140"/>
    <col min="9738" max="9738" width="9.85546875" style="140" customWidth="1"/>
    <col min="9739" max="9739" width="12.140625" style="140" customWidth="1"/>
    <col min="9740" max="9742" width="9.85546875" style="140" bestFit="1" customWidth="1"/>
    <col min="9743" max="9743" width="10.85546875" style="140" customWidth="1"/>
    <col min="9744" max="9984" width="9.140625" style="140"/>
    <col min="9985" max="9985" width="66.85546875" style="140" customWidth="1"/>
    <col min="9986" max="9986" width="13.7109375" style="140" bestFit="1" customWidth="1"/>
    <col min="9987" max="9987" width="12.5703125" style="140" customWidth="1"/>
    <col min="9988" max="9988" width="13.85546875" style="140" customWidth="1"/>
    <col min="9989" max="9989" width="11.5703125" style="140" customWidth="1"/>
    <col min="9990" max="9990" width="13.5703125" style="140" customWidth="1"/>
    <col min="9991" max="9991" width="9.85546875" style="140" customWidth="1"/>
    <col min="9992" max="9992" width="10.140625" style="140" customWidth="1"/>
    <col min="9993" max="9993" width="9.140625" style="140"/>
    <col min="9994" max="9994" width="9.85546875" style="140" customWidth="1"/>
    <col min="9995" max="9995" width="12.140625" style="140" customWidth="1"/>
    <col min="9996" max="9998" width="9.85546875" style="140" bestFit="1" customWidth="1"/>
    <col min="9999" max="9999" width="10.85546875" style="140" customWidth="1"/>
    <col min="10000" max="10240" width="9.140625" style="140"/>
    <col min="10241" max="10241" width="66.85546875" style="140" customWidth="1"/>
    <col min="10242" max="10242" width="13.7109375" style="140" bestFit="1" customWidth="1"/>
    <col min="10243" max="10243" width="12.5703125" style="140" customWidth="1"/>
    <col min="10244" max="10244" width="13.85546875" style="140" customWidth="1"/>
    <col min="10245" max="10245" width="11.5703125" style="140" customWidth="1"/>
    <col min="10246" max="10246" width="13.5703125" style="140" customWidth="1"/>
    <col min="10247" max="10247" width="9.85546875" style="140" customWidth="1"/>
    <col min="10248" max="10248" width="10.140625" style="140" customWidth="1"/>
    <col min="10249" max="10249" width="9.140625" style="140"/>
    <col min="10250" max="10250" width="9.85546875" style="140" customWidth="1"/>
    <col min="10251" max="10251" width="12.140625" style="140" customWidth="1"/>
    <col min="10252" max="10254" width="9.85546875" style="140" bestFit="1" customWidth="1"/>
    <col min="10255" max="10255" width="10.85546875" style="140" customWidth="1"/>
    <col min="10256" max="10496" width="9.140625" style="140"/>
    <col min="10497" max="10497" width="66.85546875" style="140" customWidth="1"/>
    <col min="10498" max="10498" width="13.7109375" style="140" bestFit="1" customWidth="1"/>
    <col min="10499" max="10499" width="12.5703125" style="140" customWidth="1"/>
    <col min="10500" max="10500" width="13.85546875" style="140" customWidth="1"/>
    <col min="10501" max="10501" width="11.5703125" style="140" customWidth="1"/>
    <col min="10502" max="10502" width="13.5703125" style="140" customWidth="1"/>
    <col min="10503" max="10503" width="9.85546875" style="140" customWidth="1"/>
    <col min="10504" max="10504" width="10.140625" style="140" customWidth="1"/>
    <col min="10505" max="10505" width="9.140625" style="140"/>
    <col min="10506" max="10506" width="9.85546875" style="140" customWidth="1"/>
    <col min="10507" max="10507" width="12.140625" style="140" customWidth="1"/>
    <col min="10508" max="10510" width="9.85546875" style="140" bestFit="1" customWidth="1"/>
    <col min="10511" max="10511" width="10.85546875" style="140" customWidth="1"/>
    <col min="10512" max="10752" width="9.140625" style="140"/>
    <col min="10753" max="10753" width="66.85546875" style="140" customWidth="1"/>
    <col min="10754" max="10754" width="13.7109375" style="140" bestFit="1" customWidth="1"/>
    <col min="10755" max="10755" width="12.5703125" style="140" customWidth="1"/>
    <col min="10756" max="10756" width="13.85546875" style="140" customWidth="1"/>
    <col min="10757" max="10757" width="11.5703125" style="140" customWidth="1"/>
    <col min="10758" max="10758" width="13.5703125" style="140" customWidth="1"/>
    <col min="10759" max="10759" width="9.85546875" style="140" customWidth="1"/>
    <col min="10760" max="10760" width="10.140625" style="140" customWidth="1"/>
    <col min="10761" max="10761" width="9.140625" style="140"/>
    <col min="10762" max="10762" width="9.85546875" style="140" customWidth="1"/>
    <col min="10763" max="10763" width="12.140625" style="140" customWidth="1"/>
    <col min="10764" max="10766" width="9.85546875" style="140" bestFit="1" customWidth="1"/>
    <col min="10767" max="10767" width="10.85546875" style="140" customWidth="1"/>
    <col min="10768" max="11008" width="9.140625" style="140"/>
    <col min="11009" max="11009" width="66.85546875" style="140" customWidth="1"/>
    <col min="11010" max="11010" width="13.7109375" style="140" bestFit="1" customWidth="1"/>
    <col min="11011" max="11011" width="12.5703125" style="140" customWidth="1"/>
    <col min="11012" max="11012" width="13.85546875" style="140" customWidth="1"/>
    <col min="11013" max="11013" width="11.5703125" style="140" customWidth="1"/>
    <col min="11014" max="11014" width="13.5703125" style="140" customWidth="1"/>
    <col min="11015" max="11015" width="9.85546875" style="140" customWidth="1"/>
    <col min="11016" max="11016" width="10.140625" style="140" customWidth="1"/>
    <col min="11017" max="11017" width="9.140625" style="140"/>
    <col min="11018" max="11018" width="9.85546875" style="140" customWidth="1"/>
    <col min="11019" max="11019" width="12.140625" style="140" customWidth="1"/>
    <col min="11020" max="11022" width="9.85546875" style="140" bestFit="1" customWidth="1"/>
    <col min="11023" max="11023" width="10.85546875" style="140" customWidth="1"/>
    <col min="11024" max="11264" width="9.140625" style="140"/>
    <col min="11265" max="11265" width="66.85546875" style="140" customWidth="1"/>
    <col min="11266" max="11266" width="13.7109375" style="140" bestFit="1" customWidth="1"/>
    <col min="11267" max="11267" width="12.5703125" style="140" customWidth="1"/>
    <col min="11268" max="11268" width="13.85546875" style="140" customWidth="1"/>
    <col min="11269" max="11269" width="11.5703125" style="140" customWidth="1"/>
    <col min="11270" max="11270" width="13.5703125" style="140" customWidth="1"/>
    <col min="11271" max="11271" width="9.85546875" style="140" customWidth="1"/>
    <col min="11272" max="11272" width="10.140625" style="140" customWidth="1"/>
    <col min="11273" max="11273" width="9.140625" style="140"/>
    <col min="11274" max="11274" width="9.85546875" style="140" customWidth="1"/>
    <col min="11275" max="11275" width="12.140625" style="140" customWidth="1"/>
    <col min="11276" max="11278" width="9.85546875" style="140" bestFit="1" customWidth="1"/>
    <col min="11279" max="11279" width="10.85546875" style="140" customWidth="1"/>
    <col min="11280" max="11520" width="9.140625" style="140"/>
    <col min="11521" max="11521" width="66.85546875" style="140" customWidth="1"/>
    <col min="11522" max="11522" width="13.7109375" style="140" bestFit="1" customWidth="1"/>
    <col min="11523" max="11523" width="12.5703125" style="140" customWidth="1"/>
    <col min="11524" max="11524" width="13.85546875" style="140" customWidth="1"/>
    <col min="11525" max="11525" width="11.5703125" style="140" customWidth="1"/>
    <col min="11526" max="11526" width="13.5703125" style="140" customWidth="1"/>
    <col min="11527" max="11527" width="9.85546875" style="140" customWidth="1"/>
    <col min="11528" max="11528" width="10.140625" style="140" customWidth="1"/>
    <col min="11529" max="11529" width="9.140625" style="140"/>
    <col min="11530" max="11530" width="9.85546875" style="140" customWidth="1"/>
    <col min="11531" max="11531" width="12.140625" style="140" customWidth="1"/>
    <col min="11532" max="11534" width="9.85546875" style="140" bestFit="1" customWidth="1"/>
    <col min="11535" max="11535" width="10.85546875" style="140" customWidth="1"/>
    <col min="11536" max="11776" width="9.140625" style="140"/>
    <col min="11777" max="11777" width="66.85546875" style="140" customWidth="1"/>
    <col min="11778" max="11778" width="13.7109375" style="140" bestFit="1" customWidth="1"/>
    <col min="11779" max="11779" width="12.5703125" style="140" customWidth="1"/>
    <col min="11780" max="11780" width="13.85546875" style="140" customWidth="1"/>
    <col min="11781" max="11781" width="11.5703125" style="140" customWidth="1"/>
    <col min="11782" max="11782" width="13.5703125" style="140" customWidth="1"/>
    <col min="11783" max="11783" width="9.85546875" style="140" customWidth="1"/>
    <col min="11784" max="11784" width="10.140625" style="140" customWidth="1"/>
    <col min="11785" max="11785" width="9.140625" style="140"/>
    <col min="11786" max="11786" width="9.85546875" style="140" customWidth="1"/>
    <col min="11787" max="11787" width="12.140625" style="140" customWidth="1"/>
    <col min="11788" max="11790" width="9.85546875" style="140" bestFit="1" customWidth="1"/>
    <col min="11791" max="11791" width="10.85546875" style="140" customWidth="1"/>
    <col min="11792" max="12032" width="9.140625" style="140"/>
    <col min="12033" max="12033" width="66.85546875" style="140" customWidth="1"/>
    <col min="12034" max="12034" width="13.7109375" style="140" bestFit="1" customWidth="1"/>
    <col min="12035" max="12035" width="12.5703125" style="140" customWidth="1"/>
    <col min="12036" max="12036" width="13.85546875" style="140" customWidth="1"/>
    <col min="12037" max="12037" width="11.5703125" style="140" customWidth="1"/>
    <col min="12038" max="12038" width="13.5703125" style="140" customWidth="1"/>
    <col min="12039" max="12039" width="9.85546875" style="140" customWidth="1"/>
    <col min="12040" max="12040" width="10.140625" style="140" customWidth="1"/>
    <col min="12041" max="12041" width="9.140625" style="140"/>
    <col min="12042" max="12042" width="9.85546875" style="140" customWidth="1"/>
    <col min="12043" max="12043" width="12.140625" style="140" customWidth="1"/>
    <col min="12044" max="12046" width="9.85546875" style="140" bestFit="1" customWidth="1"/>
    <col min="12047" max="12047" width="10.85546875" style="140" customWidth="1"/>
    <col min="12048" max="12288" width="9.140625" style="140"/>
    <col min="12289" max="12289" width="66.85546875" style="140" customWidth="1"/>
    <col min="12290" max="12290" width="13.7109375" style="140" bestFit="1" customWidth="1"/>
    <col min="12291" max="12291" width="12.5703125" style="140" customWidth="1"/>
    <col min="12292" max="12292" width="13.85546875" style="140" customWidth="1"/>
    <col min="12293" max="12293" width="11.5703125" style="140" customWidth="1"/>
    <col min="12294" max="12294" width="13.5703125" style="140" customWidth="1"/>
    <col min="12295" max="12295" width="9.85546875" style="140" customWidth="1"/>
    <col min="12296" max="12296" width="10.140625" style="140" customWidth="1"/>
    <col min="12297" max="12297" width="9.140625" style="140"/>
    <col min="12298" max="12298" width="9.85546875" style="140" customWidth="1"/>
    <col min="12299" max="12299" width="12.140625" style="140" customWidth="1"/>
    <col min="12300" max="12302" width="9.85546875" style="140" bestFit="1" customWidth="1"/>
    <col min="12303" max="12303" width="10.85546875" style="140" customWidth="1"/>
    <col min="12304" max="12544" width="9.140625" style="140"/>
    <col min="12545" max="12545" width="66.85546875" style="140" customWidth="1"/>
    <col min="12546" max="12546" width="13.7109375" style="140" bestFit="1" customWidth="1"/>
    <col min="12547" max="12547" width="12.5703125" style="140" customWidth="1"/>
    <col min="12548" max="12548" width="13.85546875" style="140" customWidth="1"/>
    <col min="12549" max="12549" width="11.5703125" style="140" customWidth="1"/>
    <col min="12550" max="12550" width="13.5703125" style="140" customWidth="1"/>
    <col min="12551" max="12551" width="9.85546875" style="140" customWidth="1"/>
    <col min="12552" max="12552" width="10.140625" style="140" customWidth="1"/>
    <col min="12553" max="12553" width="9.140625" style="140"/>
    <col min="12554" max="12554" width="9.85546875" style="140" customWidth="1"/>
    <col min="12555" max="12555" width="12.140625" style="140" customWidth="1"/>
    <col min="12556" max="12558" width="9.85546875" style="140" bestFit="1" customWidth="1"/>
    <col min="12559" max="12559" width="10.85546875" style="140" customWidth="1"/>
    <col min="12560" max="12800" width="9.140625" style="140"/>
    <col min="12801" max="12801" width="66.85546875" style="140" customWidth="1"/>
    <col min="12802" max="12802" width="13.7109375" style="140" bestFit="1" customWidth="1"/>
    <col min="12803" max="12803" width="12.5703125" style="140" customWidth="1"/>
    <col min="12804" max="12804" width="13.85546875" style="140" customWidth="1"/>
    <col min="12805" max="12805" width="11.5703125" style="140" customWidth="1"/>
    <col min="12806" max="12806" width="13.5703125" style="140" customWidth="1"/>
    <col min="12807" max="12807" width="9.85546875" style="140" customWidth="1"/>
    <col min="12808" max="12808" width="10.140625" style="140" customWidth="1"/>
    <col min="12809" max="12809" width="9.140625" style="140"/>
    <col min="12810" max="12810" width="9.85546875" style="140" customWidth="1"/>
    <col min="12811" max="12811" width="12.140625" style="140" customWidth="1"/>
    <col min="12812" max="12814" width="9.85546875" style="140" bestFit="1" customWidth="1"/>
    <col min="12815" max="12815" width="10.85546875" style="140" customWidth="1"/>
    <col min="12816" max="13056" width="9.140625" style="140"/>
    <col min="13057" max="13057" width="66.85546875" style="140" customWidth="1"/>
    <col min="13058" max="13058" width="13.7109375" style="140" bestFit="1" customWidth="1"/>
    <col min="13059" max="13059" width="12.5703125" style="140" customWidth="1"/>
    <col min="13060" max="13060" width="13.85546875" style="140" customWidth="1"/>
    <col min="13061" max="13061" width="11.5703125" style="140" customWidth="1"/>
    <col min="13062" max="13062" width="13.5703125" style="140" customWidth="1"/>
    <col min="13063" max="13063" width="9.85546875" style="140" customWidth="1"/>
    <col min="13064" max="13064" width="10.140625" style="140" customWidth="1"/>
    <col min="13065" max="13065" width="9.140625" style="140"/>
    <col min="13066" max="13066" width="9.85546875" style="140" customWidth="1"/>
    <col min="13067" max="13067" width="12.140625" style="140" customWidth="1"/>
    <col min="13068" max="13070" width="9.85546875" style="140" bestFit="1" customWidth="1"/>
    <col min="13071" max="13071" width="10.85546875" style="140" customWidth="1"/>
    <col min="13072" max="13312" width="9.140625" style="140"/>
    <col min="13313" max="13313" width="66.85546875" style="140" customWidth="1"/>
    <col min="13314" max="13314" width="13.7109375" style="140" bestFit="1" customWidth="1"/>
    <col min="13315" max="13315" width="12.5703125" style="140" customWidth="1"/>
    <col min="13316" max="13316" width="13.85546875" style="140" customWidth="1"/>
    <col min="13317" max="13317" width="11.5703125" style="140" customWidth="1"/>
    <col min="13318" max="13318" width="13.5703125" style="140" customWidth="1"/>
    <col min="13319" max="13319" width="9.85546875" style="140" customWidth="1"/>
    <col min="13320" max="13320" width="10.140625" style="140" customWidth="1"/>
    <col min="13321" max="13321" width="9.140625" style="140"/>
    <col min="13322" max="13322" width="9.85546875" style="140" customWidth="1"/>
    <col min="13323" max="13323" width="12.140625" style="140" customWidth="1"/>
    <col min="13324" max="13326" width="9.85546875" style="140" bestFit="1" customWidth="1"/>
    <col min="13327" max="13327" width="10.85546875" style="140" customWidth="1"/>
    <col min="13328" max="13568" width="9.140625" style="140"/>
    <col min="13569" max="13569" width="66.85546875" style="140" customWidth="1"/>
    <col min="13570" max="13570" width="13.7109375" style="140" bestFit="1" customWidth="1"/>
    <col min="13571" max="13571" width="12.5703125" style="140" customWidth="1"/>
    <col min="13572" max="13572" width="13.85546875" style="140" customWidth="1"/>
    <col min="13573" max="13573" width="11.5703125" style="140" customWidth="1"/>
    <col min="13574" max="13574" width="13.5703125" style="140" customWidth="1"/>
    <col min="13575" max="13575" width="9.85546875" style="140" customWidth="1"/>
    <col min="13576" max="13576" width="10.140625" style="140" customWidth="1"/>
    <col min="13577" max="13577" width="9.140625" style="140"/>
    <col min="13578" max="13578" width="9.85546875" style="140" customWidth="1"/>
    <col min="13579" max="13579" width="12.140625" style="140" customWidth="1"/>
    <col min="13580" max="13582" width="9.85546875" style="140" bestFit="1" customWidth="1"/>
    <col min="13583" max="13583" width="10.85546875" style="140" customWidth="1"/>
    <col min="13584" max="13824" width="9.140625" style="140"/>
    <col min="13825" max="13825" width="66.85546875" style="140" customWidth="1"/>
    <col min="13826" max="13826" width="13.7109375" style="140" bestFit="1" customWidth="1"/>
    <col min="13827" max="13827" width="12.5703125" style="140" customWidth="1"/>
    <col min="13828" max="13828" width="13.85546875" style="140" customWidth="1"/>
    <col min="13829" max="13829" width="11.5703125" style="140" customWidth="1"/>
    <col min="13830" max="13830" width="13.5703125" style="140" customWidth="1"/>
    <col min="13831" max="13831" width="9.85546875" style="140" customWidth="1"/>
    <col min="13832" max="13832" width="10.140625" style="140" customWidth="1"/>
    <col min="13833" max="13833" width="9.140625" style="140"/>
    <col min="13834" max="13834" width="9.85546875" style="140" customWidth="1"/>
    <col min="13835" max="13835" width="12.140625" style="140" customWidth="1"/>
    <col min="13836" max="13838" width="9.85546875" style="140" bestFit="1" customWidth="1"/>
    <col min="13839" max="13839" width="10.85546875" style="140" customWidth="1"/>
    <col min="13840" max="14080" width="9.140625" style="140"/>
    <col min="14081" max="14081" width="66.85546875" style="140" customWidth="1"/>
    <col min="14082" max="14082" width="13.7109375" style="140" bestFit="1" customWidth="1"/>
    <col min="14083" max="14083" width="12.5703125" style="140" customWidth="1"/>
    <col min="14084" max="14084" width="13.85546875" style="140" customWidth="1"/>
    <col min="14085" max="14085" width="11.5703125" style="140" customWidth="1"/>
    <col min="14086" max="14086" width="13.5703125" style="140" customWidth="1"/>
    <col min="14087" max="14087" width="9.85546875" style="140" customWidth="1"/>
    <col min="14088" max="14088" width="10.140625" style="140" customWidth="1"/>
    <col min="14089" max="14089" width="9.140625" style="140"/>
    <col min="14090" max="14090" width="9.85546875" style="140" customWidth="1"/>
    <col min="14091" max="14091" width="12.140625" style="140" customWidth="1"/>
    <col min="14092" max="14094" width="9.85546875" style="140" bestFit="1" customWidth="1"/>
    <col min="14095" max="14095" width="10.85546875" style="140" customWidth="1"/>
    <col min="14096" max="14336" width="9.140625" style="140"/>
    <col min="14337" max="14337" width="66.85546875" style="140" customWidth="1"/>
    <col min="14338" max="14338" width="13.7109375" style="140" bestFit="1" customWidth="1"/>
    <col min="14339" max="14339" width="12.5703125" style="140" customWidth="1"/>
    <col min="14340" max="14340" width="13.85546875" style="140" customWidth="1"/>
    <col min="14341" max="14341" width="11.5703125" style="140" customWidth="1"/>
    <col min="14342" max="14342" width="13.5703125" style="140" customWidth="1"/>
    <col min="14343" max="14343" width="9.85546875" style="140" customWidth="1"/>
    <col min="14344" max="14344" width="10.140625" style="140" customWidth="1"/>
    <col min="14345" max="14345" width="9.140625" style="140"/>
    <col min="14346" max="14346" width="9.85546875" style="140" customWidth="1"/>
    <col min="14347" max="14347" width="12.140625" style="140" customWidth="1"/>
    <col min="14348" max="14350" width="9.85546875" style="140" bestFit="1" customWidth="1"/>
    <col min="14351" max="14351" width="10.85546875" style="140" customWidth="1"/>
    <col min="14352" max="14592" width="9.140625" style="140"/>
    <col min="14593" max="14593" width="66.85546875" style="140" customWidth="1"/>
    <col min="14594" max="14594" width="13.7109375" style="140" bestFit="1" customWidth="1"/>
    <col min="14595" max="14595" width="12.5703125" style="140" customWidth="1"/>
    <col min="14596" max="14596" width="13.85546875" style="140" customWidth="1"/>
    <col min="14597" max="14597" width="11.5703125" style="140" customWidth="1"/>
    <col min="14598" max="14598" width="13.5703125" style="140" customWidth="1"/>
    <col min="14599" max="14599" width="9.85546875" style="140" customWidth="1"/>
    <col min="14600" max="14600" width="10.140625" style="140" customWidth="1"/>
    <col min="14601" max="14601" width="9.140625" style="140"/>
    <col min="14602" max="14602" width="9.85546875" style="140" customWidth="1"/>
    <col min="14603" max="14603" width="12.140625" style="140" customWidth="1"/>
    <col min="14604" max="14606" width="9.85546875" style="140" bestFit="1" customWidth="1"/>
    <col min="14607" max="14607" width="10.85546875" style="140" customWidth="1"/>
    <col min="14608" max="14848" width="9.140625" style="140"/>
    <col min="14849" max="14849" width="66.85546875" style="140" customWidth="1"/>
    <col min="14850" max="14850" width="13.7109375" style="140" bestFit="1" customWidth="1"/>
    <col min="14851" max="14851" width="12.5703125" style="140" customWidth="1"/>
    <col min="14852" max="14852" width="13.85546875" style="140" customWidth="1"/>
    <col min="14853" max="14853" width="11.5703125" style="140" customWidth="1"/>
    <col min="14854" max="14854" width="13.5703125" style="140" customWidth="1"/>
    <col min="14855" max="14855" width="9.85546875" style="140" customWidth="1"/>
    <col min="14856" max="14856" width="10.140625" style="140" customWidth="1"/>
    <col min="14857" max="14857" width="9.140625" style="140"/>
    <col min="14858" max="14858" width="9.85546875" style="140" customWidth="1"/>
    <col min="14859" max="14859" width="12.140625" style="140" customWidth="1"/>
    <col min="14860" max="14862" width="9.85546875" style="140" bestFit="1" customWidth="1"/>
    <col min="14863" max="14863" width="10.85546875" style="140" customWidth="1"/>
    <col min="14864" max="15104" width="9.140625" style="140"/>
    <col min="15105" max="15105" width="66.85546875" style="140" customWidth="1"/>
    <col min="15106" max="15106" width="13.7109375" style="140" bestFit="1" customWidth="1"/>
    <col min="15107" max="15107" width="12.5703125" style="140" customWidth="1"/>
    <col min="15108" max="15108" width="13.85546875" style="140" customWidth="1"/>
    <col min="15109" max="15109" width="11.5703125" style="140" customWidth="1"/>
    <col min="15110" max="15110" width="13.5703125" style="140" customWidth="1"/>
    <col min="15111" max="15111" width="9.85546875" style="140" customWidth="1"/>
    <col min="15112" max="15112" width="10.140625" style="140" customWidth="1"/>
    <col min="15113" max="15113" width="9.140625" style="140"/>
    <col min="15114" max="15114" width="9.85546875" style="140" customWidth="1"/>
    <col min="15115" max="15115" width="12.140625" style="140" customWidth="1"/>
    <col min="15116" max="15118" width="9.85546875" style="140" bestFit="1" customWidth="1"/>
    <col min="15119" max="15119" width="10.85546875" style="140" customWidth="1"/>
    <col min="15120" max="15360" width="9.140625" style="140"/>
    <col min="15361" max="15361" width="66.85546875" style="140" customWidth="1"/>
    <col min="15362" max="15362" width="13.7109375" style="140" bestFit="1" customWidth="1"/>
    <col min="15363" max="15363" width="12.5703125" style="140" customWidth="1"/>
    <col min="15364" max="15364" width="13.85546875" style="140" customWidth="1"/>
    <col min="15365" max="15365" width="11.5703125" style="140" customWidth="1"/>
    <col min="15366" max="15366" width="13.5703125" style="140" customWidth="1"/>
    <col min="15367" max="15367" width="9.85546875" style="140" customWidth="1"/>
    <col min="15368" max="15368" width="10.140625" style="140" customWidth="1"/>
    <col min="15369" max="15369" width="9.140625" style="140"/>
    <col min="15370" max="15370" width="9.85546875" style="140" customWidth="1"/>
    <col min="15371" max="15371" width="12.140625" style="140" customWidth="1"/>
    <col min="15372" max="15374" width="9.85546875" style="140" bestFit="1" customWidth="1"/>
    <col min="15375" max="15375" width="10.85546875" style="140" customWidth="1"/>
    <col min="15376" max="15616" width="9.140625" style="140"/>
    <col min="15617" max="15617" width="66.85546875" style="140" customWidth="1"/>
    <col min="15618" max="15618" width="13.7109375" style="140" bestFit="1" customWidth="1"/>
    <col min="15619" max="15619" width="12.5703125" style="140" customWidth="1"/>
    <col min="15620" max="15620" width="13.85546875" style="140" customWidth="1"/>
    <col min="15621" max="15621" width="11.5703125" style="140" customWidth="1"/>
    <col min="15622" max="15622" width="13.5703125" style="140" customWidth="1"/>
    <col min="15623" max="15623" width="9.85546875" style="140" customWidth="1"/>
    <col min="15624" max="15624" width="10.140625" style="140" customWidth="1"/>
    <col min="15625" max="15625" width="9.140625" style="140"/>
    <col min="15626" max="15626" width="9.85546875" style="140" customWidth="1"/>
    <col min="15627" max="15627" width="12.140625" style="140" customWidth="1"/>
    <col min="15628" max="15630" width="9.85546875" style="140" bestFit="1" customWidth="1"/>
    <col min="15631" max="15631" width="10.85546875" style="140" customWidth="1"/>
    <col min="15632" max="15872" width="9.140625" style="140"/>
    <col min="15873" max="15873" width="66.85546875" style="140" customWidth="1"/>
    <col min="15874" max="15874" width="13.7109375" style="140" bestFit="1" customWidth="1"/>
    <col min="15875" max="15875" width="12.5703125" style="140" customWidth="1"/>
    <col min="15876" max="15876" width="13.85546875" style="140" customWidth="1"/>
    <col min="15877" max="15877" width="11.5703125" style="140" customWidth="1"/>
    <col min="15878" max="15878" width="13.5703125" style="140" customWidth="1"/>
    <col min="15879" max="15879" width="9.85546875" style="140" customWidth="1"/>
    <col min="15880" max="15880" width="10.140625" style="140" customWidth="1"/>
    <col min="15881" max="15881" width="9.140625" style="140"/>
    <col min="15882" max="15882" width="9.85546875" style="140" customWidth="1"/>
    <col min="15883" max="15883" width="12.140625" style="140" customWidth="1"/>
    <col min="15884" max="15886" width="9.85546875" style="140" bestFit="1" customWidth="1"/>
    <col min="15887" max="15887" width="10.85546875" style="140" customWidth="1"/>
    <col min="15888" max="16128" width="9.140625" style="140"/>
    <col min="16129" max="16129" width="66.85546875" style="140" customWidth="1"/>
    <col min="16130" max="16130" width="13.7109375" style="140" bestFit="1" customWidth="1"/>
    <col min="16131" max="16131" width="12.5703125" style="140" customWidth="1"/>
    <col min="16132" max="16132" width="13.85546875" style="140" customWidth="1"/>
    <col min="16133" max="16133" width="11.5703125" style="140" customWidth="1"/>
    <col min="16134" max="16134" width="13.5703125" style="140" customWidth="1"/>
    <col min="16135" max="16135" width="9.85546875" style="140" customWidth="1"/>
    <col min="16136" max="16136" width="10.140625" style="140" customWidth="1"/>
    <col min="16137" max="16137" width="9.140625" style="140"/>
    <col min="16138" max="16138" width="9.85546875" style="140" customWidth="1"/>
    <col min="16139" max="16139" width="12.140625" style="140" customWidth="1"/>
    <col min="16140" max="16142" width="9.85546875" style="140" bestFit="1" customWidth="1"/>
    <col min="16143" max="16143" width="10.85546875" style="140" customWidth="1"/>
    <col min="16144" max="16384" width="9.140625" style="140"/>
  </cols>
  <sheetData>
    <row r="1" spans="1:21" x14ac:dyDescent="0.25">
      <c r="A1" s="139" t="s">
        <v>210</v>
      </c>
      <c r="O1" s="141"/>
    </row>
    <row r="2" spans="1:21" x14ac:dyDescent="0.25">
      <c r="A2" s="340" t="s">
        <v>211</v>
      </c>
      <c r="B2" s="340"/>
      <c r="C2" s="340"/>
      <c r="D2" s="340"/>
      <c r="E2" s="340"/>
      <c r="F2" s="340"/>
      <c r="G2" s="340"/>
      <c r="H2" s="340"/>
      <c r="I2" s="340"/>
      <c r="J2" s="340"/>
      <c r="K2" s="340"/>
      <c r="L2" s="340"/>
      <c r="M2" s="340"/>
      <c r="N2" s="340"/>
      <c r="O2" s="340"/>
      <c r="P2" s="340"/>
      <c r="Q2" s="340"/>
      <c r="R2" s="340"/>
      <c r="S2" s="340"/>
      <c r="T2" s="340"/>
      <c r="U2" s="340"/>
    </row>
    <row r="3" spans="1:21" x14ac:dyDescent="0.25">
      <c r="A3" s="142" t="s">
        <v>289</v>
      </c>
      <c r="O3" s="141"/>
    </row>
    <row r="4" spans="1:21" ht="19.5" customHeight="1" x14ac:dyDescent="0.25">
      <c r="A4" s="139" t="str">
        <f>'1. паспорт описание'!A9:D9</f>
        <v>О_0000000829</v>
      </c>
      <c r="C4" s="143"/>
      <c r="O4" s="141"/>
    </row>
    <row r="5" spans="1:21" ht="19.5" hidden="1" customHeight="1" x14ac:dyDescent="0.3">
      <c r="O5" s="144"/>
    </row>
    <row r="6" spans="1:21" ht="19.5" hidden="1" customHeight="1" x14ac:dyDescent="0.3">
      <c r="O6" s="145" t="s">
        <v>212</v>
      </c>
    </row>
    <row r="7" spans="1:21" ht="19.5" hidden="1" customHeight="1" x14ac:dyDescent="0.3">
      <c r="O7" s="146" t="s">
        <v>213</v>
      </c>
    </row>
    <row r="8" spans="1:21" ht="18.75" hidden="1" x14ac:dyDescent="0.3">
      <c r="O8" s="146" t="s">
        <v>210</v>
      </c>
    </row>
    <row r="9" spans="1:21" ht="18.75" hidden="1" x14ac:dyDescent="0.3">
      <c r="O9" s="146"/>
    </row>
    <row r="10" spans="1:21" ht="18.75" hidden="1" x14ac:dyDescent="0.3">
      <c r="O10" s="146" t="s">
        <v>214</v>
      </c>
    </row>
    <row r="11" spans="1:21" ht="18.75" hidden="1" x14ac:dyDescent="0.3">
      <c r="O11" s="144" t="s">
        <v>215</v>
      </c>
    </row>
    <row r="12" spans="1:21" hidden="1" x14ac:dyDescent="0.25">
      <c r="O12" s="141"/>
    </row>
    <row r="13" spans="1:21" ht="34.5" customHeight="1" x14ac:dyDescent="0.25">
      <c r="A13" s="341" t="str">
        <f>"Финансовая модель по проекту инвестиционной программы"</f>
        <v>Финансовая модель по проекту инвестиционной программы</v>
      </c>
      <c r="B13" s="341"/>
      <c r="C13" s="341"/>
      <c r="D13" s="341"/>
      <c r="E13" s="341"/>
      <c r="F13" s="341"/>
      <c r="G13" s="341"/>
      <c r="H13" s="341"/>
      <c r="I13" s="341"/>
      <c r="J13" s="341"/>
      <c r="K13" s="341"/>
      <c r="L13" s="341"/>
      <c r="M13" s="341"/>
      <c r="N13" s="341"/>
      <c r="O13" s="341"/>
    </row>
    <row r="14" spans="1:21" ht="27" customHeight="1" x14ac:dyDescent="0.25">
      <c r="A14" s="342" t="str">
        <f>'1. паспорт описание'!A12:D12</f>
        <v>Приобретение информационно-вычислительной техники</v>
      </c>
      <c r="B14" s="342"/>
      <c r="C14" s="342"/>
      <c r="D14" s="342"/>
      <c r="E14" s="342"/>
      <c r="F14" s="342"/>
      <c r="G14" s="342"/>
      <c r="H14" s="342"/>
      <c r="I14" s="342"/>
      <c r="J14" s="342"/>
      <c r="K14" s="342"/>
      <c r="L14" s="342"/>
      <c r="M14" s="342"/>
      <c r="N14" s="342"/>
      <c r="O14" s="342"/>
    </row>
    <row r="15" spans="1:21" ht="30.75" customHeight="1" x14ac:dyDescent="0.25">
      <c r="A15" s="147"/>
      <c r="B15" s="147"/>
      <c r="C15" s="147"/>
      <c r="D15" s="147"/>
      <c r="E15" s="147"/>
      <c r="F15" s="147"/>
      <c r="G15" s="147"/>
      <c r="H15" s="147"/>
      <c r="I15" s="147"/>
      <c r="J15" s="147"/>
      <c r="K15" s="147"/>
      <c r="L15" s="147"/>
      <c r="M15" s="147"/>
      <c r="N15" s="147"/>
      <c r="O15" s="147"/>
    </row>
    <row r="16" spans="1:21" x14ac:dyDescent="0.25">
      <c r="A16" s="148"/>
    </row>
    <row r="17" spans="1:18" ht="16.5" thickBot="1" x14ac:dyDescent="0.3">
      <c r="A17" s="149" t="s">
        <v>118</v>
      </c>
      <c r="B17" s="149" t="s">
        <v>0</v>
      </c>
      <c r="C17" s="149"/>
      <c r="D17" s="149"/>
      <c r="E17" s="149"/>
      <c r="F17" s="149"/>
      <c r="H17" s="150"/>
      <c r="I17" s="151"/>
      <c r="J17" s="151"/>
      <c r="K17" s="151"/>
      <c r="L17" s="151"/>
    </row>
    <row r="18" spans="1:18" ht="23.25" customHeight="1" x14ac:dyDescent="0.25">
      <c r="A18" s="152" t="s">
        <v>216</v>
      </c>
      <c r="B18" s="153">
        <f>SUM(B20:B24)</f>
        <v>2198.4083333333338</v>
      </c>
      <c r="C18" s="149"/>
      <c r="D18" s="149"/>
      <c r="E18" s="149"/>
      <c r="F18" s="149"/>
      <c r="H18" s="150"/>
      <c r="I18" s="151"/>
      <c r="J18" s="151"/>
      <c r="K18" s="151"/>
      <c r="L18" s="151"/>
    </row>
    <row r="19" spans="1:18" ht="21" customHeight="1" x14ac:dyDescent="0.25">
      <c r="A19" s="155" t="s">
        <v>217</v>
      </c>
      <c r="B19" s="156"/>
      <c r="C19" s="143"/>
      <c r="D19" s="143"/>
      <c r="E19" s="143"/>
      <c r="F19" s="143"/>
    </row>
    <row r="20" spans="1:18" ht="39" customHeight="1" x14ac:dyDescent="0.25">
      <c r="A20" s="280" t="s">
        <v>291</v>
      </c>
      <c r="B20" s="156">
        <f>'[60]2028'!$D$55</f>
        <v>2198.4083333333338</v>
      </c>
      <c r="C20" s="143"/>
      <c r="D20" s="143"/>
      <c r="E20" s="143"/>
      <c r="F20" s="143"/>
      <c r="H20" s="157"/>
      <c r="I20" s="154"/>
      <c r="J20" s="154"/>
      <c r="K20" s="154"/>
      <c r="L20" s="154"/>
    </row>
    <row r="21" spans="1:18" ht="24.95" hidden="1" customHeight="1" x14ac:dyDescent="0.25">
      <c r="A21" s="281"/>
      <c r="B21" s="156"/>
      <c r="C21" s="143"/>
      <c r="D21" s="143"/>
      <c r="E21" s="143"/>
      <c r="F21" s="143"/>
      <c r="H21" s="339"/>
      <c r="I21" s="339"/>
      <c r="J21" s="154"/>
      <c r="K21" s="158"/>
      <c r="L21" s="154"/>
    </row>
    <row r="22" spans="1:18" ht="24.95" hidden="1" customHeight="1" x14ac:dyDescent="0.25">
      <c r="A22" s="281"/>
      <c r="B22" s="156"/>
      <c r="C22" s="143"/>
      <c r="D22" s="159"/>
      <c r="E22" s="160"/>
      <c r="F22" s="160"/>
      <c r="H22" s="339"/>
      <c r="I22" s="339"/>
      <c r="J22" s="154"/>
      <c r="K22" s="158"/>
      <c r="L22" s="154"/>
    </row>
    <row r="23" spans="1:18" ht="24.95" hidden="1" customHeight="1" x14ac:dyDescent="0.25">
      <c r="A23" s="281"/>
      <c r="B23" s="156"/>
      <c r="C23" s="143"/>
      <c r="D23" s="143"/>
      <c r="E23" s="143"/>
      <c r="F23" s="143"/>
      <c r="H23" s="339"/>
      <c r="I23" s="339"/>
      <c r="J23" s="154"/>
      <c r="K23" s="161"/>
      <c r="L23" s="154"/>
    </row>
    <row r="24" spans="1:18" ht="24.95" hidden="1" customHeight="1" x14ac:dyDescent="0.25">
      <c r="A24" s="281"/>
      <c r="B24" s="156"/>
      <c r="C24" s="143"/>
      <c r="D24" s="143"/>
      <c r="E24" s="143"/>
      <c r="F24" s="143"/>
      <c r="H24" s="339"/>
      <c r="I24" s="339"/>
      <c r="J24" s="154"/>
      <c r="K24" s="162"/>
      <c r="L24" s="154"/>
    </row>
    <row r="25" spans="1:18" hidden="1" x14ac:dyDescent="0.25">
      <c r="A25" s="163" t="s">
        <v>294</v>
      </c>
      <c r="B25" s="178">
        <v>0</v>
      </c>
      <c r="C25" s="143"/>
      <c r="D25" s="143"/>
      <c r="E25" s="143"/>
      <c r="F25" s="143"/>
      <c r="H25" s="154"/>
      <c r="I25" s="154"/>
      <c r="J25" s="154"/>
      <c r="K25" s="154"/>
      <c r="L25" s="154"/>
    </row>
    <row r="26" spans="1:18" ht="27" hidden="1" customHeight="1" x14ac:dyDescent="0.25">
      <c r="A26" s="163" t="s">
        <v>295</v>
      </c>
      <c r="B26" s="164"/>
      <c r="C26" s="143"/>
      <c r="D26" s="143"/>
      <c r="E26" s="143"/>
      <c r="F26" s="143"/>
      <c r="H26" s="157"/>
      <c r="I26" s="154"/>
      <c r="J26" s="154"/>
      <c r="K26" s="154"/>
      <c r="L26" s="154"/>
      <c r="N26" s="154"/>
      <c r="O26" s="154"/>
      <c r="R26" s="165"/>
    </row>
    <row r="27" spans="1:18" ht="39.75" hidden="1" customHeight="1" outlineLevel="1" x14ac:dyDescent="0.25">
      <c r="A27" s="163" t="s">
        <v>296</v>
      </c>
      <c r="B27" s="166"/>
      <c r="C27" s="143"/>
      <c r="D27" s="143"/>
      <c r="E27" s="143"/>
      <c r="F27" s="143"/>
      <c r="H27" s="339"/>
      <c r="I27" s="339"/>
      <c r="J27" s="154"/>
      <c r="K27" s="158"/>
      <c r="L27" s="154"/>
      <c r="N27" s="154"/>
      <c r="O27" s="154"/>
    </row>
    <row r="28" spans="1:18" ht="16.5" outlineLevel="1" thickBot="1" x14ac:dyDescent="0.3">
      <c r="A28" s="186" t="s">
        <v>297</v>
      </c>
      <c r="B28" s="282">
        <v>3</v>
      </c>
      <c r="C28" s="143"/>
      <c r="D28" s="143"/>
      <c r="E28" s="143"/>
      <c r="F28" s="143"/>
      <c r="H28" s="339"/>
      <c r="I28" s="339"/>
      <c r="J28" s="154"/>
      <c r="K28" s="158"/>
      <c r="L28" s="154"/>
      <c r="N28" s="154"/>
      <c r="O28" s="154"/>
    </row>
    <row r="29" spans="1:18" ht="33" hidden="1" customHeight="1" outlineLevel="1" x14ac:dyDescent="0.25">
      <c r="A29" s="155" t="s">
        <v>298</v>
      </c>
      <c r="B29" s="283"/>
      <c r="C29" s="143"/>
      <c r="D29" s="143"/>
      <c r="E29" s="143"/>
      <c r="F29" s="143"/>
      <c r="H29" s="343"/>
      <c r="I29" s="343"/>
      <c r="J29" s="154"/>
      <c r="K29" s="161"/>
      <c r="L29" s="154"/>
      <c r="N29" s="154"/>
      <c r="O29" s="154"/>
    </row>
    <row r="30" spans="1:18" ht="16.5" hidden="1" outlineLevel="1" thickBot="1" x14ac:dyDescent="0.3">
      <c r="A30" s="163" t="s">
        <v>218</v>
      </c>
      <c r="B30" s="166"/>
      <c r="C30" s="143"/>
      <c r="D30" s="143"/>
      <c r="E30" s="143"/>
      <c r="F30" s="143"/>
      <c r="H30" s="339"/>
      <c r="I30" s="339"/>
      <c r="J30" s="154"/>
      <c r="K30" s="162"/>
      <c r="L30" s="154"/>
      <c r="N30" s="154"/>
      <c r="O30" s="154"/>
    </row>
    <row r="31" spans="1:18" ht="16.5" hidden="1" outlineLevel="1" thickBot="1" x14ac:dyDescent="0.3">
      <c r="A31" s="186" t="s">
        <v>219</v>
      </c>
      <c r="B31" s="166"/>
      <c r="C31" s="143"/>
      <c r="D31" s="143"/>
      <c r="E31" s="143"/>
      <c r="F31" s="143"/>
      <c r="H31" s="154"/>
      <c r="I31" s="154"/>
      <c r="J31" s="154"/>
      <c r="K31" s="154"/>
      <c r="L31" s="154"/>
      <c r="N31" s="154"/>
      <c r="O31" s="154"/>
    </row>
    <row r="32" spans="1:18" ht="16.5" hidden="1" outlineLevel="1" thickBot="1" x14ac:dyDescent="0.3">
      <c r="A32" s="152" t="s">
        <v>220</v>
      </c>
      <c r="B32" s="168">
        <v>1.65</v>
      </c>
      <c r="C32" s="143"/>
      <c r="D32" s="143"/>
      <c r="E32" s="143"/>
      <c r="F32" s="143"/>
      <c r="H32" s="154"/>
      <c r="I32" s="154"/>
      <c r="J32" s="154"/>
      <c r="K32" s="154"/>
      <c r="L32" s="154"/>
    </row>
    <row r="33" spans="1:6" ht="16.5" hidden="1" outlineLevel="1" thickBot="1" x14ac:dyDescent="0.3">
      <c r="A33" s="167" t="s">
        <v>221</v>
      </c>
      <c r="B33" s="169">
        <v>4</v>
      </c>
      <c r="C33" s="143"/>
      <c r="D33" s="143"/>
      <c r="E33" s="143"/>
      <c r="F33" s="143"/>
    </row>
    <row r="34" spans="1:6" ht="16.5" hidden="1" outlineLevel="1" thickBot="1" x14ac:dyDescent="0.3">
      <c r="A34" s="167" t="s">
        <v>117</v>
      </c>
      <c r="B34" s="169">
        <v>4</v>
      </c>
      <c r="C34" s="143"/>
      <c r="D34" s="143"/>
      <c r="E34" s="143"/>
      <c r="F34" s="143"/>
    </row>
    <row r="35" spans="1:6" ht="16.5" hidden="1" outlineLevel="1" thickBot="1" x14ac:dyDescent="0.3">
      <c r="A35" s="155" t="s">
        <v>222</v>
      </c>
      <c r="B35" s="170">
        <v>10.16</v>
      </c>
      <c r="C35" s="143"/>
      <c r="D35" s="143"/>
      <c r="E35" s="143"/>
      <c r="F35" s="143"/>
    </row>
    <row r="36" spans="1:6" ht="16.5" hidden="1" outlineLevel="1" thickBot="1" x14ac:dyDescent="0.3">
      <c r="A36" s="163" t="s">
        <v>221</v>
      </c>
      <c r="B36" s="169">
        <v>4.4000000000000004</v>
      </c>
      <c r="C36" s="143"/>
      <c r="D36" s="143"/>
      <c r="E36" s="143"/>
      <c r="F36" s="143"/>
    </row>
    <row r="37" spans="1:6" ht="16.5" hidden="1" outlineLevel="1" thickBot="1" x14ac:dyDescent="0.3">
      <c r="A37" s="163" t="s">
        <v>117</v>
      </c>
      <c r="B37" s="169">
        <v>4</v>
      </c>
      <c r="C37" s="143"/>
      <c r="D37" s="143"/>
      <c r="E37" s="143"/>
      <c r="F37" s="143"/>
    </row>
    <row r="38" spans="1:6" ht="16.5" hidden="1" customHeight="1" outlineLevel="1" x14ac:dyDescent="0.25">
      <c r="A38" s="171" t="s">
        <v>223</v>
      </c>
      <c r="B38" s="172">
        <v>142.76</v>
      </c>
      <c r="C38" s="173"/>
      <c r="D38" s="174"/>
      <c r="E38" s="143"/>
      <c r="F38" s="143"/>
    </row>
    <row r="39" spans="1:6" ht="16.5" hidden="1" outlineLevel="1" thickBot="1" x14ac:dyDescent="0.3">
      <c r="A39" s="163" t="s">
        <v>224</v>
      </c>
      <c r="B39" s="169">
        <v>12</v>
      </c>
      <c r="C39" s="173"/>
      <c r="D39" s="174"/>
      <c r="E39" s="143"/>
      <c r="F39" s="143"/>
    </row>
    <row r="40" spans="1:6" ht="16.5" hidden="1" outlineLevel="1" thickBot="1" x14ac:dyDescent="0.3">
      <c r="A40" s="163" t="s">
        <v>225</v>
      </c>
      <c r="B40" s="169">
        <v>12</v>
      </c>
      <c r="C40" s="173"/>
      <c r="D40" s="174"/>
      <c r="E40" s="143"/>
      <c r="F40" s="143"/>
    </row>
    <row r="41" spans="1:6" ht="15" hidden="1" customHeight="1" outlineLevel="1" x14ac:dyDescent="0.25">
      <c r="A41" s="171" t="s">
        <v>226</v>
      </c>
      <c r="B41" s="172">
        <v>209.91</v>
      </c>
      <c r="C41" s="173"/>
      <c r="D41" s="174"/>
      <c r="E41" s="143"/>
      <c r="F41" s="143"/>
    </row>
    <row r="42" spans="1:6" ht="16.5" hidden="1" thickBot="1" x14ac:dyDescent="0.3">
      <c r="A42" s="163" t="s">
        <v>224</v>
      </c>
      <c r="B42" s="169">
        <v>12</v>
      </c>
      <c r="C42" s="173"/>
      <c r="D42" s="174"/>
      <c r="E42" s="143"/>
      <c r="F42" s="143"/>
    </row>
    <row r="43" spans="1:6" ht="16.5" hidden="1" outlineLevel="1" thickBot="1" x14ac:dyDescent="0.3">
      <c r="A43" s="163" t="s">
        <v>225</v>
      </c>
      <c r="B43" s="169">
        <v>12</v>
      </c>
      <c r="C43" s="173"/>
      <c r="D43" s="174"/>
      <c r="E43" s="143"/>
      <c r="F43" s="143"/>
    </row>
    <row r="44" spans="1:6" ht="16.5" hidden="1" outlineLevel="1" thickBot="1" x14ac:dyDescent="0.3">
      <c r="A44" s="175" t="s">
        <v>227</v>
      </c>
      <c r="B44" s="172">
        <f>1472.41</f>
        <v>1472.41</v>
      </c>
      <c r="C44" s="176"/>
      <c r="D44" s="176"/>
      <c r="E44" s="143"/>
      <c r="F44" s="143"/>
    </row>
    <row r="45" spans="1:6" ht="16.5" hidden="1" outlineLevel="1" thickBot="1" x14ac:dyDescent="0.3">
      <c r="A45" s="177" t="s">
        <v>228</v>
      </c>
      <c r="B45" s="178"/>
      <c r="C45" s="173"/>
      <c r="D45" s="143"/>
      <c r="E45" s="143"/>
      <c r="F45" s="143"/>
    </row>
    <row r="46" spans="1:6" ht="16.5" hidden="1" thickBot="1" x14ac:dyDescent="0.3">
      <c r="A46" s="175" t="s">
        <v>229</v>
      </c>
      <c r="B46" s="169">
        <v>25</v>
      </c>
      <c r="C46" s="179"/>
      <c r="D46" s="179"/>
      <c r="E46" s="179"/>
      <c r="F46" s="179"/>
    </row>
    <row r="47" spans="1:6" ht="16.5" hidden="1" thickBot="1" x14ac:dyDescent="0.3">
      <c r="A47" s="175" t="s">
        <v>230</v>
      </c>
      <c r="B47" s="169">
        <v>25</v>
      </c>
      <c r="C47" s="179"/>
      <c r="D47" s="179"/>
      <c r="E47" s="179"/>
      <c r="F47" s="179"/>
    </row>
    <row r="48" spans="1:6" ht="16.5" hidden="1" thickBot="1" x14ac:dyDescent="0.3">
      <c r="A48" s="175" t="s">
        <v>96</v>
      </c>
      <c r="B48" s="180">
        <v>0.2</v>
      </c>
      <c r="C48" s="179"/>
      <c r="D48" s="179"/>
      <c r="E48" s="179"/>
      <c r="F48" s="179"/>
    </row>
    <row r="49" spans="1:27" x14ac:dyDescent="0.25">
      <c r="A49" s="152" t="str">
        <f>A82</f>
        <v>Оплата труда с отчислениями</v>
      </c>
      <c r="B49" s="170">
        <v>0</v>
      </c>
      <c r="C49" s="179"/>
      <c r="D49" s="179"/>
      <c r="E49" s="179"/>
      <c r="F49" s="179"/>
    </row>
    <row r="50" spans="1:27" x14ac:dyDescent="0.25">
      <c r="A50" s="163" t="str">
        <f>A83</f>
        <v>Вспомогательные материалы</v>
      </c>
      <c r="B50" s="181"/>
      <c r="C50" s="143"/>
      <c r="D50" s="143"/>
      <c r="E50" s="143"/>
      <c r="F50" s="143"/>
    </row>
    <row r="51" spans="1:27" ht="31.5" x14ac:dyDescent="0.25">
      <c r="A51" s="171" t="str">
        <f>A84</f>
        <v>Прочие расходы (без амортизации, арендной платы + транспортные расходы)</v>
      </c>
      <c r="B51" s="169"/>
      <c r="C51" s="182"/>
      <c r="D51" s="182"/>
      <c r="E51" s="182"/>
      <c r="F51" s="182"/>
    </row>
    <row r="52" spans="1:27" ht="16.5" hidden="1" thickBot="1" x14ac:dyDescent="0.3">
      <c r="A52" s="175" t="s">
        <v>116</v>
      </c>
      <c r="B52" s="180">
        <v>0.1</v>
      </c>
      <c r="C52" s="182"/>
      <c r="D52" s="182"/>
      <c r="E52" s="182"/>
      <c r="F52" s="182"/>
    </row>
    <row r="53" spans="1:27" hidden="1" x14ac:dyDescent="0.25">
      <c r="A53" s="183"/>
      <c r="B53" s="184"/>
      <c r="C53" s="182"/>
      <c r="D53" s="182"/>
      <c r="E53" s="182"/>
      <c r="F53" s="182"/>
    </row>
    <row r="54" spans="1:27" hidden="1" x14ac:dyDescent="0.25">
      <c r="A54" s="163" t="s">
        <v>231</v>
      </c>
      <c r="B54" s="185">
        <v>246.85</v>
      </c>
      <c r="C54" s="182"/>
      <c r="D54" s="182"/>
      <c r="E54" s="182"/>
      <c r="F54" s="182"/>
    </row>
    <row r="55" spans="1:27" ht="16.5" hidden="1" thickBot="1" x14ac:dyDescent="0.3">
      <c r="A55" s="186" t="s">
        <v>232</v>
      </c>
      <c r="B55" s="187">
        <v>515240.19</v>
      </c>
      <c r="C55" s="182"/>
      <c r="D55" s="182"/>
      <c r="E55" s="182"/>
      <c r="F55" s="182"/>
    </row>
    <row r="56" spans="1:27" hidden="1" x14ac:dyDescent="0.25">
      <c r="A56" s="155" t="s">
        <v>233</v>
      </c>
      <c r="B56" s="188">
        <v>2</v>
      </c>
      <c r="C56" s="182"/>
      <c r="D56" s="182"/>
      <c r="E56" s="182"/>
      <c r="F56" s="182"/>
    </row>
    <row r="57" spans="1:27" hidden="1" x14ac:dyDescent="0.25">
      <c r="A57" s="163" t="s">
        <v>115</v>
      </c>
      <c r="B57" s="189">
        <v>8.8999999999999996E-2</v>
      </c>
      <c r="C57" s="182"/>
      <c r="D57" s="182"/>
      <c r="E57" s="182"/>
      <c r="F57" s="182"/>
    </row>
    <row r="58" spans="1:27" hidden="1" outlineLevel="1" x14ac:dyDescent="0.25">
      <c r="A58" s="163" t="s">
        <v>114</v>
      </c>
      <c r="B58" s="190">
        <v>8.8999999999999996E-2</v>
      </c>
      <c r="C58" s="182"/>
      <c r="D58" s="182"/>
      <c r="E58" s="182"/>
      <c r="F58" s="182"/>
    </row>
    <row r="59" spans="1:27" hidden="1" outlineLevel="1" x14ac:dyDescent="0.25">
      <c r="A59" s="163" t="s">
        <v>113</v>
      </c>
      <c r="B59" s="190">
        <v>0</v>
      </c>
      <c r="C59" s="182"/>
      <c r="D59" s="182"/>
      <c r="E59" s="182"/>
      <c r="F59" s="182"/>
    </row>
    <row r="60" spans="1:27" s="148" customFormat="1" hidden="1" x14ac:dyDescent="0.25">
      <c r="A60" s="163" t="s">
        <v>112</v>
      </c>
      <c r="B60" s="190">
        <v>0.11</v>
      </c>
      <c r="C60" s="182"/>
      <c r="D60" s="182"/>
      <c r="E60" s="182"/>
      <c r="F60" s="182"/>
      <c r="G60" s="140"/>
      <c r="H60" s="140"/>
      <c r="I60" s="140"/>
      <c r="J60" s="140"/>
      <c r="K60" s="140"/>
      <c r="L60" s="140"/>
      <c r="M60" s="140"/>
      <c r="N60" s="140"/>
      <c r="O60" s="140"/>
      <c r="P60" s="140"/>
      <c r="Q60" s="140"/>
      <c r="R60" s="140"/>
      <c r="S60" s="140"/>
      <c r="T60" s="140"/>
      <c r="U60" s="140"/>
      <c r="V60" s="140"/>
    </row>
    <row r="61" spans="1:27" hidden="1" x14ac:dyDescent="0.25">
      <c r="A61" s="163" t="s">
        <v>111</v>
      </c>
      <c r="B61" s="190">
        <f>1-B59</f>
        <v>1</v>
      </c>
      <c r="C61" s="182"/>
      <c r="D61" s="182"/>
      <c r="E61" s="182"/>
      <c r="F61" s="182"/>
    </row>
    <row r="62" spans="1:27" ht="16.5" hidden="1" thickBot="1" x14ac:dyDescent="0.3">
      <c r="A62" s="175" t="s">
        <v>234</v>
      </c>
      <c r="B62" s="191">
        <f>B61*B60+B59*B58*(1-B48)</f>
        <v>0.11</v>
      </c>
      <c r="C62" s="182"/>
      <c r="D62" s="182"/>
      <c r="E62" s="182"/>
      <c r="F62" s="182"/>
      <c r="W62" s="192"/>
      <c r="X62" s="192"/>
      <c r="Y62" s="192"/>
      <c r="Z62" s="192"/>
      <c r="AA62" s="192"/>
    </row>
    <row r="63" spans="1:27" hidden="1" x14ac:dyDescent="0.25">
      <c r="A63" s="193" t="s">
        <v>110</v>
      </c>
      <c r="B63" s="194">
        <v>1</v>
      </c>
      <c r="C63" s="194">
        <f>B63+1</f>
        <v>2</v>
      </c>
      <c r="D63" s="194">
        <f t="shared" ref="D63:P63" si="0">C63+1</f>
        <v>3</v>
      </c>
      <c r="E63" s="194">
        <f t="shared" si="0"/>
        <v>4</v>
      </c>
      <c r="F63" s="194">
        <f t="shared" si="0"/>
        <v>5</v>
      </c>
      <c r="G63" s="194">
        <f t="shared" si="0"/>
        <v>6</v>
      </c>
      <c r="H63" s="194">
        <f t="shared" si="0"/>
        <v>7</v>
      </c>
      <c r="I63" s="194">
        <f t="shared" si="0"/>
        <v>8</v>
      </c>
      <c r="J63" s="194">
        <f t="shared" si="0"/>
        <v>9</v>
      </c>
      <c r="K63" s="194">
        <f t="shared" si="0"/>
        <v>10</v>
      </c>
      <c r="L63" s="194">
        <f t="shared" si="0"/>
        <v>11</v>
      </c>
      <c r="M63" s="194">
        <f t="shared" si="0"/>
        <v>12</v>
      </c>
      <c r="N63" s="194">
        <f t="shared" si="0"/>
        <v>13</v>
      </c>
      <c r="O63" s="194">
        <f t="shared" si="0"/>
        <v>14</v>
      </c>
      <c r="P63" s="194">
        <f t="shared" si="0"/>
        <v>15</v>
      </c>
      <c r="Q63" s="194">
        <f>P63+1</f>
        <v>16</v>
      </c>
      <c r="R63" s="194">
        <f>Q63+1</f>
        <v>17</v>
      </c>
      <c r="S63" s="194">
        <f>R63+1</f>
        <v>18</v>
      </c>
      <c r="T63" s="194">
        <f>S63+1</f>
        <v>19</v>
      </c>
      <c r="U63" s="195">
        <f>T63+1</f>
        <v>20</v>
      </c>
      <c r="V63" s="148"/>
      <c r="W63" s="192"/>
      <c r="X63" s="192"/>
      <c r="Y63" s="192"/>
      <c r="Z63" s="192"/>
      <c r="AA63" s="192"/>
    </row>
    <row r="64" spans="1:27" hidden="1" x14ac:dyDescent="0.25">
      <c r="A64" s="196" t="s">
        <v>109</v>
      </c>
      <c r="B64" s="197">
        <v>0.04</v>
      </c>
      <c r="C64" s="197">
        <v>0.04</v>
      </c>
      <c r="D64" s="197">
        <v>0.04</v>
      </c>
      <c r="E64" s="197">
        <v>0.04</v>
      </c>
      <c r="F64" s="197">
        <v>0.04</v>
      </c>
      <c r="G64" s="197">
        <v>0.04</v>
      </c>
      <c r="H64" s="197">
        <v>0.04</v>
      </c>
      <c r="I64" s="197">
        <v>0.04</v>
      </c>
      <c r="J64" s="197">
        <v>0.04</v>
      </c>
      <c r="K64" s="197">
        <v>0.04</v>
      </c>
      <c r="L64" s="197">
        <v>0.04</v>
      </c>
      <c r="M64" s="197">
        <v>0.04</v>
      </c>
      <c r="N64" s="197">
        <v>0.04</v>
      </c>
      <c r="O64" s="197">
        <v>0.04</v>
      </c>
      <c r="P64" s="197">
        <v>0.04</v>
      </c>
      <c r="Q64" s="197">
        <v>0.04</v>
      </c>
      <c r="R64" s="197">
        <v>0.04</v>
      </c>
      <c r="S64" s="197">
        <v>0.04</v>
      </c>
      <c r="T64" s="197">
        <v>0.04</v>
      </c>
      <c r="U64" s="198">
        <v>0.04</v>
      </c>
      <c r="W64" s="192"/>
      <c r="X64" s="192"/>
      <c r="Y64" s="192"/>
      <c r="Z64" s="192"/>
      <c r="AA64" s="192"/>
    </row>
    <row r="65" spans="1:27" hidden="1" x14ac:dyDescent="0.25">
      <c r="A65" s="196" t="s">
        <v>108</v>
      </c>
      <c r="B65" s="197">
        <v>0.04</v>
      </c>
      <c r="C65" s="197">
        <f>(1+B65)*(1+C64)-1</f>
        <v>8.1600000000000117E-2</v>
      </c>
      <c r="D65" s="197">
        <f t="shared" ref="D65:U65" si="1">(1+C65)*(1+D64)-1</f>
        <v>0.12486400000000009</v>
      </c>
      <c r="E65" s="197">
        <f t="shared" si="1"/>
        <v>0.16985856000000021</v>
      </c>
      <c r="F65" s="197">
        <f t="shared" si="1"/>
        <v>0.21665290240000035</v>
      </c>
      <c r="G65" s="197">
        <f t="shared" si="1"/>
        <v>0.26531901849600037</v>
      </c>
      <c r="H65" s="197">
        <f t="shared" si="1"/>
        <v>0.31593177923584048</v>
      </c>
      <c r="I65" s="197">
        <f t="shared" si="1"/>
        <v>0.3685690504052741</v>
      </c>
      <c r="J65" s="197">
        <f t="shared" si="1"/>
        <v>0.42331181242148519</v>
      </c>
      <c r="K65" s="197">
        <f t="shared" si="1"/>
        <v>0.48024428491834459</v>
      </c>
      <c r="L65" s="197">
        <f t="shared" si="1"/>
        <v>0.53945405631507848</v>
      </c>
      <c r="M65" s="197">
        <f t="shared" si="1"/>
        <v>0.60103221856768174</v>
      </c>
      <c r="N65" s="197">
        <f t="shared" si="1"/>
        <v>0.66507350731038906</v>
      </c>
      <c r="O65" s="197">
        <f t="shared" si="1"/>
        <v>0.73167644760280459</v>
      </c>
      <c r="P65" s="197">
        <f t="shared" si="1"/>
        <v>0.80094350550691673</v>
      </c>
      <c r="Q65" s="197">
        <f t="shared" si="1"/>
        <v>0.87298124572719349</v>
      </c>
      <c r="R65" s="197">
        <f>(1+Q65)*(1+R64)-1</f>
        <v>0.94790049555628131</v>
      </c>
      <c r="S65" s="197">
        <f>(1+R65)*(1+S64)-1</f>
        <v>1.0258165153785326</v>
      </c>
      <c r="T65" s="197">
        <f t="shared" si="1"/>
        <v>1.1068491759936738</v>
      </c>
      <c r="U65" s="198">
        <f t="shared" si="1"/>
        <v>1.1911231430334208</v>
      </c>
      <c r="V65" s="192"/>
      <c r="W65" s="192"/>
      <c r="X65" s="192"/>
      <c r="Y65" s="192"/>
      <c r="Z65" s="192"/>
      <c r="AA65" s="192"/>
    </row>
    <row r="66" spans="1:27" ht="16.5" hidden="1" thickBot="1" x14ac:dyDescent="0.3">
      <c r="A66" s="199" t="s">
        <v>235</v>
      </c>
      <c r="B66" s="200">
        <v>0</v>
      </c>
      <c r="C66" s="201">
        <f>B123</f>
        <v>0</v>
      </c>
      <c r="D66" s="201">
        <f>$C$123*(1+D65)</f>
        <v>0</v>
      </c>
      <c r="E66" s="201">
        <f t="shared" ref="E66:U66" si="2">$D$123*(1+E65)</f>
        <v>0</v>
      </c>
      <c r="F66" s="201">
        <f t="shared" si="2"/>
        <v>0</v>
      </c>
      <c r="G66" s="201">
        <f t="shared" si="2"/>
        <v>0</v>
      </c>
      <c r="H66" s="201">
        <f t="shared" si="2"/>
        <v>0</v>
      </c>
      <c r="I66" s="201">
        <f t="shared" si="2"/>
        <v>0</v>
      </c>
      <c r="J66" s="201">
        <f t="shared" si="2"/>
        <v>0</v>
      </c>
      <c r="K66" s="201">
        <f t="shared" si="2"/>
        <v>0</v>
      </c>
      <c r="L66" s="201">
        <f t="shared" si="2"/>
        <v>0</v>
      </c>
      <c r="M66" s="201">
        <f t="shared" si="2"/>
        <v>0</v>
      </c>
      <c r="N66" s="201">
        <f t="shared" si="2"/>
        <v>0</v>
      </c>
      <c r="O66" s="201">
        <f t="shared" si="2"/>
        <v>0</v>
      </c>
      <c r="P66" s="201">
        <f t="shared" si="2"/>
        <v>0</v>
      </c>
      <c r="Q66" s="201">
        <f t="shared" si="2"/>
        <v>0</v>
      </c>
      <c r="R66" s="201">
        <f t="shared" si="2"/>
        <v>0</v>
      </c>
      <c r="S66" s="201">
        <f t="shared" si="2"/>
        <v>0</v>
      </c>
      <c r="T66" s="201">
        <f t="shared" si="2"/>
        <v>0</v>
      </c>
      <c r="U66" s="202">
        <f t="shared" si="2"/>
        <v>0</v>
      </c>
      <c r="V66" s="192"/>
      <c r="W66" s="192"/>
      <c r="X66" s="192"/>
      <c r="Y66" s="192"/>
      <c r="Z66" s="192"/>
      <c r="AA66" s="192"/>
    </row>
    <row r="67" spans="1:27" hidden="1" x14ac:dyDescent="0.25">
      <c r="Q67" s="192"/>
      <c r="R67" s="192"/>
      <c r="S67" s="192"/>
      <c r="T67" s="192"/>
      <c r="U67" s="192"/>
      <c r="V67" s="192"/>
      <c r="W67" s="192"/>
      <c r="X67" s="192"/>
      <c r="Y67" s="192"/>
      <c r="Z67" s="192"/>
      <c r="AA67" s="192"/>
    </row>
    <row r="68" spans="1:27" s="154" customFormat="1" hidden="1" x14ac:dyDescent="0.25">
      <c r="A68" s="203" t="s">
        <v>236</v>
      </c>
      <c r="B68" s="194">
        <f t="shared" ref="B68:P68" si="3">B63</f>
        <v>1</v>
      </c>
      <c r="C68" s="194">
        <f t="shared" si="3"/>
        <v>2</v>
      </c>
      <c r="D68" s="194">
        <f t="shared" si="3"/>
        <v>3</v>
      </c>
      <c r="E68" s="194">
        <f t="shared" si="3"/>
        <v>4</v>
      </c>
      <c r="F68" s="194">
        <f t="shared" si="3"/>
        <v>5</v>
      </c>
      <c r="G68" s="194">
        <f t="shared" si="3"/>
        <v>6</v>
      </c>
      <c r="H68" s="194">
        <f t="shared" si="3"/>
        <v>7</v>
      </c>
      <c r="I68" s="194">
        <f t="shared" si="3"/>
        <v>8</v>
      </c>
      <c r="J68" s="194">
        <f t="shared" si="3"/>
        <v>9</v>
      </c>
      <c r="K68" s="194">
        <f t="shared" si="3"/>
        <v>10</v>
      </c>
      <c r="L68" s="194">
        <f t="shared" si="3"/>
        <v>11</v>
      </c>
      <c r="M68" s="194">
        <f t="shared" si="3"/>
        <v>12</v>
      </c>
      <c r="N68" s="194">
        <f t="shared" si="3"/>
        <v>13</v>
      </c>
      <c r="O68" s="194">
        <f t="shared" si="3"/>
        <v>14</v>
      </c>
      <c r="P68" s="194">
        <f t="shared" si="3"/>
        <v>15</v>
      </c>
      <c r="Q68" s="194">
        <f>P68+1</f>
        <v>16</v>
      </c>
      <c r="R68" s="194">
        <f>Q68+1</f>
        <v>17</v>
      </c>
      <c r="S68" s="194">
        <f>R68+1</f>
        <v>18</v>
      </c>
      <c r="T68" s="194">
        <f>S68+1</f>
        <v>19</v>
      </c>
      <c r="U68" s="195">
        <f>T68+1</f>
        <v>20</v>
      </c>
      <c r="V68" s="192"/>
    </row>
    <row r="69" spans="1:27" s="148" customFormat="1" hidden="1" x14ac:dyDescent="0.25">
      <c r="A69" s="196" t="s">
        <v>107</v>
      </c>
      <c r="B69" s="204">
        <v>0</v>
      </c>
      <c r="C69" s="204">
        <f>B69+B70-B71</f>
        <v>0</v>
      </c>
      <c r="D69" s="204">
        <f t="shared" ref="D69:P69" si="4">C69+C70-C71</f>
        <v>0</v>
      </c>
      <c r="E69" s="204">
        <f t="shared" si="4"/>
        <v>0</v>
      </c>
      <c r="F69" s="204">
        <f t="shared" si="4"/>
        <v>0</v>
      </c>
      <c r="G69" s="204">
        <f t="shared" si="4"/>
        <v>0</v>
      </c>
      <c r="H69" s="204">
        <f t="shared" si="4"/>
        <v>0</v>
      </c>
      <c r="I69" s="204">
        <f t="shared" si="4"/>
        <v>0</v>
      </c>
      <c r="J69" s="204">
        <f t="shared" si="4"/>
        <v>0</v>
      </c>
      <c r="K69" s="204">
        <f t="shared" si="4"/>
        <v>0</v>
      </c>
      <c r="L69" s="204">
        <f t="shared" si="4"/>
        <v>0</v>
      </c>
      <c r="M69" s="204">
        <f t="shared" si="4"/>
        <v>0</v>
      </c>
      <c r="N69" s="204">
        <f t="shared" si="4"/>
        <v>0</v>
      </c>
      <c r="O69" s="204">
        <f t="shared" si="4"/>
        <v>0</v>
      </c>
      <c r="P69" s="204">
        <f t="shared" si="4"/>
        <v>0</v>
      </c>
      <c r="Q69" s="204">
        <f>P69+P70-P71</f>
        <v>0</v>
      </c>
      <c r="R69" s="204">
        <f>Q69+Q70-Q71</f>
        <v>0</v>
      </c>
      <c r="S69" s="204">
        <f>R69+R70-R71</f>
        <v>0</v>
      </c>
      <c r="T69" s="204">
        <f>S69+S70-S71</f>
        <v>0</v>
      </c>
      <c r="U69" s="205">
        <f>T69+T70-T71</f>
        <v>0</v>
      </c>
      <c r="V69" s="192"/>
    </row>
    <row r="70" spans="1:27" ht="15" hidden="1" customHeight="1" x14ac:dyDescent="0.25">
      <c r="A70" s="196" t="s">
        <v>106</v>
      </c>
      <c r="B70" s="204">
        <f>B18*B31*B59*1.18</f>
        <v>0</v>
      </c>
      <c r="C70" s="204">
        <v>0</v>
      </c>
      <c r="D70" s="204">
        <v>0</v>
      </c>
      <c r="E70" s="204">
        <v>0</v>
      </c>
      <c r="F70" s="204">
        <v>0</v>
      </c>
      <c r="G70" s="204">
        <v>0</v>
      </c>
      <c r="H70" s="204">
        <v>0</v>
      </c>
      <c r="I70" s="204">
        <v>0</v>
      </c>
      <c r="J70" s="204">
        <v>0</v>
      </c>
      <c r="K70" s="204">
        <v>0</v>
      </c>
      <c r="L70" s="204">
        <v>0</v>
      </c>
      <c r="M70" s="204">
        <v>0</v>
      </c>
      <c r="N70" s="204">
        <v>0</v>
      </c>
      <c r="O70" s="204">
        <v>0</v>
      </c>
      <c r="P70" s="204">
        <v>0</v>
      </c>
      <c r="Q70" s="204">
        <v>0</v>
      </c>
      <c r="R70" s="204">
        <v>0</v>
      </c>
      <c r="S70" s="204">
        <v>0</v>
      </c>
      <c r="T70" s="204">
        <v>0</v>
      </c>
      <c r="U70" s="205">
        <v>0</v>
      </c>
      <c r="V70" s="192"/>
    </row>
    <row r="71" spans="1:27" hidden="1" outlineLevel="1" x14ac:dyDescent="0.25">
      <c r="A71" s="196" t="s">
        <v>105</v>
      </c>
      <c r="B71" s="204">
        <f>$B$70/$B$56</f>
        <v>0</v>
      </c>
      <c r="C71" s="204">
        <f t="shared" ref="C71:U71" si="5">IF(ROUND(C69,1)=0,0,B71+C70/$B$52)</f>
        <v>0</v>
      </c>
      <c r="D71" s="204">
        <f t="shared" si="5"/>
        <v>0</v>
      </c>
      <c r="E71" s="204">
        <f t="shared" si="5"/>
        <v>0</v>
      </c>
      <c r="F71" s="204">
        <f t="shared" si="5"/>
        <v>0</v>
      </c>
      <c r="G71" s="204">
        <f t="shared" si="5"/>
        <v>0</v>
      </c>
      <c r="H71" s="204">
        <f t="shared" si="5"/>
        <v>0</v>
      </c>
      <c r="I71" s="204">
        <f t="shared" si="5"/>
        <v>0</v>
      </c>
      <c r="J71" s="204">
        <f t="shared" si="5"/>
        <v>0</v>
      </c>
      <c r="K71" s="204">
        <f t="shared" si="5"/>
        <v>0</v>
      </c>
      <c r="L71" s="204">
        <f t="shared" si="5"/>
        <v>0</v>
      </c>
      <c r="M71" s="204">
        <f t="shared" si="5"/>
        <v>0</v>
      </c>
      <c r="N71" s="204">
        <f t="shared" si="5"/>
        <v>0</v>
      </c>
      <c r="O71" s="204">
        <f t="shared" si="5"/>
        <v>0</v>
      </c>
      <c r="P71" s="204">
        <f t="shared" si="5"/>
        <v>0</v>
      </c>
      <c r="Q71" s="204">
        <f t="shared" si="5"/>
        <v>0</v>
      </c>
      <c r="R71" s="204">
        <f t="shared" si="5"/>
        <v>0</v>
      </c>
      <c r="S71" s="204">
        <f t="shared" si="5"/>
        <v>0</v>
      </c>
      <c r="T71" s="204">
        <f t="shared" si="5"/>
        <v>0</v>
      </c>
      <c r="U71" s="205">
        <f t="shared" si="5"/>
        <v>0</v>
      </c>
      <c r="V71" s="154"/>
    </row>
    <row r="72" spans="1:27" ht="16.5" hidden="1" outlineLevel="1" thickBot="1" x14ac:dyDescent="0.3">
      <c r="A72" s="199" t="s">
        <v>104</v>
      </c>
      <c r="B72" s="206">
        <f t="shared" ref="B72:U72" si="6">AVERAGE(SUM(B69:B70),(SUM(B69:B70)-B71))*$B$58</f>
        <v>0</v>
      </c>
      <c r="C72" s="206">
        <f t="shared" si="6"/>
        <v>0</v>
      </c>
      <c r="D72" s="206">
        <f t="shared" si="6"/>
        <v>0</v>
      </c>
      <c r="E72" s="206">
        <f t="shared" si="6"/>
        <v>0</v>
      </c>
      <c r="F72" s="206">
        <f t="shared" si="6"/>
        <v>0</v>
      </c>
      <c r="G72" s="206">
        <f t="shared" si="6"/>
        <v>0</v>
      </c>
      <c r="H72" s="206">
        <f t="shared" si="6"/>
        <v>0</v>
      </c>
      <c r="I72" s="206">
        <f t="shared" si="6"/>
        <v>0</v>
      </c>
      <c r="J72" s="206">
        <f t="shared" si="6"/>
        <v>0</v>
      </c>
      <c r="K72" s="206">
        <f t="shared" si="6"/>
        <v>0</v>
      </c>
      <c r="L72" s="206">
        <f t="shared" si="6"/>
        <v>0</v>
      </c>
      <c r="M72" s="206">
        <f t="shared" si="6"/>
        <v>0</v>
      </c>
      <c r="N72" s="206">
        <f t="shared" si="6"/>
        <v>0</v>
      </c>
      <c r="O72" s="206">
        <f t="shared" si="6"/>
        <v>0</v>
      </c>
      <c r="P72" s="206">
        <f t="shared" si="6"/>
        <v>0</v>
      </c>
      <c r="Q72" s="206">
        <f t="shared" si="6"/>
        <v>0</v>
      </c>
      <c r="R72" s="206">
        <f t="shared" si="6"/>
        <v>0</v>
      </c>
      <c r="S72" s="206">
        <f t="shared" si="6"/>
        <v>0</v>
      </c>
      <c r="T72" s="206">
        <f t="shared" si="6"/>
        <v>0</v>
      </c>
      <c r="U72" s="207">
        <f t="shared" si="6"/>
        <v>0</v>
      </c>
      <c r="V72" s="148"/>
    </row>
    <row r="73" spans="1:27" hidden="1" outlineLevel="1" x14ac:dyDescent="0.25">
      <c r="A73" s="154"/>
      <c r="B73" s="208"/>
      <c r="C73" s="208"/>
      <c r="D73" s="208"/>
      <c r="E73" s="208"/>
      <c r="F73" s="208"/>
      <c r="G73" s="208"/>
      <c r="H73" s="208"/>
      <c r="I73" s="208"/>
      <c r="J73" s="208"/>
      <c r="K73" s="208"/>
      <c r="L73" s="208"/>
      <c r="M73" s="208"/>
      <c r="N73" s="208"/>
      <c r="O73" s="208"/>
      <c r="P73" s="192"/>
      <c r="Q73" s="148"/>
    </row>
    <row r="74" spans="1:27" ht="16.5" hidden="1" customHeight="1" outlineLevel="1" x14ac:dyDescent="0.25">
      <c r="A74" s="203" t="s">
        <v>237</v>
      </c>
      <c r="B74" s="194">
        <f t="shared" ref="B74:P74" si="7">B63</f>
        <v>1</v>
      </c>
      <c r="C74" s="194">
        <f t="shared" si="7"/>
        <v>2</v>
      </c>
      <c r="D74" s="194">
        <f t="shared" si="7"/>
        <v>3</v>
      </c>
      <c r="E74" s="194">
        <f t="shared" si="7"/>
        <v>4</v>
      </c>
      <c r="F74" s="194">
        <f t="shared" si="7"/>
        <v>5</v>
      </c>
      <c r="G74" s="194">
        <f t="shared" si="7"/>
        <v>6</v>
      </c>
      <c r="H74" s="194">
        <f t="shared" si="7"/>
        <v>7</v>
      </c>
      <c r="I74" s="194">
        <f t="shared" si="7"/>
        <v>8</v>
      </c>
      <c r="J74" s="194">
        <f t="shared" si="7"/>
        <v>9</v>
      </c>
      <c r="K74" s="194">
        <f t="shared" si="7"/>
        <v>10</v>
      </c>
      <c r="L74" s="194">
        <f t="shared" si="7"/>
        <v>11</v>
      </c>
      <c r="M74" s="194">
        <f t="shared" si="7"/>
        <v>12</v>
      </c>
      <c r="N74" s="194">
        <f t="shared" si="7"/>
        <v>13</v>
      </c>
      <c r="O74" s="194">
        <f t="shared" si="7"/>
        <v>14</v>
      </c>
      <c r="P74" s="194">
        <f t="shared" si="7"/>
        <v>15</v>
      </c>
      <c r="Q74" s="209">
        <f>P74+1</f>
        <v>16</v>
      </c>
      <c r="R74" s="194">
        <f>Q74+1</f>
        <v>17</v>
      </c>
      <c r="S74" s="194">
        <f>R74+1</f>
        <v>18</v>
      </c>
      <c r="T74" s="194">
        <f>S74+1</f>
        <v>19</v>
      </c>
      <c r="U74" s="195">
        <f>T74+1</f>
        <v>20</v>
      </c>
    </row>
    <row r="75" spans="1:27" ht="16.5" hidden="1" customHeight="1" outlineLevel="1" x14ac:dyDescent="0.25">
      <c r="A75" s="210" t="s">
        <v>103</v>
      </c>
      <c r="B75" s="211">
        <f t="shared" ref="B75:O75" si="8">B66*$B$31</f>
        <v>0</v>
      </c>
      <c r="C75" s="211">
        <f t="shared" si="8"/>
        <v>0</v>
      </c>
      <c r="D75" s="211">
        <f t="shared" si="8"/>
        <v>0</v>
      </c>
      <c r="E75" s="211">
        <f t="shared" si="8"/>
        <v>0</v>
      </c>
      <c r="F75" s="211">
        <f t="shared" si="8"/>
        <v>0</v>
      </c>
      <c r="G75" s="211">
        <f t="shared" si="8"/>
        <v>0</v>
      </c>
      <c r="H75" s="211">
        <f t="shared" si="8"/>
        <v>0</v>
      </c>
      <c r="I75" s="211">
        <f t="shared" si="8"/>
        <v>0</v>
      </c>
      <c r="J75" s="211">
        <f t="shared" si="8"/>
        <v>0</v>
      </c>
      <c r="K75" s="211">
        <f t="shared" si="8"/>
        <v>0</v>
      </c>
      <c r="L75" s="211">
        <f t="shared" si="8"/>
        <v>0</v>
      </c>
      <c r="M75" s="211">
        <f t="shared" si="8"/>
        <v>0</v>
      </c>
      <c r="N75" s="211">
        <f t="shared" si="8"/>
        <v>0</v>
      </c>
      <c r="O75" s="211">
        <f t="shared" si="8"/>
        <v>0</v>
      </c>
      <c r="P75" s="212"/>
      <c r="Q75" s="213"/>
      <c r="R75" s="213"/>
      <c r="S75" s="213"/>
      <c r="T75" s="213"/>
      <c r="U75" s="214"/>
    </row>
    <row r="76" spans="1:27" ht="16.5" customHeight="1" outlineLevel="1" x14ac:dyDescent="0.25">
      <c r="A76" s="215" t="s">
        <v>102</v>
      </c>
      <c r="B76" s="216">
        <f t="shared" ref="B76:U76" si="9">SUM(B77:B84)</f>
        <v>0</v>
      </c>
      <c r="C76" s="216">
        <f t="shared" si="9"/>
        <v>0</v>
      </c>
      <c r="D76" s="216">
        <f t="shared" si="9"/>
        <v>0</v>
      </c>
      <c r="E76" s="216">
        <f t="shared" si="9"/>
        <v>0</v>
      </c>
      <c r="F76" s="216">
        <f t="shared" si="9"/>
        <v>0</v>
      </c>
      <c r="G76" s="216">
        <f t="shared" si="9"/>
        <v>0</v>
      </c>
      <c r="H76" s="216">
        <f t="shared" si="9"/>
        <v>0</v>
      </c>
      <c r="I76" s="216">
        <f t="shared" si="9"/>
        <v>0</v>
      </c>
      <c r="J76" s="216">
        <f t="shared" si="9"/>
        <v>0</v>
      </c>
      <c r="K76" s="216">
        <f t="shared" si="9"/>
        <v>0</v>
      </c>
      <c r="L76" s="216">
        <f t="shared" si="9"/>
        <v>0</v>
      </c>
      <c r="M76" s="216">
        <f t="shared" si="9"/>
        <v>0</v>
      </c>
      <c r="N76" s="216">
        <f t="shared" si="9"/>
        <v>0</v>
      </c>
      <c r="O76" s="216">
        <f t="shared" si="9"/>
        <v>0</v>
      </c>
      <c r="P76" s="216">
        <f t="shared" si="9"/>
        <v>0</v>
      </c>
      <c r="Q76" s="216">
        <f t="shared" si="9"/>
        <v>0</v>
      </c>
      <c r="R76" s="216">
        <f t="shared" si="9"/>
        <v>0</v>
      </c>
      <c r="S76" s="216">
        <f t="shared" si="9"/>
        <v>0</v>
      </c>
      <c r="T76" s="216">
        <f t="shared" si="9"/>
        <v>0</v>
      </c>
      <c r="U76" s="217">
        <f t="shared" si="9"/>
        <v>0</v>
      </c>
    </row>
    <row r="77" spans="1:27" hidden="1" outlineLevel="1" x14ac:dyDescent="0.25">
      <c r="A77" s="218" t="str">
        <f>A32</f>
        <v>Затраты на текущий ремонт ТП (строит.часть), т.руб. без НДС</v>
      </c>
      <c r="B77" s="219">
        <f t="shared" ref="B77:U77" si="10">-IF(B$63/$B$34-INT(B63/$B$34)&lt;&gt;0,0,$B$32*(1+B$65)*$B$31)</f>
        <v>0</v>
      </c>
      <c r="C77" s="219">
        <f t="shared" si="10"/>
        <v>0</v>
      </c>
      <c r="D77" s="219">
        <f t="shared" si="10"/>
        <v>0</v>
      </c>
      <c r="E77" s="219">
        <f t="shared" si="10"/>
        <v>0</v>
      </c>
      <c r="F77" s="219">
        <f t="shared" si="10"/>
        <v>0</v>
      </c>
      <c r="G77" s="219">
        <f t="shared" si="10"/>
        <v>0</v>
      </c>
      <c r="H77" s="219">
        <f t="shared" si="10"/>
        <v>0</v>
      </c>
      <c r="I77" s="219">
        <f t="shared" si="10"/>
        <v>0</v>
      </c>
      <c r="J77" s="219">
        <f t="shared" si="10"/>
        <v>0</v>
      </c>
      <c r="K77" s="219">
        <f t="shared" si="10"/>
        <v>0</v>
      </c>
      <c r="L77" s="219">
        <f t="shared" si="10"/>
        <v>0</v>
      </c>
      <c r="M77" s="219">
        <f t="shared" si="10"/>
        <v>0</v>
      </c>
      <c r="N77" s="219">
        <f t="shared" si="10"/>
        <v>0</v>
      </c>
      <c r="O77" s="219">
        <f t="shared" si="10"/>
        <v>0</v>
      </c>
      <c r="P77" s="219">
        <f t="shared" si="10"/>
        <v>0</v>
      </c>
      <c r="Q77" s="219">
        <f t="shared" si="10"/>
        <v>0</v>
      </c>
      <c r="R77" s="219">
        <f t="shared" si="10"/>
        <v>0</v>
      </c>
      <c r="S77" s="219">
        <f t="shared" si="10"/>
        <v>0</v>
      </c>
      <c r="T77" s="219">
        <f t="shared" si="10"/>
        <v>0</v>
      </c>
      <c r="U77" s="220">
        <f t="shared" si="10"/>
        <v>0</v>
      </c>
    </row>
    <row r="78" spans="1:27" hidden="1" outlineLevel="1" x14ac:dyDescent="0.25">
      <c r="A78" s="218" t="str">
        <f>A38</f>
        <v>Затраты на капитальный ремонт ТП (строит.часть), т.руб. без НДС</v>
      </c>
      <c r="B78" s="219">
        <f t="shared" ref="B78:U78" si="11">-IF(B$63/$B$40-INT(B63/$B$40)&lt;&gt;0,0,$B$38*(1+B$65)*$B$31)</f>
        <v>0</v>
      </c>
      <c r="C78" s="219">
        <f t="shared" si="11"/>
        <v>0</v>
      </c>
      <c r="D78" s="219">
        <f t="shared" si="11"/>
        <v>0</v>
      </c>
      <c r="E78" s="219">
        <f t="shared" si="11"/>
        <v>0</v>
      </c>
      <c r="F78" s="219">
        <f t="shared" si="11"/>
        <v>0</v>
      </c>
      <c r="G78" s="219">
        <f t="shared" si="11"/>
        <v>0</v>
      </c>
      <c r="H78" s="219">
        <f t="shared" si="11"/>
        <v>0</v>
      </c>
      <c r="I78" s="219">
        <f t="shared" si="11"/>
        <v>0</v>
      </c>
      <c r="J78" s="219">
        <f t="shared" si="11"/>
        <v>0</v>
      </c>
      <c r="K78" s="219">
        <f t="shared" si="11"/>
        <v>0</v>
      </c>
      <c r="L78" s="219">
        <f t="shared" si="11"/>
        <v>0</v>
      </c>
      <c r="M78" s="219">
        <f t="shared" si="11"/>
        <v>0</v>
      </c>
      <c r="N78" s="219">
        <f t="shared" si="11"/>
        <v>0</v>
      </c>
      <c r="O78" s="219">
        <f t="shared" si="11"/>
        <v>0</v>
      </c>
      <c r="P78" s="219">
        <f t="shared" si="11"/>
        <v>0</v>
      </c>
      <c r="Q78" s="219">
        <f t="shared" si="11"/>
        <v>0</v>
      </c>
      <c r="R78" s="219">
        <f t="shared" si="11"/>
        <v>0</v>
      </c>
      <c r="S78" s="219">
        <f t="shared" si="11"/>
        <v>0</v>
      </c>
      <c r="T78" s="219">
        <f t="shared" si="11"/>
        <v>0</v>
      </c>
      <c r="U78" s="220">
        <f t="shared" si="11"/>
        <v>0</v>
      </c>
    </row>
    <row r="79" spans="1:27" hidden="1" x14ac:dyDescent="0.25">
      <c r="A79" s="218" t="str">
        <f>A44</f>
        <v>Затраты на капитальный ремонт КЛ т.руб. без НДС</v>
      </c>
      <c r="B79" s="219">
        <f t="shared" ref="B79:U79" si="12">-IF(B$63/$B$47-INT(B63/$B$47)&lt;&gt;0,0,$B$44*(1+B$65)*$B$45)</f>
        <v>0</v>
      </c>
      <c r="C79" s="219">
        <f t="shared" si="12"/>
        <v>0</v>
      </c>
      <c r="D79" s="219">
        <f t="shared" si="12"/>
        <v>0</v>
      </c>
      <c r="E79" s="219">
        <f t="shared" si="12"/>
        <v>0</v>
      </c>
      <c r="F79" s="219">
        <f t="shared" si="12"/>
        <v>0</v>
      </c>
      <c r="G79" s="219">
        <f t="shared" si="12"/>
        <v>0</v>
      </c>
      <c r="H79" s="219">
        <f t="shared" si="12"/>
        <v>0</v>
      </c>
      <c r="I79" s="219">
        <f t="shared" si="12"/>
        <v>0</v>
      </c>
      <c r="J79" s="219">
        <f t="shared" si="12"/>
        <v>0</v>
      </c>
      <c r="K79" s="219">
        <f t="shared" si="12"/>
        <v>0</v>
      </c>
      <c r="L79" s="219">
        <f t="shared" si="12"/>
        <v>0</v>
      </c>
      <c r="M79" s="219">
        <f t="shared" si="12"/>
        <v>0</v>
      </c>
      <c r="N79" s="219">
        <f t="shared" si="12"/>
        <v>0</v>
      </c>
      <c r="O79" s="219">
        <f t="shared" si="12"/>
        <v>0</v>
      </c>
      <c r="P79" s="219">
        <f t="shared" si="12"/>
        <v>0</v>
      </c>
      <c r="Q79" s="219">
        <f t="shared" si="12"/>
        <v>0</v>
      </c>
      <c r="R79" s="219">
        <f t="shared" si="12"/>
        <v>0</v>
      </c>
      <c r="S79" s="219">
        <f t="shared" si="12"/>
        <v>0</v>
      </c>
      <c r="T79" s="219">
        <f t="shared" si="12"/>
        <v>0</v>
      </c>
      <c r="U79" s="220">
        <f t="shared" si="12"/>
        <v>0</v>
      </c>
    </row>
    <row r="80" spans="1:27" s="148" customFormat="1" hidden="1" x14ac:dyDescent="0.25">
      <c r="A80" s="218" t="str">
        <f>A35</f>
        <v>Затраты на текущий ремонт ТП (оборудование), т.руб. без НДС</v>
      </c>
      <c r="B80" s="219">
        <f>-IF(B$63/$B$37-INT(B63/$B$37)&lt;&gt;0,0,$B$35*(1+B$65)*$B$31)</f>
        <v>0</v>
      </c>
      <c r="C80" s="219">
        <f t="shared" ref="C80:U80" si="13">-IF(C$63/$B$37-INT(C63/$B$37)&lt;&gt;0,0,$B$35*(1+C$65)*$B$31)</f>
        <v>0</v>
      </c>
      <c r="D80" s="219">
        <f t="shared" si="13"/>
        <v>0</v>
      </c>
      <c r="E80" s="219">
        <f t="shared" si="13"/>
        <v>0</v>
      </c>
      <c r="F80" s="219">
        <f t="shared" si="13"/>
        <v>0</v>
      </c>
      <c r="G80" s="219">
        <f t="shared" si="13"/>
        <v>0</v>
      </c>
      <c r="H80" s="219">
        <f t="shared" si="13"/>
        <v>0</v>
      </c>
      <c r="I80" s="219">
        <f t="shared" si="13"/>
        <v>0</v>
      </c>
      <c r="J80" s="219">
        <f t="shared" si="13"/>
        <v>0</v>
      </c>
      <c r="K80" s="219">
        <f t="shared" si="13"/>
        <v>0</v>
      </c>
      <c r="L80" s="219">
        <f t="shared" si="13"/>
        <v>0</v>
      </c>
      <c r="M80" s="219">
        <f t="shared" si="13"/>
        <v>0</v>
      </c>
      <c r="N80" s="219">
        <f t="shared" si="13"/>
        <v>0</v>
      </c>
      <c r="O80" s="219">
        <f t="shared" si="13"/>
        <v>0</v>
      </c>
      <c r="P80" s="219">
        <f t="shared" si="13"/>
        <v>0</v>
      </c>
      <c r="Q80" s="219">
        <f t="shared" si="13"/>
        <v>0</v>
      </c>
      <c r="R80" s="219">
        <f t="shared" si="13"/>
        <v>0</v>
      </c>
      <c r="S80" s="219">
        <f t="shared" si="13"/>
        <v>0</v>
      </c>
      <c r="T80" s="219">
        <f t="shared" si="13"/>
        <v>0</v>
      </c>
      <c r="U80" s="220">
        <f t="shared" si="13"/>
        <v>0</v>
      </c>
      <c r="V80" s="140"/>
    </row>
    <row r="81" spans="1:27" hidden="1" x14ac:dyDescent="0.25">
      <c r="A81" s="218" t="str">
        <f>A41</f>
        <v>Затраты на капитальный ремонт ТП (оборудование), т.руб. без НДС</v>
      </c>
      <c r="B81" s="219">
        <f>-IF(B$63/$B$42-INT(B63/$B$42)&lt;&gt;0,0,$B$41*(1+B$65)*$B$31)</f>
        <v>0</v>
      </c>
      <c r="C81" s="219">
        <f t="shared" ref="C81:U81" si="14">-IF(C$63/$B$42-INT(C63/$B$42)&lt;&gt;0,0,$B$41*(1+C$65)*$B$31)</f>
        <v>0</v>
      </c>
      <c r="D81" s="219">
        <f t="shared" si="14"/>
        <v>0</v>
      </c>
      <c r="E81" s="219">
        <f t="shared" si="14"/>
        <v>0</v>
      </c>
      <c r="F81" s="219">
        <f t="shared" si="14"/>
        <v>0</v>
      </c>
      <c r="G81" s="219">
        <f t="shared" si="14"/>
        <v>0</v>
      </c>
      <c r="H81" s="219">
        <f t="shared" si="14"/>
        <v>0</v>
      </c>
      <c r="I81" s="219">
        <f t="shared" si="14"/>
        <v>0</v>
      </c>
      <c r="J81" s="219">
        <f t="shared" si="14"/>
        <v>0</v>
      </c>
      <c r="K81" s="219">
        <f t="shared" si="14"/>
        <v>0</v>
      </c>
      <c r="L81" s="219">
        <f t="shared" si="14"/>
        <v>0</v>
      </c>
      <c r="M81" s="219">
        <f t="shared" si="14"/>
        <v>0</v>
      </c>
      <c r="N81" s="219">
        <f t="shared" si="14"/>
        <v>0</v>
      </c>
      <c r="O81" s="219">
        <f t="shared" si="14"/>
        <v>0</v>
      </c>
      <c r="P81" s="219">
        <f t="shared" si="14"/>
        <v>0</v>
      </c>
      <c r="Q81" s="219">
        <f t="shared" si="14"/>
        <v>0</v>
      </c>
      <c r="R81" s="219">
        <f t="shared" si="14"/>
        <v>0</v>
      </c>
      <c r="S81" s="219">
        <f t="shared" si="14"/>
        <v>0</v>
      </c>
      <c r="T81" s="219">
        <f t="shared" si="14"/>
        <v>0</v>
      </c>
      <c r="U81" s="220">
        <f t="shared" si="14"/>
        <v>0</v>
      </c>
    </row>
    <row r="82" spans="1:27" s="148" customFormat="1" hidden="1" x14ac:dyDescent="0.25">
      <c r="A82" s="218" t="s">
        <v>238</v>
      </c>
      <c r="B82" s="219"/>
      <c r="C82" s="219">
        <f>-$B$49</f>
        <v>0</v>
      </c>
      <c r="D82" s="219">
        <f t="shared" ref="D82:U82" si="15">-$B$49*(1+D65)</f>
        <v>0</v>
      </c>
      <c r="E82" s="219">
        <f t="shared" si="15"/>
        <v>0</v>
      </c>
      <c r="F82" s="219">
        <f t="shared" si="15"/>
        <v>0</v>
      </c>
      <c r="G82" s="219">
        <f t="shared" si="15"/>
        <v>0</v>
      </c>
      <c r="H82" s="219">
        <f t="shared" si="15"/>
        <v>0</v>
      </c>
      <c r="I82" s="219">
        <f t="shared" si="15"/>
        <v>0</v>
      </c>
      <c r="J82" s="219">
        <f t="shared" si="15"/>
        <v>0</v>
      </c>
      <c r="K82" s="219">
        <f t="shared" si="15"/>
        <v>0</v>
      </c>
      <c r="L82" s="219">
        <f t="shared" si="15"/>
        <v>0</v>
      </c>
      <c r="M82" s="219">
        <f t="shared" si="15"/>
        <v>0</v>
      </c>
      <c r="N82" s="219">
        <f t="shared" si="15"/>
        <v>0</v>
      </c>
      <c r="O82" s="219">
        <f t="shared" si="15"/>
        <v>0</v>
      </c>
      <c r="P82" s="219">
        <f t="shared" si="15"/>
        <v>0</v>
      </c>
      <c r="Q82" s="219">
        <f t="shared" si="15"/>
        <v>0</v>
      </c>
      <c r="R82" s="219">
        <f t="shared" si="15"/>
        <v>0</v>
      </c>
      <c r="S82" s="219">
        <f t="shared" si="15"/>
        <v>0</v>
      </c>
      <c r="T82" s="219">
        <f t="shared" si="15"/>
        <v>0</v>
      </c>
      <c r="U82" s="220">
        <f t="shared" si="15"/>
        <v>0</v>
      </c>
      <c r="V82" s="140"/>
    </row>
    <row r="83" spans="1:27" s="148" customFormat="1" hidden="1" x14ac:dyDescent="0.25">
      <c r="A83" s="218" t="s">
        <v>239</v>
      </c>
      <c r="B83" s="219"/>
      <c r="C83" s="219">
        <f t="shared" ref="C83:U83" si="16">-$B$50*(1+C65)*$B$31</f>
        <v>0</v>
      </c>
      <c r="D83" s="219">
        <f t="shared" si="16"/>
        <v>0</v>
      </c>
      <c r="E83" s="219">
        <f t="shared" si="16"/>
        <v>0</v>
      </c>
      <c r="F83" s="219">
        <f t="shared" si="16"/>
        <v>0</v>
      </c>
      <c r="G83" s="219">
        <f t="shared" si="16"/>
        <v>0</v>
      </c>
      <c r="H83" s="219">
        <f t="shared" si="16"/>
        <v>0</v>
      </c>
      <c r="I83" s="219">
        <f t="shared" si="16"/>
        <v>0</v>
      </c>
      <c r="J83" s="219">
        <f t="shared" si="16"/>
        <v>0</v>
      </c>
      <c r="K83" s="219">
        <f t="shared" si="16"/>
        <v>0</v>
      </c>
      <c r="L83" s="219">
        <f t="shared" si="16"/>
        <v>0</v>
      </c>
      <c r="M83" s="219">
        <f t="shared" si="16"/>
        <v>0</v>
      </c>
      <c r="N83" s="219">
        <f t="shared" si="16"/>
        <v>0</v>
      </c>
      <c r="O83" s="219">
        <f t="shared" si="16"/>
        <v>0</v>
      </c>
      <c r="P83" s="219">
        <f t="shared" si="16"/>
        <v>0</v>
      </c>
      <c r="Q83" s="219">
        <f t="shared" si="16"/>
        <v>0</v>
      </c>
      <c r="R83" s="219">
        <f t="shared" si="16"/>
        <v>0</v>
      </c>
      <c r="S83" s="219">
        <f t="shared" si="16"/>
        <v>0</v>
      </c>
      <c r="T83" s="219">
        <f t="shared" si="16"/>
        <v>0</v>
      </c>
      <c r="U83" s="220">
        <f t="shared" si="16"/>
        <v>0</v>
      </c>
    </row>
    <row r="84" spans="1:27" ht="31.5" hidden="1" x14ac:dyDescent="0.25">
      <c r="A84" s="221" t="s">
        <v>240</v>
      </c>
      <c r="B84" s="219"/>
      <c r="C84" s="219">
        <f t="shared" ref="C84:U84" si="17">-$B$51*(1+C65)*$B$31</f>
        <v>0</v>
      </c>
      <c r="D84" s="219">
        <f t="shared" si="17"/>
        <v>0</v>
      </c>
      <c r="E84" s="219">
        <f t="shared" si="17"/>
        <v>0</v>
      </c>
      <c r="F84" s="219">
        <f t="shared" si="17"/>
        <v>0</v>
      </c>
      <c r="G84" s="219">
        <f t="shared" si="17"/>
        <v>0</v>
      </c>
      <c r="H84" s="219">
        <f t="shared" si="17"/>
        <v>0</v>
      </c>
      <c r="I84" s="219">
        <f t="shared" si="17"/>
        <v>0</v>
      </c>
      <c r="J84" s="219">
        <f t="shared" si="17"/>
        <v>0</v>
      </c>
      <c r="K84" s="219">
        <f t="shared" si="17"/>
        <v>0</v>
      </c>
      <c r="L84" s="219">
        <f t="shared" si="17"/>
        <v>0</v>
      </c>
      <c r="M84" s="219">
        <f t="shared" si="17"/>
        <v>0</v>
      </c>
      <c r="N84" s="219">
        <f t="shared" si="17"/>
        <v>0</v>
      </c>
      <c r="O84" s="219">
        <f t="shared" si="17"/>
        <v>0</v>
      </c>
      <c r="P84" s="219">
        <f t="shared" si="17"/>
        <v>0</v>
      </c>
      <c r="Q84" s="219">
        <f t="shared" si="17"/>
        <v>0</v>
      </c>
      <c r="R84" s="219">
        <f t="shared" si="17"/>
        <v>0</v>
      </c>
      <c r="S84" s="219">
        <f t="shared" si="17"/>
        <v>0</v>
      </c>
      <c r="T84" s="219">
        <f t="shared" si="17"/>
        <v>0</v>
      </c>
      <c r="U84" s="220">
        <f t="shared" si="17"/>
        <v>0</v>
      </c>
    </row>
    <row r="85" spans="1:27" s="148" customFormat="1" hidden="1" x14ac:dyDescent="0.25">
      <c r="A85" s="218" t="s">
        <v>101</v>
      </c>
      <c r="B85" s="219"/>
      <c r="C85" s="219"/>
      <c r="D85" s="219"/>
      <c r="E85" s="219"/>
      <c r="F85" s="219"/>
      <c r="G85" s="219"/>
      <c r="H85" s="219"/>
      <c r="I85" s="219"/>
      <c r="J85" s="219"/>
      <c r="K85" s="219"/>
      <c r="L85" s="219"/>
      <c r="M85" s="219"/>
      <c r="N85" s="219"/>
      <c r="O85" s="219"/>
      <c r="P85" s="219"/>
      <c r="Q85" s="219"/>
      <c r="R85" s="219"/>
      <c r="S85" s="219"/>
      <c r="T85" s="219"/>
      <c r="U85" s="220"/>
    </row>
    <row r="86" spans="1:27" x14ac:dyDescent="0.25">
      <c r="A86" s="222" t="s">
        <v>241</v>
      </c>
      <c r="B86" s="223">
        <f t="shared" ref="B86:U86" si="18">B75+B76</f>
        <v>0</v>
      </c>
      <c r="C86" s="223">
        <f>C75+C76</f>
        <v>0</v>
      </c>
      <c r="D86" s="223">
        <f t="shared" si="18"/>
        <v>0</v>
      </c>
      <c r="E86" s="223">
        <f t="shared" si="18"/>
        <v>0</v>
      </c>
      <c r="F86" s="223">
        <f t="shared" si="18"/>
        <v>0</v>
      </c>
      <c r="G86" s="223">
        <f t="shared" si="18"/>
        <v>0</v>
      </c>
      <c r="H86" s="223">
        <f t="shared" si="18"/>
        <v>0</v>
      </c>
      <c r="I86" s="223">
        <f t="shared" si="18"/>
        <v>0</v>
      </c>
      <c r="J86" s="223">
        <f t="shared" si="18"/>
        <v>0</v>
      </c>
      <c r="K86" s="223">
        <f t="shared" si="18"/>
        <v>0</v>
      </c>
      <c r="L86" s="223">
        <f t="shared" si="18"/>
        <v>0</v>
      </c>
      <c r="M86" s="223">
        <f t="shared" si="18"/>
        <v>0</v>
      </c>
      <c r="N86" s="223">
        <f t="shared" si="18"/>
        <v>0</v>
      </c>
      <c r="O86" s="223">
        <f t="shared" si="18"/>
        <v>0</v>
      </c>
      <c r="P86" s="223">
        <f t="shared" si="18"/>
        <v>0</v>
      </c>
      <c r="Q86" s="223">
        <f t="shared" si="18"/>
        <v>0</v>
      </c>
      <c r="R86" s="223">
        <f t="shared" si="18"/>
        <v>0</v>
      </c>
      <c r="S86" s="223">
        <f t="shared" si="18"/>
        <v>0</v>
      </c>
      <c r="T86" s="223">
        <f t="shared" si="18"/>
        <v>0</v>
      </c>
      <c r="U86" s="224">
        <f t="shared" si="18"/>
        <v>0</v>
      </c>
      <c r="V86" s="148"/>
    </row>
    <row r="87" spans="1:27" x14ac:dyDescent="0.25">
      <c r="A87" s="218" t="s">
        <v>299</v>
      </c>
      <c r="B87" s="219"/>
      <c r="C87" s="219">
        <f>IF(C74&lt;$B$26+2,-($B$20+$B$25+$B$21+$B$23+$B$24)/$B$26,0)+IF(C74&lt;$B$27+2,-($B$21+$B$25+$B$22+$B$23+$B$24+$B$20)/$B$27,0)+IF(C74&lt;$B$28+2,-($B$22+$B$25+$B$20+$B$21+$B$23+$B$24)/$B$28,0)</f>
        <v>-732.80277777777792</v>
      </c>
      <c r="D87" s="219">
        <f t="shared" ref="D87:U87" si="19">IF(D74&lt;$B$26+2,-($B$20+$B$25+$B$21+$B$23+$B$24)/$B$26,0)+IF(D74&lt;$B$27+2,-($B$21+$B$25+$B$22+$B$23+$B$24+$B$20)/$B$27,0)+IF(D74&lt;$B$28+2,-($B$22+$B$25+$B$20+$B$21+$B$23+$B$24)/$B$28,0)</f>
        <v>-732.80277777777792</v>
      </c>
      <c r="E87" s="219">
        <f t="shared" si="19"/>
        <v>-732.80277777777792</v>
      </c>
      <c r="F87" s="219">
        <f t="shared" si="19"/>
        <v>0</v>
      </c>
      <c r="G87" s="219">
        <f t="shared" si="19"/>
        <v>0</v>
      </c>
      <c r="H87" s="219">
        <f t="shared" si="19"/>
        <v>0</v>
      </c>
      <c r="I87" s="219">
        <f t="shared" si="19"/>
        <v>0</v>
      </c>
      <c r="J87" s="219">
        <f t="shared" si="19"/>
        <v>0</v>
      </c>
      <c r="K87" s="219">
        <f t="shared" si="19"/>
        <v>0</v>
      </c>
      <c r="L87" s="219">
        <f t="shared" si="19"/>
        <v>0</v>
      </c>
      <c r="M87" s="219">
        <f t="shared" si="19"/>
        <v>0</v>
      </c>
      <c r="N87" s="219">
        <f t="shared" si="19"/>
        <v>0</v>
      </c>
      <c r="O87" s="219">
        <f t="shared" si="19"/>
        <v>0</v>
      </c>
      <c r="P87" s="219">
        <f t="shared" si="19"/>
        <v>0</v>
      </c>
      <c r="Q87" s="219">
        <f t="shared" si="19"/>
        <v>0</v>
      </c>
      <c r="R87" s="219">
        <f t="shared" si="19"/>
        <v>0</v>
      </c>
      <c r="S87" s="219">
        <f t="shared" si="19"/>
        <v>0</v>
      </c>
      <c r="T87" s="219">
        <f t="shared" si="19"/>
        <v>0</v>
      </c>
      <c r="U87" s="219">
        <f t="shared" si="19"/>
        <v>0</v>
      </c>
    </row>
    <row r="88" spans="1:27" x14ac:dyDescent="0.25">
      <c r="A88" s="218" t="s">
        <v>98</v>
      </c>
      <c r="B88" s="219"/>
      <c r="C88" s="219">
        <f>IF(C74&lt;$B$29+2,-($B$23)/$B$29-($B$23)/$B$29,0)+IF(C74&lt;$B$30+2,-($B$24)/$B$30-($B$24)/$B$30,0)</f>
        <v>0</v>
      </c>
      <c r="D88" s="219">
        <f t="shared" ref="D88:U88" si="20">IF(D74&lt;$B$29+2,-($B$23)/$B$29-($B$23)/$B$29,0)+IF(D74&lt;$B$30+2,-($B$24)/$B$30-($B$24)/$B$30,0)</f>
        <v>0</v>
      </c>
      <c r="E88" s="219">
        <f t="shared" si="20"/>
        <v>0</v>
      </c>
      <c r="F88" s="219">
        <f t="shared" si="20"/>
        <v>0</v>
      </c>
      <c r="G88" s="219">
        <f t="shared" si="20"/>
        <v>0</v>
      </c>
      <c r="H88" s="219">
        <f t="shared" si="20"/>
        <v>0</v>
      </c>
      <c r="I88" s="219">
        <f t="shared" si="20"/>
        <v>0</v>
      </c>
      <c r="J88" s="219">
        <f t="shared" si="20"/>
        <v>0</v>
      </c>
      <c r="K88" s="219">
        <f t="shared" si="20"/>
        <v>0</v>
      </c>
      <c r="L88" s="219">
        <f t="shared" si="20"/>
        <v>0</v>
      </c>
      <c r="M88" s="219">
        <f t="shared" si="20"/>
        <v>0</v>
      </c>
      <c r="N88" s="219">
        <f t="shared" si="20"/>
        <v>0</v>
      </c>
      <c r="O88" s="219">
        <f t="shared" si="20"/>
        <v>0</v>
      </c>
      <c r="P88" s="219">
        <f t="shared" si="20"/>
        <v>0</v>
      </c>
      <c r="Q88" s="219">
        <f t="shared" si="20"/>
        <v>0</v>
      </c>
      <c r="R88" s="219">
        <f t="shared" si="20"/>
        <v>0</v>
      </c>
      <c r="S88" s="219">
        <f t="shared" si="20"/>
        <v>0</v>
      </c>
      <c r="T88" s="219">
        <f t="shared" si="20"/>
        <v>0</v>
      </c>
      <c r="U88" s="220">
        <f t="shared" si="20"/>
        <v>0</v>
      </c>
      <c r="V88" s="148"/>
      <c r="W88" s="192"/>
      <c r="X88" s="192"/>
      <c r="Y88" s="192"/>
      <c r="Z88" s="192"/>
      <c r="AA88" s="192"/>
    </row>
    <row r="89" spans="1:27" x14ac:dyDescent="0.25">
      <c r="A89" s="222" t="s">
        <v>242</v>
      </c>
      <c r="B89" s="223">
        <f>B86+B87+B88</f>
        <v>0</v>
      </c>
      <c r="C89" s="223">
        <f>C86+C87+C88</f>
        <v>-732.80277777777792</v>
      </c>
      <c r="D89" s="223">
        <f t="shared" ref="D89:P89" si="21">D86+D87+D88</f>
        <v>-732.80277777777792</v>
      </c>
      <c r="E89" s="223">
        <f t="shared" si="21"/>
        <v>-732.80277777777792</v>
      </c>
      <c r="F89" s="223">
        <f t="shared" si="21"/>
        <v>0</v>
      </c>
      <c r="G89" s="223">
        <f t="shared" si="21"/>
        <v>0</v>
      </c>
      <c r="H89" s="223">
        <f t="shared" si="21"/>
        <v>0</v>
      </c>
      <c r="I89" s="223">
        <f t="shared" si="21"/>
        <v>0</v>
      </c>
      <c r="J89" s="223">
        <f t="shared" si="21"/>
        <v>0</v>
      </c>
      <c r="K89" s="223">
        <f t="shared" si="21"/>
        <v>0</v>
      </c>
      <c r="L89" s="223">
        <f t="shared" si="21"/>
        <v>0</v>
      </c>
      <c r="M89" s="223">
        <f t="shared" si="21"/>
        <v>0</v>
      </c>
      <c r="N89" s="223">
        <f t="shared" si="21"/>
        <v>0</v>
      </c>
      <c r="O89" s="223">
        <f t="shared" si="21"/>
        <v>0</v>
      </c>
      <c r="P89" s="223">
        <f t="shared" si="21"/>
        <v>0</v>
      </c>
      <c r="Q89" s="223">
        <f>Q86+Q87+Q88</f>
        <v>0</v>
      </c>
      <c r="R89" s="223">
        <f>R86+R87+R88</f>
        <v>0</v>
      </c>
      <c r="S89" s="223">
        <f>S86+S87+S88</f>
        <v>0</v>
      </c>
      <c r="T89" s="223">
        <f>T86+T87+T88</f>
        <v>0</v>
      </c>
      <c r="U89" s="224">
        <f>U86+U87+U88</f>
        <v>0</v>
      </c>
      <c r="W89" s="192"/>
      <c r="X89" s="192"/>
      <c r="Y89" s="192"/>
      <c r="Z89" s="192"/>
      <c r="AA89" s="192"/>
    </row>
    <row r="90" spans="1:27" s="148" customFormat="1" x14ac:dyDescent="0.25">
      <c r="A90" s="218" t="s">
        <v>243</v>
      </c>
      <c r="B90" s="219">
        <f t="shared" ref="B90:U90" si="22">-B72</f>
        <v>0</v>
      </c>
      <c r="C90" s="219">
        <f t="shared" si="22"/>
        <v>0</v>
      </c>
      <c r="D90" s="219">
        <f t="shared" si="22"/>
        <v>0</v>
      </c>
      <c r="E90" s="219">
        <f t="shared" si="22"/>
        <v>0</v>
      </c>
      <c r="F90" s="219">
        <f t="shared" si="22"/>
        <v>0</v>
      </c>
      <c r="G90" s="219">
        <f t="shared" si="22"/>
        <v>0</v>
      </c>
      <c r="H90" s="219">
        <f t="shared" si="22"/>
        <v>0</v>
      </c>
      <c r="I90" s="219">
        <f t="shared" si="22"/>
        <v>0</v>
      </c>
      <c r="J90" s="219">
        <f t="shared" si="22"/>
        <v>0</v>
      </c>
      <c r="K90" s="219">
        <f t="shared" si="22"/>
        <v>0</v>
      </c>
      <c r="L90" s="219">
        <f t="shared" si="22"/>
        <v>0</v>
      </c>
      <c r="M90" s="219">
        <f t="shared" si="22"/>
        <v>0</v>
      </c>
      <c r="N90" s="219">
        <f t="shared" si="22"/>
        <v>0</v>
      </c>
      <c r="O90" s="219">
        <f t="shared" si="22"/>
        <v>0</v>
      </c>
      <c r="P90" s="219">
        <f t="shared" si="22"/>
        <v>0</v>
      </c>
      <c r="Q90" s="219">
        <f t="shared" si="22"/>
        <v>0</v>
      </c>
      <c r="R90" s="219">
        <f t="shared" si="22"/>
        <v>0</v>
      </c>
      <c r="S90" s="219">
        <f t="shared" si="22"/>
        <v>0</v>
      </c>
      <c r="T90" s="219">
        <f t="shared" si="22"/>
        <v>0</v>
      </c>
      <c r="U90" s="220">
        <f t="shared" si="22"/>
        <v>0</v>
      </c>
      <c r="V90" s="140"/>
      <c r="W90" s="225"/>
      <c r="X90" s="225"/>
      <c r="Y90" s="225"/>
      <c r="Z90" s="225"/>
      <c r="AA90" s="225"/>
    </row>
    <row r="91" spans="1:27" x14ac:dyDescent="0.25">
      <c r="A91" s="222" t="s">
        <v>100</v>
      </c>
      <c r="B91" s="223">
        <f t="shared" ref="B91:P91" si="23">B89+B90</f>
        <v>0</v>
      </c>
      <c r="C91" s="223">
        <f t="shared" si="23"/>
        <v>-732.80277777777792</v>
      </c>
      <c r="D91" s="223">
        <f t="shared" si="23"/>
        <v>-732.80277777777792</v>
      </c>
      <c r="E91" s="223">
        <f t="shared" si="23"/>
        <v>-732.80277777777792</v>
      </c>
      <c r="F91" s="223">
        <f t="shared" si="23"/>
        <v>0</v>
      </c>
      <c r="G91" s="223">
        <f t="shared" si="23"/>
        <v>0</v>
      </c>
      <c r="H91" s="223">
        <f t="shared" si="23"/>
        <v>0</v>
      </c>
      <c r="I91" s="223">
        <f t="shared" si="23"/>
        <v>0</v>
      </c>
      <c r="J91" s="223">
        <f t="shared" si="23"/>
        <v>0</v>
      </c>
      <c r="K91" s="223">
        <f t="shared" si="23"/>
        <v>0</v>
      </c>
      <c r="L91" s="223">
        <f t="shared" si="23"/>
        <v>0</v>
      </c>
      <c r="M91" s="223">
        <f t="shared" si="23"/>
        <v>0</v>
      </c>
      <c r="N91" s="223">
        <f t="shared" si="23"/>
        <v>0</v>
      </c>
      <c r="O91" s="223">
        <f t="shared" si="23"/>
        <v>0</v>
      </c>
      <c r="P91" s="223">
        <f t="shared" si="23"/>
        <v>0</v>
      </c>
      <c r="Q91" s="223">
        <f>Q89+Q90</f>
        <v>0</v>
      </c>
      <c r="R91" s="223">
        <f>R89+R90</f>
        <v>0</v>
      </c>
      <c r="S91" s="223">
        <f>S89+S90</f>
        <v>0</v>
      </c>
      <c r="T91" s="223">
        <f>T89+T90</f>
        <v>0</v>
      </c>
      <c r="U91" s="224">
        <f>U89+U90</f>
        <v>0</v>
      </c>
      <c r="V91" s="192"/>
      <c r="W91" s="192"/>
      <c r="X91" s="192"/>
      <c r="Y91" s="192"/>
      <c r="Z91" s="192"/>
      <c r="AA91" s="192"/>
    </row>
    <row r="92" spans="1:27" ht="15.75" customHeight="1" x14ac:dyDescent="0.25">
      <c r="A92" s="226" t="s">
        <v>96</v>
      </c>
      <c r="B92" s="219">
        <f t="shared" ref="B92:U92" si="24">-B91*$B$48</f>
        <v>0</v>
      </c>
      <c r="C92" s="219">
        <f t="shared" si="24"/>
        <v>146.5605555555556</v>
      </c>
      <c r="D92" s="219">
        <f t="shared" si="24"/>
        <v>146.5605555555556</v>
      </c>
      <c r="E92" s="219">
        <f t="shared" si="24"/>
        <v>146.5605555555556</v>
      </c>
      <c r="F92" s="219">
        <f t="shared" si="24"/>
        <v>0</v>
      </c>
      <c r="G92" s="219">
        <f t="shared" si="24"/>
        <v>0</v>
      </c>
      <c r="H92" s="219">
        <f t="shared" si="24"/>
        <v>0</v>
      </c>
      <c r="I92" s="219">
        <f t="shared" si="24"/>
        <v>0</v>
      </c>
      <c r="J92" s="219">
        <f t="shared" si="24"/>
        <v>0</v>
      </c>
      <c r="K92" s="219">
        <f t="shared" si="24"/>
        <v>0</v>
      </c>
      <c r="L92" s="219">
        <f t="shared" si="24"/>
        <v>0</v>
      </c>
      <c r="M92" s="219">
        <f t="shared" si="24"/>
        <v>0</v>
      </c>
      <c r="N92" s="219">
        <f t="shared" si="24"/>
        <v>0</v>
      </c>
      <c r="O92" s="219">
        <f t="shared" si="24"/>
        <v>0</v>
      </c>
      <c r="P92" s="219">
        <f t="shared" si="24"/>
        <v>0</v>
      </c>
      <c r="Q92" s="219">
        <f t="shared" si="24"/>
        <v>0</v>
      </c>
      <c r="R92" s="219">
        <f t="shared" si="24"/>
        <v>0</v>
      </c>
      <c r="S92" s="219">
        <f t="shared" si="24"/>
        <v>0</v>
      </c>
      <c r="T92" s="219">
        <f t="shared" si="24"/>
        <v>0</v>
      </c>
      <c r="U92" s="220">
        <f t="shared" si="24"/>
        <v>0</v>
      </c>
      <c r="V92" s="192"/>
      <c r="W92" s="192"/>
      <c r="X92" s="192"/>
      <c r="Y92" s="192"/>
      <c r="Z92" s="192"/>
      <c r="AA92" s="192"/>
    </row>
    <row r="93" spans="1:27" ht="15.75" customHeight="1" thickBot="1" x14ac:dyDescent="0.3">
      <c r="A93" s="227" t="s">
        <v>99</v>
      </c>
      <c r="B93" s="228">
        <f t="shared" ref="B93:P93" si="25">B91+B92</f>
        <v>0</v>
      </c>
      <c r="C93" s="228">
        <f t="shared" si="25"/>
        <v>-586.24222222222238</v>
      </c>
      <c r="D93" s="228">
        <f t="shared" si="25"/>
        <v>-586.24222222222238</v>
      </c>
      <c r="E93" s="228">
        <f t="shared" si="25"/>
        <v>-586.24222222222238</v>
      </c>
      <c r="F93" s="228">
        <f t="shared" si="25"/>
        <v>0</v>
      </c>
      <c r="G93" s="228">
        <f t="shared" si="25"/>
        <v>0</v>
      </c>
      <c r="H93" s="228">
        <f t="shared" si="25"/>
        <v>0</v>
      </c>
      <c r="I93" s="228">
        <f t="shared" si="25"/>
        <v>0</v>
      </c>
      <c r="J93" s="228">
        <f t="shared" si="25"/>
        <v>0</v>
      </c>
      <c r="K93" s="228">
        <f t="shared" si="25"/>
        <v>0</v>
      </c>
      <c r="L93" s="228">
        <f t="shared" si="25"/>
        <v>0</v>
      </c>
      <c r="M93" s="228">
        <f t="shared" si="25"/>
        <v>0</v>
      </c>
      <c r="N93" s="228">
        <f t="shared" si="25"/>
        <v>0</v>
      </c>
      <c r="O93" s="228">
        <f t="shared" si="25"/>
        <v>0</v>
      </c>
      <c r="P93" s="228">
        <f t="shared" si="25"/>
        <v>0</v>
      </c>
      <c r="Q93" s="228">
        <f>Q91+Q92</f>
        <v>0</v>
      </c>
      <c r="R93" s="228">
        <f>R91+R92</f>
        <v>0</v>
      </c>
      <c r="S93" s="228">
        <f>S91+S92</f>
        <v>0</v>
      </c>
      <c r="T93" s="228">
        <f>T91+T92</f>
        <v>0</v>
      </c>
      <c r="U93" s="229">
        <f>U91+U92</f>
        <v>0</v>
      </c>
      <c r="V93" s="225"/>
      <c r="W93" s="192"/>
      <c r="X93" s="192"/>
      <c r="Y93" s="192"/>
      <c r="Z93" s="192"/>
      <c r="AA93" s="192"/>
    </row>
    <row r="94" spans="1:27" ht="15.75" customHeight="1" x14ac:dyDescent="0.25">
      <c r="A94" s="230"/>
      <c r="B94" s="231"/>
      <c r="C94" s="231"/>
      <c r="D94" s="231"/>
      <c r="E94" s="231"/>
      <c r="F94" s="231"/>
      <c r="G94" s="231"/>
      <c r="H94" s="231"/>
      <c r="I94" s="231"/>
      <c r="J94" s="231"/>
      <c r="K94" s="231"/>
      <c r="L94" s="231"/>
      <c r="M94" s="231"/>
      <c r="N94" s="231"/>
      <c r="O94" s="231"/>
      <c r="P94" s="231"/>
      <c r="Q94" s="231"/>
      <c r="R94" s="231"/>
      <c r="S94" s="231"/>
      <c r="T94" s="231"/>
      <c r="U94" s="231"/>
      <c r="V94" s="225"/>
      <c r="W94" s="192"/>
      <c r="X94" s="192"/>
      <c r="Y94" s="192"/>
      <c r="Z94" s="192"/>
      <c r="AA94" s="192"/>
    </row>
    <row r="95" spans="1:27" ht="15.75" hidden="1" customHeight="1" x14ac:dyDescent="0.25">
      <c r="A95" s="232" t="s">
        <v>244</v>
      </c>
      <c r="B95" s="233"/>
      <c r="C95" s="234"/>
      <c r="D95" s="119" t="s">
        <v>245</v>
      </c>
      <c r="E95" s="119" t="s">
        <v>246</v>
      </c>
      <c r="F95" s="231"/>
      <c r="G95" s="231"/>
      <c r="H95" s="231"/>
      <c r="I95" s="231"/>
      <c r="J95" s="231"/>
      <c r="K95" s="231"/>
      <c r="L95" s="231"/>
      <c r="M95" s="231"/>
      <c r="N95" s="231"/>
      <c r="O95" s="231"/>
      <c r="P95" s="231"/>
      <c r="Q95" s="231"/>
      <c r="R95" s="231"/>
      <c r="S95" s="231"/>
      <c r="T95" s="231"/>
      <c r="U95" s="231"/>
      <c r="V95" s="225"/>
      <c r="W95" s="192"/>
      <c r="X95" s="192"/>
      <c r="Y95" s="192"/>
      <c r="Z95" s="192"/>
      <c r="AA95" s="192"/>
    </row>
    <row r="96" spans="1:27" ht="15.75" hidden="1" customHeight="1" x14ac:dyDescent="0.25">
      <c r="A96" s="235"/>
      <c r="B96" s="236" t="s">
        <v>102</v>
      </c>
      <c r="C96" s="237" t="s">
        <v>247</v>
      </c>
      <c r="D96" s="238">
        <f>$K$76</f>
        <v>0</v>
      </c>
      <c r="E96" s="238">
        <f>$U$76</f>
        <v>0</v>
      </c>
      <c r="F96" s="231"/>
      <c r="G96" s="231"/>
      <c r="H96" s="231"/>
      <c r="I96" s="231"/>
      <c r="J96" s="231"/>
      <c r="K96" s="231"/>
      <c r="L96" s="231"/>
      <c r="M96" s="231"/>
      <c r="N96" s="231"/>
      <c r="O96" s="231"/>
      <c r="P96" s="231"/>
      <c r="Q96" s="231"/>
      <c r="R96" s="231"/>
      <c r="S96" s="231"/>
      <c r="T96" s="231"/>
      <c r="U96" s="231"/>
      <c r="V96" s="225"/>
      <c r="W96" s="192"/>
      <c r="X96" s="192"/>
      <c r="Y96" s="192"/>
      <c r="Z96" s="192"/>
      <c r="AA96" s="192"/>
    </row>
    <row r="97" spans="1:27" ht="15.75" hidden="1" customHeight="1" x14ac:dyDescent="0.25">
      <c r="A97" s="235"/>
      <c r="B97" s="239" t="s">
        <v>103</v>
      </c>
      <c r="C97" s="237" t="s">
        <v>247</v>
      </c>
      <c r="D97" s="238">
        <f>$K$75</f>
        <v>0</v>
      </c>
      <c r="E97" s="238">
        <f>$U$75</f>
        <v>0</v>
      </c>
      <c r="F97" s="231"/>
      <c r="G97" s="231"/>
      <c r="H97" s="231"/>
      <c r="I97" s="231"/>
      <c r="J97" s="231"/>
      <c r="K97" s="231"/>
      <c r="L97" s="231"/>
      <c r="M97" s="231"/>
      <c r="N97" s="231"/>
      <c r="O97" s="231"/>
      <c r="P97" s="231"/>
      <c r="Q97" s="231"/>
      <c r="R97" s="231"/>
      <c r="S97" s="231"/>
      <c r="T97" s="231"/>
      <c r="U97" s="231"/>
      <c r="V97" s="225"/>
      <c r="W97" s="192"/>
      <c r="X97" s="192"/>
      <c r="Y97" s="192"/>
      <c r="Z97" s="192"/>
      <c r="AA97" s="192"/>
    </row>
    <row r="98" spans="1:27" ht="15.75" hidden="1" customHeight="1" x14ac:dyDescent="0.25">
      <c r="A98" s="235"/>
      <c r="B98" s="239" t="s">
        <v>248</v>
      </c>
      <c r="C98" s="237" t="s">
        <v>247</v>
      </c>
      <c r="D98" s="238">
        <f>$K$86</f>
        <v>0</v>
      </c>
      <c r="E98" s="238">
        <f>$U$86</f>
        <v>0</v>
      </c>
      <c r="F98" s="231"/>
      <c r="G98" s="231"/>
      <c r="H98" s="231"/>
      <c r="I98" s="231"/>
      <c r="J98" s="231"/>
      <c r="K98" s="231"/>
      <c r="L98" s="231"/>
      <c r="M98" s="231"/>
      <c r="N98" s="231"/>
      <c r="O98" s="231"/>
      <c r="P98" s="231"/>
      <c r="Q98" s="231"/>
      <c r="R98" s="231"/>
      <c r="S98" s="231"/>
      <c r="T98" s="231"/>
      <c r="U98" s="231"/>
      <c r="V98" s="225"/>
      <c r="W98" s="192"/>
      <c r="X98" s="192"/>
      <c r="Y98" s="192"/>
      <c r="Z98" s="192"/>
      <c r="AA98" s="192"/>
    </row>
    <row r="99" spans="1:27" ht="15.75" hidden="1" customHeight="1" x14ac:dyDescent="0.25">
      <c r="A99" s="235"/>
      <c r="B99" s="239" t="s">
        <v>249</v>
      </c>
      <c r="C99" s="237" t="s">
        <v>247</v>
      </c>
      <c r="D99" s="238">
        <f>$K$90</f>
        <v>0</v>
      </c>
      <c r="E99" s="238">
        <f>$U$90</f>
        <v>0</v>
      </c>
      <c r="F99" s="231"/>
      <c r="G99" s="231"/>
      <c r="H99" s="231"/>
      <c r="I99" s="231"/>
      <c r="J99" s="231"/>
      <c r="K99" s="231"/>
      <c r="L99" s="231"/>
      <c r="M99" s="231"/>
      <c r="N99" s="231"/>
      <c r="O99" s="231"/>
      <c r="P99" s="231"/>
      <c r="Q99" s="231"/>
      <c r="R99" s="231"/>
      <c r="S99" s="231"/>
      <c r="T99" s="231"/>
      <c r="U99" s="231"/>
      <c r="V99" s="225"/>
      <c r="W99" s="192"/>
      <c r="X99" s="192"/>
      <c r="Y99" s="192"/>
      <c r="Z99" s="192"/>
      <c r="AA99" s="192"/>
    </row>
    <row r="100" spans="1:27" ht="15.75" hidden="1" customHeight="1" x14ac:dyDescent="0.25">
      <c r="A100" s="235"/>
      <c r="B100" s="239" t="s">
        <v>250</v>
      </c>
      <c r="C100" s="237" t="s">
        <v>247</v>
      </c>
      <c r="D100" s="238">
        <f>$K$94</f>
        <v>0</v>
      </c>
      <c r="E100" s="238">
        <f>$U$94</f>
        <v>0</v>
      </c>
      <c r="F100" s="231"/>
      <c r="G100" s="231"/>
      <c r="H100" s="231"/>
      <c r="I100" s="231"/>
      <c r="J100" s="231"/>
      <c r="K100" s="231"/>
      <c r="L100" s="231"/>
      <c r="M100" s="231"/>
      <c r="N100" s="231"/>
      <c r="O100" s="231"/>
      <c r="P100" s="231"/>
      <c r="Q100" s="231"/>
      <c r="R100" s="231"/>
      <c r="S100" s="231"/>
      <c r="T100" s="231"/>
      <c r="U100" s="231"/>
      <c r="V100" s="225"/>
      <c r="W100" s="192"/>
      <c r="X100" s="192"/>
      <c r="Y100" s="192"/>
      <c r="Z100" s="192"/>
      <c r="AA100" s="192"/>
    </row>
    <row r="101" spans="1:27" s="244" customFormat="1" ht="15.75" hidden="1" customHeight="1" x14ac:dyDescent="0.25">
      <c r="A101" s="240" t="s">
        <v>251</v>
      </c>
      <c r="B101" s="241">
        <v>0.5</v>
      </c>
      <c r="C101" s="241">
        <f>AVERAGE(B68:C68)</f>
        <v>1.5</v>
      </c>
      <c r="D101" s="241">
        <f t="shared" ref="D101:P101" si="26">AVERAGE(C74:D74)</f>
        <v>2.5</v>
      </c>
      <c r="E101" s="241">
        <f t="shared" si="26"/>
        <v>3.5</v>
      </c>
      <c r="F101" s="241">
        <f t="shared" si="26"/>
        <v>4.5</v>
      </c>
      <c r="G101" s="241">
        <f t="shared" si="26"/>
        <v>5.5</v>
      </c>
      <c r="H101" s="241">
        <f t="shared" si="26"/>
        <v>6.5</v>
      </c>
      <c r="I101" s="241">
        <f t="shared" si="26"/>
        <v>7.5</v>
      </c>
      <c r="J101" s="241">
        <f t="shared" si="26"/>
        <v>8.5</v>
      </c>
      <c r="K101" s="241">
        <f t="shared" si="26"/>
        <v>9.5</v>
      </c>
      <c r="L101" s="241">
        <f t="shared" si="26"/>
        <v>10.5</v>
      </c>
      <c r="M101" s="241">
        <f t="shared" si="26"/>
        <v>11.5</v>
      </c>
      <c r="N101" s="241">
        <f t="shared" si="26"/>
        <v>12.5</v>
      </c>
      <c r="O101" s="241">
        <f t="shared" si="26"/>
        <v>13.5</v>
      </c>
      <c r="P101" s="241">
        <f t="shared" si="26"/>
        <v>14.5</v>
      </c>
      <c r="Q101" s="242"/>
      <c r="R101" s="243"/>
      <c r="S101" s="243"/>
      <c r="T101" s="243"/>
      <c r="U101" s="243"/>
      <c r="V101" s="243"/>
      <c r="W101" s="243"/>
      <c r="X101" s="243"/>
      <c r="Y101" s="243"/>
      <c r="Z101" s="243"/>
      <c r="AA101" s="243"/>
    </row>
    <row r="102" spans="1:27" ht="15.75" hidden="1" customHeight="1" x14ac:dyDescent="0.25">
      <c r="A102" s="284" t="s">
        <v>252</v>
      </c>
      <c r="B102" s="285">
        <f t="shared" ref="B102:P102" si="27">B74</f>
        <v>1</v>
      </c>
      <c r="C102" s="285">
        <f t="shared" si="27"/>
        <v>2</v>
      </c>
      <c r="D102" s="285">
        <f t="shared" si="27"/>
        <v>3</v>
      </c>
      <c r="E102" s="285">
        <f t="shared" si="27"/>
        <v>4</v>
      </c>
      <c r="F102" s="285">
        <f t="shared" si="27"/>
        <v>5</v>
      </c>
      <c r="G102" s="285">
        <f t="shared" si="27"/>
        <v>6</v>
      </c>
      <c r="H102" s="285">
        <f t="shared" si="27"/>
        <v>7</v>
      </c>
      <c r="I102" s="285">
        <f t="shared" si="27"/>
        <v>8</v>
      </c>
      <c r="J102" s="285">
        <f t="shared" si="27"/>
        <v>9</v>
      </c>
      <c r="K102" s="285">
        <f t="shared" si="27"/>
        <v>10</v>
      </c>
      <c r="L102" s="285">
        <f t="shared" si="27"/>
        <v>11</v>
      </c>
      <c r="M102" s="285">
        <f t="shared" si="27"/>
        <v>12</v>
      </c>
      <c r="N102" s="285">
        <f t="shared" si="27"/>
        <v>13</v>
      </c>
      <c r="O102" s="285">
        <f t="shared" si="27"/>
        <v>14</v>
      </c>
      <c r="P102" s="285">
        <f t="shared" si="27"/>
        <v>15</v>
      </c>
      <c r="Q102" s="285">
        <f>Q74</f>
        <v>16</v>
      </c>
      <c r="R102" s="285">
        <f>R74</f>
        <v>17</v>
      </c>
      <c r="S102" s="285">
        <f>S74</f>
        <v>18</v>
      </c>
      <c r="T102" s="285">
        <f>T74</f>
        <v>19</v>
      </c>
      <c r="U102" s="285">
        <f>U74</f>
        <v>20</v>
      </c>
      <c r="V102" s="192"/>
      <c r="W102" s="192"/>
      <c r="X102" s="192"/>
      <c r="Y102" s="192"/>
      <c r="Z102" s="192"/>
      <c r="AA102" s="192"/>
    </row>
    <row r="103" spans="1:27" ht="15.75" hidden="1" customHeight="1" x14ac:dyDescent="0.25">
      <c r="A103" s="286" t="s">
        <v>242</v>
      </c>
      <c r="B103" s="223">
        <f t="shared" ref="B103:P103" si="28">B89</f>
        <v>0</v>
      </c>
      <c r="C103" s="223">
        <f t="shared" si="28"/>
        <v>-732.80277777777792</v>
      </c>
      <c r="D103" s="223">
        <f t="shared" si="28"/>
        <v>-732.80277777777792</v>
      </c>
      <c r="E103" s="223">
        <f t="shared" si="28"/>
        <v>-732.80277777777792</v>
      </c>
      <c r="F103" s="223">
        <f t="shared" si="28"/>
        <v>0</v>
      </c>
      <c r="G103" s="223">
        <f t="shared" si="28"/>
        <v>0</v>
      </c>
      <c r="H103" s="223">
        <f t="shared" si="28"/>
        <v>0</v>
      </c>
      <c r="I103" s="223">
        <f t="shared" si="28"/>
        <v>0</v>
      </c>
      <c r="J103" s="223">
        <f t="shared" si="28"/>
        <v>0</v>
      </c>
      <c r="K103" s="223">
        <f t="shared" si="28"/>
        <v>0</v>
      </c>
      <c r="L103" s="223">
        <f t="shared" si="28"/>
        <v>0</v>
      </c>
      <c r="M103" s="223">
        <f t="shared" si="28"/>
        <v>0</v>
      </c>
      <c r="N103" s="223">
        <f t="shared" si="28"/>
        <v>0</v>
      </c>
      <c r="O103" s="223">
        <f t="shared" si="28"/>
        <v>0</v>
      </c>
      <c r="P103" s="223">
        <f t="shared" si="28"/>
        <v>0</v>
      </c>
      <c r="Q103" s="223">
        <f>Q89</f>
        <v>0</v>
      </c>
      <c r="R103" s="223">
        <f>R89</f>
        <v>0</v>
      </c>
      <c r="S103" s="223">
        <f>S89</f>
        <v>0</v>
      </c>
      <c r="T103" s="223">
        <f>T89</f>
        <v>0</v>
      </c>
      <c r="U103" s="223">
        <f>U89</f>
        <v>0</v>
      </c>
      <c r="V103" s="192"/>
    </row>
    <row r="104" spans="1:27" ht="15.75" hidden="1" customHeight="1" x14ac:dyDescent="0.25">
      <c r="A104" s="287" t="s">
        <v>98</v>
      </c>
      <c r="B104" s="219">
        <f>-B87-B88</f>
        <v>0</v>
      </c>
      <c r="C104" s="219">
        <f>-C87-C88</f>
        <v>732.80277777777792</v>
      </c>
      <c r="D104" s="219">
        <f t="shared" ref="D104:P104" si="29">-D87-D88</f>
        <v>732.80277777777792</v>
      </c>
      <c r="E104" s="219">
        <f t="shared" si="29"/>
        <v>732.80277777777792</v>
      </c>
      <c r="F104" s="219">
        <f t="shared" si="29"/>
        <v>0</v>
      </c>
      <c r="G104" s="219">
        <f t="shared" si="29"/>
        <v>0</v>
      </c>
      <c r="H104" s="219">
        <f t="shared" si="29"/>
        <v>0</v>
      </c>
      <c r="I104" s="219">
        <f t="shared" si="29"/>
        <v>0</v>
      </c>
      <c r="J104" s="219">
        <f t="shared" si="29"/>
        <v>0</v>
      </c>
      <c r="K104" s="219">
        <f t="shared" si="29"/>
        <v>0</v>
      </c>
      <c r="L104" s="219">
        <f t="shared" si="29"/>
        <v>0</v>
      </c>
      <c r="M104" s="219">
        <f t="shared" si="29"/>
        <v>0</v>
      </c>
      <c r="N104" s="219">
        <f t="shared" si="29"/>
        <v>0</v>
      </c>
      <c r="O104" s="219">
        <f t="shared" si="29"/>
        <v>0</v>
      </c>
      <c r="P104" s="219">
        <f t="shared" si="29"/>
        <v>0</v>
      </c>
      <c r="Q104" s="219">
        <f>-Q87-Q88</f>
        <v>0</v>
      </c>
      <c r="R104" s="219">
        <f>-R87-R88</f>
        <v>0</v>
      </c>
      <c r="S104" s="219">
        <f>-S87-S88</f>
        <v>0</v>
      </c>
      <c r="T104" s="219">
        <f>-T87-T88</f>
        <v>0</v>
      </c>
      <c r="U104" s="219">
        <f>-U87-U88</f>
        <v>0</v>
      </c>
      <c r="V104" s="192"/>
    </row>
    <row r="105" spans="1:27" s="148" customFormat="1" hidden="1" x14ac:dyDescent="0.25">
      <c r="A105" s="287" t="s">
        <v>97</v>
      </c>
      <c r="B105" s="219">
        <f t="shared" ref="B105:P105" si="30">B90</f>
        <v>0</v>
      </c>
      <c r="C105" s="219">
        <f t="shared" si="30"/>
        <v>0</v>
      </c>
      <c r="D105" s="219">
        <f t="shared" si="30"/>
        <v>0</v>
      </c>
      <c r="E105" s="219">
        <f t="shared" si="30"/>
        <v>0</v>
      </c>
      <c r="F105" s="219">
        <f t="shared" si="30"/>
        <v>0</v>
      </c>
      <c r="G105" s="219">
        <f t="shared" si="30"/>
        <v>0</v>
      </c>
      <c r="H105" s="219">
        <f t="shared" si="30"/>
        <v>0</v>
      </c>
      <c r="I105" s="219">
        <f t="shared" si="30"/>
        <v>0</v>
      </c>
      <c r="J105" s="219">
        <f t="shared" si="30"/>
        <v>0</v>
      </c>
      <c r="K105" s="219">
        <f t="shared" si="30"/>
        <v>0</v>
      </c>
      <c r="L105" s="219">
        <f t="shared" si="30"/>
        <v>0</v>
      </c>
      <c r="M105" s="219">
        <f t="shared" si="30"/>
        <v>0</v>
      </c>
      <c r="N105" s="219">
        <f t="shared" si="30"/>
        <v>0</v>
      </c>
      <c r="O105" s="219">
        <f t="shared" si="30"/>
        <v>0</v>
      </c>
      <c r="P105" s="219">
        <f t="shared" si="30"/>
        <v>0</v>
      </c>
      <c r="Q105" s="219">
        <f>Q90</f>
        <v>0</v>
      </c>
      <c r="R105" s="219">
        <f>R90</f>
        <v>0</v>
      </c>
      <c r="S105" s="219">
        <f>S90</f>
        <v>0</v>
      </c>
      <c r="T105" s="219">
        <f>T90</f>
        <v>0</v>
      </c>
      <c r="U105" s="219">
        <f>U90</f>
        <v>0</v>
      </c>
      <c r="V105" s="192"/>
    </row>
    <row r="106" spans="1:27" s="148" customFormat="1" hidden="1" x14ac:dyDescent="0.25">
      <c r="A106" s="287" t="s">
        <v>96</v>
      </c>
      <c r="B106" s="219">
        <f>IF(SUM($B$92:B92)+SUM($A$106:A106)&gt;0,0,SUM($B$92:B92)-SUM($A$106:A106))</f>
        <v>0</v>
      </c>
      <c r="C106" s="219">
        <f>IF(SUM($B$85:C85)+SUM($A$106:B106)&gt;0,0,SUM($B$85:C85)-SUM($A$106:B106))</f>
        <v>0</v>
      </c>
      <c r="D106" s="219">
        <f>IF(SUM($B$85:D85)+SUM($A$92:C92)&gt;0,0,SUM($B$85:D85)-SUM($A$92:C92))</f>
        <v>0</v>
      </c>
      <c r="E106" s="219">
        <f>IF(SUM($B$85:E85)+SUM($A$92:D92)&gt;0,0,SUM($B$85:E85)-SUM($A$92:D92))</f>
        <v>0</v>
      </c>
      <c r="F106" s="219">
        <f>IF(SUM($B$85:F85)+SUM($A$92:E92)&gt;0,0,SUM($B$85:F85)-SUM($A$92:E92))</f>
        <v>0</v>
      </c>
      <c r="G106" s="219">
        <f>IF(SUM($B$85:G85)+SUM($A$92:F92)&gt;0,0,SUM($B$85:G85)-SUM($A$92:F92))</f>
        <v>0</v>
      </c>
      <c r="H106" s="219">
        <f>IF(SUM($B$85:H85)+SUM($A$92:G92)&gt;0,0,SUM($B$85:H85)-SUM($A$92:G92))</f>
        <v>0</v>
      </c>
      <c r="I106" s="219">
        <f>IF(SUM($B$85:I85)+SUM($A$92:H92)&gt;0,0,SUM($B$85:I85)-SUM($A$92:H92))</f>
        <v>0</v>
      </c>
      <c r="J106" s="219">
        <f>IF(SUM($B$85:J85)+SUM($A$92:I92)&gt;0,0,SUM($B$85:J85)-SUM($A$92:I92))</f>
        <v>0</v>
      </c>
      <c r="K106" s="219">
        <f>IF(SUM($B$85:K85)+SUM($A$92:J92)&gt;0,0,SUM($B$85:K85)-SUM($A$92:J92))</f>
        <v>0</v>
      </c>
      <c r="L106" s="219">
        <f>IF(SUM($B$85:L85)+SUM($A$92:K92)&gt;0,0,SUM($B$85:L85)-SUM($A$92:K92))</f>
        <v>0</v>
      </c>
      <c r="M106" s="219">
        <f>IF(SUM($B$85:M85)+SUM($A$92:L92)&gt;0,0,SUM($B$85:M85)-SUM($A$92:L92))</f>
        <v>0</v>
      </c>
      <c r="N106" s="219">
        <f>IF(SUM($B$85:N85)+SUM($A$92:M92)&gt;0,0,SUM($B$85:N85)-SUM($A$92:M92))</f>
        <v>0</v>
      </c>
      <c r="O106" s="219">
        <f>IF(SUM($B$85:O85)+SUM($A$92:N92)&gt;0,0,SUM($B$85:O85)-SUM($A$92:N92))</f>
        <v>0</v>
      </c>
      <c r="P106" s="219">
        <f>IF(SUM($B$85:P85)+SUM($A$92:O92)&gt;0,0,SUM($B$85:P85)-SUM($A$92:O92))</f>
        <v>0</v>
      </c>
      <c r="Q106" s="219">
        <f>IF(SUM($B$85:Q85)+SUM($A$92:P92)&gt;0,0,SUM($B$85:Q85)-SUM($A$92:P92))</f>
        <v>0</v>
      </c>
      <c r="R106" s="219">
        <f>IF(SUM($B$85:R85)+SUM($A$92:Q92)&gt;0,0,SUM($B$85:R85)-SUM($A$92:Q92))</f>
        <v>0</v>
      </c>
      <c r="S106" s="219">
        <f>IF(SUM($B$85:S85)+SUM($A$92:R92)&gt;0,0,SUM($B$85:S85)-SUM($A$92:R92))</f>
        <v>0</v>
      </c>
      <c r="T106" s="219">
        <f>IF(SUM($B$85:T85)+SUM($A$92:S92)&gt;0,0,SUM($B$85:T85)-SUM($A$92:S92))</f>
        <v>0</v>
      </c>
      <c r="U106" s="219">
        <f>IF(SUM($B$85:U85)+SUM($A$92:T92)&gt;0,0,SUM($B$85:U85)-SUM($A$92:T92))</f>
        <v>0</v>
      </c>
      <c r="V106" s="140"/>
    </row>
    <row r="107" spans="1:27" hidden="1" x14ac:dyDescent="0.25">
      <c r="A107" s="287" t="s">
        <v>95</v>
      </c>
      <c r="B107" s="219">
        <f>IF(((SUM($B$75:B75)+SUM($B$77:B84))+SUM($B$109:B109))&lt;0,((SUM($B$75:B75)+SUM($B$77:B84))+SUM($B$109:B109))*0.2-SUM($A$107:A107),IF(SUM(A$107:$B107)&lt;0,0-SUM(A$107:$B107),0))</f>
        <v>-439.68166666666679</v>
      </c>
      <c r="C107" s="219">
        <f>IF(((SUM($B$68:C68)+SUM($B$70:C77))+SUM($B$102:C102))&lt;0,((SUM($B$68:C68)+SUM($B$70:C77))+SUM($B$102:C102))*0.2-SUM($A$107:B107),IF(SUM(B$107:$B107)&lt;0,0-SUM(B$107:$B107),0))</f>
        <v>439.68166666666679</v>
      </c>
      <c r="D107" s="219">
        <f>IF(((SUM($B$68:D68)+SUM($B$70:D77))+SUM($B$102:D102))&lt;0,((SUM($B$68:D68)+SUM($B$70:D77))+SUM($B$102:D102))*0.2-SUM($A$93:C93),IF(SUM($B$93:C93)&lt;0,0-SUM($B$93:C93),0))</f>
        <v>586.24222222222238</v>
      </c>
      <c r="E107" s="219">
        <f>IF(((SUM($B$68:E68)+SUM($B$70:E77))+SUM($B$102:E102))&lt;0,((SUM($B$68:E68)+SUM($B$70:E77))+SUM($B$102:E102))*0.2-SUM($A$93:D93),IF(SUM($B$93:D93)&lt;0,0-SUM($B$93:D93),0))</f>
        <v>1172.4844444444448</v>
      </c>
      <c r="F107" s="219">
        <f>IF(((SUM($B$68:F68)+SUM($B$70:F77))+SUM($B$102:F102))&lt;0,((SUM($B$68:F68)+SUM($B$70:F77))+SUM($B$102:F102))*0.2-SUM($A$93:E93),IF(SUM($B$93:E93)&lt;0,0-SUM($B$93:E93),0))</f>
        <v>1758.7266666666671</v>
      </c>
      <c r="G107" s="219">
        <f>IF(((SUM($B$68:G68)+SUM($B$70:G77))+SUM($B$102:G102))&lt;0,((SUM($B$68:G68)+SUM($B$70:G77))+SUM($B$102:G102))*0.2-SUM($A$93:F93),IF(SUM($B$93:F93)&lt;0,0-SUM($B$93:F93),0))</f>
        <v>1758.7266666666671</v>
      </c>
      <c r="H107" s="219">
        <f>IF(((SUM($B$68:H68)+SUM($B$70:H77))+SUM($B$102:H102))&lt;0,((SUM($B$68:H68)+SUM($B$70:H77))+SUM($B$102:H102))*0.2-SUM($A$93:G93),IF(SUM($B$93:G93)&lt;0,0-SUM($B$93:G93),0))</f>
        <v>1758.7266666666671</v>
      </c>
      <c r="I107" s="219">
        <f>IF(((SUM($B$68:I68)+SUM($B$70:I77))+SUM($B$102:I102))&lt;0,((SUM($B$68:I68)+SUM($B$70:I77))+SUM($B$102:I102))*0.2-SUM($A$93:H93),IF(SUM($B$93:H93)&lt;0,0-SUM($B$93:H93),0))</f>
        <v>1758.7266666666671</v>
      </c>
      <c r="J107" s="219">
        <f>IF(((SUM($B$68:J68)+SUM($B$70:J77))+SUM($B$102:J102))&lt;0,((SUM($B$68:J68)+SUM($B$70:J77))+SUM($B$102:J102))*0.2-SUM($A$93:I93),IF(SUM($B$93:I93)&lt;0,0-SUM($B$93:I93),0))</f>
        <v>1758.7266666666671</v>
      </c>
      <c r="K107" s="219">
        <f>IF(((SUM($B$68:K68)+SUM($B$70:K77))+SUM($B$102:K102))&lt;0,((SUM($B$68:K68)+SUM($B$70:K77))+SUM($B$102:K102))*0.2-SUM($A$93:J93),IF(SUM($B$93:J93)&lt;0,0-SUM($B$93:J93),0))</f>
        <v>1758.7266666666671</v>
      </c>
      <c r="L107" s="219">
        <f>IF(((SUM($B$68:L68)+SUM($B$70:L77))+SUM($B$102:L102))&lt;0,((SUM($B$68:L68)+SUM($B$70:L77))+SUM($B$102:L102))*0.2-SUM($A$93:K93),IF(SUM($B$93:K93)&lt;0,0-SUM($B$93:K93),0))</f>
        <v>1758.7266666666671</v>
      </c>
      <c r="M107" s="219">
        <f>IF(((SUM($B$68:M68)+SUM($B$70:M77))+SUM($B$102:M102))&lt;0,((SUM($B$68:M68)+SUM($B$70:M77))+SUM($B$102:M102))*0.2-SUM($A$93:L93),IF(SUM($B$93:L93)&lt;0,0-SUM($B$93:L93),0))</f>
        <v>1758.7266666666671</v>
      </c>
      <c r="N107" s="219">
        <f>IF(((SUM($B$68:N68)+SUM($B$70:N77))+SUM($B$102:N102))&lt;0,((SUM($B$68:N68)+SUM($B$70:N77))+SUM($B$102:N102))*0.2-SUM($A$93:M93),IF(SUM($B$93:M93)&lt;0,0-SUM($B$93:M93),0))</f>
        <v>1758.7266666666671</v>
      </c>
      <c r="O107" s="219">
        <f>IF(((SUM($B$68:O68)+SUM($B$70:O77))+SUM($B$102:O102))&lt;0,((SUM($B$68:O68)+SUM($B$70:O77))+SUM($B$102:O102))*0.2-SUM($A$93:N93),IF(SUM($B$93:N93)&lt;0,0-SUM($B$93:N93),0))</f>
        <v>1758.7266666666671</v>
      </c>
      <c r="P107" s="219">
        <f>IF(((SUM($B$68:P68)+SUM($B$70:P77))+SUM($B$102:P102))&lt;0,((SUM($B$68:P68)+SUM($B$70:P77))+SUM($B$102:P102))*0.2-SUM($A$93:O93),IF(SUM($B$93:O93)&lt;0,0-SUM($B$93:O93),0))</f>
        <v>1758.7266666666671</v>
      </c>
      <c r="Q107" s="219">
        <f>IF(((SUM($B$68:Q68)+SUM($B$70:Q77))+SUM($B$102:Q102))&lt;0,((SUM($B$68:Q68)+SUM($B$70:Q77))+SUM($B$102:Q102))*0.2-SUM($A$93:P93),IF(SUM($B$93:P93)&lt;0,0-SUM($B$93:P93),0))</f>
        <v>1758.7266666666671</v>
      </c>
      <c r="R107" s="219">
        <f>IF(((SUM($B$68:R68)+SUM($B$70:R77))+SUM($B$102:R102))&lt;0,((SUM($B$68:R68)+SUM($B$70:R77))+SUM($B$102:R102))*0.2-SUM($A$93:Q93),IF(SUM($B$93:Q93)&lt;0,0-SUM($B$93:Q93),0))</f>
        <v>1758.7266666666671</v>
      </c>
      <c r="S107" s="219">
        <f>IF(((SUM($B$68:S68)+SUM($B$70:S77))+SUM($B$102:S102))&lt;0,((SUM($B$68:S68)+SUM($B$70:S77))+SUM($B$102:S102))*0.2-SUM($A$93:R93),IF(SUM($B$93:R93)&lt;0,0-SUM($B$93:R93),0))</f>
        <v>1758.7266666666671</v>
      </c>
      <c r="T107" s="219">
        <f>IF(((SUM($B$68:T68)+SUM($B$70:T77))+SUM($B$102:T102))&lt;0,((SUM($B$68:T68)+SUM($B$70:T77))+SUM($B$102:T102))*0.2-SUM($A$93:S93),IF(SUM($B$93:S93)&lt;0,0-SUM($B$93:S93),0))</f>
        <v>1758.7266666666671</v>
      </c>
      <c r="U107" s="219">
        <f>IF(((SUM($B$68:U68)+SUM($B$70:U77))+SUM($B$102:U102))&lt;0,((SUM($B$68:U68)+SUM($B$70:U77))+SUM($B$102:U102))*0.2-SUM($A$93:T93),IF(SUM($B$93:T93)&lt;0,0-SUM($B$93:T93),0))</f>
        <v>1758.7266666666671</v>
      </c>
    </row>
    <row r="108" spans="1:27" s="148" customFormat="1" hidden="1" x14ac:dyDescent="0.25">
      <c r="A108" s="287" t="s">
        <v>94</v>
      </c>
      <c r="B108" s="219">
        <f>-B75*($B$52)</f>
        <v>0</v>
      </c>
      <c r="C108" s="219">
        <f t="shared" ref="C108:P108" si="31">-(C75-B75)*$B$52</f>
        <v>0</v>
      </c>
      <c r="D108" s="219">
        <f t="shared" si="31"/>
        <v>0</v>
      </c>
      <c r="E108" s="219">
        <f t="shared" si="31"/>
        <v>0</v>
      </c>
      <c r="F108" s="219">
        <f t="shared" si="31"/>
        <v>0</v>
      </c>
      <c r="G108" s="219">
        <f t="shared" si="31"/>
        <v>0</v>
      </c>
      <c r="H108" s="219">
        <f t="shared" si="31"/>
        <v>0</v>
      </c>
      <c r="I108" s="219">
        <f t="shared" si="31"/>
        <v>0</v>
      </c>
      <c r="J108" s="219">
        <f t="shared" si="31"/>
        <v>0</v>
      </c>
      <c r="K108" s="219">
        <f t="shared" si="31"/>
        <v>0</v>
      </c>
      <c r="L108" s="219">
        <f t="shared" si="31"/>
        <v>0</v>
      </c>
      <c r="M108" s="219">
        <f t="shared" si="31"/>
        <v>0</v>
      </c>
      <c r="N108" s="219">
        <f t="shared" si="31"/>
        <v>0</v>
      </c>
      <c r="O108" s="219">
        <f t="shared" si="31"/>
        <v>0</v>
      </c>
      <c r="P108" s="219">
        <f t="shared" si="31"/>
        <v>0</v>
      </c>
      <c r="Q108" s="219">
        <f>-(Q75-P75)*$B$52</f>
        <v>0</v>
      </c>
      <c r="R108" s="219">
        <f>-(R75-Q75)*$B$52</f>
        <v>0</v>
      </c>
      <c r="S108" s="219">
        <f>-(S75-R75)*$B$52</f>
        <v>0</v>
      </c>
      <c r="T108" s="219">
        <f>-(T75-S75)*$B$52</f>
        <v>0</v>
      </c>
      <c r="U108" s="219">
        <f>-(U75-T75)*$B$52</f>
        <v>0</v>
      </c>
    </row>
    <row r="109" spans="1:27" s="148" customFormat="1" hidden="1" x14ac:dyDescent="0.25">
      <c r="A109" s="287" t="s">
        <v>93</v>
      </c>
      <c r="B109" s="219">
        <f>-($B$18+$B$25)</f>
        <v>-2198.4083333333338</v>
      </c>
      <c r="C109" s="219"/>
      <c r="D109" s="219"/>
      <c r="E109" s="219"/>
      <c r="F109" s="219"/>
      <c r="G109" s="219"/>
      <c r="H109" s="219"/>
      <c r="I109" s="219"/>
      <c r="J109" s="219"/>
      <c r="K109" s="219"/>
      <c r="L109" s="219"/>
      <c r="M109" s="219"/>
      <c r="N109" s="219"/>
      <c r="O109" s="219"/>
      <c r="P109" s="219"/>
      <c r="Q109" s="219"/>
      <c r="R109" s="219"/>
      <c r="S109" s="219"/>
      <c r="T109" s="219"/>
      <c r="U109" s="219"/>
    </row>
    <row r="110" spans="1:27" s="148" customFormat="1" hidden="1" x14ac:dyDescent="0.25">
      <c r="A110" s="287" t="s">
        <v>92</v>
      </c>
      <c r="B110" s="219">
        <f t="shared" ref="B110:P110" si="32">B70-B71</f>
        <v>0</v>
      </c>
      <c r="C110" s="219">
        <f t="shared" si="32"/>
        <v>0</v>
      </c>
      <c r="D110" s="219">
        <f t="shared" si="32"/>
        <v>0</v>
      </c>
      <c r="E110" s="219">
        <f t="shared" si="32"/>
        <v>0</v>
      </c>
      <c r="F110" s="219">
        <f t="shared" si="32"/>
        <v>0</v>
      </c>
      <c r="G110" s="219">
        <f t="shared" si="32"/>
        <v>0</v>
      </c>
      <c r="H110" s="219">
        <f t="shared" si="32"/>
        <v>0</v>
      </c>
      <c r="I110" s="219">
        <f t="shared" si="32"/>
        <v>0</v>
      </c>
      <c r="J110" s="219">
        <f t="shared" si="32"/>
        <v>0</v>
      </c>
      <c r="K110" s="219">
        <f t="shared" si="32"/>
        <v>0</v>
      </c>
      <c r="L110" s="219">
        <f t="shared" si="32"/>
        <v>0</v>
      </c>
      <c r="M110" s="219">
        <f t="shared" si="32"/>
        <v>0</v>
      </c>
      <c r="N110" s="219">
        <f t="shared" si="32"/>
        <v>0</v>
      </c>
      <c r="O110" s="219">
        <f t="shared" si="32"/>
        <v>0</v>
      </c>
      <c r="P110" s="219">
        <f t="shared" si="32"/>
        <v>0</v>
      </c>
      <c r="Q110" s="219">
        <f>Q70-Q71</f>
        <v>0</v>
      </c>
      <c r="R110" s="219">
        <f>R70-R71</f>
        <v>0</v>
      </c>
      <c r="S110" s="219">
        <f>S70-S71</f>
        <v>0</v>
      </c>
      <c r="T110" s="219">
        <f>T70-T71</f>
        <v>0</v>
      </c>
      <c r="U110" s="219">
        <f>U70-U71</f>
        <v>0</v>
      </c>
      <c r="V110" s="140"/>
    </row>
    <row r="111" spans="1:27" s="148" customFormat="1" ht="14.25" hidden="1" x14ac:dyDescent="0.25">
      <c r="A111" s="286" t="s">
        <v>91</v>
      </c>
      <c r="B111" s="223">
        <f t="shared" ref="B111:P111" si="33">SUM(B103:B110)</f>
        <v>-2638.0900000000006</v>
      </c>
      <c r="C111" s="223">
        <f t="shared" si="33"/>
        <v>439.68166666666679</v>
      </c>
      <c r="D111" s="223">
        <f t="shared" si="33"/>
        <v>586.24222222222238</v>
      </c>
      <c r="E111" s="223">
        <f t="shared" si="33"/>
        <v>1172.4844444444448</v>
      </c>
      <c r="F111" s="223">
        <f t="shared" si="33"/>
        <v>1758.7266666666671</v>
      </c>
      <c r="G111" s="223">
        <f t="shared" si="33"/>
        <v>1758.7266666666671</v>
      </c>
      <c r="H111" s="223">
        <f t="shared" si="33"/>
        <v>1758.7266666666671</v>
      </c>
      <c r="I111" s="223">
        <f t="shared" si="33"/>
        <v>1758.7266666666671</v>
      </c>
      <c r="J111" s="223">
        <f t="shared" si="33"/>
        <v>1758.7266666666671</v>
      </c>
      <c r="K111" s="223">
        <f t="shared" si="33"/>
        <v>1758.7266666666671</v>
      </c>
      <c r="L111" s="223">
        <f t="shared" si="33"/>
        <v>1758.7266666666671</v>
      </c>
      <c r="M111" s="223">
        <f t="shared" si="33"/>
        <v>1758.7266666666671</v>
      </c>
      <c r="N111" s="223">
        <f t="shared" si="33"/>
        <v>1758.7266666666671</v>
      </c>
      <c r="O111" s="223">
        <f t="shared" si="33"/>
        <v>1758.7266666666671</v>
      </c>
      <c r="P111" s="223">
        <f t="shared" si="33"/>
        <v>1758.7266666666671</v>
      </c>
      <c r="Q111" s="223">
        <f>SUM(Q103:Q110)</f>
        <v>1758.7266666666671</v>
      </c>
      <c r="R111" s="223">
        <f>SUM(R103:R110)</f>
        <v>1758.7266666666671</v>
      </c>
      <c r="S111" s="223">
        <f>SUM(S103:S110)</f>
        <v>1758.7266666666671</v>
      </c>
      <c r="T111" s="223">
        <f>SUM(T103:T110)</f>
        <v>1758.7266666666671</v>
      </c>
      <c r="U111" s="223">
        <f>SUM(U103:U110)</f>
        <v>1758.7266666666671</v>
      </c>
    </row>
    <row r="112" spans="1:27" s="148" customFormat="1" ht="14.25" hidden="1" x14ac:dyDescent="0.25">
      <c r="A112" s="286" t="s">
        <v>253</v>
      </c>
      <c r="B112" s="223">
        <f>SUM($B$111:B111)</f>
        <v>-2638.0900000000006</v>
      </c>
      <c r="C112" s="223">
        <f>SUM($B$104:C104)</f>
        <v>732.80277777777792</v>
      </c>
      <c r="D112" s="223">
        <f>SUM($B$104:D104)</f>
        <v>1465.6055555555558</v>
      </c>
      <c r="E112" s="223">
        <f>SUM($B$104:E104)</f>
        <v>2198.4083333333338</v>
      </c>
      <c r="F112" s="223">
        <f>SUM($B$104:F104)</f>
        <v>2198.4083333333338</v>
      </c>
      <c r="G112" s="223">
        <f>SUM($B$104:G104)</f>
        <v>2198.4083333333338</v>
      </c>
      <c r="H112" s="223">
        <f>SUM($B$104:H104)</f>
        <v>2198.4083333333338</v>
      </c>
      <c r="I112" s="223">
        <f>SUM($B$104:I104)</f>
        <v>2198.4083333333338</v>
      </c>
      <c r="J112" s="223">
        <f>SUM($B$104:J104)</f>
        <v>2198.4083333333338</v>
      </c>
      <c r="K112" s="223">
        <f>SUM($B$104:K104)</f>
        <v>2198.4083333333338</v>
      </c>
      <c r="L112" s="223">
        <f>SUM($B$104:L104)</f>
        <v>2198.4083333333338</v>
      </c>
      <c r="M112" s="223">
        <f>SUM($B$104:M104)</f>
        <v>2198.4083333333338</v>
      </c>
      <c r="N112" s="223">
        <f>SUM($B$104:N104)</f>
        <v>2198.4083333333338</v>
      </c>
      <c r="O112" s="223">
        <f>SUM($B$104:O104)</f>
        <v>2198.4083333333338</v>
      </c>
      <c r="P112" s="223">
        <f>SUM($B$104:P104)</f>
        <v>2198.4083333333338</v>
      </c>
      <c r="Q112" s="223">
        <f>SUM($B$104:Q104)</f>
        <v>2198.4083333333338</v>
      </c>
      <c r="R112" s="223">
        <f>SUM($B$104:R104)</f>
        <v>2198.4083333333338</v>
      </c>
      <c r="S112" s="223">
        <f>SUM($B$104:S104)</f>
        <v>2198.4083333333338</v>
      </c>
      <c r="T112" s="223">
        <f>SUM($B$104:T104)</f>
        <v>2198.4083333333338</v>
      </c>
      <c r="U112" s="223">
        <f>SUM($B$104:U104)</f>
        <v>2198.4083333333338</v>
      </c>
    </row>
    <row r="113" spans="1:22" hidden="1" x14ac:dyDescent="0.25">
      <c r="A113" s="287" t="s">
        <v>90</v>
      </c>
      <c r="B113" s="245">
        <f t="shared" ref="B113:P113" si="34">1/POWER((1+$B$60),B101)</f>
        <v>0.94915799575249904</v>
      </c>
      <c r="C113" s="245">
        <f t="shared" si="34"/>
        <v>0.85509729347071961</v>
      </c>
      <c r="D113" s="245">
        <f t="shared" si="34"/>
        <v>0.77035792204569342</v>
      </c>
      <c r="E113" s="245">
        <f t="shared" si="34"/>
        <v>0.69401614598711103</v>
      </c>
      <c r="F113" s="245">
        <f t="shared" si="34"/>
        <v>0.62523977115955953</v>
      </c>
      <c r="G113" s="245">
        <f t="shared" si="34"/>
        <v>0.56327907311672021</v>
      </c>
      <c r="H113" s="245">
        <f t="shared" si="34"/>
        <v>0.50745862442947753</v>
      </c>
      <c r="I113" s="245">
        <f t="shared" si="34"/>
        <v>0.45716993191844818</v>
      </c>
      <c r="J113" s="245">
        <f t="shared" si="34"/>
        <v>0.41186480353013355</v>
      </c>
      <c r="K113" s="245">
        <f t="shared" si="34"/>
        <v>0.37104937254966985</v>
      </c>
      <c r="L113" s="245">
        <f t="shared" si="34"/>
        <v>0.33427871400871156</v>
      </c>
      <c r="M113" s="245">
        <f t="shared" si="34"/>
        <v>0.30115199460244274</v>
      </c>
      <c r="N113" s="245">
        <f t="shared" si="34"/>
        <v>0.27130810324544391</v>
      </c>
      <c r="O113" s="245">
        <f t="shared" si="34"/>
        <v>0.24442171463553505</v>
      </c>
      <c r="P113" s="245">
        <f t="shared" si="34"/>
        <v>0.22019974291489644</v>
      </c>
      <c r="Q113" s="245">
        <f>1/POWER((1+$B$60),Q101)</f>
        <v>1</v>
      </c>
      <c r="R113" s="245">
        <f>1/POWER((1+$B$60),R101)</f>
        <v>1</v>
      </c>
      <c r="S113" s="245">
        <f>1/POWER((1+$B$60),S101)</f>
        <v>1</v>
      </c>
      <c r="T113" s="245">
        <f>1/POWER((1+$B$60),T101)</f>
        <v>1</v>
      </c>
      <c r="U113" s="245">
        <f>1/POWER((1+$B$60),U101)</f>
        <v>1</v>
      </c>
      <c r="V113" s="148"/>
    </row>
    <row r="114" spans="1:22" hidden="1" outlineLevel="1" x14ac:dyDescent="0.25">
      <c r="A114" s="284" t="s">
        <v>254</v>
      </c>
      <c r="B114" s="223">
        <f>B111*B113</f>
        <v>-2503.9642170147108</v>
      </c>
      <c r="C114" s="223">
        <f t="shared" ref="C114:P114" si="35">C111*C113</f>
        <v>375.97060315536186</v>
      </c>
      <c r="D114" s="223">
        <f t="shared" si="35"/>
        <v>451.61634012656089</v>
      </c>
      <c r="E114" s="223">
        <f t="shared" si="35"/>
        <v>813.72313536317256</v>
      </c>
      <c r="F114" s="223">
        <f t="shared" si="35"/>
        <v>1099.6258585988819</v>
      </c>
      <c r="G114" s="223">
        <f t="shared" si="35"/>
        <v>990.65392666565924</v>
      </c>
      <c r="H114" s="223">
        <f t="shared" si="35"/>
        <v>892.48101501410713</v>
      </c>
      <c r="I114" s="223">
        <f t="shared" si="35"/>
        <v>804.03695046315954</v>
      </c>
      <c r="J114" s="223">
        <f t="shared" si="35"/>
        <v>724.35761302987351</v>
      </c>
      <c r="K114" s="223">
        <f t="shared" si="35"/>
        <v>652.57442615303921</v>
      </c>
      <c r="L114" s="223">
        <f t="shared" si="35"/>
        <v>587.90488842616139</v>
      </c>
      <c r="M114" s="223">
        <f t="shared" si="35"/>
        <v>529.64404362717221</v>
      </c>
      <c r="N114" s="223">
        <f t="shared" si="35"/>
        <v>477.15679606051555</v>
      </c>
      <c r="O114" s="223">
        <f t="shared" si="35"/>
        <v>429.87098744190587</v>
      </c>
      <c r="P114" s="223">
        <f t="shared" si="35"/>
        <v>387.27115985757285</v>
      </c>
      <c r="Q114" s="223">
        <f>Q111*Q113</f>
        <v>1758.7266666666671</v>
      </c>
      <c r="R114" s="223">
        <f>R111*R113</f>
        <v>1758.7266666666671</v>
      </c>
      <c r="S114" s="223">
        <f>S111*S113</f>
        <v>1758.7266666666671</v>
      </c>
      <c r="T114" s="223">
        <f>T111*T113</f>
        <v>1758.7266666666671</v>
      </c>
      <c r="U114" s="223">
        <f>U111*U113</f>
        <v>1758.7266666666671</v>
      </c>
      <c r="V114" s="148"/>
    </row>
    <row r="115" spans="1:22" s="139" customFormat="1" hidden="1" outlineLevel="1" x14ac:dyDescent="0.25">
      <c r="A115" s="284" t="s">
        <v>255</v>
      </c>
      <c r="B115" s="223">
        <f>SUM($B$114:B114)</f>
        <v>-2503.9642170147108</v>
      </c>
      <c r="C115" s="223">
        <f>SUM($B$107:C107)</f>
        <v>0</v>
      </c>
      <c r="D115" s="223">
        <f>SUM($B$107:D107)</f>
        <v>586.24222222222238</v>
      </c>
      <c r="E115" s="223">
        <f>SUM($B$107:E107)</f>
        <v>1758.7266666666671</v>
      </c>
      <c r="F115" s="223">
        <f>SUM($B$107:F107)</f>
        <v>3517.4533333333343</v>
      </c>
      <c r="G115" s="223">
        <f>SUM($B$107:G107)</f>
        <v>5276.1800000000012</v>
      </c>
      <c r="H115" s="223">
        <f>SUM($B$107:H107)</f>
        <v>7034.9066666666686</v>
      </c>
      <c r="I115" s="223">
        <f>SUM($B$107:I107)</f>
        <v>8793.633333333335</v>
      </c>
      <c r="J115" s="223">
        <f>SUM($B$107:J107)</f>
        <v>10552.360000000002</v>
      </c>
      <c r="K115" s="223">
        <f>SUM($B$107:K107)</f>
        <v>12311.08666666667</v>
      </c>
      <c r="L115" s="223">
        <f>SUM($B$107:L107)</f>
        <v>14069.813333333337</v>
      </c>
      <c r="M115" s="223">
        <f>SUM($B$107:M107)</f>
        <v>15828.540000000005</v>
      </c>
      <c r="N115" s="223">
        <f>SUM($B$107:N107)</f>
        <v>17587.26666666667</v>
      </c>
      <c r="O115" s="223">
        <f>SUM($B$107:O107)</f>
        <v>19345.993333333336</v>
      </c>
      <c r="P115" s="223">
        <f>SUM($B$107:P107)</f>
        <v>21104.720000000001</v>
      </c>
      <c r="Q115" s="223">
        <f>SUM($B$107:Q107)</f>
        <v>22863.446666666667</v>
      </c>
      <c r="R115" s="223">
        <f>SUM($B$107:R107)</f>
        <v>24622.173333333332</v>
      </c>
      <c r="S115" s="223">
        <f>SUM($B$107:S107)</f>
        <v>26380.899999999998</v>
      </c>
      <c r="T115" s="223">
        <f>SUM($B$107:T107)</f>
        <v>28139.626666666663</v>
      </c>
      <c r="U115" s="223">
        <f>SUM($B$107:U107)</f>
        <v>29898.353333333329</v>
      </c>
      <c r="V115" s="148"/>
    </row>
    <row r="116" spans="1:22" hidden="1" outlineLevel="1" x14ac:dyDescent="0.25">
      <c r="A116" s="284" t="s">
        <v>256</v>
      </c>
      <c r="B116" s="246">
        <f>IF((ISERR(IRR($B$111:B111))),0,IF(IRR($B$111:B111)&lt;0,0,IRR($B$111:B111)))</f>
        <v>0</v>
      </c>
      <c r="C116" s="246">
        <f>IF((ISERR(IRR($B$104:C104))),0,IF(IRR($B$104:C104)&lt;0,0,IRR($B$104:C104)))</f>
        <v>0</v>
      </c>
      <c r="D116" s="246">
        <f>IF((ISERR(IRR($B$104:D104))),0,IF(IRR($B$104:D104)&lt;0,0,IRR($B$104:D104)))</f>
        <v>0</v>
      </c>
      <c r="E116" s="246">
        <f>IF((ISERR(IRR($B$104:E104))),0,IF(IRR($B$104:E104)&lt;0,0,IRR($B$104:E104)))</f>
        <v>0</v>
      </c>
      <c r="F116" s="246">
        <f>IF((ISERR(IRR($B$104:F104))),0,IF(IRR($B$104:F104)&lt;0,0,IRR($B$104:F104)))</f>
        <v>0</v>
      </c>
      <c r="G116" s="246">
        <f>IF((ISERR(IRR($B$104:G104))),0,IF(IRR($B$104:G104)&lt;0,0,IRR($B$104:G104)))</f>
        <v>0</v>
      </c>
      <c r="H116" s="246">
        <f>IF((ISERR(IRR($B$104:H104))),0,IF(IRR($B$104:H104)&lt;0,0,IRR($B$104:H104)))</f>
        <v>0</v>
      </c>
      <c r="I116" s="246">
        <f>IF((ISERR(IRR($B$104:I104))),0,IF(IRR($B$104:I104)&lt;0,0,IRR($B$104:I104)))</f>
        <v>0</v>
      </c>
      <c r="J116" s="246">
        <f>IF((ISERR(IRR($B$104:J104))),0,IF(IRR($B$104:J104)&lt;0,0,IRR($B$104:J104)))</f>
        <v>0</v>
      </c>
      <c r="K116" s="246">
        <f>IF((ISERR(IRR($B$104:K104))),0,IF(IRR($B$104:K104)&lt;0,0,IRR($B$104:K104)))</f>
        <v>0</v>
      </c>
      <c r="L116" s="246">
        <f>IF((ISERR(IRR($B$104:L104))),0,IF(IRR($B$104:L104)&lt;0,0,IRR($B$104:L104)))</f>
        <v>0</v>
      </c>
      <c r="M116" s="246">
        <f>IF((ISERR(IRR($B$104:M104))),0,IF(IRR($B$104:M104)&lt;0,0,IRR($B$104:M104)))</f>
        <v>0</v>
      </c>
      <c r="N116" s="246">
        <f>IF((ISERR(IRR($B$104:N104))),0,IF(IRR($B$104:N104)&lt;0,0,IRR($B$104:N104)))</f>
        <v>0</v>
      </c>
      <c r="O116" s="246">
        <f>IF((ISERR(IRR($B$104:O104))),0,IF(IRR($B$104:O104)&lt;0,0,IRR($B$104:O104)))</f>
        <v>0</v>
      </c>
      <c r="P116" s="246">
        <f>IF((ISERR(IRR($B$104:P104))),0,IF(IRR($B$104:P104)&lt;0,0,IRR($B$104:P104)))</f>
        <v>0</v>
      </c>
      <c r="Q116" s="246">
        <f>IF((ISERR(IRR($B$104:Q104))),0,IF(IRR($B$104:Q104)&lt;0,0,IRR($B$104:Q104)))</f>
        <v>0</v>
      </c>
      <c r="R116" s="246">
        <f>IF((ISERR(IRR($B$104:R104))),0,IF(IRR($B$104:R104)&lt;0,0,IRR($B$104:R104)))</f>
        <v>0</v>
      </c>
      <c r="S116" s="246">
        <f>IF((ISERR(IRR($B$104:S104))),0,IF(IRR($B$104:S104)&lt;0,0,IRR($B$104:S104)))</f>
        <v>0</v>
      </c>
      <c r="T116" s="246">
        <f>IF((ISERR(IRR($B$104:T104))),0,IF(IRR($B$104:T104)&lt;0,0,IRR($B$104:T104)))</f>
        <v>0</v>
      </c>
      <c r="U116" s="246">
        <f>IF((ISERR(IRR($B$104:U104))),0,IF(IRR($B$104:U104)&lt;0,0,IRR($B$104:U104)))</f>
        <v>0</v>
      </c>
    </row>
    <row r="117" spans="1:22" hidden="1" outlineLevel="1" x14ac:dyDescent="0.25">
      <c r="A117" s="284" t="s">
        <v>257</v>
      </c>
      <c r="B117" s="247">
        <f>IF(AND(B112&gt;0,A112&lt;0),(B102-(B112/(B112-A112))),0)</f>
        <v>0</v>
      </c>
      <c r="C117" s="247">
        <f>IF(AND(C112&gt;0,B112&lt;0),(C102-(C112/(C112-B112))),0)</f>
        <v>1.7826086956521738</v>
      </c>
      <c r="D117" s="247">
        <f t="shared" ref="D117:P117" si="36">IF(AND(D112&gt;0,C112&lt;0),(D102-(D112/(D112-C112))),0)</f>
        <v>0</v>
      </c>
      <c r="E117" s="247">
        <f t="shared" si="36"/>
        <v>0</v>
      </c>
      <c r="F117" s="247">
        <f t="shared" si="36"/>
        <v>0</v>
      </c>
      <c r="G117" s="247">
        <f t="shared" si="36"/>
        <v>0</v>
      </c>
      <c r="H117" s="247">
        <f t="shared" si="36"/>
        <v>0</v>
      </c>
      <c r="I117" s="247">
        <f t="shared" si="36"/>
        <v>0</v>
      </c>
      <c r="J117" s="247">
        <f t="shared" si="36"/>
        <v>0</v>
      </c>
      <c r="K117" s="247">
        <f t="shared" si="36"/>
        <v>0</v>
      </c>
      <c r="L117" s="247">
        <f t="shared" si="36"/>
        <v>0</v>
      </c>
      <c r="M117" s="247">
        <f t="shared" si="36"/>
        <v>0</v>
      </c>
      <c r="N117" s="247">
        <f t="shared" si="36"/>
        <v>0</v>
      </c>
      <c r="O117" s="247">
        <f t="shared" si="36"/>
        <v>0</v>
      </c>
      <c r="P117" s="247">
        <f t="shared" si="36"/>
        <v>0</v>
      </c>
      <c r="Q117" s="247">
        <f>IF(AND(Q112&gt;0,P112&lt;0),(Q102-(Q112/(Q112-P112))),0)</f>
        <v>0</v>
      </c>
      <c r="R117" s="247">
        <f>IF(AND(R112&gt;0,Q112&lt;0),(R102-(R112/(R112-Q112))),0)</f>
        <v>0</v>
      </c>
      <c r="S117" s="247">
        <f>IF(AND(S112&gt;0,R112&lt;0),(S102-(S112/(S112-R112))),0)</f>
        <v>0</v>
      </c>
      <c r="T117" s="247">
        <f>IF(AND(T112&gt;0,S112&lt;0),(T102-(T112/(T112-S112))),0)</f>
        <v>0</v>
      </c>
      <c r="U117" s="247">
        <f>IF(AND(U112&gt;0,T112&lt;0),(U102-(U112/(U112-T112))),0)</f>
        <v>0</v>
      </c>
    </row>
    <row r="118" spans="1:22" hidden="1" outlineLevel="1" x14ac:dyDescent="0.25">
      <c r="A118" s="284" t="s">
        <v>258</v>
      </c>
      <c r="B118" s="247">
        <f>IF(AND(B115&gt;0,A115&lt;0),(B102-(B115/(B115-A115))),0)</f>
        <v>0</v>
      </c>
      <c r="C118" s="247">
        <f>IF(AND(C115&gt;0,B115&lt;0),(C102-(C115/(C115-B115))),0)</f>
        <v>0</v>
      </c>
      <c r="D118" s="247">
        <f t="shared" ref="D118:P118" si="37">IF(AND(D115&gt;0,C115&lt;0),(D102-(D115/(D115-C115))),0)</f>
        <v>0</v>
      </c>
      <c r="E118" s="247">
        <f t="shared" si="37"/>
        <v>0</v>
      </c>
      <c r="F118" s="247">
        <f t="shared" si="37"/>
        <v>0</v>
      </c>
      <c r="G118" s="247">
        <f t="shared" si="37"/>
        <v>0</v>
      </c>
      <c r="H118" s="247">
        <f t="shared" si="37"/>
        <v>0</v>
      </c>
      <c r="I118" s="247">
        <f t="shared" si="37"/>
        <v>0</v>
      </c>
      <c r="J118" s="247">
        <f t="shared" si="37"/>
        <v>0</v>
      </c>
      <c r="K118" s="247">
        <f t="shared" si="37"/>
        <v>0</v>
      </c>
      <c r="L118" s="247">
        <f t="shared" si="37"/>
        <v>0</v>
      </c>
      <c r="M118" s="247">
        <f t="shared" si="37"/>
        <v>0</v>
      </c>
      <c r="N118" s="247">
        <f t="shared" si="37"/>
        <v>0</v>
      </c>
      <c r="O118" s="247">
        <f t="shared" si="37"/>
        <v>0</v>
      </c>
      <c r="P118" s="247">
        <f t="shared" si="37"/>
        <v>0</v>
      </c>
      <c r="Q118" s="247">
        <f>IF(AND(Q115&gt;0,P115&lt;0),(Q102-(Q115/(Q115-P115))),0)</f>
        <v>0</v>
      </c>
      <c r="R118" s="247">
        <f>IF(AND(R115&gt;0,Q115&lt;0),(R102-(R115/(R115-Q115))),0)</f>
        <v>0</v>
      </c>
      <c r="S118" s="247">
        <f>IF(AND(S115&gt;0,R115&lt;0),(S102-(S115/(S115-R115))),0)</f>
        <v>0</v>
      </c>
      <c r="T118" s="247">
        <f>IF(AND(T115&gt;0,S115&lt;0),(T102-(T115/(T115-S115))),0)</f>
        <v>0</v>
      </c>
      <c r="U118" s="247">
        <f>IF(AND(U115&gt;0,T115&lt;0),(U102-(U115/(U115-T115))),0)</f>
        <v>0</v>
      </c>
      <c r="V118" s="139"/>
    </row>
    <row r="119" spans="1:22" hidden="1" outlineLevel="1" x14ac:dyDescent="0.25">
      <c r="Q119" s="139"/>
    </row>
    <row r="120" spans="1:22" hidden="1" outlineLevel="1" x14ac:dyDescent="0.25"/>
    <row r="121" spans="1:22" hidden="1" outlineLevel="1" x14ac:dyDescent="0.25">
      <c r="A121" s="248"/>
      <c r="B121" s="249">
        <v>2019</v>
      </c>
      <c r="C121" s="249">
        <f>B121+1</f>
        <v>2020</v>
      </c>
      <c r="D121" s="249">
        <f t="shared" ref="D121:P121" si="38">C121+1</f>
        <v>2021</v>
      </c>
      <c r="E121" s="249">
        <f t="shared" si="38"/>
        <v>2022</v>
      </c>
      <c r="F121" s="249">
        <f t="shared" si="38"/>
        <v>2023</v>
      </c>
      <c r="G121" s="249">
        <f t="shared" si="38"/>
        <v>2024</v>
      </c>
      <c r="H121" s="249">
        <f t="shared" si="38"/>
        <v>2025</v>
      </c>
      <c r="I121" s="249">
        <f t="shared" si="38"/>
        <v>2026</v>
      </c>
      <c r="J121" s="249">
        <f t="shared" si="38"/>
        <v>2027</v>
      </c>
      <c r="K121" s="249">
        <f t="shared" si="38"/>
        <v>2028</v>
      </c>
      <c r="L121" s="249">
        <f t="shared" si="38"/>
        <v>2029</v>
      </c>
      <c r="M121" s="249">
        <f t="shared" si="38"/>
        <v>2030</v>
      </c>
      <c r="N121" s="249">
        <f t="shared" si="38"/>
        <v>2031</v>
      </c>
      <c r="O121" s="249">
        <f t="shared" si="38"/>
        <v>2032</v>
      </c>
      <c r="P121" s="250">
        <f t="shared" si="38"/>
        <v>2033</v>
      </c>
    </row>
    <row r="122" spans="1:22" ht="60.75" hidden="1" customHeight="1" outlineLevel="1" x14ac:dyDescent="0.25">
      <c r="A122" s="251" t="s">
        <v>259</v>
      </c>
      <c r="B122" s="252"/>
      <c r="C122" s="252"/>
      <c r="D122" s="252"/>
      <c r="E122" s="252"/>
      <c r="F122" s="252"/>
      <c r="G122" s="252"/>
      <c r="H122" s="252"/>
      <c r="I122" s="252"/>
      <c r="J122" s="252"/>
      <c r="K122" s="252"/>
      <c r="L122" s="252"/>
      <c r="M122" s="252"/>
      <c r="N122" s="252"/>
      <c r="O122" s="252"/>
      <c r="P122" s="253"/>
    </row>
    <row r="123" spans="1:22" hidden="1" x14ac:dyDescent="0.25">
      <c r="A123" s="196" t="s">
        <v>260</v>
      </c>
      <c r="B123" s="252">
        <f>B125*$B$55*12/1000</f>
        <v>0</v>
      </c>
      <c r="C123" s="252">
        <f>C125*$B$55*12/1000</f>
        <v>0</v>
      </c>
      <c r="D123" s="252">
        <f>D125*$B$55*12/1000</f>
        <v>0</v>
      </c>
      <c r="E123" s="252"/>
      <c r="F123" s="252"/>
      <c r="G123" s="252"/>
      <c r="H123" s="252"/>
      <c r="I123" s="252"/>
      <c r="J123" s="252"/>
      <c r="K123" s="252"/>
      <c r="L123" s="252"/>
      <c r="M123" s="252"/>
      <c r="N123" s="252"/>
      <c r="O123" s="252"/>
      <c r="P123" s="253"/>
    </row>
    <row r="124" spans="1:22" hidden="1" x14ac:dyDescent="0.25">
      <c r="A124" s="196" t="s">
        <v>261</v>
      </c>
      <c r="B124" s="254"/>
      <c r="C124" s="254"/>
      <c r="D124" s="254"/>
      <c r="E124" s="254"/>
      <c r="F124" s="254">
        <f t="shared" ref="F124:P124" si="39">E124</f>
        <v>0</v>
      </c>
      <c r="G124" s="254">
        <f t="shared" si="39"/>
        <v>0</v>
      </c>
      <c r="H124" s="254">
        <f t="shared" si="39"/>
        <v>0</v>
      </c>
      <c r="I124" s="254">
        <f t="shared" si="39"/>
        <v>0</v>
      </c>
      <c r="J124" s="254">
        <f t="shared" si="39"/>
        <v>0</v>
      </c>
      <c r="K124" s="254">
        <f t="shared" si="39"/>
        <v>0</v>
      </c>
      <c r="L124" s="254">
        <f t="shared" si="39"/>
        <v>0</v>
      </c>
      <c r="M124" s="254">
        <f t="shared" si="39"/>
        <v>0</v>
      </c>
      <c r="N124" s="254">
        <f t="shared" si="39"/>
        <v>0</v>
      </c>
      <c r="O124" s="254">
        <f t="shared" si="39"/>
        <v>0</v>
      </c>
      <c r="P124" s="255">
        <f t="shared" si="39"/>
        <v>0</v>
      </c>
    </row>
    <row r="125" spans="1:22" hidden="1" outlineLevel="1" x14ac:dyDescent="0.25">
      <c r="A125" s="196" t="s">
        <v>262</v>
      </c>
      <c r="B125" s="254"/>
      <c r="C125" s="254"/>
      <c r="D125" s="254"/>
      <c r="E125" s="254"/>
      <c r="F125" s="254">
        <f t="shared" ref="F125:P125" si="40">F124/3.1</f>
        <v>0</v>
      </c>
      <c r="G125" s="254">
        <f t="shared" si="40"/>
        <v>0</v>
      </c>
      <c r="H125" s="254">
        <f t="shared" si="40"/>
        <v>0</v>
      </c>
      <c r="I125" s="254">
        <f t="shared" si="40"/>
        <v>0</v>
      </c>
      <c r="J125" s="254">
        <f t="shared" si="40"/>
        <v>0</v>
      </c>
      <c r="K125" s="254">
        <f t="shared" si="40"/>
        <v>0</v>
      </c>
      <c r="L125" s="254">
        <f t="shared" si="40"/>
        <v>0</v>
      </c>
      <c r="M125" s="254">
        <f t="shared" si="40"/>
        <v>0</v>
      </c>
      <c r="N125" s="254">
        <f t="shared" si="40"/>
        <v>0</v>
      </c>
      <c r="O125" s="254">
        <f t="shared" si="40"/>
        <v>0</v>
      </c>
      <c r="P125" s="255">
        <f t="shared" si="40"/>
        <v>0</v>
      </c>
    </row>
    <row r="126" spans="1:22" ht="16.5" hidden="1" outlineLevel="1" thickBot="1" x14ac:dyDescent="0.3">
      <c r="A126" s="199" t="s">
        <v>263</v>
      </c>
      <c r="B126" s="256" t="e">
        <f t="shared" ref="B126:P126" si="41">(B76+B87)/B125/12</f>
        <v>#DIV/0!</v>
      </c>
      <c r="C126" s="256" t="e">
        <f t="shared" si="41"/>
        <v>#DIV/0!</v>
      </c>
      <c r="D126" s="256" t="e">
        <f t="shared" si="41"/>
        <v>#DIV/0!</v>
      </c>
      <c r="E126" s="256" t="e">
        <f t="shared" si="41"/>
        <v>#DIV/0!</v>
      </c>
      <c r="F126" s="256" t="e">
        <f t="shared" si="41"/>
        <v>#DIV/0!</v>
      </c>
      <c r="G126" s="256" t="e">
        <f t="shared" si="41"/>
        <v>#DIV/0!</v>
      </c>
      <c r="H126" s="256" t="e">
        <f t="shared" si="41"/>
        <v>#DIV/0!</v>
      </c>
      <c r="I126" s="256" t="e">
        <f t="shared" si="41"/>
        <v>#DIV/0!</v>
      </c>
      <c r="J126" s="256" t="e">
        <f t="shared" si="41"/>
        <v>#DIV/0!</v>
      </c>
      <c r="K126" s="256" t="e">
        <f t="shared" si="41"/>
        <v>#DIV/0!</v>
      </c>
      <c r="L126" s="256" t="e">
        <f t="shared" si="41"/>
        <v>#DIV/0!</v>
      </c>
      <c r="M126" s="256" t="e">
        <f t="shared" si="41"/>
        <v>#DIV/0!</v>
      </c>
      <c r="N126" s="256" t="e">
        <f t="shared" si="41"/>
        <v>#DIV/0!</v>
      </c>
      <c r="O126" s="256" t="e">
        <f t="shared" si="41"/>
        <v>#DIV/0!</v>
      </c>
      <c r="P126" s="257" t="e">
        <f t="shared" si="41"/>
        <v>#DIV/0!</v>
      </c>
    </row>
    <row r="127" spans="1:22" hidden="1" collapsed="1" x14ac:dyDescent="0.25"/>
    <row r="128" spans="1:22" ht="90" hidden="1" x14ac:dyDescent="0.25">
      <c r="A128" s="258" t="s">
        <v>264</v>
      </c>
      <c r="B128" s="258"/>
      <c r="C128" s="258"/>
      <c r="D128" s="258"/>
      <c r="E128" s="258"/>
      <c r="F128" s="258"/>
      <c r="G128" s="258"/>
      <c r="H128" s="258"/>
      <c r="I128" s="258"/>
      <c r="J128" s="258"/>
      <c r="K128" s="258"/>
      <c r="L128" s="258"/>
      <c r="M128" s="258"/>
      <c r="N128" s="258"/>
      <c r="O128" s="258"/>
    </row>
    <row r="129" spans="1:16" hidden="1" x14ac:dyDescent="0.25"/>
    <row r="130" spans="1:16" hidden="1" x14ac:dyDescent="0.25"/>
    <row r="131" spans="1:16" hidden="1" x14ac:dyDescent="0.25">
      <c r="A131" s="140" t="s">
        <v>265</v>
      </c>
      <c r="I131" s="140" t="s">
        <v>266</v>
      </c>
    </row>
    <row r="132" spans="1:16" hidden="1" x14ac:dyDescent="0.25">
      <c r="A132" s="140" t="s">
        <v>267</v>
      </c>
    </row>
    <row r="133" spans="1:16" hidden="1" x14ac:dyDescent="0.25"/>
    <row r="134" spans="1:16" hidden="1" x14ac:dyDescent="0.25">
      <c r="A134" s="140" t="s">
        <v>268</v>
      </c>
      <c r="I134" s="140" t="s">
        <v>269</v>
      </c>
    </row>
    <row r="135" spans="1:16" hidden="1" x14ac:dyDescent="0.25"/>
    <row r="136" spans="1:16" hidden="1" x14ac:dyDescent="0.25"/>
    <row r="137" spans="1:16" hidden="1" x14ac:dyDescent="0.25"/>
    <row r="138" spans="1:16" hidden="1" x14ac:dyDescent="0.25">
      <c r="A138" s="151" t="s">
        <v>270</v>
      </c>
    </row>
    <row r="139" spans="1:16" hidden="1" x14ac:dyDescent="0.25">
      <c r="A139" s="259">
        <f>IF(MIN(B132:P132)=100,"не окупается",MIN(B132:P132))</f>
        <v>0</v>
      </c>
      <c r="B139" s="259">
        <f t="shared" ref="B139:P139" si="42">IF(B116&lt;=0,1,B116)</f>
        <v>1</v>
      </c>
      <c r="C139" s="259">
        <f t="shared" si="42"/>
        <v>1</v>
      </c>
      <c r="D139" s="259">
        <f t="shared" si="42"/>
        <v>1</v>
      </c>
      <c r="E139" s="259">
        <f t="shared" si="42"/>
        <v>1</v>
      </c>
      <c r="F139" s="259">
        <f t="shared" si="42"/>
        <v>1</v>
      </c>
      <c r="G139" s="259">
        <f t="shared" si="42"/>
        <v>1</v>
      </c>
      <c r="H139" s="259">
        <f t="shared" si="42"/>
        <v>1</v>
      </c>
      <c r="I139" s="259">
        <f t="shared" si="42"/>
        <v>1</v>
      </c>
      <c r="J139" s="259">
        <f t="shared" si="42"/>
        <v>1</v>
      </c>
      <c r="K139" s="259">
        <f t="shared" si="42"/>
        <v>1</v>
      </c>
      <c r="L139" s="259">
        <f t="shared" si="42"/>
        <v>1</v>
      </c>
      <c r="M139" s="259">
        <f t="shared" si="42"/>
        <v>1</v>
      </c>
      <c r="N139" s="259">
        <f t="shared" si="42"/>
        <v>1</v>
      </c>
      <c r="O139" s="259">
        <f t="shared" si="42"/>
        <v>1</v>
      </c>
      <c r="P139" s="259">
        <f t="shared" si="42"/>
        <v>1</v>
      </c>
    </row>
    <row r="140" spans="1:16" hidden="1" x14ac:dyDescent="0.25">
      <c r="A140" s="278" t="s">
        <v>271</v>
      </c>
      <c r="B140" s="239"/>
      <c r="C140" s="239"/>
      <c r="D140" s="119" t="s">
        <v>245</v>
      </c>
      <c r="E140" s="119" t="s">
        <v>246</v>
      </c>
    </row>
    <row r="141" spans="1:16" hidden="1" x14ac:dyDescent="0.25">
      <c r="A141" s="278" t="s">
        <v>272</v>
      </c>
      <c r="B141" s="239" t="s">
        <v>273</v>
      </c>
      <c r="C141" s="119" t="s">
        <v>247</v>
      </c>
      <c r="D141" s="260">
        <f>$K115</f>
        <v>12311.08666666667</v>
      </c>
      <c r="E141" s="260">
        <f>$P115</f>
        <v>21104.720000000001</v>
      </c>
    </row>
    <row r="142" spans="1:16" hidden="1" x14ac:dyDescent="0.25">
      <c r="B142" s="239" t="s">
        <v>256</v>
      </c>
      <c r="C142" s="119" t="s">
        <v>274</v>
      </c>
      <c r="D142" s="261">
        <f>$K116</f>
        <v>0</v>
      </c>
      <c r="E142" s="261">
        <f>$P116</f>
        <v>0</v>
      </c>
    </row>
    <row r="143" spans="1:16" hidden="1" x14ac:dyDescent="0.25">
      <c r="B143" s="239" t="s">
        <v>257</v>
      </c>
      <c r="C143" s="119" t="s">
        <v>275</v>
      </c>
      <c r="D143" s="260">
        <f>$K117</f>
        <v>0</v>
      </c>
      <c r="E143" s="260">
        <f>$P117</f>
        <v>0</v>
      </c>
    </row>
    <row r="144" spans="1:16" hidden="1" x14ac:dyDescent="0.25">
      <c r="B144" s="239" t="s">
        <v>258</v>
      </c>
      <c r="C144" s="119" t="s">
        <v>275</v>
      </c>
      <c r="D144" s="260">
        <f>$K118</f>
        <v>0</v>
      </c>
      <c r="E144" s="260">
        <f>$P118</f>
        <v>0</v>
      </c>
    </row>
    <row r="145" spans="1:21" hidden="1" x14ac:dyDescent="0.25"/>
    <row r="146" spans="1:21" hidden="1" x14ac:dyDescent="0.25">
      <c r="A146" s="262" t="s">
        <v>276</v>
      </c>
      <c r="B146" s="154"/>
    </row>
    <row r="147" spans="1:21" hidden="1" x14ac:dyDescent="0.25">
      <c r="A147" s="262" t="s">
        <v>277</v>
      </c>
      <c r="B147" s="154"/>
    </row>
    <row r="148" spans="1:21" hidden="1" x14ac:dyDescent="0.25">
      <c r="A148" s="262" t="s">
        <v>278</v>
      </c>
      <c r="B148" s="154"/>
    </row>
    <row r="149" spans="1:21" hidden="1" x14ac:dyDescent="0.25">
      <c r="A149" s="262" t="s">
        <v>279</v>
      </c>
      <c r="B149" s="154"/>
    </row>
    <row r="150" spans="1:21" ht="16.5" thickBot="1" x14ac:dyDescent="0.3"/>
    <row r="151" spans="1:21" ht="16.5" thickBot="1" x14ac:dyDescent="0.3">
      <c r="A151" s="263" t="s">
        <v>280</v>
      </c>
      <c r="B151" s="264"/>
      <c r="C151" s="265">
        <v>2</v>
      </c>
      <c r="D151" s="265">
        <f>C151+1</f>
        <v>3</v>
      </c>
      <c r="E151" s="265">
        <f t="shared" ref="E151:U151" si="43">D151+1</f>
        <v>4</v>
      </c>
      <c r="F151" s="265">
        <f t="shared" si="43"/>
        <v>5</v>
      </c>
      <c r="G151" s="265">
        <f t="shared" si="43"/>
        <v>6</v>
      </c>
      <c r="H151" s="265">
        <f t="shared" si="43"/>
        <v>7</v>
      </c>
      <c r="I151" s="265">
        <f t="shared" si="43"/>
        <v>8</v>
      </c>
      <c r="J151" s="265">
        <f t="shared" si="43"/>
        <v>9</v>
      </c>
      <c r="K151" s="265">
        <f t="shared" si="43"/>
        <v>10</v>
      </c>
      <c r="L151" s="265">
        <f t="shared" si="43"/>
        <v>11</v>
      </c>
      <c r="M151" s="265">
        <f t="shared" si="43"/>
        <v>12</v>
      </c>
      <c r="N151" s="265">
        <f t="shared" si="43"/>
        <v>13</v>
      </c>
      <c r="O151" s="265">
        <f t="shared" si="43"/>
        <v>14</v>
      </c>
      <c r="P151" s="265">
        <f t="shared" si="43"/>
        <v>15</v>
      </c>
      <c r="Q151" s="265">
        <f t="shared" si="43"/>
        <v>16</v>
      </c>
      <c r="R151" s="265">
        <f t="shared" si="43"/>
        <v>17</v>
      </c>
      <c r="S151" s="265">
        <f t="shared" si="43"/>
        <v>18</v>
      </c>
      <c r="T151" s="265">
        <f t="shared" si="43"/>
        <v>19</v>
      </c>
      <c r="U151" s="266">
        <f t="shared" si="43"/>
        <v>20</v>
      </c>
    </row>
    <row r="152" spans="1:21" x14ac:dyDescent="0.25">
      <c r="A152" s="267" t="s">
        <v>98</v>
      </c>
      <c r="B152" s="268" t="s">
        <v>247</v>
      </c>
      <c r="C152" s="269">
        <f>C$104</f>
        <v>732.80277777777792</v>
      </c>
      <c r="D152" s="269">
        <f t="shared" ref="D152:U152" si="44">D$104</f>
        <v>732.80277777777792</v>
      </c>
      <c r="E152" s="269">
        <f t="shared" si="44"/>
        <v>732.80277777777792</v>
      </c>
      <c r="F152" s="269">
        <f t="shared" si="44"/>
        <v>0</v>
      </c>
      <c r="G152" s="269">
        <f t="shared" si="44"/>
        <v>0</v>
      </c>
      <c r="H152" s="269">
        <f t="shared" si="44"/>
        <v>0</v>
      </c>
      <c r="I152" s="269">
        <f t="shared" si="44"/>
        <v>0</v>
      </c>
      <c r="J152" s="269">
        <f t="shared" si="44"/>
        <v>0</v>
      </c>
      <c r="K152" s="269">
        <f t="shared" si="44"/>
        <v>0</v>
      </c>
      <c r="L152" s="269">
        <f t="shared" si="44"/>
        <v>0</v>
      </c>
      <c r="M152" s="269">
        <f t="shared" si="44"/>
        <v>0</v>
      </c>
      <c r="N152" s="269">
        <f t="shared" si="44"/>
        <v>0</v>
      </c>
      <c r="O152" s="269">
        <f t="shared" si="44"/>
        <v>0</v>
      </c>
      <c r="P152" s="269">
        <f t="shared" si="44"/>
        <v>0</v>
      </c>
      <c r="Q152" s="269">
        <f t="shared" si="44"/>
        <v>0</v>
      </c>
      <c r="R152" s="269">
        <f t="shared" si="44"/>
        <v>0</v>
      </c>
      <c r="S152" s="269">
        <f t="shared" si="44"/>
        <v>0</v>
      </c>
      <c r="T152" s="269">
        <f t="shared" si="44"/>
        <v>0</v>
      </c>
      <c r="U152" s="269">
        <f t="shared" si="44"/>
        <v>0</v>
      </c>
    </row>
    <row r="153" spans="1:21" x14ac:dyDescent="0.25">
      <c r="A153" s="196" t="s">
        <v>101</v>
      </c>
      <c r="B153" s="119" t="s">
        <v>247</v>
      </c>
      <c r="C153" s="270"/>
      <c r="D153" s="270"/>
      <c r="E153" s="270"/>
      <c r="F153" s="270"/>
      <c r="G153" s="270"/>
      <c r="H153" s="270"/>
      <c r="I153" s="270"/>
      <c r="J153" s="270"/>
      <c r="K153" s="270"/>
      <c r="L153" s="270"/>
      <c r="M153" s="270"/>
      <c r="N153" s="270"/>
      <c r="O153" s="270"/>
      <c r="P153" s="270"/>
      <c r="Q153" s="270"/>
      <c r="R153" s="270"/>
      <c r="S153" s="270"/>
      <c r="T153" s="270"/>
      <c r="U153" s="271"/>
    </row>
    <row r="154" spans="1:21" x14ac:dyDescent="0.25">
      <c r="A154" s="196" t="s">
        <v>281</v>
      </c>
      <c r="B154" s="119" t="s">
        <v>247</v>
      </c>
      <c r="C154" s="119"/>
      <c r="D154" s="119"/>
      <c r="E154" s="119"/>
      <c r="F154" s="119"/>
      <c r="G154" s="119"/>
      <c r="H154" s="119"/>
      <c r="I154" s="119"/>
      <c r="J154" s="119"/>
      <c r="K154" s="119"/>
      <c r="L154" s="119"/>
      <c r="M154" s="119"/>
      <c r="N154" s="119"/>
      <c r="O154" s="119"/>
      <c r="P154" s="119"/>
      <c r="Q154" s="119"/>
      <c r="R154" s="119"/>
      <c r="S154" s="119"/>
      <c r="T154" s="119"/>
      <c r="U154" s="272"/>
    </row>
    <row r="155" spans="1:21" x14ac:dyDescent="0.25">
      <c r="A155" s="196" t="s">
        <v>282</v>
      </c>
      <c r="B155" s="119" t="s">
        <v>247</v>
      </c>
      <c r="C155" s="119"/>
      <c r="D155" s="119"/>
      <c r="E155" s="119"/>
      <c r="F155" s="119"/>
      <c r="G155" s="119"/>
      <c r="H155" s="119"/>
      <c r="I155" s="119"/>
      <c r="J155" s="119"/>
      <c r="K155" s="119"/>
      <c r="L155" s="119"/>
      <c r="M155" s="119"/>
      <c r="N155" s="119"/>
      <c r="O155" s="119"/>
      <c r="P155" s="119"/>
      <c r="Q155" s="119"/>
      <c r="R155" s="119"/>
      <c r="S155" s="119"/>
      <c r="T155" s="119"/>
      <c r="U155" s="272"/>
    </row>
    <row r="156" spans="1:21" x14ac:dyDescent="0.25">
      <c r="A156" s="196" t="s">
        <v>283</v>
      </c>
      <c r="B156" s="119" t="s">
        <v>247</v>
      </c>
      <c r="C156" s="119"/>
      <c r="D156" s="119"/>
      <c r="E156" s="119"/>
      <c r="F156" s="119"/>
      <c r="G156" s="119"/>
      <c r="H156" s="119"/>
      <c r="I156" s="119"/>
      <c r="J156" s="119"/>
      <c r="K156" s="119"/>
      <c r="L156" s="119"/>
      <c r="M156" s="119"/>
      <c r="N156" s="119"/>
      <c r="O156" s="119"/>
      <c r="P156" s="119"/>
      <c r="Q156" s="119"/>
      <c r="R156" s="119"/>
      <c r="S156" s="119"/>
      <c r="T156" s="119"/>
      <c r="U156" s="272"/>
    </row>
    <row r="157" spans="1:21" x14ac:dyDescent="0.25">
      <c r="A157" s="196" t="s">
        <v>284</v>
      </c>
      <c r="B157" s="119" t="s">
        <v>247</v>
      </c>
      <c r="C157" s="119"/>
      <c r="D157" s="119"/>
      <c r="E157" s="119"/>
      <c r="F157" s="119"/>
      <c r="G157" s="119"/>
      <c r="H157" s="119"/>
      <c r="I157" s="119"/>
      <c r="J157" s="119"/>
      <c r="K157" s="119"/>
      <c r="L157" s="119"/>
      <c r="M157" s="119"/>
      <c r="N157" s="119"/>
      <c r="O157" s="119"/>
      <c r="P157" s="119"/>
      <c r="Q157" s="119"/>
      <c r="R157" s="119"/>
      <c r="S157" s="119"/>
      <c r="T157" s="119"/>
      <c r="U157" s="272"/>
    </row>
    <row r="158" spans="1:21" x14ac:dyDescent="0.25">
      <c r="A158" s="196" t="s">
        <v>285</v>
      </c>
      <c r="B158" s="119" t="s">
        <v>247</v>
      </c>
      <c r="C158" s="119"/>
      <c r="D158" s="119"/>
      <c r="E158" s="119"/>
      <c r="F158" s="119"/>
      <c r="G158" s="119"/>
      <c r="H158" s="119"/>
      <c r="I158" s="119"/>
      <c r="J158" s="119"/>
      <c r="K158" s="119"/>
      <c r="L158" s="119"/>
      <c r="M158" s="119"/>
      <c r="N158" s="119"/>
      <c r="O158" s="119"/>
      <c r="P158" s="119"/>
      <c r="Q158" s="119"/>
      <c r="R158" s="119"/>
      <c r="S158" s="119"/>
      <c r="T158" s="119"/>
      <c r="U158" s="272"/>
    </row>
    <row r="159" spans="1:21" x14ac:dyDescent="0.25">
      <c r="A159" s="196" t="s">
        <v>286</v>
      </c>
      <c r="B159" s="119" t="s">
        <v>247</v>
      </c>
      <c r="C159" s="270"/>
      <c r="D159" s="270"/>
      <c r="E159" s="270"/>
      <c r="F159" s="270"/>
      <c r="G159" s="270"/>
      <c r="H159" s="270"/>
      <c r="I159" s="270"/>
      <c r="J159" s="270"/>
      <c r="K159" s="270"/>
      <c r="L159" s="270"/>
      <c r="M159" s="270"/>
      <c r="N159" s="270"/>
      <c r="O159" s="270"/>
      <c r="P159" s="270"/>
      <c r="Q159" s="270"/>
      <c r="R159" s="270"/>
      <c r="S159" s="270"/>
      <c r="T159" s="270"/>
      <c r="U159" s="271"/>
    </row>
    <row r="160" spans="1:21" x14ac:dyDescent="0.25">
      <c r="A160" s="196" t="s">
        <v>287</v>
      </c>
      <c r="B160" s="119" t="s">
        <v>247</v>
      </c>
      <c r="C160" s="270"/>
      <c r="D160" s="270"/>
      <c r="E160" s="270"/>
      <c r="F160" s="270"/>
      <c r="G160" s="270"/>
      <c r="H160" s="270"/>
      <c r="I160" s="270"/>
      <c r="J160" s="270"/>
      <c r="K160" s="270"/>
      <c r="L160" s="270"/>
      <c r="M160" s="270"/>
      <c r="N160" s="270"/>
      <c r="O160" s="270"/>
      <c r="P160" s="270"/>
      <c r="Q160" s="270"/>
      <c r="R160" s="270"/>
      <c r="S160" s="270"/>
      <c r="T160" s="270"/>
      <c r="U160" s="271"/>
    </row>
    <row r="161" spans="1:21" ht="16.5" thickBot="1" x14ac:dyDescent="0.3">
      <c r="A161" s="199" t="s">
        <v>238</v>
      </c>
      <c r="B161" s="273" t="s">
        <v>247</v>
      </c>
      <c r="C161" s="270"/>
      <c r="D161" s="270"/>
      <c r="E161" s="270"/>
      <c r="F161" s="270"/>
      <c r="G161" s="270"/>
      <c r="H161" s="270"/>
      <c r="I161" s="270"/>
      <c r="J161" s="270"/>
      <c r="K161" s="270"/>
      <c r="L161" s="270"/>
      <c r="M161" s="270"/>
      <c r="N161" s="270"/>
      <c r="O161" s="270"/>
      <c r="P161" s="270"/>
      <c r="Q161" s="270"/>
      <c r="R161" s="270"/>
      <c r="S161" s="270"/>
      <c r="T161" s="270"/>
      <c r="U161" s="271"/>
    </row>
    <row r="162" spans="1:21" ht="16.5" thickBot="1" x14ac:dyDescent="0.3">
      <c r="A162" s="274" t="s">
        <v>288</v>
      </c>
      <c r="B162" s="275" t="s">
        <v>247</v>
      </c>
      <c r="C162" s="276">
        <f>SUM(C152:C161)</f>
        <v>732.80277777777792</v>
      </c>
      <c r="D162" s="276">
        <f t="shared" ref="D162:U162" si="45">SUM(D152:D161)</f>
        <v>732.80277777777792</v>
      </c>
      <c r="E162" s="276">
        <f t="shared" si="45"/>
        <v>732.80277777777792</v>
      </c>
      <c r="F162" s="276">
        <f t="shared" si="45"/>
        <v>0</v>
      </c>
      <c r="G162" s="276">
        <f t="shared" si="45"/>
        <v>0</v>
      </c>
      <c r="H162" s="276">
        <f t="shared" si="45"/>
        <v>0</v>
      </c>
      <c r="I162" s="276">
        <f t="shared" si="45"/>
        <v>0</v>
      </c>
      <c r="J162" s="276">
        <f t="shared" si="45"/>
        <v>0</v>
      </c>
      <c r="K162" s="276">
        <f t="shared" si="45"/>
        <v>0</v>
      </c>
      <c r="L162" s="276">
        <f t="shared" si="45"/>
        <v>0</v>
      </c>
      <c r="M162" s="276">
        <f t="shared" si="45"/>
        <v>0</v>
      </c>
      <c r="N162" s="276">
        <f t="shared" si="45"/>
        <v>0</v>
      </c>
      <c r="O162" s="276">
        <f t="shared" si="45"/>
        <v>0</v>
      </c>
      <c r="P162" s="276">
        <f t="shared" si="45"/>
        <v>0</v>
      </c>
      <c r="Q162" s="276">
        <f t="shared" si="45"/>
        <v>0</v>
      </c>
      <c r="R162" s="276">
        <f t="shared" si="45"/>
        <v>0</v>
      </c>
      <c r="S162" s="276">
        <f t="shared" si="45"/>
        <v>0</v>
      </c>
      <c r="T162" s="276">
        <f t="shared" si="45"/>
        <v>0</v>
      </c>
      <c r="U162" s="277">
        <f t="shared" si="45"/>
        <v>0</v>
      </c>
    </row>
  </sheetData>
  <mergeCells count="11">
    <mergeCell ref="H24:I24"/>
    <mergeCell ref="H27:I27"/>
    <mergeCell ref="H28:I28"/>
    <mergeCell ref="H29:I29"/>
    <mergeCell ref="H30:I30"/>
    <mergeCell ref="H23:I23"/>
    <mergeCell ref="A2:U2"/>
    <mergeCell ref="A13:O13"/>
    <mergeCell ref="A14:O14"/>
    <mergeCell ref="H21:I21"/>
    <mergeCell ref="H22:I22"/>
  </mergeCells>
  <printOptions horizontalCentered="1"/>
  <pageMargins left="0.70866141732283472" right="0.70866141732283472" top="0.74803149606299213" bottom="0.74803149606299213" header="0.31496062992125984" footer="0.31496062992125984"/>
  <pageSetup paperSize="8" scale="6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162"/>
  <sheetViews>
    <sheetView view="pageBreakPreview" zoomScale="80" zoomScaleNormal="82" zoomScaleSheetLayoutView="80" workbookViewId="0">
      <selection activeCell="A9" sqref="A9:I9"/>
    </sheetView>
  </sheetViews>
  <sheetFormatPr defaultRowHeight="15.75" outlineLevelRow="1" x14ac:dyDescent="0.25"/>
  <cols>
    <col min="1" max="1" width="66.85546875" style="140" customWidth="1"/>
    <col min="2" max="2" width="13.7109375" style="140" bestFit="1" customWidth="1"/>
    <col min="3" max="3" width="12.5703125" style="140" customWidth="1"/>
    <col min="4" max="4" width="13.85546875" style="140" customWidth="1"/>
    <col min="5" max="5" width="11.5703125" style="140" customWidth="1"/>
    <col min="6" max="6" width="13.5703125" style="140" customWidth="1"/>
    <col min="7" max="7" width="9.85546875" style="140" customWidth="1"/>
    <col min="8" max="8" width="10.140625" style="140" customWidth="1"/>
    <col min="9" max="9" width="9.140625" style="140"/>
    <col min="10" max="10" width="9.85546875" style="140" customWidth="1"/>
    <col min="11" max="11" width="12.140625" style="140" customWidth="1"/>
    <col min="12" max="14" width="9.85546875" style="140" bestFit="1" customWidth="1"/>
    <col min="15" max="15" width="10.85546875" style="140" customWidth="1"/>
    <col min="16" max="256" width="9.140625" style="140"/>
    <col min="257" max="257" width="66.85546875" style="140" customWidth="1"/>
    <col min="258" max="258" width="13.7109375" style="140" bestFit="1" customWidth="1"/>
    <col min="259" max="259" width="12.5703125" style="140" customWidth="1"/>
    <col min="260" max="260" width="13.85546875" style="140" customWidth="1"/>
    <col min="261" max="261" width="11.5703125" style="140" customWidth="1"/>
    <col min="262" max="262" width="13.5703125" style="140" customWidth="1"/>
    <col min="263" max="263" width="9.85546875" style="140" customWidth="1"/>
    <col min="264" max="264" width="10.140625" style="140" customWidth="1"/>
    <col min="265" max="265" width="9.140625" style="140"/>
    <col min="266" max="266" width="9.85546875" style="140" customWidth="1"/>
    <col min="267" max="267" width="12.140625" style="140" customWidth="1"/>
    <col min="268" max="270" width="9.85546875" style="140" bestFit="1" customWidth="1"/>
    <col min="271" max="271" width="10.85546875" style="140" customWidth="1"/>
    <col min="272" max="512" width="9.140625" style="140"/>
    <col min="513" max="513" width="66.85546875" style="140" customWidth="1"/>
    <col min="514" max="514" width="13.7109375" style="140" bestFit="1" customWidth="1"/>
    <col min="515" max="515" width="12.5703125" style="140" customWidth="1"/>
    <col min="516" max="516" width="13.85546875" style="140" customWidth="1"/>
    <col min="517" max="517" width="11.5703125" style="140" customWidth="1"/>
    <col min="518" max="518" width="13.5703125" style="140" customWidth="1"/>
    <col min="519" max="519" width="9.85546875" style="140" customWidth="1"/>
    <col min="520" max="520" width="10.140625" style="140" customWidth="1"/>
    <col min="521" max="521" width="9.140625" style="140"/>
    <col min="522" max="522" width="9.85546875" style="140" customWidth="1"/>
    <col min="523" max="523" width="12.140625" style="140" customWidth="1"/>
    <col min="524" max="526" width="9.85546875" style="140" bestFit="1" customWidth="1"/>
    <col min="527" max="527" width="10.85546875" style="140" customWidth="1"/>
    <col min="528" max="768" width="9.140625" style="140"/>
    <col min="769" max="769" width="66.85546875" style="140" customWidth="1"/>
    <col min="770" max="770" width="13.7109375" style="140" bestFit="1" customWidth="1"/>
    <col min="771" max="771" width="12.5703125" style="140" customWidth="1"/>
    <col min="772" max="772" width="13.85546875" style="140" customWidth="1"/>
    <col min="773" max="773" width="11.5703125" style="140" customWidth="1"/>
    <col min="774" max="774" width="13.5703125" style="140" customWidth="1"/>
    <col min="775" max="775" width="9.85546875" style="140" customWidth="1"/>
    <col min="776" max="776" width="10.140625" style="140" customWidth="1"/>
    <col min="777" max="777" width="9.140625" style="140"/>
    <col min="778" max="778" width="9.85546875" style="140" customWidth="1"/>
    <col min="779" max="779" width="12.140625" style="140" customWidth="1"/>
    <col min="780" max="782" width="9.85546875" style="140" bestFit="1" customWidth="1"/>
    <col min="783" max="783" width="10.85546875" style="140" customWidth="1"/>
    <col min="784" max="1024" width="9.140625" style="140"/>
    <col min="1025" max="1025" width="66.85546875" style="140" customWidth="1"/>
    <col min="1026" max="1026" width="13.7109375" style="140" bestFit="1" customWidth="1"/>
    <col min="1027" max="1027" width="12.5703125" style="140" customWidth="1"/>
    <col min="1028" max="1028" width="13.85546875" style="140" customWidth="1"/>
    <col min="1029" max="1029" width="11.5703125" style="140" customWidth="1"/>
    <col min="1030" max="1030" width="13.5703125" style="140" customWidth="1"/>
    <col min="1031" max="1031" width="9.85546875" style="140" customWidth="1"/>
    <col min="1032" max="1032" width="10.140625" style="140" customWidth="1"/>
    <col min="1033" max="1033" width="9.140625" style="140"/>
    <col min="1034" max="1034" width="9.85546875" style="140" customWidth="1"/>
    <col min="1035" max="1035" width="12.140625" style="140" customWidth="1"/>
    <col min="1036" max="1038" width="9.85546875" style="140" bestFit="1" customWidth="1"/>
    <col min="1039" max="1039" width="10.85546875" style="140" customWidth="1"/>
    <col min="1040" max="1280" width="9.140625" style="140"/>
    <col min="1281" max="1281" width="66.85546875" style="140" customWidth="1"/>
    <col min="1282" max="1282" width="13.7109375" style="140" bestFit="1" customWidth="1"/>
    <col min="1283" max="1283" width="12.5703125" style="140" customWidth="1"/>
    <col min="1284" max="1284" width="13.85546875" style="140" customWidth="1"/>
    <col min="1285" max="1285" width="11.5703125" style="140" customWidth="1"/>
    <col min="1286" max="1286" width="13.5703125" style="140" customWidth="1"/>
    <col min="1287" max="1287" width="9.85546875" style="140" customWidth="1"/>
    <col min="1288" max="1288" width="10.140625" style="140" customWidth="1"/>
    <col min="1289" max="1289" width="9.140625" style="140"/>
    <col min="1290" max="1290" width="9.85546875" style="140" customWidth="1"/>
    <col min="1291" max="1291" width="12.140625" style="140" customWidth="1"/>
    <col min="1292" max="1294" width="9.85546875" style="140" bestFit="1" customWidth="1"/>
    <col min="1295" max="1295" width="10.85546875" style="140" customWidth="1"/>
    <col min="1296" max="1536" width="9.140625" style="140"/>
    <col min="1537" max="1537" width="66.85546875" style="140" customWidth="1"/>
    <col min="1538" max="1538" width="13.7109375" style="140" bestFit="1" customWidth="1"/>
    <col min="1539" max="1539" width="12.5703125" style="140" customWidth="1"/>
    <col min="1540" max="1540" width="13.85546875" style="140" customWidth="1"/>
    <col min="1541" max="1541" width="11.5703125" style="140" customWidth="1"/>
    <col min="1542" max="1542" width="13.5703125" style="140" customWidth="1"/>
    <col min="1543" max="1543" width="9.85546875" style="140" customWidth="1"/>
    <col min="1544" max="1544" width="10.140625" style="140" customWidth="1"/>
    <col min="1545" max="1545" width="9.140625" style="140"/>
    <col min="1546" max="1546" width="9.85546875" style="140" customWidth="1"/>
    <col min="1547" max="1547" width="12.140625" style="140" customWidth="1"/>
    <col min="1548" max="1550" width="9.85546875" style="140" bestFit="1" customWidth="1"/>
    <col min="1551" max="1551" width="10.85546875" style="140" customWidth="1"/>
    <col min="1552" max="1792" width="9.140625" style="140"/>
    <col min="1793" max="1793" width="66.85546875" style="140" customWidth="1"/>
    <col min="1794" max="1794" width="13.7109375" style="140" bestFit="1" customWidth="1"/>
    <col min="1795" max="1795" width="12.5703125" style="140" customWidth="1"/>
    <col min="1796" max="1796" width="13.85546875" style="140" customWidth="1"/>
    <col min="1797" max="1797" width="11.5703125" style="140" customWidth="1"/>
    <col min="1798" max="1798" width="13.5703125" style="140" customWidth="1"/>
    <col min="1799" max="1799" width="9.85546875" style="140" customWidth="1"/>
    <col min="1800" max="1800" width="10.140625" style="140" customWidth="1"/>
    <col min="1801" max="1801" width="9.140625" style="140"/>
    <col min="1802" max="1802" width="9.85546875" style="140" customWidth="1"/>
    <col min="1803" max="1803" width="12.140625" style="140" customWidth="1"/>
    <col min="1804" max="1806" width="9.85546875" style="140" bestFit="1" customWidth="1"/>
    <col min="1807" max="1807" width="10.85546875" style="140" customWidth="1"/>
    <col min="1808" max="2048" width="9.140625" style="140"/>
    <col min="2049" max="2049" width="66.85546875" style="140" customWidth="1"/>
    <col min="2050" max="2050" width="13.7109375" style="140" bestFit="1" customWidth="1"/>
    <col min="2051" max="2051" width="12.5703125" style="140" customWidth="1"/>
    <col min="2052" max="2052" width="13.85546875" style="140" customWidth="1"/>
    <col min="2053" max="2053" width="11.5703125" style="140" customWidth="1"/>
    <col min="2054" max="2054" width="13.5703125" style="140" customWidth="1"/>
    <col min="2055" max="2055" width="9.85546875" style="140" customWidth="1"/>
    <col min="2056" max="2056" width="10.140625" style="140" customWidth="1"/>
    <col min="2057" max="2057" width="9.140625" style="140"/>
    <col min="2058" max="2058" width="9.85546875" style="140" customWidth="1"/>
    <col min="2059" max="2059" width="12.140625" style="140" customWidth="1"/>
    <col min="2060" max="2062" width="9.85546875" style="140" bestFit="1" customWidth="1"/>
    <col min="2063" max="2063" width="10.85546875" style="140" customWidth="1"/>
    <col min="2064" max="2304" width="9.140625" style="140"/>
    <col min="2305" max="2305" width="66.85546875" style="140" customWidth="1"/>
    <col min="2306" max="2306" width="13.7109375" style="140" bestFit="1" customWidth="1"/>
    <col min="2307" max="2307" width="12.5703125" style="140" customWidth="1"/>
    <col min="2308" max="2308" width="13.85546875" style="140" customWidth="1"/>
    <col min="2309" max="2309" width="11.5703125" style="140" customWidth="1"/>
    <col min="2310" max="2310" width="13.5703125" style="140" customWidth="1"/>
    <col min="2311" max="2311" width="9.85546875" style="140" customWidth="1"/>
    <col min="2312" max="2312" width="10.140625" style="140" customWidth="1"/>
    <col min="2313" max="2313" width="9.140625" style="140"/>
    <col min="2314" max="2314" width="9.85546875" style="140" customWidth="1"/>
    <col min="2315" max="2315" width="12.140625" style="140" customWidth="1"/>
    <col min="2316" max="2318" width="9.85546875" style="140" bestFit="1" customWidth="1"/>
    <col min="2319" max="2319" width="10.85546875" style="140" customWidth="1"/>
    <col min="2320" max="2560" width="9.140625" style="140"/>
    <col min="2561" max="2561" width="66.85546875" style="140" customWidth="1"/>
    <col min="2562" max="2562" width="13.7109375" style="140" bestFit="1" customWidth="1"/>
    <col min="2563" max="2563" width="12.5703125" style="140" customWidth="1"/>
    <col min="2564" max="2564" width="13.85546875" style="140" customWidth="1"/>
    <col min="2565" max="2565" width="11.5703125" style="140" customWidth="1"/>
    <col min="2566" max="2566" width="13.5703125" style="140" customWidth="1"/>
    <col min="2567" max="2567" width="9.85546875" style="140" customWidth="1"/>
    <col min="2568" max="2568" width="10.140625" style="140" customWidth="1"/>
    <col min="2569" max="2569" width="9.140625" style="140"/>
    <col min="2570" max="2570" width="9.85546875" style="140" customWidth="1"/>
    <col min="2571" max="2571" width="12.140625" style="140" customWidth="1"/>
    <col min="2572" max="2574" width="9.85546875" style="140" bestFit="1" customWidth="1"/>
    <col min="2575" max="2575" width="10.85546875" style="140" customWidth="1"/>
    <col min="2576" max="2816" width="9.140625" style="140"/>
    <col min="2817" max="2817" width="66.85546875" style="140" customWidth="1"/>
    <col min="2818" max="2818" width="13.7109375" style="140" bestFit="1" customWidth="1"/>
    <col min="2819" max="2819" width="12.5703125" style="140" customWidth="1"/>
    <col min="2820" max="2820" width="13.85546875" style="140" customWidth="1"/>
    <col min="2821" max="2821" width="11.5703125" style="140" customWidth="1"/>
    <col min="2822" max="2822" width="13.5703125" style="140" customWidth="1"/>
    <col min="2823" max="2823" width="9.85546875" style="140" customWidth="1"/>
    <col min="2824" max="2824" width="10.140625" style="140" customWidth="1"/>
    <col min="2825" max="2825" width="9.140625" style="140"/>
    <col min="2826" max="2826" width="9.85546875" style="140" customWidth="1"/>
    <col min="2827" max="2827" width="12.140625" style="140" customWidth="1"/>
    <col min="2828" max="2830" width="9.85546875" style="140" bestFit="1" customWidth="1"/>
    <col min="2831" max="2831" width="10.85546875" style="140" customWidth="1"/>
    <col min="2832" max="3072" width="9.140625" style="140"/>
    <col min="3073" max="3073" width="66.85546875" style="140" customWidth="1"/>
    <col min="3074" max="3074" width="13.7109375" style="140" bestFit="1" customWidth="1"/>
    <col min="3075" max="3075" width="12.5703125" style="140" customWidth="1"/>
    <col min="3076" max="3076" width="13.85546875" style="140" customWidth="1"/>
    <col min="3077" max="3077" width="11.5703125" style="140" customWidth="1"/>
    <col min="3078" max="3078" width="13.5703125" style="140" customWidth="1"/>
    <col min="3079" max="3079" width="9.85546875" style="140" customWidth="1"/>
    <col min="3080" max="3080" width="10.140625" style="140" customWidth="1"/>
    <col min="3081" max="3081" width="9.140625" style="140"/>
    <col min="3082" max="3082" width="9.85546875" style="140" customWidth="1"/>
    <col min="3083" max="3083" width="12.140625" style="140" customWidth="1"/>
    <col min="3084" max="3086" width="9.85546875" style="140" bestFit="1" customWidth="1"/>
    <col min="3087" max="3087" width="10.85546875" style="140" customWidth="1"/>
    <col min="3088" max="3328" width="9.140625" style="140"/>
    <col min="3329" max="3329" width="66.85546875" style="140" customWidth="1"/>
    <col min="3330" max="3330" width="13.7109375" style="140" bestFit="1" customWidth="1"/>
    <col min="3331" max="3331" width="12.5703125" style="140" customWidth="1"/>
    <col min="3332" max="3332" width="13.85546875" style="140" customWidth="1"/>
    <col min="3333" max="3333" width="11.5703125" style="140" customWidth="1"/>
    <col min="3334" max="3334" width="13.5703125" style="140" customWidth="1"/>
    <col min="3335" max="3335" width="9.85546875" style="140" customWidth="1"/>
    <col min="3336" max="3336" width="10.140625" style="140" customWidth="1"/>
    <col min="3337" max="3337" width="9.140625" style="140"/>
    <col min="3338" max="3338" width="9.85546875" style="140" customWidth="1"/>
    <col min="3339" max="3339" width="12.140625" style="140" customWidth="1"/>
    <col min="3340" max="3342" width="9.85546875" style="140" bestFit="1" customWidth="1"/>
    <col min="3343" max="3343" width="10.85546875" style="140" customWidth="1"/>
    <col min="3344" max="3584" width="9.140625" style="140"/>
    <col min="3585" max="3585" width="66.85546875" style="140" customWidth="1"/>
    <col min="3586" max="3586" width="13.7109375" style="140" bestFit="1" customWidth="1"/>
    <col min="3587" max="3587" width="12.5703125" style="140" customWidth="1"/>
    <col min="3588" max="3588" width="13.85546875" style="140" customWidth="1"/>
    <col min="3589" max="3589" width="11.5703125" style="140" customWidth="1"/>
    <col min="3590" max="3590" width="13.5703125" style="140" customWidth="1"/>
    <col min="3591" max="3591" width="9.85546875" style="140" customWidth="1"/>
    <col min="3592" max="3592" width="10.140625" style="140" customWidth="1"/>
    <col min="3593" max="3593" width="9.140625" style="140"/>
    <col min="3594" max="3594" width="9.85546875" style="140" customWidth="1"/>
    <col min="3595" max="3595" width="12.140625" style="140" customWidth="1"/>
    <col min="3596" max="3598" width="9.85546875" style="140" bestFit="1" customWidth="1"/>
    <col min="3599" max="3599" width="10.85546875" style="140" customWidth="1"/>
    <col min="3600" max="3840" width="9.140625" style="140"/>
    <col min="3841" max="3841" width="66.85546875" style="140" customWidth="1"/>
    <col min="3842" max="3842" width="13.7109375" style="140" bestFit="1" customWidth="1"/>
    <col min="3843" max="3843" width="12.5703125" style="140" customWidth="1"/>
    <col min="3844" max="3844" width="13.85546875" style="140" customWidth="1"/>
    <col min="3845" max="3845" width="11.5703125" style="140" customWidth="1"/>
    <col min="3846" max="3846" width="13.5703125" style="140" customWidth="1"/>
    <col min="3847" max="3847" width="9.85546875" style="140" customWidth="1"/>
    <col min="3848" max="3848" width="10.140625" style="140" customWidth="1"/>
    <col min="3849" max="3849" width="9.140625" style="140"/>
    <col min="3850" max="3850" width="9.85546875" style="140" customWidth="1"/>
    <col min="3851" max="3851" width="12.140625" style="140" customWidth="1"/>
    <col min="3852" max="3854" width="9.85546875" style="140" bestFit="1" customWidth="1"/>
    <col min="3855" max="3855" width="10.85546875" style="140" customWidth="1"/>
    <col min="3856" max="4096" width="9.140625" style="140"/>
    <col min="4097" max="4097" width="66.85546875" style="140" customWidth="1"/>
    <col min="4098" max="4098" width="13.7109375" style="140" bestFit="1" customWidth="1"/>
    <col min="4099" max="4099" width="12.5703125" style="140" customWidth="1"/>
    <col min="4100" max="4100" width="13.85546875" style="140" customWidth="1"/>
    <col min="4101" max="4101" width="11.5703125" style="140" customWidth="1"/>
    <col min="4102" max="4102" width="13.5703125" style="140" customWidth="1"/>
    <col min="4103" max="4103" width="9.85546875" style="140" customWidth="1"/>
    <col min="4104" max="4104" width="10.140625" style="140" customWidth="1"/>
    <col min="4105" max="4105" width="9.140625" style="140"/>
    <col min="4106" max="4106" width="9.85546875" style="140" customWidth="1"/>
    <col min="4107" max="4107" width="12.140625" style="140" customWidth="1"/>
    <col min="4108" max="4110" width="9.85546875" style="140" bestFit="1" customWidth="1"/>
    <col min="4111" max="4111" width="10.85546875" style="140" customWidth="1"/>
    <col min="4112" max="4352" width="9.140625" style="140"/>
    <col min="4353" max="4353" width="66.85546875" style="140" customWidth="1"/>
    <col min="4354" max="4354" width="13.7109375" style="140" bestFit="1" customWidth="1"/>
    <col min="4355" max="4355" width="12.5703125" style="140" customWidth="1"/>
    <col min="4356" max="4356" width="13.85546875" style="140" customWidth="1"/>
    <col min="4357" max="4357" width="11.5703125" style="140" customWidth="1"/>
    <col min="4358" max="4358" width="13.5703125" style="140" customWidth="1"/>
    <col min="4359" max="4359" width="9.85546875" style="140" customWidth="1"/>
    <col min="4360" max="4360" width="10.140625" style="140" customWidth="1"/>
    <col min="4361" max="4361" width="9.140625" style="140"/>
    <col min="4362" max="4362" width="9.85546875" style="140" customWidth="1"/>
    <col min="4363" max="4363" width="12.140625" style="140" customWidth="1"/>
    <col min="4364" max="4366" width="9.85546875" style="140" bestFit="1" customWidth="1"/>
    <col min="4367" max="4367" width="10.85546875" style="140" customWidth="1"/>
    <col min="4368" max="4608" width="9.140625" style="140"/>
    <col min="4609" max="4609" width="66.85546875" style="140" customWidth="1"/>
    <col min="4610" max="4610" width="13.7109375" style="140" bestFit="1" customWidth="1"/>
    <col min="4611" max="4611" width="12.5703125" style="140" customWidth="1"/>
    <col min="4612" max="4612" width="13.85546875" style="140" customWidth="1"/>
    <col min="4613" max="4613" width="11.5703125" style="140" customWidth="1"/>
    <col min="4614" max="4614" width="13.5703125" style="140" customWidth="1"/>
    <col min="4615" max="4615" width="9.85546875" style="140" customWidth="1"/>
    <col min="4616" max="4616" width="10.140625" style="140" customWidth="1"/>
    <col min="4617" max="4617" width="9.140625" style="140"/>
    <col min="4618" max="4618" width="9.85546875" style="140" customWidth="1"/>
    <col min="4619" max="4619" width="12.140625" style="140" customWidth="1"/>
    <col min="4620" max="4622" width="9.85546875" style="140" bestFit="1" customWidth="1"/>
    <col min="4623" max="4623" width="10.85546875" style="140" customWidth="1"/>
    <col min="4624" max="4864" width="9.140625" style="140"/>
    <col min="4865" max="4865" width="66.85546875" style="140" customWidth="1"/>
    <col min="4866" max="4866" width="13.7109375" style="140" bestFit="1" customWidth="1"/>
    <col min="4867" max="4867" width="12.5703125" style="140" customWidth="1"/>
    <col min="4868" max="4868" width="13.85546875" style="140" customWidth="1"/>
    <col min="4869" max="4869" width="11.5703125" style="140" customWidth="1"/>
    <col min="4870" max="4870" width="13.5703125" style="140" customWidth="1"/>
    <col min="4871" max="4871" width="9.85546875" style="140" customWidth="1"/>
    <col min="4872" max="4872" width="10.140625" style="140" customWidth="1"/>
    <col min="4873" max="4873" width="9.140625" style="140"/>
    <col min="4874" max="4874" width="9.85546875" style="140" customWidth="1"/>
    <col min="4875" max="4875" width="12.140625" style="140" customWidth="1"/>
    <col min="4876" max="4878" width="9.85546875" style="140" bestFit="1" customWidth="1"/>
    <col min="4879" max="4879" width="10.85546875" style="140" customWidth="1"/>
    <col min="4880" max="5120" width="9.140625" style="140"/>
    <col min="5121" max="5121" width="66.85546875" style="140" customWidth="1"/>
    <col min="5122" max="5122" width="13.7109375" style="140" bestFit="1" customWidth="1"/>
    <col min="5123" max="5123" width="12.5703125" style="140" customWidth="1"/>
    <col min="5124" max="5124" width="13.85546875" style="140" customWidth="1"/>
    <col min="5125" max="5125" width="11.5703125" style="140" customWidth="1"/>
    <col min="5126" max="5126" width="13.5703125" style="140" customWidth="1"/>
    <col min="5127" max="5127" width="9.85546875" style="140" customWidth="1"/>
    <col min="5128" max="5128" width="10.140625" style="140" customWidth="1"/>
    <col min="5129" max="5129" width="9.140625" style="140"/>
    <col min="5130" max="5130" width="9.85546875" style="140" customWidth="1"/>
    <col min="5131" max="5131" width="12.140625" style="140" customWidth="1"/>
    <col min="5132" max="5134" width="9.85546875" style="140" bestFit="1" customWidth="1"/>
    <col min="5135" max="5135" width="10.85546875" style="140" customWidth="1"/>
    <col min="5136" max="5376" width="9.140625" style="140"/>
    <col min="5377" max="5377" width="66.85546875" style="140" customWidth="1"/>
    <col min="5378" max="5378" width="13.7109375" style="140" bestFit="1" customWidth="1"/>
    <col min="5379" max="5379" width="12.5703125" style="140" customWidth="1"/>
    <col min="5380" max="5380" width="13.85546875" style="140" customWidth="1"/>
    <col min="5381" max="5381" width="11.5703125" style="140" customWidth="1"/>
    <col min="5382" max="5382" width="13.5703125" style="140" customWidth="1"/>
    <col min="5383" max="5383" width="9.85546875" style="140" customWidth="1"/>
    <col min="5384" max="5384" width="10.140625" style="140" customWidth="1"/>
    <col min="5385" max="5385" width="9.140625" style="140"/>
    <col min="5386" max="5386" width="9.85546875" style="140" customWidth="1"/>
    <col min="5387" max="5387" width="12.140625" style="140" customWidth="1"/>
    <col min="5388" max="5390" width="9.85546875" style="140" bestFit="1" customWidth="1"/>
    <col min="5391" max="5391" width="10.85546875" style="140" customWidth="1"/>
    <col min="5392" max="5632" width="9.140625" style="140"/>
    <col min="5633" max="5633" width="66.85546875" style="140" customWidth="1"/>
    <col min="5634" max="5634" width="13.7109375" style="140" bestFit="1" customWidth="1"/>
    <col min="5635" max="5635" width="12.5703125" style="140" customWidth="1"/>
    <col min="5636" max="5636" width="13.85546875" style="140" customWidth="1"/>
    <col min="5637" max="5637" width="11.5703125" style="140" customWidth="1"/>
    <col min="5638" max="5638" width="13.5703125" style="140" customWidth="1"/>
    <col min="5639" max="5639" width="9.85546875" style="140" customWidth="1"/>
    <col min="5640" max="5640" width="10.140625" style="140" customWidth="1"/>
    <col min="5641" max="5641" width="9.140625" style="140"/>
    <col min="5642" max="5642" width="9.85546875" style="140" customWidth="1"/>
    <col min="5643" max="5643" width="12.140625" style="140" customWidth="1"/>
    <col min="5644" max="5646" width="9.85546875" style="140" bestFit="1" customWidth="1"/>
    <col min="5647" max="5647" width="10.85546875" style="140" customWidth="1"/>
    <col min="5648" max="5888" width="9.140625" style="140"/>
    <col min="5889" max="5889" width="66.85546875" style="140" customWidth="1"/>
    <col min="5890" max="5890" width="13.7109375" style="140" bestFit="1" customWidth="1"/>
    <col min="5891" max="5891" width="12.5703125" style="140" customWidth="1"/>
    <col min="5892" max="5892" width="13.85546875" style="140" customWidth="1"/>
    <col min="5893" max="5893" width="11.5703125" style="140" customWidth="1"/>
    <col min="5894" max="5894" width="13.5703125" style="140" customWidth="1"/>
    <col min="5895" max="5895" width="9.85546875" style="140" customWidth="1"/>
    <col min="5896" max="5896" width="10.140625" style="140" customWidth="1"/>
    <col min="5897" max="5897" width="9.140625" style="140"/>
    <col min="5898" max="5898" width="9.85546875" style="140" customWidth="1"/>
    <col min="5899" max="5899" width="12.140625" style="140" customWidth="1"/>
    <col min="5900" max="5902" width="9.85546875" style="140" bestFit="1" customWidth="1"/>
    <col min="5903" max="5903" width="10.85546875" style="140" customWidth="1"/>
    <col min="5904" max="6144" width="9.140625" style="140"/>
    <col min="6145" max="6145" width="66.85546875" style="140" customWidth="1"/>
    <col min="6146" max="6146" width="13.7109375" style="140" bestFit="1" customWidth="1"/>
    <col min="6147" max="6147" width="12.5703125" style="140" customWidth="1"/>
    <col min="6148" max="6148" width="13.85546875" style="140" customWidth="1"/>
    <col min="6149" max="6149" width="11.5703125" style="140" customWidth="1"/>
    <col min="6150" max="6150" width="13.5703125" style="140" customWidth="1"/>
    <col min="6151" max="6151" width="9.85546875" style="140" customWidth="1"/>
    <col min="6152" max="6152" width="10.140625" style="140" customWidth="1"/>
    <col min="6153" max="6153" width="9.140625" style="140"/>
    <col min="6154" max="6154" width="9.85546875" style="140" customWidth="1"/>
    <col min="6155" max="6155" width="12.140625" style="140" customWidth="1"/>
    <col min="6156" max="6158" width="9.85546875" style="140" bestFit="1" customWidth="1"/>
    <col min="6159" max="6159" width="10.85546875" style="140" customWidth="1"/>
    <col min="6160" max="6400" width="9.140625" style="140"/>
    <col min="6401" max="6401" width="66.85546875" style="140" customWidth="1"/>
    <col min="6402" max="6402" width="13.7109375" style="140" bestFit="1" customWidth="1"/>
    <col min="6403" max="6403" width="12.5703125" style="140" customWidth="1"/>
    <col min="6404" max="6404" width="13.85546875" style="140" customWidth="1"/>
    <col min="6405" max="6405" width="11.5703125" style="140" customWidth="1"/>
    <col min="6406" max="6406" width="13.5703125" style="140" customWidth="1"/>
    <col min="6407" max="6407" width="9.85546875" style="140" customWidth="1"/>
    <col min="6408" max="6408" width="10.140625" style="140" customWidth="1"/>
    <col min="6409" max="6409" width="9.140625" style="140"/>
    <col min="6410" max="6410" width="9.85546875" style="140" customWidth="1"/>
    <col min="6411" max="6411" width="12.140625" style="140" customWidth="1"/>
    <col min="6412" max="6414" width="9.85546875" style="140" bestFit="1" customWidth="1"/>
    <col min="6415" max="6415" width="10.85546875" style="140" customWidth="1"/>
    <col min="6416" max="6656" width="9.140625" style="140"/>
    <col min="6657" max="6657" width="66.85546875" style="140" customWidth="1"/>
    <col min="6658" max="6658" width="13.7109375" style="140" bestFit="1" customWidth="1"/>
    <col min="6659" max="6659" width="12.5703125" style="140" customWidth="1"/>
    <col min="6660" max="6660" width="13.85546875" style="140" customWidth="1"/>
    <col min="6661" max="6661" width="11.5703125" style="140" customWidth="1"/>
    <col min="6662" max="6662" width="13.5703125" style="140" customWidth="1"/>
    <col min="6663" max="6663" width="9.85546875" style="140" customWidth="1"/>
    <col min="6664" max="6664" width="10.140625" style="140" customWidth="1"/>
    <col min="6665" max="6665" width="9.140625" style="140"/>
    <col min="6666" max="6666" width="9.85546875" style="140" customWidth="1"/>
    <col min="6667" max="6667" width="12.140625" style="140" customWidth="1"/>
    <col min="6668" max="6670" width="9.85546875" style="140" bestFit="1" customWidth="1"/>
    <col min="6671" max="6671" width="10.85546875" style="140" customWidth="1"/>
    <col min="6672" max="6912" width="9.140625" style="140"/>
    <col min="6913" max="6913" width="66.85546875" style="140" customWidth="1"/>
    <col min="6914" max="6914" width="13.7109375" style="140" bestFit="1" customWidth="1"/>
    <col min="6915" max="6915" width="12.5703125" style="140" customWidth="1"/>
    <col min="6916" max="6916" width="13.85546875" style="140" customWidth="1"/>
    <col min="6917" max="6917" width="11.5703125" style="140" customWidth="1"/>
    <col min="6918" max="6918" width="13.5703125" style="140" customWidth="1"/>
    <col min="6919" max="6919" width="9.85546875" style="140" customWidth="1"/>
    <col min="6920" max="6920" width="10.140625" style="140" customWidth="1"/>
    <col min="6921" max="6921" width="9.140625" style="140"/>
    <col min="6922" max="6922" width="9.85546875" style="140" customWidth="1"/>
    <col min="6923" max="6923" width="12.140625" style="140" customWidth="1"/>
    <col min="6924" max="6926" width="9.85546875" style="140" bestFit="1" customWidth="1"/>
    <col min="6927" max="6927" width="10.85546875" style="140" customWidth="1"/>
    <col min="6928" max="7168" width="9.140625" style="140"/>
    <col min="7169" max="7169" width="66.85546875" style="140" customWidth="1"/>
    <col min="7170" max="7170" width="13.7109375" style="140" bestFit="1" customWidth="1"/>
    <col min="7171" max="7171" width="12.5703125" style="140" customWidth="1"/>
    <col min="7172" max="7172" width="13.85546875" style="140" customWidth="1"/>
    <col min="7173" max="7173" width="11.5703125" style="140" customWidth="1"/>
    <col min="7174" max="7174" width="13.5703125" style="140" customWidth="1"/>
    <col min="7175" max="7175" width="9.85546875" style="140" customWidth="1"/>
    <col min="7176" max="7176" width="10.140625" style="140" customWidth="1"/>
    <col min="7177" max="7177" width="9.140625" style="140"/>
    <col min="7178" max="7178" width="9.85546875" style="140" customWidth="1"/>
    <col min="7179" max="7179" width="12.140625" style="140" customWidth="1"/>
    <col min="7180" max="7182" width="9.85546875" style="140" bestFit="1" customWidth="1"/>
    <col min="7183" max="7183" width="10.85546875" style="140" customWidth="1"/>
    <col min="7184" max="7424" width="9.140625" style="140"/>
    <col min="7425" max="7425" width="66.85546875" style="140" customWidth="1"/>
    <col min="7426" max="7426" width="13.7109375" style="140" bestFit="1" customWidth="1"/>
    <col min="7427" max="7427" width="12.5703125" style="140" customWidth="1"/>
    <col min="7428" max="7428" width="13.85546875" style="140" customWidth="1"/>
    <col min="7429" max="7429" width="11.5703125" style="140" customWidth="1"/>
    <col min="7430" max="7430" width="13.5703125" style="140" customWidth="1"/>
    <col min="7431" max="7431" width="9.85546875" style="140" customWidth="1"/>
    <col min="7432" max="7432" width="10.140625" style="140" customWidth="1"/>
    <col min="7433" max="7433" width="9.140625" style="140"/>
    <col min="7434" max="7434" width="9.85546875" style="140" customWidth="1"/>
    <col min="7435" max="7435" width="12.140625" style="140" customWidth="1"/>
    <col min="7436" max="7438" width="9.85546875" style="140" bestFit="1" customWidth="1"/>
    <col min="7439" max="7439" width="10.85546875" style="140" customWidth="1"/>
    <col min="7440" max="7680" width="9.140625" style="140"/>
    <col min="7681" max="7681" width="66.85546875" style="140" customWidth="1"/>
    <col min="7682" max="7682" width="13.7109375" style="140" bestFit="1" customWidth="1"/>
    <col min="7683" max="7683" width="12.5703125" style="140" customWidth="1"/>
    <col min="7684" max="7684" width="13.85546875" style="140" customWidth="1"/>
    <col min="7685" max="7685" width="11.5703125" style="140" customWidth="1"/>
    <col min="7686" max="7686" width="13.5703125" style="140" customWidth="1"/>
    <col min="7687" max="7687" width="9.85546875" style="140" customWidth="1"/>
    <col min="7688" max="7688" width="10.140625" style="140" customWidth="1"/>
    <col min="7689" max="7689" width="9.140625" style="140"/>
    <col min="7690" max="7690" width="9.85546875" style="140" customWidth="1"/>
    <col min="7691" max="7691" width="12.140625" style="140" customWidth="1"/>
    <col min="7692" max="7694" width="9.85546875" style="140" bestFit="1" customWidth="1"/>
    <col min="7695" max="7695" width="10.85546875" style="140" customWidth="1"/>
    <col min="7696" max="7936" width="9.140625" style="140"/>
    <col min="7937" max="7937" width="66.85546875" style="140" customWidth="1"/>
    <col min="7938" max="7938" width="13.7109375" style="140" bestFit="1" customWidth="1"/>
    <col min="7939" max="7939" width="12.5703125" style="140" customWidth="1"/>
    <col min="7940" max="7940" width="13.85546875" style="140" customWidth="1"/>
    <col min="7941" max="7941" width="11.5703125" style="140" customWidth="1"/>
    <col min="7942" max="7942" width="13.5703125" style="140" customWidth="1"/>
    <col min="7943" max="7943" width="9.85546875" style="140" customWidth="1"/>
    <col min="7944" max="7944" width="10.140625" style="140" customWidth="1"/>
    <col min="7945" max="7945" width="9.140625" style="140"/>
    <col min="7946" max="7946" width="9.85546875" style="140" customWidth="1"/>
    <col min="7947" max="7947" width="12.140625" style="140" customWidth="1"/>
    <col min="7948" max="7950" width="9.85546875" style="140" bestFit="1" customWidth="1"/>
    <col min="7951" max="7951" width="10.85546875" style="140" customWidth="1"/>
    <col min="7952" max="8192" width="9.140625" style="140"/>
    <col min="8193" max="8193" width="66.85546875" style="140" customWidth="1"/>
    <col min="8194" max="8194" width="13.7109375" style="140" bestFit="1" customWidth="1"/>
    <col min="8195" max="8195" width="12.5703125" style="140" customWidth="1"/>
    <col min="8196" max="8196" width="13.85546875" style="140" customWidth="1"/>
    <col min="8197" max="8197" width="11.5703125" style="140" customWidth="1"/>
    <col min="8198" max="8198" width="13.5703125" style="140" customWidth="1"/>
    <col min="8199" max="8199" width="9.85546875" style="140" customWidth="1"/>
    <col min="8200" max="8200" width="10.140625" style="140" customWidth="1"/>
    <col min="8201" max="8201" width="9.140625" style="140"/>
    <col min="8202" max="8202" width="9.85546875" style="140" customWidth="1"/>
    <col min="8203" max="8203" width="12.140625" style="140" customWidth="1"/>
    <col min="8204" max="8206" width="9.85546875" style="140" bestFit="1" customWidth="1"/>
    <col min="8207" max="8207" width="10.85546875" style="140" customWidth="1"/>
    <col min="8208" max="8448" width="9.140625" style="140"/>
    <col min="8449" max="8449" width="66.85546875" style="140" customWidth="1"/>
    <col min="8450" max="8450" width="13.7109375" style="140" bestFit="1" customWidth="1"/>
    <col min="8451" max="8451" width="12.5703125" style="140" customWidth="1"/>
    <col min="8452" max="8452" width="13.85546875" style="140" customWidth="1"/>
    <col min="8453" max="8453" width="11.5703125" style="140" customWidth="1"/>
    <col min="8454" max="8454" width="13.5703125" style="140" customWidth="1"/>
    <col min="8455" max="8455" width="9.85546875" style="140" customWidth="1"/>
    <col min="8456" max="8456" width="10.140625" style="140" customWidth="1"/>
    <col min="8457" max="8457" width="9.140625" style="140"/>
    <col min="8458" max="8458" width="9.85546875" style="140" customWidth="1"/>
    <col min="8459" max="8459" width="12.140625" style="140" customWidth="1"/>
    <col min="8460" max="8462" width="9.85546875" style="140" bestFit="1" customWidth="1"/>
    <col min="8463" max="8463" width="10.85546875" style="140" customWidth="1"/>
    <col min="8464" max="8704" width="9.140625" style="140"/>
    <col min="8705" max="8705" width="66.85546875" style="140" customWidth="1"/>
    <col min="8706" max="8706" width="13.7109375" style="140" bestFit="1" customWidth="1"/>
    <col min="8707" max="8707" width="12.5703125" style="140" customWidth="1"/>
    <col min="8708" max="8708" width="13.85546875" style="140" customWidth="1"/>
    <col min="8709" max="8709" width="11.5703125" style="140" customWidth="1"/>
    <col min="8710" max="8710" width="13.5703125" style="140" customWidth="1"/>
    <col min="8711" max="8711" width="9.85546875" style="140" customWidth="1"/>
    <col min="8712" max="8712" width="10.140625" style="140" customWidth="1"/>
    <col min="8713" max="8713" width="9.140625" style="140"/>
    <col min="8714" max="8714" width="9.85546875" style="140" customWidth="1"/>
    <col min="8715" max="8715" width="12.140625" style="140" customWidth="1"/>
    <col min="8716" max="8718" width="9.85546875" style="140" bestFit="1" customWidth="1"/>
    <col min="8719" max="8719" width="10.85546875" style="140" customWidth="1"/>
    <col min="8720" max="8960" width="9.140625" style="140"/>
    <col min="8961" max="8961" width="66.85546875" style="140" customWidth="1"/>
    <col min="8962" max="8962" width="13.7109375" style="140" bestFit="1" customWidth="1"/>
    <col min="8963" max="8963" width="12.5703125" style="140" customWidth="1"/>
    <col min="8964" max="8964" width="13.85546875" style="140" customWidth="1"/>
    <col min="8965" max="8965" width="11.5703125" style="140" customWidth="1"/>
    <col min="8966" max="8966" width="13.5703125" style="140" customWidth="1"/>
    <col min="8967" max="8967" width="9.85546875" style="140" customWidth="1"/>
    <col min="8968" max="8968" width="10.140625" style="140" customWidth="1"/>
    <col min="8969" max="8969" width="9.140625" style="140"/>
    <col min="8970" max="8970" width="9.85546875" style="140" customWidth="1"/>
    <col min="8971" max="8971" width="12.140625" style="140" customWidth="1"/>
    <col min="8972" max="8974" width="9.85546875" style="140" bestFit="1" customWidth="1"/>
    <col min="8975" max="8975" width="10.85546875" style="140" customWidth="1"/>
    <col min="8976" max="9216" width="9.140625" style="140"/>
    <col min="9217" max="9217" width="66.85546875" style="140" customWidth="1"/>
    <col min="9218" max="9218" width="13.7109375" style="140" bestFit="1" customWidth="1"/>
    <col min="9219" max="9219" width="12.5703125" style="140" customWidth="1"/>
    <col min="9220" max="9220" width="13.85546875" style="140" customWidth="1"/>
    <col min="9221" max="9221" width="11.5703125" style="140" customWidth="1"/>
    <col min="9222" max="9222" width="13.5703125" style="140" customWidth="1"/>
    <col min="9223" max="9223" width="9.85546875" style="140" customWidth="1"/>
    <col min="9224" max="9224" width="10.140625" style="140" customWidth="1"/>
    <col min="9225" max="9225" width="9.140625" style="140"/>
    <col min="9226" max="9226" width="9.85546875" style="140" customWidth="1"/>
    <col min="9227" max="9227" width="12.140625" style="140" customWidth="1"/>
    <col min="9228" max="9230" width="9.85546875" style="140" bestFit="1" customWidth="1"/>
    <col min="9231" max="9231" width="10.85546875" style="140" customWidth="1"/>
    <col min="9232" max="9472" width="9.140625" style="140"/>
    <col min="9473" max="9473" width="66.85546875" style="140" customWidth="1"/>
    <col min="9474" max="9474" width="13.7109375" style="140" bestFit="1" customWidth="1"/>
    <col min="9475" max="9475" width="12.5703125" style="140" customWidth="1"/>
    <col min="9476" max="9476" width="13.85546875" style="140" customWidth="1"/>
    <col min="9477" max="9477" width="11.5703125" style="140" customWidth="1"/>
    <col min="9478" max="9478" width="13.5703125" style="140" customWidth="1"/>
    <col min="9479" max="9479" width="9.85546875" style="140" customWidth="1"/>
    <col min="9480" max="9480" width="10.140625" style="140" customWidth="1"/>
    <col min="9481" max="9481" width="9.140625" style="140"/>
    <col min="9482" max="9482" width="9.85546875" style="140" customWidth="1"/>
    <col min="9483" max="9483" width="12.140625" style="140" customWidth="1"/>
    <col min="9484" max="9486" width="9.85546875" style="140" bestFit="1" customWidth="1"/>
    <col min="9487" max="9487" width="10.85546875" style="140" customWidth="1"/>
    <col min="9488" max="9728" width="9.140625" style="140"/>
    <col min="9729" max="9729" width="66.85546875" style="140" customWidth="1"/>
    <col min="9730" max="9730" width="13.7109375" style="140" bestFit="1" customWidth="1"/>
    <col min="9731" max="9731" width="12.5703125" style="140" customWidth="1"/>
    <col min="9732" max="9732" width="13.85546875" style="140" customWidth="1"/>
    <col min="9733" max="9733" width="11.5703125" style="140" customWidth="1"/>
    <col min="9734" max="9734" width="13.5703125" style="140" customWidth="1"/>
    <col min="9735" max="9735" width="9.85546875" style="140" customWidth="1"/>
    <col min="9736" max="9736" width="10.140625" style="140" customWidth="1"/>
    <col min="9737" max="9737" width="9.140625" style="140"/>
    <col min="9738" max="9738" width="9.85546875" style="140" customWidth="1"/>
    <col min="9739" max="9739" width="12.140625" style="140" customWidth="1"/>
    <col min="9740" max="9742" width="9.85546875" style="140" bestFit="1" customWidth="1"/>
    <col min="9743" max="9743" width="10.85546875" style="140" customWidth="1"/>
    <col min="9744" max="9984" width="9.140625" style="140"/>
    <col min="9985" max="9985" width="66.85546875" style="140" customWidth="1"/>
    <col min="9986" max="9986" width="13.7109375" style="140" bestFit="1" customWidth="1"/>
    <col min="9987" max="9987" width="12.5703125" style="140" customWidth="1"/>
    <col min="9988" max="9988" width="13.85546875" style="140" customWidth="1"/>
    <col min="9989" max="9989" width="11.5703125" style="140" customWidth="1"/>
    <col min="9990" max="9990" width="13.5703125" style="140" customWidth="1"/>
    <col min="9991" max="9991" width="9.85546875" style="140" customWidth="1"/>
    <col min="9992" max="9992" width="10.140625" style="140" customWidth="1"/>
    <col min="9993" max="9993" width="9.140625" style="140"/>
    <col min="9994" max="9994" width="9.85546875" style="140" customWidth="1"/>
    <col min="9995" max="9995" width="12.140625" style="140" customWidth="1"/>
    <col min="9996" max="9998" width="9.85546875" style="140" bestFit="1" customWidth="1"/>
    <col min="9999" max="9999" width="10.85546875" style="140" customWidth="1"/>
    <col min="10000" max="10240" width="9.140625" style="140"/>
    <col min="10241" max="10241" width="66.85546875" style="140" customWidth="1"/>
    <col min="10242" max="10242" width="13.7109375" style="140" bestFit="1" customWidth="1"/>
    <col min="10243" max="10243" width="12.5703125" style="140" customWidth="1"/>
    <col min="10244" max="10244" width="13.85546875" style="140" customWidth="1"/>
    <col min="10245" max="10245" width="11.5703125" style="140" customWidth="1"/>
    <col min="10246" max="10246" width="13.5703125" style="140" customWidth="1"/>
    <col min="10247" max="10247" width="9.85546875" style="140" customWidth="1"/>
    <col min="10248" max="10248" width="10.140625" style="140" customWidth="1"/>
    <col min="10249" max="10249" width="9.140625" style="140"/>
    <col min="10250" max="10250" width="9.85546875" style="140" customWidth="1"/>
    <col min="10251" max="10251" width="12.140625" style="140" customWidth="1"/>
    <col min="10252" max="10254" width="9.85546875" style="140" bestFit="1" customWidth="1"/>
    <col min="10255" max="10255" width="10.85546875" style="140" customWidth="1"/>
    <col min="10256" max="10496" width="9.140625" style="140"/>
    <col min="10497" max="10497" width="66.85546875" style="140" customWidth="1"/>
    <col min="10498" max="10498" width="13.7109375" style="140" bestFit="1" customWidth="1"/>
    <col min="10499" max="10499" width="12.5703125" style="140" customWidth="1"/>
    <col min="10500" max="10500" width="13.85546875" style="140" customWidth="1"/>
    <col min="10501" max="10501" width="11.5703125" style="140" customWidth="1"/>
    <col min="10502" max="10502" width="13.5703125" style="140" customWidth="1"/>
    <col min="10503" max="10503" width="9.85546875" style="140" customWidth="1"/>
    <col min="10504" max="10504" width="10.140625" style="140" customWidth="1"/>
    <col min="10505" max="10505" width="9.140625" style="140"/>
    <col min="10506" max="10506" width="9.85546875" style="140" customWidth="1"/>
    <col min="10507" max="10507" width="12.140625" style="140" customWidth="1"/>
    <col min="10508" max="10510" width="9.85546875" style="140" bestFit="1" customWidth="1"/>
    <col min="10511" max="10511" width="10.85546875" style="140" customWidth="1"/>
    <col min="10512" max="10752" width="9.140625" style="140"/>
    <col min="10753" max="10753" width="66.85546875" style="140" customWidth="1"/>
    <col min="10754" max="10754" width="13.7109375" style="140" bestFit="1" customWidth="1"/>
    <col min="10755" max="10755" width="12.5703125" style="140" customWidth="1"/>
    <col min="10756" max="10756" width="13.85546875" style="140" customWidth="1"/>
    <col min="10757" max="10757" width="11.5703125" style="140" customWidth="1"/>
    <col min="10758" max="10758" width="13.5703125" style="140" customWidth="1"/>
    <col min="10759" max="10759" width="9.85546875" style="140" customWidth="1"/>
    <col min="10760" max="10760" width="10.140625" style="140" customWidth="1"/>
    <col min="10761" max="10761" width="9.140625" style="140"/>
    <col min="10762" max="10762" width="9.85546875" style="140" customWidth="1"/>
    <col min="10763" max="10763" width="12.140625" style="140" customWidth="1"/>
    <col min="10764" max="10766" width="9.85546875" style="140" bestFit="1" customWidth="1"/>
    <col min="10767" max="10767" width="10.85546875" style="140" customWidth="1"/>
    <col min="10768" max="11008" width="9.140625" style="140"/>
    <col min="11009" max="11009" width="66.85546875" style="140" customWidth="1"/>
    <col min="11010" max="11010" width="13.7109375" style="140" bestFit="1" customWidth="1"/>
    <col min="11011" max="11011" width="12.5703125" style="140" customWidth="1"/>
    <col min="11012" max="11012" width="13.85546875" style="140" customWidth="1"/>
    <col min="11013" max="11013" width="11.5703125" style="140" customWidth="1"/>
    <col min="11014" max="11014" width="13.5703125" style="140" customWidth="1"/>
    <col min="11015" max="11015" width="9.85546875" style="140" customWidth="1"/>
    <col min="11016" max="11016" width="10.140625" style="140" customWidth="1"/>
    <col min="11017" max="11017" width="9.140625" style="140"/>
    <col min="11018" max="11018" width="9.85546875" style="140" customWidth="1"/>
    <col min="11019" max="11019" width="12.140625" style="140" customWidth="1"/>
    <col min="11020" max="11022" width="9.85546875" style="140" bestFit="1" customWidth="1"/>
    <col min="11023" max="11023" width="10.85546875" style="140" customWidth="1"/>
    <col min="11024" max="11264" width="9.140625" style="140"/>
    <col min="11265" max="11265" width="66.85546875" style="140" customWidth="1"/>
    <col min="11266" max="11266" width="13.7109375" style="140" bestFit="1" customWidth="1"/>
    <col min="11267" max="11267" width="12.5703125" style="140" customWidth="1"/>
    <col min="11268" max="11268" width="13.85546875" style="140" customWidth="1"/>
    <col min="11269" max="11269" width="11.5703125" style="140" customWidth="1"/>
    <col min="11270" max="11270" width="13.5703125" style="140" customWidth="1"/>
    <col min="11271" max="11271" width="9.85546875" style="140" customWidth="1"/>
    <col min="11272" max="11272" width="10.140625" style="140" customWidth="1"/>
    <col min="11273" max="11273" width="9.140625" style="140"/>
    <col min="11274" max="11274" width="9.85546875" style="140" customWidth="1"/>
    <col min="11275" max="11275" width="12.140625" style="140" customWidth="1"/>
    <col min="11276" max="11278" width="9.85546875" style="140" bestFit="1" customWidth="1"/>
    <col min="11279" max="11279" width="10.85546875" style="140" customWidth="1"/>
    <col min="11280" max="11520" width="9.140625" style="140"/>
    <col min="11521" max="11521" width="66.85546875" style="140" customWidth="1"/>
    <col min="11522" max="11522" width="13.7109375" style="140" bestFit="1" customWidth="1"/>
    <col min="11523" max="11523" width="12.5703125" style="140" customWidth="1"/>
    <col min="11524" max="11524" width="13.85546875" style="140" customWidth="1"/>
    <col min="11525" max="11525" width="11.5703125" style="140" customWidth="1"/>
    <col min="11526" max="11526" width="13.5703125" style="140" customWidth="1"/>
    <col min="11527" max="11527" width="9.85546875" style="140" customWidth="1"/>
    <col min="11528" max="11528" width="10.140625" style="140" customWidth="1"/>
    <col min="11529" max="11529" width="9.140625" style="140"/>
    <col min="11530" max="11530" width="9.85546875" style="140" customWidth="1"/>
    <col min="11531" max="11531" width="12.140625" style="140" customWidth="1"/>
    <col min="11532" max="11534" width="9.85546875" style="140" bestFit="1" customWidth="1"/>
    <col min="11535" max="11535" width="10.85546875" style="140" customWidth="1"/>
    <col min="11536" max="11776" width="9.140625" style="140"/>
    <col min="11777" max="11777" width="66.85546875" style="140" customWidth="1"/>
    <col min="11778" max="11778" width="13.7109375" style="140" bestFit="1" customWidth="1"/>
    <col min="11779" max="11779" width="12.5703125" style="140" customWidth="1"/>
    <col min="11780" max="11780" width="13.85546875" style="140" customWidth="1"/>
    <col min="11781" max="11781" width="11.5703125" style="140" customWidth="1"/>
    <col min="11782" max="11782" width="13.5703125" style="140" customWidth="1"/>
    <col min="11783" max="11783" width="9.85546875" style="140" customWidth="1"/>
    <col min="11784" max="11784" width="10.140625" style="140" customWidth="1"/>
    <col min="11785" max="11785" width="9.140625" style="140"/>
    <col min="11786" max="11786" width="9.85546875" style="140" customWidth="1"/>
    <col min="11787" max="11787" width="12.140625" style="140" customWidth="1"/>
    <col min="11788" max="11790" width="9.85546875" style="140" bestFit="1" customWidth="1"/>
    <col min="11791" max="11791" width="10.85546875" style="140" customWidth="1"/>
    <col min="11792" max="12032" width="9.140625" style="140"/>
    <col min="12033" max="12033" width="66.85546875" style="140" customWidth="1"/>
    <col min="12034" max="12034" width="13.7109375" style="140" bestFit="1" customWidth="1"/>
    <col min="12035" max="12035" width="12.5703125" style="140" customWidth="1"/>
    <col min="12036" max="12036" width="13.85546875" style="140" customWidth="1"/>
    <col min="12037" max="12037" width="11.5703125" style="140" customWidth="1"/>
    <col min="12038" max="12038" width="13.5703125" style="140" customWidth="1"/>
    <col min="12039" max="12039" width="9.85546875" style="140" customWidth="1"/>
    <col min="12040" max="12040" width="10.140625" style="140" customWidth="1"/>
    <col min="12041" max="12041" width="9.140625" style="140"/>
    <col min="12042" max="12042" width="9.85546875" style="140" customWidth="1"/>
    <col min="12043" max="12043" width="12.140625" style="140" customWidth="1"/>
    <col min="12044" max="12046" width="9.85546875" style="140" bestFit="1" customWidth="1"/>
    <col min="12047" max="12047" width="10.85546875" style="140" customWidth="1"/>
    <col min="12048" max="12288" width="9.140625" style="140"/>
    <col min="12289" max="12289" width="66.85546875" style="140" customWidth="1"/>
    <col min="12290" max="12290" width="13.7109375" style="140" bestFit="1" customWidth="1"/>
    <col min="12291" max="12291" width="12.5703125" style="140" customWidth="1"/>
    <col min="12292" max="12292" width="13.85546875" style="140" customWidth="1"/>
    <col min="12293" max="12293" width="11.5703125" style="140" customWidth="1"/>
    <col min="12294" max="12294" width="13.5703125" style="140" customWidth="1"/>
    <col min="12295" max="12295" width="9.85546875" style="140" customWidth="1"/>
    <col min="12296" max="12296" width="10.140625" style="140" customWidth="1"/>
    <col min="12297" max="12297" width="9.140625" style="140"/>
    <col min="12298" max="12298" width="9.85546875" style="140" customWidth="1"/>
    <col min="12299" max="12299" width="12.140625" style="140" customWidth="1"/>
    <col min="12300" max="12302" width="9.85546875" style="140" bestFit="1" customWidth="1"/>
    <col min="12303" max="12303" width="10.85546875" style="140" customWidth="1"/>
    <col min="12304" max="12544" width="9.140625" style="140"/>
    <col min="12545" max="12545" width="66.85546875" style="140" customWidth="1"/>
    <col min="12546" max="12546" width="13.7109375" style="140" bestFit="1" customWidth="1"/>
    <col min="12547" max="12547" width="12.5703125" style="140" customWidth="1"/>
    <col min="12548" max="12548" width="13.85546875" style="140" customWidth="1"/>
    <col min="12549" max="12549" width="11.5703125" style="140" customWidth="1"/>
    <col min="12550" max="12550" width="13.5703125" style="140" customWidth="1"/>
    <col min="12551" max="12551" width="9.85546875" style="140" customWidth="1"/>
    <col min="12552" max="12552" width="10.140625" style="140" customWidth="1"/>
    <col min="12553" max="12553" width="9.140625" style="140"/>
    <col min="12554" max="12554" width="9.85546875" style="140" customWidth="1"/>
    <col min="12555" max="12555" width="12.140625" style="140" customWidth="1"/>
    <col min="12556" max="12558" width="9.85546875" style="140" bestFit="1" customWidth="1"/>
    <col min="12559" max="12559" width="10.85546875" style="140" customWidth="1"/>
    <col min="12560" max="12800" width="9.140625" style="140"/>
    <col min="12801" max="12801" width="66.85546875" style="140" customWidth="1"/>
    <col min="12802" max="12802" width="13.7109375" style="140" bestFit="1" customWidth="1"/>
    <col min="12803" max="12803" width="12.5703125" style="140" customWidth="1"/>
    <col min="12804" max="12804" width="13.85546875" style="140" customWidth="1"/>
    <col min="12805" max="12805" width="11.5703125" style="140" customWidth="1"/>
    <col min="12806" max="12806" width="13.5703125" style="140" customWidth="1"/>
    <col min="12807" max="12807" width="9.85546875" style="140" customWidth="1"/>
    <col min="12808" max="12808" width="10.140625" style="140" customWidth="1"/>
    <col min="12809" max="12809" width="9.140625" style="140"/>
    <col min="12810" max="12810" width="9.85546875" style="140" customWidth="1"/>
    <col min="12811" max="12811" width="12.140625" style="140" customWidth="1"/>
    <col min="12812" max="12814" width="9.85546875" style="140" bestFit="1" customWidth="1"/>
    <col min="12815" max="12815" width="10.85546875" style="140" customWidth="1"/>
    <col min="12816" max="13056" width="9.140625" style="140"/>
    <col min="13057" max="13057" width="66.85546875" style="140" customWidth="1"/>
    <col min="13058" max="13058" width="13.7109375" style="140" bestFit="1" customWidth="1"/>
    <col min="13059" max="13059" width="12.5703125" style="140" customWidth="1"/>
    <col min="13060" max="13060" width="13.85546875" style="140" customWidth="1"/>
    <col min="13061" max="13061" width="11.5703125" style="140" customWidth="1"/>
    <col min="13062" max="13062" width="13.5703125" style="140" customWidth="1"/>
    <col min="13063" max="13063" width="9.85546875" style="140" customWidth="1"/>
    <col min="13064" max="13064" width="10.140625" style="140" customWidth="1"/>
    <col min="13065" max="13065" width="9.140625" style="140"/>
    <col min="13066" max="13066" width="9.85546875" style="140" customWidth="1"/>
    <col min="13067" max="13067" width="12.140625" style="140" customWidth="1"/>
    <col min="13068" max="13070" width="9.85546875" style="140" bestFit="1" customWidth="1"/>
    <col min="13071" max="13071" width="10.85546875" style="140" customWidth="1"/>
    <col min="13072" max="13312" width="9.140625" style="140"/>
    <col min="13313" max="13313" width="66.85546875" style="140" customWidth="1"/>
    <col min="13314" max="13314" width="13.7109375" style="140" bestFit="1" customWidth="1"/>
    <col min="13315" max="13315" width="12.5703125" style="140" customWidth="1"/>
    <col min="13316" max="13316" width="13.85546875" style="140" customWidth="1"/>
    <col min="13317" max="13317" width="11.5703125" style="140" customWidth="1"/>
    <col min="13318" max="13318" width="13.5703125" style="140" customWidth="1"/>
    <col min="13319" max="13319" width="9.85546875" style="140" customWidth="1"/>
    <col min="13320" max="13320" width="10.140625" style="140" customWidth="1"/>
    <col min="13321" max="13321" width="9.140625" style="140"/>
    <col min="13322" max="13322" width="9.85546875" style="140" customWidth="1"/>
    <col min="13323" max="13323" width="12.140625" style="140" customWidth="1"/>
    <col min="13324" max="13326" width="9.85546875" style="140" bestFit="1" customWidth="1"/>
    <col min="13327" max="13327" width="10.85546875" style="140" customWidth="1"/>
    <col min="13328" max="13568" width="9.140625" style="140"/>
    <col min="13569" max="13569" width="66.85546875" style="140" customWidth="1"/>
    <col min="13570" max="13570" width="13.7109375" style="140" bestFit="1" customWidth="1"/>
    <col min="13571" max="13571" width="12.5703125" style="140" customWidth="1"/>
    <col min="13572" max="13572" width="13.85546875" style="140" customWidth="1"/>
    <col min="13573" max="13573" width="11.5703125" style="140" customWidth="1"/>
    <col min="13574" max="13574" width="13.5703125" style="140" customWidth="1"/>
    <col min="13575" max="13575" width="9.85546875" style="140" customWidth="1"/>
    <col min="13576" max="13576" width="10.140625" style="140" customWidth="1"/>
    <col min="13577" max="13577" width="9.140625" style="140"/>
    <col min="13578" max="13578" width="9.85546875" style="140" customWidth="1"/>
    <col min="13579" max="13579" width="12.140625" style="140" customWidth="1"/>
    <col min="13580" max="13582" width="9.85546875" style="140" bestFit="1" customWidth="1"/>
    <col min="13583" max="13583" width="10.85546875" style="140" customWidth="1"/>
    <col min="13584" max="13824" width="9.140625" style="140"/>
    <col min="13825" max="13825" width="66.85546875" style="140" customWidth="1"/>
    <col min="13826" max="13826" width="13.7109375" style="140" bestFit="1" customWidth="1"/>
    <col min="13827" max="13827" width="12.5703125" style="140" customWidth="1"/>
    <col min="13828" max="13828" width="13.85546875" style="140" customWidth="1"/>
    <col min="13829" max="13829" width="11.5703125" style="140" customWidth="1"/>
    <col min="13830" max="13830" width="13.5703125" style="140" customWidth="1"/>
    <col min="13831" max="13831" width="9.85546875" style="140" customWidth="1"/>
    <col min="13832" max="13832" width="10.140625" style="140" customWidth="1"/>
    <col min="13833" max="13833" width="9.140625" style="140"/>
    <col min="13834" max="13834" width="9.85546875" style="140" customWidth="1"/>
    <col min="13835" max="13835" width="12.140625" style="140" customWidth="1"/>
    <col min="13836" max="13838" width="9.85546875" style="140" bestFit="1" customWidth="1"/>
    <col min="13839" max="13839" width="10.85546875" style="140" customWidth="1"/>
    <col min="13840" max="14080" width="9.140625" style="140"/>
    <col min="14081" max="14081" width="66.85546875" style="140" customWidth="1"/>
    <col min="14082" max="14082" width="13.7109375" style="140" bestFit="1" customWidth="1"/>
    <col min="14083" max="14083" width="12.5703125" style="140" customWidth="1"/>
    <col min="14084" max="14084" width="13.85546875" style="140" customWidth="1"/>
    <col min="14085" max="14085" width="11.5703125" style="140" customWidth="1"/>
    <col min="14086" max="14086" width="13.5703125" style="140" customWidth="1"/>
    <col min="14087" max="14087" width="9.85546875" style="140" customWidth="1"/>
    <col min="14088" max="14088" width="10.140625" style="140" customWidth="1"/>
    <col min="14089" max="14089" width="9.140625" style="140"/>
    <col min="14090" max="14090" width="9.85546875" style="140" customWidth="1"/>
    <col min="14091" max="14091" width="12.140625" style="140" customWidth="1"/>
    <col min="14092" max="14094" width="9.85546875" style="140" bestFit="1" customWidth="1"/>
    <col min="14095" max="14095" width="10.85546875" style="140" customWidth="1"/>
    <col min="14096" max="14336" width="9.140625" style="140"/>
    <col min="14337" max="14337" width="66.85546875" style="140" customWidth="1"/>
    <col min="14338" max="14338" width="13.7109375" style="140" bestFit="1" customWidth="1"/>
    <col min="14339" max="14339" width="12.5703125" style="140" customWidth="1"/>
    <col min="14340" max="14340" width="13.85546875" style="140" customWidth="1"/>
    <col min="14341" max="14341" width="11.5703125" style="140" customWidth="1"/>
    <col min="14342" max="14342" width="13.5703125" style="140" customWidth="1"/>
    <col min="14343" max="14343" width="9.85546875" style="140" customWidth="1"/>
    <col min="14344" max="14344" width="10.140625" style="140" customWidth="1"/>
    <col min="14345" max="14345" width="9.140625" style="140"/>
    <col min="14346" max="14346" width="9.85546875" style="140" customWidth="1"/>
    <col min="14347" max="14347" width="12.140625" style="140" customWidth="1"/>
    <col min="14348" max="14350" width="9.85546875" style="140" bestFit="1" customWidth="1"/>
    <col min="14351" max="14351" width="10.85546875" style="140" customWidth="1"/>
    <col min="14352" max="14592" width="9.140625" style="140"/>
    <col min="14593" max="14593" width="66.85546875" style="140" customWidth="1"/>
    <col min="14594" max="14594" width="13.7109375" style="140" bestFit="1" customWidth="1"/>
    <col min="14595" max="14595" width="12.5703125" style="140" customWidth="1"/>
    <col min="14596" max="14596" width="13.85546875" style="140" customWidth="1"/>
    <col min="14597" max="14597" width="11.5703125" style="140" customWidth="1"/>
    <col min="14598" max="14598" width="13.5703125" style="140" customWidth="1"/>
    <col min="14599" max="14599" width="9.85546875" style="140" customWidth="1"/>
    <col min="14600" max="14600" width="10.140625" style="140" customWidth="1"/>
    <col min="14601" max="14601" width="9.140625" style="140"/>
    <col min="14602" max="14602" width="9.85546875" style="140" customWidth="1"/>
    <col min="14603" max="14603" width="12.140625" style="140" customWidth="1"/>
    <col min="14604" max="14606" width="9.85546875" style="140" bestFit="1" customWidth="1"/>
    <col min="14607" max="14607" width="10.85546875" style="140" customWidth="1"/>
    <col min="14608" max="14848" width="9.140625" style="140"/>
    <col min="14849" max="14849" width="66.85546875" style="140" customWidth="1"/>
    <col min="14850" max="14850" width="13.7109375" style="140" bestFit="1" customWidth="1"/>
    <col min="14851" max="14851" width="12.5703125" style="140" customWidth="1"/>
    <col min="14852" max="14852" width="13.85546875" style="140" customWidth="1"/>
    <col min="14853" max="14853" width="11.5703125" style="140" customWidth="1"/>
    <col min="14854" max="14854" width="13.5703125" style="140" customWidth="1"/>
    <col min="14855" max="14855" width="9.85546875" style="140" customWidth="1"/>
    <col min="14856" max="14856" width="10.140625" style="140" customWidth="1"/>
    <col min="14857" max="14857" width="9.140625" style="140"/>
    <col min="14858" max="14858" width="9.85546875" style="140" customWidth="1"/>
    <col min="14859" max="14859" width="12.140625" style="140" customWidth="1"/>
    <col min="14860" max="14862" width="9.85546875" style="140" bestFit="1" customWidth="1"/>
    <col min="14863" max="14863" width="10.85546875" style="140" customWidth="1"/>
    <col min="14864" max="15104" width="9.140625" style="140"/>
    <col min="15105" max="15105" width="66.85546875" style="140" customWidth="1"/>
    <col min="15106" max="15106" width="13.7109375" style="140" bestFit="1" customWidth="1"/>
    <col min="15107" max="15107" width="12.5703125" style="140" customWidth="1"/>
    <col min="15108" max="15108" width="13.85546875" style="140" customWidth="1"/>
    <col min="15109" max="15109" width="11.5703125" style="140" customWidth="1"/>
    <col min="15110" max="15110" width="13.5703125" style="140" customWidth="1"/>
    <col min="15111" max="15111" width="9.85546875" style="140" customWidth="1"/>
    <col min="15112" max="15112" width="10.140625" style="140" customWidth="1"/>
    <col min="15113" max="15113" width="9.140625" style="140"/>
    <col min="15114" max="15114" width="9.85546875" style="140" customWidth="1"/>
    <col min="15115" max="15115" width="12.140625" style="140" customWidth="1"/>
    <col min="15116" max="15118" width="9.85546875" style="140" bestFit="1" customWidth="1"/>
    <col min="15119" max="15119" width="10.85546875" style="140" customWidth="1"/>
    <col min="15120" max="15360" width="9.140625" style="140"/>
    <col min="15361" max="15361" width="66.85546875" style="140" customWidth="1"/>
    <col min="15362" max="15362" width="13.7109375" style="140" bestFit="1" customWidth="1"/>
    <col min="15363" max="15363" width="12.5703125" style="140" customWidth="1"/>
    <col min="15364" max="15364" width="13.85546875" style="140" customWidth="1"/>
    <col min="15365" max="15365" width="11.5703125" style="140" customWidth="1"/>
    <col min="15366" max="15366" width="13.5703125" style="140" customWidth="1"/>
    <col min="15367" max="15367" width="9.85546875" style="140" customWidth="1"/>
    <col min="15368" max="15368" width="10.140625" style="140" customWidth="1"/>
    <col min="15369" max="15369" width="9.140625" style="140"/>
    <col min="15370" max="15370" width="9.85546875" style="140" customWidth="1"/>
    <col min="15371" max="15371" width="12.140625" style="140" customWidth="1"/>
    <col min="15372" max="15374" width="9.85546875" style="140" bestFit="1" customWidth="1"/>
    <col min="15375" max="15375" width="10.85546875" style="140" customWidth="1"/>
    <col min="15376" max="15616" width="9.140625" style="140"/>
    <col min="15617" max="15617" width="66.85546875" style="140" customWidth="1"/>
    <col min="15618" max="15618" width="13.7109375" style="140" bestFit="1" customWidth="1"/>
    <col min="15619" max="15619" width="12.5703125" style="140" customWidth="1"/>
    <col min="15620" max="15620" width="13.85546875" style="140" customWidth="1"/>
    <col min="15621" max="15621" width="11.5703125" style="140" customWidth="1"/>
    <col min="15622" max="15622" width="13.5703125" style="140" customWidth="1"/>
    <col min="15623" max="15623" width="9.85546875" style="140" customWidth="1"/>
    <col min="15624" max="15624" width="10.140625" style="140" customWidth="1"/>
    <col min="15625" max="15625" width="9.140625" style="140"/>
    <col min="15626" max="15626" width="9.85546875" style="140" customWidth="1"/>
    <col min="15627" max="15627" width="12.140625" style="140" customWidth="1"/>
    <col min="15628" max="15630" width="9.85546875" style="140" bestFit="1" customWidth="1"/>
    <col min="15631" max="15631" width="10.85546875" style="140" customWidth="1"/>
    <col min="15632" max="15872" width="9.140625" style="140"/>
    <col min="15873" max="15873" width="66.85546875" style="140" customWidth="1"/>
    <col min="15874" max="15874" width="13.7109375" style="140" bestFit="1" customWidth="1"/>
    <col min="15875" max="15875" width="12.5703125" style="140" customWidth="1"/>
    <col min="15876" max="15876" width="13.85546875" style="140" customWidth="1"/>
    <col min="15877" max="15877" width="11.5703125" style="140" customWidth="1"/>
    <col min="15878" max="15878" width="13.5703125" style="140" customWidth="1"/>
    <col min="15879" max="15879" width="9.85546875" style="140" customWidth="1"/>
    <col min="15880" max="15880" width="10.140625" style="140" customWidth="1"/>
    <col min="15881" max="15881" width="9.140625" style="140"/>
    <col min="15882" max="15882" width="9.85546875" style="140" customWidth="1"/>
    <col min="15883" max="15883" width="12.140625" style="140" customWidth="1"/>
    <col min="15884" max="15886" width="9.85546875" style="140" bestFit="1" customWidth="1"/>
    <col min="15887" max="15887" width="10.85546875" style="140" customWidth="1"/>
    <col min="15888" max="16128" width="9.140625" style="140"/>
    <col min="16129" max="16129" width="66.85546875" style="140" customWidth="1"/>
    <col min="16130" max="16130" width="13.7109375" style="140" bestFit="1" customWidth="1"/>
    <col min="16131" max="16131" width="12.5703125" style="140" customWidth="1"/>
    <col min="16132" max="16132" width="13.85546875" style="140" customWidth="1"/>
    <col min="16133" max="16133" width="11.5703125" style="140" customWidth="1"/>
    <col min="16134" max="16134" width="13.5703125" style="140" customWidth="1"/>
    <col min="16135" max="16135" width="9.85546875" style="140" customWidth="1"/>
    <col min="16136" max="16136" width="10.140625" style="140" customWidth="1"/>
    <col min="16137" max="16137" width="9.140625" style="140"/>
    <col min="16138" max="16138" width="9.85546875" style="140" customWidth="1"/>
    <col min="16139" max="16139" width="12.140625" style="140" customWidth="1"/>
    <col min="16140" max="16142" width="9.85546875" style="140" bestFit="1" customWidth="1"/>
    <col min="16143" max="16143" width="10.85546875" style="140" customWidth="1"/>
    <col min="16144" max="16384" width="9.140625" style="140"/>
  </cols>
  <sheetData>
    <row r="1" spans="1:21" x14ac:dyDescent="0.25">
      <c r="A1" s="139" t="s">
        <v>210</v>
      </c>
      <c r="O1" s="141"/>
    </row>
    <row r="2" spans="1:21" x14ac:dyDescent="0.25">
      <c r="A2" s="340" t="s">
        <v>211</v>
      </c>
      <c r="B2" s="340"/>
      <c r="C2" s="340"/>
      <c r="D2" s="340"/>
      <c r="E2" s="340"/>
      <c r="F2" s="340"/>
      <c r="G2" s="340"/>
      <c r="H2" s="340"/>
      <c r="I2" s="340"/>
      <c r="J2" s="340"/>
      <c r="K2" s="340"/>
      <c r="L2" s="340"/>
      <c r="M2" s="340"/>
      <c r="N2" s="340"/>
      <c r="O2" s="340"/>
      <c r="P2" s="340"/>
      <c r="Q2" s="340"/>
      <c r="R2" s="340"/>
      <c r="S2" s="340"/>
      <c r="T2" s="340"/>
      <c r="U2" s="340"/>
    </row>
    <row r="3" spans="1:21" x14ac:dyDescent="0.25">
      <c r="A3" s="142" t="s">
        <v>300</v>
      </c>
      <c r="O3" s="141"/>
    </row>
    <row r="4" spans="1:21" ht="19.5" customHeight="1" x14ac:dyDescent="0.25">
      <c r="A4" s="139" t="str">
        <f>'1. паспорт описание'!A9:D9</f>
        <v>О_0000000829</v>
      </c>
      <c r="C4" s="143"/>
      <c r="O4" s="141"/>
    </row>
    <row r="5" spans="1:21" ht="19.5" hidden="1" customHeight="1" x14ac:dyDescent="0.3">
      <c r="O5" s="144"/>
    </row>
    <row r="6" spans="1:21" ht="19.5" hidden="1" customHeight="1" x14ac:dyDescent="0.3">
      <c r="O6" s="145" t="s">
        <v>212</v>
      </c>
    </row>
    <row r="7" spans="1:21" ht="19.5" hidden="1" customHeight="1" x14ac:dyDescent="0.3">
      <c r="O7" s="146" t="s">
        <v>213</v>
      </c>
    </row>
    <row r="8" spans="1:21" ht="18.75" hidden="1" x14ac:dyDescent="0.3">
      <c r="O8" s="146" t="s">
        <v>210</v>
      </c>
    </row>
    <row r="9" spans="1:21" ht="18.75" hidden="1" x14ac:dyDescent="0.3">
      <c r="O9" s="146"/>
    </row>
    <row r="10" spans="1:21" ht="18.75" hidden="1" x14ac:dyDescent="0.3">
      <c r="O10" s="146" t="s">
        <v>214</v>
      </c>
    </row>
    <row r="11" spans="1:21" ht="18.75" hidden="1" x14ac:dyDescent="0.3">
      <c r="O11" s="144" t="s">
        <v>215</v>
      </c>
    </row>
    <row r="12" spans="1:21" hidden="1" x14ac:dyDescent="0.25">
      <c r="O12" s="141"/>
    </row>
    <row r="13" spans="1:21" ht="34.5" customHeight="1" x14ac:dyDescent="0.25">
      <c r="A13" s="341" t="str">
        <f>"Финансовая модель по проекту инвестиционной программы"</f>
        <v>Финансовая модель по проекту инвестиционной программы</v>
      </c>
      <c r="B13" s="341"/>
      <c r="C13" s="341"/>
      <c r="D13" s="341"/>
      <c r="E13" s="341"/>
      <c r="F13" s="341"/>
      <c r="G13" s="341"/>
      <c r="H13" s="341"/>
      <c r="I13" s="341"/>
      <c r="J13" s="341"/>
      <c r="K13" s="341"/>
      <c r="L13" s="341"/>
      <c r="M13" s="341"/>
      <c r="N13" s="341"/>
      <c r="O13" s="341"/>
    </row>
    <row r="14" spans="1:21" ht="27" customHeight="1" x14ac:dyDescent="0.25">
      <c r="A14" s="342" t="str">
        <f>'1. паспорт описание'!A12:D12</f>
        <v>Приобретение информационно-вычислительной техники</v>
      </c>
      <c r="B14" s="342"/>
      <c r="C14" s="342"/>
      <c r="D14" s="342"/>
      <c r="E14" s="342"/>
      <c r="F14" s="342"/>
      <c r="G14" s="342"/>
      <c r="H14" s="342"/>
      <c r="I14" s="342"/>
      <c r="J14" s="342"/>
      <c r="K14" s="342"/>
      <c r="L14" s="342"/>
      <c r="M14" s="342"/>
      <c r="N14" s="342"/>
      <c r="O14" s="342"/>
    </row>
    <row r="15" spans="1:21" ht="30.75" customHeight="1" x14ac:dyDescent="0.25">
      <c r="A15" s="147"/>
      <c r="B15" s="147"/>
      <c r="C15" s="147"/>
      <c r="D15" s="147"/>
      <c r="E15" s="147"/>
      <c r="F15" s="147"/>
      <c r="G15" s="147"/>
      <c r="H15" s="147"/>
      <c r="I15" s="147"/>
      <c r="J15" s="147"/>
      <c r="K15" s="147"/>
      <c r="L15" s="147"/>
      <c r="M15" s="147"/>
      <c r="N15" s="147"/>
      <c r="O15" s="147"/>
    </row>
    <row r="16" spans="1:21" x14ac:dyDescent="0.25">
      <c r="A16" s="148"/>
    </row>
    <row r="17" spans="1:18" ht="16.5" thickBot="1" x14ac:dyDescent="0.3">
      <c r="A17" s="149" t="s">
        <v>118</v>
      </c>
      <c r="B17" s="149" t="s">
        <v>0</v>
      </c>
      <c r="C17" s="149"/>
      <c r="D17" s="149"/>
      <c r="E17" s="149"/>
      <c r="F17" s="149"/>
      <c r="H17" s="150"/>
      <c r="I17" s="151"/>
      <c r="J17" s="151"/>
      <c r="K17" s="151"/>
      <c r="L17" s="151"/>
    </row>
    <row r="18" spans="1:18" ht="23.25" customHeight="1" x14ac:dyDescent="0.25">
      <c r="A18" s="152" t="s">
        <v>216</v>
      </c>
      <c r="B18" s="153">
        <f>SUM(B20:B24)</f>
        <v>2036.5050000000006</v>
      </c>
      <c r="C18" s="149"/>
      <c r="D18" s="149"/>
      <c r="E18" s="149"/>
      <c r="F18" s="149"/>
      <c r="H18" s="150"/>
      <c r="I18" s="151"/>
      <c r="J18" s="151"/>
      <c r="K18" s="151"/>
      <c r="L18" s="151"/>
    </row>
    <row r="19" spans="1:18" ht="21" customHeight="1" x14ac:dyDescent="0.25">
      <c r="A19" s="155" t="s">
        <v>217</v>
      </c>
      <c r="B19" s="156"/>
      <c r="C19" s="143"/>
      <c r="D19" s="143"/>
      <c r="E19" s="143"/>
      <c r="F19" s="143"/>
    </row>
    <row r="20" spans="1:18" ht="39" customHeight="1" x14ac:dyDescent="0.25">
      <c r="A20" s="280" t="s">
        <v>291</v>
      </c>
      <c r="B20" s="156">
        <f>'[61]2029'!$D$53</f>
        <v>2036.5050000000006</v>
      </c>
      <c r="C20" s="143"/>
      <c r="D20" s="143"/>
      <c r="E20" s="143"/>
      <c r="F20" s="143"/>
      <c r="H20" s="157"/>
      <c r="I20" s="154"/>
      <c r="J20" s="154"/>
      <c r="K20" s="154"/>
      <c r="L20" s="154"/>
    </row>
    <row r="21" spans="1:18" ht="24.95" hidden="1" customHeight="1" x14ac:dyDescent="0.25">
      <c r="A21" s="281"/>
      <c r="B21" s="156"/>
      <c r="C21" s="143"/>
      <c r="D21" s="143"/>
      <c r="E21" s="143"/>
      <c r="F21" s="143"/>
      <c r="H21" s="339"/>
      <c r="I21" s="339"/>
      <c r="J21" s="154"/>
      <c r="K21" s="158"/>
      <c r="L21" s="154"/>
    </row>
    <row r="22" spans="1:18" ht="24.95" hidden="1" customHeight="1" x14ac:dyDescent="0.25">
      <c r="A22" s="281"/>
      <c r="B22" s="156"/>
      <c r="C22" s="143"/>
      <c r="D22" s="159"/>
      <c r="E22" s="160"/>
      <c r="F22" s="160"/>
      <c r="H22" s="339"/>
      <c r="I22" s="339"/>
      <c r="J22" s="154"/>
      <c r="K22" s="158"/>
      <c r="L22" s="154"/>
    </row>
    <row r="23" spans="1:18" ht="24.95" hidden="1" customHeight="1" x14ac:dyDescent="0.25">
      <c r="A23" s="281"/>
      <c r="B23" s="156"/>
      <c r="C23" s="143"/>
      <c r="D23" s="143"/>
      <c r="E23" s="143"/>
      <c r="F23" s="143"/>
      <c r="H23" s="339"/>
      <c r="I23" s="339"/>
      <c r="J23" s="154"/>
      <c r="K23" s="161"/>
      <c r="L23" s="154"/>
    </row>
    <row r="24" spans="1:18" ht="24.95" hidden="1" customHeight="1" x14ac:dyDescent="0.25">
      <c r="A24" s="281"/>
      <c r="B24" s="156"/>
      <c r="C24" s="143"/>
      <c r="D24" s="143"/>
      <c r="E24" s="143"/>
      <c r="F24" s="143"/>
      <c r="H24" s="339"/>
      <c r="I24" s="339"/>
      <c r="J24" s="154"/>
      <c r="K24" s="162"/>
      <c r="L24" s="154"/>
    </row>
    <row r="25" spans="1:18" hidden="1" x14ac:dyDescent="0.25">
      <c r="A25" s="163" t="s">
        <v>294</v>
      </c>
      <c r="B25" s="178">
        <v>0</v>
      </c>
      <c r="C25" s="143"/>
      <c r="D25" s="143"/>
      <c r="E25" s="143"/>
      <c r="F25" s="143"/>
      <c r="H25" s="154"/>
      <c r="I25" s="154"/>
      <c r="J25" s="154"/>
      <c r="K25" s="154"/>
      <c r="L25" s="154"/>
    </row>
    <row r="26" spans="1:18" ht="27" hidden="1" customHeight="1" x14ac:dyDescent="0.25">
      <c r="A26" s="163" t="s">
        <v>295</v>
      </c>
      <c r="B26" s="164"/>
      <c r="C26" s="143"/>
      <c r="D26" s="143"/>
      <c r="E26" s="143"/>
      <c r="F26" s="143"/>
      <c r="H26" s="157"/>
      <c r="I26" s="154"/>
      <c r="J26" s="154"/>
      <c r="K26" s="154"/>
      <c r="L26" s="154"/>
      <c r="N26" s="154"/>
      <c r="O26" s="154"/>
      <c r="R26" s="165"/>
    </row>
    <row r="27" spans="1:18" ht="39.75" hidden="1" customHeight="1" outlineLevel="1" x14ac:dyDescent="0.25">
      <c r="A27" s="163" t="s">
        <v>296</v>
      </c>
      <c r="B27" s="166"/>
      <c r="C27" s="143"/>
      <c r="D27" s="143"/>
      <c r="E27" s="143"/>
      <c r="F27" s="143"/>
      <c r="H27" s="339"/>
      <c r="I27" s="339"/>
      <c r="J27" s="154"/>
      <c r="K27" s="158"/>
      <c r="L27" s="154"/>
      <c r="N27" s="154"/>
      <c r="O27" s="154"/>
    </row>
    <row r="28" spans="1:18" ht="16.5" outlineLevel="1" thickBot="1" x14ac:dyDescent="0.3">
      <c r="A28" s="186" t="s">
        <v>297</v>
      </c>
      <c r="B28" s="282">
        <v>3</v>
      </c>
      <c r="C28" s="143"/>
      <c r="D28" s="143"/>
      <c r="E28" s="143"/>
      <c r="F28" s="143"/>
      <c r="H28" s="339"/>
      <c r="I28" s="339"/>
      <c r="J28" s="154"/>
      <c r="K28" s="158"/>
      <c r="L28" s="154"/>
      <c r="N28" s="154"/>
      <c r="O28" s="154"/>
    </row>
    <row r="29" spans="1:18" ht="33" hidden="1" customHeight="1" outlineLevel="1" x14ac:dyDescent="0.25">
      <c r="A29" s="155" t="s">
        <v>298</v>
      </c>
      <c r="B29" s="283"/>
      <c r="C29" s="143"/>
      <c r="D29" s="143"/>
      <c r="E29" s="143"/>
      <c r="F29" s="143"/>
      <c r="H29" s="343"/>
      <c r="I29" s="343"/>
      <c r="J29" s="154"/>
      <c r="K29" s="161"/>
      <c r="L29" s="154"/>
      <c r="N29" s="154"/>
      <c r="O29" s="154"/>
    </row>
    <row r="30" spans="1:18" ht="16.5" hidden="1" outlineLevel="1" thickBot="1" x14ac:dyDescent="0.3">
      <c r="A30" s="163" t="s">
        <v>218</v>
      </c>
      <c r="B30" s="166"/>
      <c r="C30" s="143"/>
      <c r="D30" s="143"/>
      <c r="E30" s="143"/>
      <c r="F30" s="143"/>
      <c r="H30" s="339"/>
      <c r="I30" s="339"/>
      <c r="J30" s="154"/>
      <c r="K30" s="162"/>
      <c r="L30" s="154"/>
      <c r="N30" s="154"/>
      <c r="O30" s="154"/>
    </row>
    <row r="31" spans="1:18" ht="16.5" hidden="1" outlineLevel="1" thickBot="1" x14ac:dyDescent="0.3">
      <c r="A31" s="186" t="s">
        <v>219</v>
      </c>
      <c r="B31" s="166"/>
      <c r="C31" s="143"/>
      <c r="D31" s="143"/>
      <c r="E31" s="143"/>
      <c r="F31" s="143"/>
      <c r="H31" s="154"/>
      <c r="I31" s="154"/>
      <c r="J31" s="154"/>
      <c r="K31" s="154"/>
      <c r="L31" s="154"/>
      <c r="N31" s="154"/>
      <c r="O31" s="154"/>
    </row>
    <row r="32" spans="1:18" ht="16.5" hidden="1" outlineLevel="1" thickBot="1" x14ac:dyDescent="0.3">
      <c r="A32" s="152" t="s">
        <v>220</v>
      </c>
      <c r="B32" s="168">
        <v>1.65</v>
      </c>
      <c r="C32" s="143"/>
      <c r="D32" s="143"/>
      <c r="E32" s="143"/>
      <c r="F32" s="143"/>
      <c r="H32" s="154"/>
      <c r="I32" s="154"/>
      <c r="J32" s="154"/>
      <c r="K32" s="154"/>
      <c r="L32" s="154"/>
    </row>
    <row r="33" spans="1:6" ht="16.5" hidden="1" outlineLevel="1" thickBot="1" x14ac:dyDescent="0.3">
      <c r="A33" s="167" t="s">
        <v>221</v>
      </c>
      <c r="B33" s="169">
        <v>4</v>
      </c>
      <c r="C33" s="143"/>
      <c r="D33" s="143"/>
      <c r="E33" s="143"/>
      <c r="F33" s="143"/>
    </row>
    <row r="34" spans="1:6" ht="16.5" hidden="1" outlineLevel="1" thickBot="1" x14ac:dyDescent="0.3">
      <c r="A34" s="167" t="s">
        <v>117</v>
      </c>
      <c r="B34" s="169">
        <v>4</v>
      </c>
      <c r="C34" s="143"/>
      <c r="D34" s="143"/>
      <c r="E34" s="143"/>
      <c r="F34" s="143"/>
    </row>
    <row r="35" spans="1:6" ht="16.5" hidden="1" outlineLevel="1" thickBot="1" x14ac:dyDescent="0.3">
      <c r="A35" s="155" t="s">
        <v>222</v>
      </c>
      <c r="B35" s="170">
        <v>10.16</v>
      </c>
      <c r="C35" s="143"/>
      <c r="D35" s="143"/>
      <c r="E35" s="143"/>
      <c r="F35" s="143"/>
    </row>
    <row r="36" spans="1:6" ht="16.5" hidden="1" outlineLevel="1" thickBot="1" x14ac:dyDescent="0.3">
      <c r="A36" s="163" t="s">
        <v>221</v>
      </c>
      <c r="B36" s="169">
        <v>4.4000000000000004</v>
      </c>
      <c r="C36" s="143"/>
      <c r="D36" s="143"/>
      <c r="E36" s="143"/>
      <c r="F36" s="143"/>
    </row>
    <row r="37" spans="1:6" ht="16.5" hidden="1" outlineLevel="1" thickBot="1" x14ac:dyDescent="0.3">
      <c r="A37" s="163" t="s">
        <v>117</v>
      </c>
      <c r="B37" s="169">
        <v>4</v>
      </c>
      <c r="C37" s="143"/>
      <c r="D37" s="143"/>
      <c r="E37" s="143"/>
      <c r="F37" s="143"/>
    </row>
    <row r="38" spans="1:6" ht="16.5" hidden="1" customHeight="1" outlineLevel="1" x14ac:dyDescent="0.25">
      <c r="A38" s="171" t="s">
        <v>223</v>
      </c>
      <c r="B38" s="172">
        <v>142.76</v>
      </c>
      <c r="C38" s="173"/>
      <c r="D38" s="174"/>
      <c r="E38" s="143"/>
      <c r="F38" s="143"/>
    </row>
    <row r="39" spans="1:6" ht="16.5" hidden="1" outlineLevel="1" thickBot="1" x14ac:dyDescent="0.3">
      <c r="A39" s="163" t="s">
        <v>224</v>
      </c>
      <c r="B39" s="169">
        <v>12</v>
      </c>
      <c r="C39" s="173"/>
      <c r="D39" s="174"/>
      <c r="E39" s="143"/>
      <c r="F39" s="143"/>
    </row>
    <row r="40" spans="1:6" ht="16.5" hidden="1" outlineLevel="1" thickBot="1" x14ac:dyDescent="0.3">
      <c r="A40" s="163" t="s">
        <v>225</v>
      </c>
      <c r="B40" s="169">
        <v>12</v>
      </c>
      <c r="C40" s="173"/>
      <c r="D40" s="174"/>
      <c r="E40" s="143"/>
      <c r="F40" s="143"/>
    </row>
    <row r="41" spans="1:6" ht="15" hidden="1" customHeight="1" outlineLevel="1" x14ac:dyDescent="0.25">
      <c r="A41" s="171" t="s">
        <v>226</v>
      </c>
      <c r="B41" s="172">
        <v>209.91</v>
      </c>
      <c r="C41" s="173"/>
      <c r="D41" s="174"/>
      <c r="E41" s="143"/>
      <c r="F41" s="143"/>
    </row>
    <row r="42" spans="1:6" ht="16.5" hidden="1" thickBot="1" x14ac:dyDescent="0.3">
      <c r="A42" s="163" t="s">
        <v>224</v>
      </c>
      <c r="B42" s="169">
        <v>12</v>
      </c>
      <c r="C42" s="173"/>
      <c r="D42" s="174"/>
      <c r="E42" s="143"/>
      <c r="F42" s="143"/>
    </row>
    <row r="43" spans="1:6" ht="16.5" hidden="1" outlineLevel="1" thickBot="1" x14ac:dyDescent="0.3">
      <c r="A43" s="163" t="s">
        <v>225</v>
      </c>
      <c r="B43" s="169">
        <v>12</v>
      </c>
      <c r="C43" s="173"/>
      <c r="D43" s="174"/>
      <c r="E43" s="143"/>
      <c r="F43" s="143"/>
    </row>
    <row r="44" spans="1:6" ht="16.5" hidden="1" outlineLevel="1" thickBot="1" x14ac:dyDescent="0.3">
      <c r="A44" s="175" t="s">
        <v>227</v>
      </c>
      <c r="B44" s="172">
        <f>1472.41</f>
        <v>1472.41</v>
      </c>
      <c r="C44" s="176"/>
      <c r="D44" s="176"/>
      <c r="E44" s="143"/>
      <c r="F44" s="143"/>
    </row>
    <row r="45" spans="1:6" ht="16.5" hidden="1" outlineLevel="1" thickBot="1" x14ac:dyDescent="0.3">
      <c r="A45" s="177" t="s">
        <v>228</v>
      </c>
      <c r="B45" s="178"/>
      <c r="C45" s="173"/>
      <c r="D45" s="143"/>
      <c r="E45" s="143"/>
      <c r="F45" s="143"/>
    </row>
    <row r="46" spans="1:6" ht="16.5" hidden="1" thickBot="1" x14ac:dyDescent="0.3">
      <c r="A46" s="175" t="s">
        <v>229</v>
      </c>
      <c r="B46" s="169">
        <v>25</v>
      </c>
      <c r="C46" s="179"/>
      <c r="D46" s="179"/>
      <c r="E46" s="179"/>
      <c r="F46" s="179"/>
    </row>
    <row r="47" spans="1:6" ht="16.5" hidden="1" thickBot="1" x14ac:dyDescent="0.3">
      <c r="A47" s="175" t="s">
        <v>230</v>
      </c>
      <c r="B47" s="169">
        <v>25</v>
      </c>
      <c r="C47" s="179"/>
      <c r="D47" s="179"/>
      <c r="E47" s="179"/>
      <c r="F47" s="179"/>
    </row>
    <row r="48" spans="1:6" ht="16.5" hidden="1" thickBot="1" x14ac:dyDescent="0.3">
      <c r="A48" s="175" t="s">
        <v>96</v>
      </c>
      <c r="B48" s="180">
        <v>0.2</v>
      </c>
      <c r="C48" s="179"/>
      <c r="D48" s="179"/>
      <c r="E48" s="179"/>
      <c r="F48" s="179"/>
    </row>
    <row r="49" spans="1:27" x14ac:dyDescent="0.25">
      <c r="A49" s="152" t="str">
        <f>A82</f>
        <v>Оплата труда с отчислениями</v>
      </c>
      <c r="B49" s="170">
        <v>0</v>
      </c>
      <c r="C49" s="179"/>
      <c r="D49" s="179"/>
      <c r="E49" s="179"/>
      <c r="F49" s="179"/>
    </row>
    <row r="50" spans="1:27" x14ac:dyDescent="0.25">
      <c r="A50" s="163" t="str">
        <f>A83</f>
        <v>Вспомогательные материалы</v>
      </c>
      <c r="B50" s="181"/>
      <c r="C50" s="143"/>
      <c r="D50" s="143"/>
      <c r="E50" s="143"/>
      <c r="F50" s="143"/>
    </row>
    <row r="51" spans="1:27" ht="31.5" x14ac:dyDescent="0.25">
      <c r="A51" s="171" t="str">
        <f>A84</f>
        <v>Прочие расходы (без амортизации, арендной платы + транспортные расходы)</v>
      </c>
      <c r="B51" s="169"/>
      <c r="C51" s="182"/>
      <c r="D51" s="182"/>
      <c r="E51" s="182"/>
      <c r="F51" s="182"/>
    </row>
    <row r="52" spans="1:27" ht="16.5" hidden="1" thickBot="1" x14ac:dyDescent="0.3">
      <c r="A52" s="175" t="s">
        <v>116</v>
      </c>
      <c r="B52" s="180">
        <v>0.1</v>
      </c>
      <c r="C52" s="182"/>
      <c r="D52" s="182"/>
      <c r="E52" s="182"/>
      <c r="F52" s="182"/>
    </row>
    <row r="53" spans="1:27" hidden="1" x14ac:dyDescent="0.25">
      <c r="A53" s="183"/>
      <c r="B53" s="184"/>
      <c r="C53" s="182"/>
      <c r="D53" s="182"/>
      <c r="E53" s="182"/>
      <c r="F53" s="182"/>
    </row>
    <row r="54" spans="1:27" hidden="1" x14ac:dyDescent="0.25">
      <c r="A54" s="163" t="s">
        <v>231</v>
      </c>
      <c r="B54" s="185">
        <v>246.85</v>
      </c>
      <c r="C54" s="182"/>
      <c r="D54" s="182"/>
      <c r="E54" s="182"/>
      <c r="F54" s="182"/>
    </row>
    <row r="55" spans="1:27" ht="16.5" hidden="1" thickBot="1" x14ac:dyDescent="0.3">
      <c r="A55" s="186" t="s">
        <v>232</v>
      </c>
      <c r="B55" s="187">
        <v>515240.19</v>
      </c>
      <c r="C55" s="182"/>
      <c r="D55" s="182"/>
      <c r="E55" s="182"/>
      <c r="F55" s="182"/>
    </row>
    <row r="56" spans="1:27" hidden="1" x14ac:dyDescent="0.25">
      <c r="A56" s="155" t="s">
        <v>233</v>
      </c>
      <c r="B56" s="188">
        <v>2</v>
      </c>
      <c r="C56" s="182"/>
      <c r="D56" s="182"/>
      <c r="E56" s="182"/>
      <c r="F56" s="182"/>
    </row>
    <row r="57" spans="1:27" hidden="1" x14ac:dyDescent="0.25">
      <c r="A57" s="163" t="s">
        <v>115</v>
      </c>
      <c r="B57" s="189">
        <v>8.8999999999999996E-2</v>
      </c>
      <c r="C57" s="182"/>
      <c r="D57" s="182"/>
      <c r="E57" s="182"/>
      <c r="F57" s="182"/>
    </row>
    <row r="58" spans="1:27" hidden="1" outlineLevel="1" x14ac:dyDescent="0.25">
      <c r="A58" s="163" t="s">
        <v>114</v>
      </c>
      <c r="B58" s="190">
        <v>8.8999999999999996E-2</v>
      </c>
      <c r="C58" s="182"/>
      <c r="D58" s="182"/>
      <c r="E58" s="182"/>
      <c r="F58" s="182"/>
    </row>
    <row r="59" spans="1:27" hidden="1" outlineLevel="1" x14ac:dyDescent="0.25">
      <c r="A59" s="163" t="s">
        <v>113</v>
      </c>
      <c r="B59" s="190">
        <v>0</v>
      </c>
      <c r="C59" s="182"/>
      <c r="D59" s="182"/>
      <c r="E59" s="182"/>
      <c r="F59" s="182"/>
    </row>
    <row r="60" spans="1:27" s="148" customFormat="1" hidden="1" x14ac:dyDescent="0.25">
      <c r="A60" s="163" t="s">
        <v>112</v>
      </c>
      <c r="B60" s="190">
        <v>0.11</v>
      </c>
      <c r="C60" s="182"/>
      <c r="D60" s="182"/>
      <c r="E60" s="182"/>
      <c r="F60" s="182"/>
      <c r="G60" s="140"/>
      <c r="H60" s="140"/>
      <c r="I60" s="140"/>
      <c r="J60" s="140"/>
      <c r="K60" s="140"/>
      <c r="L60" s="140"/>
      <c r="M60" s="140"/>
      <c r="N60" s="140"/>
      <c r="O60" s="140"/>
      <c r="P60" s="140"/>
      <c r="Q60" s="140"/>
      <c r="R60" s="140"/>
      <c r="S60" s="140"/>
      <c r="T60" s="140"/>
      <c r="U60" s="140"/>
      <c r="V60" s="140"/>
    </row>
    <row r="61" spans="1:27" hidden="1" x14ac:dyDescent="0.25">
      <c r="A61" s="163" t="s">
        <v>111</v>
      </c>
      <c r="B61" s="190">
        <f>1-B59</f>
        <v>1</v>
      </c>
      <c r="C61" s="182"/>
      <c r="D61" s="182"/>
      <c r="E61" s="182"/>
      <c r="F61" s="182"/>
    </row>
    <row r="62" spans="1:27" ht="16.5" hidden="1" thickBot="1" x14ac:dyDescent="0.3">
      <c r="A62" s="175" t="s">
        <v>234</v>
      </c>
      <c r="B62" s="191">
        <f>B61*B60+B59*B58*(1-B48)</f>
        <v>0.11</v>
      </c>
      <c r="C62" s="182"/>
      <c r="D62" s="182"/>
      <c r="E62" s="182"/>
      <c r="F62" s="182"/>
      <c r="W62" s="192"/>
      <c r="X62" s="192"/>
      <c r="Y62" s="192"/>
      <c r="Z62" s="192"/>
      <c r="AA62" s="192"/>
    </row>
    <row r="63" spans="1:27" hidden="1" x14ac:dyDescent="0.25">
      <c r="A63" s="193" t="s">
        <v>110</v>
      </c>
      <c r="B63" s="194">
        <v>1</v>
      </c>
      <c r="C63" s="194">
        <f>B63+1</f>
        <v>2</v>
      </c>
      <c r="D63" s="194">
        <f t="shared" ref="D63:P63" si="0">C63+1</f>
        <v>3</v>
      </c>
      <c r="E63" s="194">
        <f t="shared" si="0"/>
        <v>4</v>
      </c>
      <c r="F63" s="194">
        <f t="shared" si="0"/>
        <v>5</v>
      </c>
      <c r="G63" s="194">
        <f t="shared" si="0"/>
        <v>6</v>
      </c>
      <c r="H63" s="194">
        <f t="shared" si="0"/>
        <v>7</v>
      </c>
      <c r="I63" s="194">
        <f t="shared" si="0"/>
        <v>8</v>
      </c>
      <c r="J63" s="194">
        <f t="shared" si="0"/>
        <v>9</v>
      </c>
      <c r="K63" s="194">
        <f t="shared" si="0"/>
        <v>10</v>
      </c>
      <c r="L63" s="194">
        <f t="shared" si="0"/>
        <v>11</v>
      </c>
      <c r="M63" s="194">
        <f t="shared" si="0"/>
        <v>12</v>
      </c>
      <c r="N63" s="194">
        <f t="shared" si="0"/>
        <v>13</v>
      </c>
      <c r="O63" s="194">
        <f t="shared" si="0"/>
        <v>14</v>
      </c>
      <c r="P63" s="194">
        <f t="shared" si="0"/>
        <v>15</v>
      </c>
      <c r="Q63" s="194">
        <f>P63+1</f>
        <v>16</v>
      </c>
      <c r="R63" s="194">
        <f>Q63+1</f>
        <v>17</v>
      </c>
      <c r="S63" s="194">
        <f>R63+1</f>
        <v>18</v>
      </c>
      <c r="T63" s="194">
        <f>S63+1</f>
        <v>19</v>
      </c>
      <c r="U63" s="195">
        <f>T63+1</f>
        <v>20</v>
      </c>
      <c r="V63" s="148"/>
      <c r="W63" s="192"/>
      <c r="X63" s="192"/>
      <c r="Y63" s="192"/>
      <c r="Z63" s="192"/>
      <c r="AA63" s="192"/>
    </row>
    <row r="64" spans="1:27" hidden="1" x14ac:dyDescent="0.25">
      <c r="A64" s="196" t="s">
        <v>109</v>
      </c>
      <c r="B64" s="197">
        <v>0.04</v>
      </c>
      <c r="C64" s="197">
        <v>0.04</v>
      </c>
      <c r="D64" s="197">
        <v>0.04</v>
      </c>
      <c r="E64" s="197">
        <v>0.04</v>
      </c>
      <c r="F64" s="197">
        <v>0.04</v>
      </c>
      <c r="G64" s="197">
        <v>0.04</v>
      </c>
      <c r="H64" s="197">
        <v>0.04</v>
      </c>
      <c r="I64" s="197">
        <v>0.04</v>
      </c>
      <c r="J64" s="197">
        <v>0.04</v>
      </c>
      <c r="K64" s="197">
        <v>0.04</v>
      </c>
      <c r="L64" s="197">
        <v>0.04</v>
      </c>
      <c r="M64" s="197">
        <v>0.04</v>
      </c>
      <c r="N64" s="197">
        <v>0.04</v>
      </c>
      <c r="O64" s="197">
        <v>0.04</v>
      </c>
      <c r="P64" s="197">
        <v>0.04</v>
      </c>
      <c r="Q64" s="197">
        <v>0.04</v>
      </c>
      <c r="R64" s="197">
        <v>0.04</v>
      </c>
      <c r="S64" s="197">
        <v>0.04</v>
      </c>
      <c r="T64" s="197">
        <v>0.04</v>
      </c>
      <c r="U64" s="198">
        <v>0.04</v>
      </c>
      <c r="W64" s="192"/>
      <c r="X64" s="192"/>
      <c r="Y64" s="192"/>
      <c r="Z64" s="192"/>
      <c r="AA64" s="192"/>
    </row>
    <row r="65" spans="1:27" hidden="1" x14ac:dyDescent="0.25">
      <c r="A65" s="196" t="s">
        <v>108</v>
      </c>
      <c r="B65" s="197">
        <v>0.04</v>
      </c>
      <c r="C65" s="197">
        <f>(1+B65)*(1+C64)-1</f>
        <v>8.1600000000000117E-2</v>
      </c>
      <c r="D65" s="197">
        <f t="shared" ref="D65:U65" si="1">(1+C65)*(1+D64)-1</f>
        <v>0.12486400000000009</v>
      </c>
      <c r="E65" s="197">
        <f t="shared" si="1"/>
        <v>0.16985856000000021</v>
      </c>
      <c r="F65" s="197">
        <f t="shared" si="1"/>
        <v>0.21665290240000035</v>
      </c>
      <c r="G65" s="197">
        <f t="shared" si="1"/>
        <v>0.26531901849600037</v>
      </c>
      <c r="H65" s="197">
        <f t="shared" si="1"/>
        <v>0.31593177923584048</v>
      </c>
      <c r="I65" s="197">
        <f t="shared" si="1"/>
        <v>0.3685690504052741</v>
      </c>
      <c r="J65" s="197">
        <f t="shared" si="1"/>
        <v>0.42331181242148519</v>
      </c>
      <c r="K65" s="197">
        <f t="shared" si="1"/>
        <v>0.48024428491834459</v>
      </c>
      <c r="L65" s="197">
        <f t="shared" si="1"/>
        <v>0.53945405631507848</v>
      </c>
      <c r="M65" s="197">
        <f t="shared" si="1"/>
        <v>0.60103221856768174</v>
      </c>
      <c r="N65" s="197">
        <f t="shared" si="1"/>
        <v>0.66507350731038906</v>
      </c>
      <c r="O65" s="197">
        <f t="shared" si="1"/>
        <v>0.73167644760280459</v>
      </c>
      <c r="P65" s="197">
        <f t="shared" si="1"/>
        <v>0.80094350550691673</v>
      </c>
      <c r="Q65" s="197">
        <f t="shared" si="1"/>
        <v>0.87298124572719349</v>
      </c>
      <c r="R65" s="197">
        <f>(1+Q65)*(1+R64)-1</f>
        <v>0.94790049555628131</v>
      </c>
      <c r="S65" s="197">
        <f>(1+R65)*(1+S64)-1</f>
        <v>1.0258165153785326</v>
      </c>
      <c r="T65" s="197">
        <f t="shared" si="1"/>
        <v>1.1068491759936738</v>
      </c>
      <c r="U65" s="198">
        <f t="shared" si="1"/>
        <v>1.1911231430334208</v>
      </c>
      <c r="V65" s="192"/>
      <c r="W65" s="192"/>
      <c r="X65" s="192"/>
      <c r="Y65" s="192"/>
      <c r="Z65" s="192"/>
      <c r="AA65" s="192"/>
    </row>
    <row r="66" spans="1:27" ht="16.5" hidden="1" thickBot="1" x14ac:dyDescent="0.3">
      <c r="A66" s="199" t="s">
        <v>235</v>
      </c>
      <c r="B66" s="200">
        <v>0</v>
      </c>
      <c r="C66" s="201">
        <f>B123</f>
        <v>0</v>
      </c>
      <c r="D66" s="201">
        <f>$C$123*(1+D65)</f>
        <v>0</v>
      </c>
      <c r="E66" s="201">
        <f t="shared" ref="E66:U66" si="2">$D$123*(1+E65)</f>
        <v>0</v>
      </c>
      <c r="F66" s="201">
        <f t="shared" si="2"/>
        <v>0</v>
      </c>
      <c r="G66" s="201">
        <f t="shared" si="2"/>
        <v>0</v>
      </c>
      <c r="H66" s="201">
        <f t="shared" si="2"/>
        <v>0</v>
      </c>
      <c r="I66" s="201">
        <f t="shared" si="2"/>
        <v>0</v>
      </c>
      <c r="J66" s="201">
        <f t="shared" si="2"/>
        <v>0</v>
      </c>
      <c r="K66" s="201">
        <f t="shared" si="2"/>
        <v>0</v>
      </c>
      <c r="L66" s="201">
        <f t="shared" si="2"/>
        <v>0</v>
      </c>
      <c r="M66" s="201">
        <f t="shared" si="2"/>
        <v>0</v>
      </c>
      <c r="N66" s="201">
        <f t="shared" si="2"/>
        <v>0</v>
      </c>
      <c r="O66" s="201">
        <f t="shared" si="2"/>
        <v>0</v>
      </c>
      <c r="P66" s="201">
        <f t="shared" si="2"/>
        <v>0</v>
      </c>
      <c r="Q66" s="201">
        <f t="shared" si="2"/>
        <v>0</v>
      </c>
      <c r="R66" s="201">
        <f t="shared" si="2"/>
        <v>0</v>
      </c>
      <c r="S66" s="201">
        <f t="shared" si="2"/>
        <v>0</v>
      </c>
      <c r="T66" s="201">
        <f t="shared" si="2"/>
        <v>0</v>
      </c>
      <c r="U66" s="202">
        <f t="shared" si="2"/>
        <v>0</v>
      </c>
      <c r="V66" s="192"/>
      <c r="W66" s="192"/>
      <c r="X66" s="192"/>
      <c r="Y66" s="192"/>
      <c r="Z66" s="192"/>
      <c r="AA66" s="192"/>
    </row>
    <row r="67" spans="1:27" hidden="1" x14ac:dyDescent="0.25">
      <c r="Q67" s="192"/>
      <c r="R67" s="192"/>
      <c r="S67" s="192"/>
      <c r="T67" s="192"/>
      <c r="U67" s="192"/>
      <c r="V67" s="192"/>
      <c r="W67" s="192"/>
      <c r="X67" s="192"/>
      <c r="Y67" s="192"/>
      <c r="Z67" s="192"/>
      <c r="AA67" s="192"/>
    </row>
    <row r="68" spans="1:27" s="154" customFormat="1" hidden="1" x14ac:dyDescent="0.25">
      <c r="A68" s="203" t="s">
        <v>236</v>
      </c>
      <c r="B68" s="194">
        <f t="shared" ref="B68:P68" si="3">B63</f>
        <v>1</v>
      </c>
      <c r="C68" s="194">
        <f t="shared" si="3"/>
        <v>2</v>
      </c>
      <c r="D68" s="194">
        <f t="shared" si="3"/>
        <v>3</v>
      </c>
      <c r="E68" s="194">
        <f t="shared" si="3"/>
        <v>4</v>
      </c>
      <c r="F68" s="194">
        <f t="shared" si="3"/>
        <v>5</v>
      </c>
      <c r="G68" s="194">
        <f t="shared" si="3"/>
        <v>6</v>
      </c>
      <c r="H68" s="194">
        <f t="shared" si="3"/>
        <v>7</v>
      </c>
      <c r="I68" s="194">
        <f t="shared" si="3"/>
        <v>8</v>
      </c>
      <c r="J68" s="194">
        <f t="shared" si="3"/>
        <v>9</v>
      </c>
      <c r="K68" s="194">
        <f t="shared" si="3"/>
        <v>10</v>
      </c>
      <c r="L68" s="194">
        <f t="shared" si="3"/>
        <v>11</v>
      </c>
      <c r="M68" s="194">
        <f t="shared" si="3"/>
        <v>12</v>
      </c>
      <c r="N68" s="194">
        <f t="shared" si="3"/>
        <v>13</v>
      </c>
      <c r="O68" s="194">
        <f t="shared" si="3"/>
        <v>14</v>
      </c>
      <c r="P68" s="194">
        <f t="shared" si="3"/>
        <v>15</v>
      </c>
      <c r="Q68" s="194">
        <f>P68+1</f>
        <v>16</v>
      </c>
      <c r="R68" s="194">
        <f>Q68+1</f>
        <v>17</v>
      </c>
      <c r="S68" s="194">
        <f>R68+1</f>
        <v>18</v>
      </c>
      <c r="T68" s="194">
        <f>S68+1</f>
        <v>19</v>
      </c>
      <c r="U68" s="195">
        <f>T68+1</f>
        <v>20</v>
      </c>
      <c r="V68" s="192"/>
    </row>
    <row r="69" spans="1:27" s="148" customFormat="1" hidden="1" x14ac:dyDescent="0.25">
      <c r="A69" s="196" t="s">
        <v>107</v>
      </c>
      <c r="B69" s="204">
        <v>0</v>
      </c>
      <c r="C69" s="204">
        <f>B69+B70-B71</f>
        <v>0</v>
      </c>
      <c r="D69" s="204">
        <f t="shared" ref="D69:P69" si="4">C69+C70-C71</f>
        <v>0</v>
      </c>
      <c r="E69" s="204">
        <f t="shared" si="4"/>
        <v>0</v>
      </c>
      <c r="F69" s="204">
        <f t="shared" si="4"/>
        <v>0</v>
      </c>
      <c r="G69" s="204">
        <f t="shared" si="4"/>
        <v>0</v>
      </c>
      <c r="H69" s="204">
        <f t="shared" si="4"/>
        <v>0</v>
      </c>
      <c r="I69" s="204">
        <f t="shared" si="4"/>
        <v>0</v>
      </c>
      <c r="J69" s="204">
        <f t="shared" si="4"/>
        <v>0</v>
      </c>
      <c r="K69" s="204">
        <f t="shared" si="4"/>
        <v>0</v>
      </c>
      <c r="L69" s="204">
        <f t="shared" si="4"/>
        <v>0</v>
      </c>
      <c r="M69" s="204">
        <f t="shared" si="4"/>
        <v>0</v>
      </c>
      <c r="N69" s="204">
        <f t="shared" si="4"/>
        <v>0</v>
      </c>
      <c r="O69" s="204">
        <f t="shared" si="4"/>
        <v>0</v>
      </c>
      <c r="P69" s="204">
        <f t="shared" si="4"/>
        <v>0</v>
      </c>
      <c r="Q69" s="204">
        <f>P69+P70-P71</f>
        <v>0</v>
      </c>
      <c r="R69" s="204">
        <f>Q69+Q70-Q71</f>
        <v>0</v>
      </c>
      <c r="S69" s="204">
        <f>R69+R70-R71</f>
        <v>0</v>
      </c>
      <c r="T69" s="204">
        <f>S69+S70-S71</f>
        <v>0</v>
      </c>
      <c r="U69" s="205">
        <f>T69+T70-T71</f>
        <v>0</v>
      </c>
      <c r="V69" s="192"/>
    </row>
    <row r="70" spans="1:27" ht="15" hidden="1" customHeight="1" x14ac:dyDescent="0.25">
      <c r="A70" s="196" t="s">
        <v>106</v>
      </c>
      <c r="B70" s="204">
        <f>B18*B31*B59*1.18</f>
        <v>0</v>
      </c>
      <c r="C70" s="204">
        <v>0</v>
      </c>
      <c r="D70" s="204">
        <v>0</v>
      </c>
      <c r="E70" s="204">
        <v>0</v>
      </c>
      <c r="F70" s="204">
        <v>0</v>
      </c>
      <c r="G70" s="204">
        <v>0</v>
      </c>
      <c r="H70" s="204">
        <v>0</v>
      </c>
      <c r="I70" s="204">
        <v>0</v>
      </c>
      <c r="J70" s="204">
        <v>0</v>
      </c>
      <c r="K70" s="204">
        <v>0</v>
      </c>
      <c r="L70" s="204">
        <v>0</v>
      </c>
      <c r="M70" s="204">
        <v>0</v>
      </c>
      <c r="N70" s="204">
        <v>0</v>
      </c>
      <c r="O70" s="204">
        <v>0</v>
      </c>
      <c r="P70" s="204">
        <v>0</v>
      </c>
      <c r="Q70" s="204">
        <v>0</v>
      </c>
      <c r="R70" s="204">
        <v>0</v>
      </c>
      <c r="S70" s="204">
        <v>0</v>
      </c>
      <c r="T70" s="204">
        <v>0</v>
      </c>
      <c r="U70" s="205">
        <v>0</v>
      </c>
      <c r="V70" s="192"/>
    </row>
    <row r="71" spans="1:27" hidden="1" outlineLevel="1" x14ac:dyDescent="0.25">
      <c r="A71" s="196" t="s">
        <v>105</v>
      </c>
      <c r="B71" s="204">
        <f>$B$70/$B$56</f>
        <v>0</v>
      </c>
      <c r="C71" s="204">
        <f t="shared" ref="C71:U71" si="5">IF(ROUND(C69,1)=0,0,B71+C70/$B$52)</f>
        <v>0</v>
      </c>
      <c r="D71" s="204">
        <f t="shared" si="5"/>
        <v>0</v>
      </c>
      <c r="E71" s="204">
        <f t="shared" si="5"/>
        <v>0</v>
      </c>
      <c r="F71" s="204">
        <f t="shared" si="5"/>
        <v>0</v>
      </c>
      <c r="G71" s="204">
        <f t="shared" si="5"/>
        <v>0</v>
      </c>
      <c r="H71" s="204">
        <f t="shared" si="5"/>
        <v>0</v>
      </c>
      <c r="I71" s="204">
        <f t="shared" si="5"/>
        <v>0</v>
      </c>
      <c r="J71" s="204">
        <f t="shared" si="5"/>
        <v>0</v>
      </c>
      <c r="K71" s="204">
        <f t="shared" si="5"/>
        <v>0</v>
      </c>
      <c r="L71" s="204">
        <f t="shared" si="5"/>
        <v>0</v>
      </c>
      <c r="M71" s="204">
        <f t="shared" si="5"/>
        <v>0</v>
      </c>
      <c r="N71" s="204">
        <f t="shared" si="5"/>
        <v>0</v>
      </c>
      <c r="O71" s="204">
        <f t="shared" si="5"/>
        <v>0</v>
      </c>
      <c r="P71" s="204">
        <f t="shared" si="5"/>
        <v>0</v>
      </c>
      <c r="Q71" s="204">
        <f t="shared" si="5"/>
        <v>0</v>
      </c>
      <c r="R71" s="204">
        <f t="shared" si="5"/>
        <v>0</v>
      </c>
      <c r="S71" s="204">
        <f t="shared" si="5"/>
        <v>0</v>
      </c>
      <c r="T71" s="204">
        <f t="shared" si="5"/>
        <v>0</v>
      </c>
      <c r="U71" s="205">
        <f t="shared" si="5"/>
        <v>0</v>
      </c>
      <c r="V71" s="154"/>
    </row>
    <row r="72" spans="1:27" ht="16.5" hidden="1" outlineLevel="1" thickBot="1" x14ac:dyDescent="0.3">
      <c r="A72" s="199" t="s">
        <v>104</v>
      </c>
      <c r="B72" s="206">
        <f t="shared" ref="B72:U72" si="6">AVERAGE(SUM(B69:B70),(SUM(B69:B70)-B71))*$B$58</f>
        <v>0</v>
      </c>
      <c r="C72" s="206">
        <f t="shared" si="6"/>
        <v>0</v>
      </c>
      <c r="D72" s="206">
        <f t="shared" si="6"/>
        <v>0</v>
      </c>
      <c r="E72" s="206">
        <f t="shared" si="6"/>
        <v>0</v>
      </c>
      <c r="F72" s="206">
        <f t="shared" si="6"/>
        <v>0</v>
      </c>
      <c r="G72" s="206">
        <f t="shared" si="6"/>
        <v>0</v>
      </c>
      <c r="H72" s="206">
        <f t="shared" si="6"/>
        <v>0</v>
      </c>
      <c r="I72" s="206">
        <f t="shared" si="6"/>
        <v>0</v>
      </c>
      <c r="J72" s="206">
        <f t="shared" si="6"/>
        <v>0</v>
      </c>
      <c r="K72" s="206">
        <f t="shared" si="6"/>
        <v>0</v>
      </c>
      <c r="L72" s="206">
        <f t="shared" si="6"/>
        <v>0</v>
      </c>
      <c r="M72" s="206">
        <f t="shared" si="6"/>
        <v>0</v>
      </c>
      <c r="N72" s="206">
        <f t="shared" si="6"/>
        <v>0</v>
      </c>
      <c r="O72" s="206">
        <f t="shared" si="6"/>
        <v>0</v>
      </c>
      <c r="P72" s="206">
        <f t="shared" si="6"/>
        <v>0</v>
      </c>
      <c r="Q72" s="206">
        <f t="shared" si="6"/>
        <v>0</v>
      </c>
      <c r="R72" s="206">
        <f t="shared" si="6"/>
        <v>0</v>
      </c>
      <c r="S72" s="206">
        <f t="shared" si="6"/>
        <v>0</v>
      </c>
      <c r="T72" s="206">
        <f t="shared" si="6"/>
        <v>0</v>
      </c>
      <c r="U72" s="207">
        <f t="shared" si="6"/>
        <v>0</v>
      </c>
      <c r="V72" s="148"/>
    </row>
    <row r="73" spans="1:27" hidden="1" outlineLevel="1" x14ac:dyDescent="0.25">
      <c r="A73" s="154"/>
      <c r="B73" s="208"/>
      <c r="C73" s="208"/>
      <c r="D73" s="208"/>
      <c r="E73" s="208"/>
      <c r="F73" s="208"/>
      <c r="G73" s="208"/>
      <c r="H73" s="208"/>
      <c r="I73" s="208"/>
      <c r="J73" s="208"/>
      <c r="K73" s="208"/>
      <c r="L73" s="208"/>
      <c r="M73" s="208"/>
      <c r="N73" s="208"/>
      <c r="O73" s="208"/>
      <c r="P73" s="192"/>
      <c r="Q73" s="148"/>
    </row>
    <row r="74" spans="1:27" ht="16.5" hidden="1" customHeight="1" outlineLevel="1" x14ac:dyDescent="0.25">
      <c r="A74" s="203" t="s">
        <v>237</v>
      </c>
      <c r="B74" s="194">
        <f t="shared" ref="B74:P74" si="7">B63</f>
        <v>1</v>
      </c>
      <c r="C74" s="194">
        <f t="shared" si="7"/>
        <v>2</v>
      </c>
      <c r="D74" s="194">
        <f t="shared" si="7"/>
        <v>3</v>
      </c>
      <c r="E74" s="194">
        <f t="shared" si="7"/>
        <v>4</v>
      </c>
      <c r="F74" s="194">
        <f t="shared" si="7"/>
        <v>5</v>
      </c>
      <c r="G74" s="194">
        <f t="shared" si="7"/>
        <v>6</v>
      </c>
      <c r="H74" s="194">
        <f t="shared" si="7"/>
        <v>7</v>
      </c>
      <c r="I74" s="194">
        <f t="shared" si="7"/>
        <v>8</v>
      </c>
      <c r="J74" s="194">
        <f t="shared" si="7"/>
        <v>9</v>
      </c>
      <c r="K74" s="194">
        <f t="shared" si="7"/>
        <v>10</v>
      </c>
      <c r="L74" s="194">
        <f t="shared" si="7"/>
        <v>11</v>
      </c>
      <c r="M74" s="194">
        <f t="shared" si="7"/>
        <v>12</v>
      </c>
      <c r="N74" s="194">
        <f t="shared" si="7"/>
        <v>13</v>
      </c>
      <c r="O74" s="194">
        <f t="shared" si="7"/>
        <v>14</v>
      </c>
      <c r="P74" s="194">
        <f t="shared" si="7"/>
        <v>15</v>
      </c>
      <c r="Q74" s="209">
        <f>P74+1</f>
        <v>16</v>
      </c>
      <c r="R74" s="194">
        <f>Q74+1</f>
        <v>17</v>
      </c>
      <c r="S74" s="194">
        <f>R74+1</f>
        <v>18</v>
      </c>
      <c r="T74" s="194">
        <f>S74+1</f>
        <v>19</v>
      </c>
      <c r="U74" s="195">
        <f>T74+1</f>
        <v>20</v>
      </c>
    </row>
    <row r="75" spans="1:27" ht="16.5" hidden="1" customHeight="1" outlineLevel="1" x14ac:dyDescent="0.25">
      <c r="A75" s="210" t="s">
        <v>103</v>
      </c>
      <c r="B75" s="211">
        <f t="shared" ref="B75:O75" si="8">B66*$B$31</f>
        <v>0</v>
      </c>
      <c r="C75" s="211">
        <f t="shared" si="8"/>
        <v>0</v>
      </c>
      <c r="D75" s="211">
        <f t="shared" si="8"/>
        <v>0</v>
      </c>
      <c r="E75" s="211">
        <f t="shared" si="8"/>
        <v>0</v>
      </c>
      <c r="F75" s="211">
        <f t="shared" si="8"/>
        <v>0</v>
      </c>
      <c r="G75" s="211">
        <f t="shared" si="8"/>
        <v>0</v>
      </c>
      <c r="H75" s="211">
        <f t="shared" si="8"/>
        <v>0</v>
      </c>
      <c r="I75" s="211">
        <f t="shared" si="8"/>
        <v>0</v>
      </c>
      <c r="J75" s="211">
        <f t="shared" si="8"/>
        <v>0</v>
      </c>
      <c r="K75" s="211">
        <f t="shared" si="8"/>
        <v>0</v>
      </c>
      <c r="L75" s="211">
        <f t="shared" si="8"/>
        <v>0</v>
      </c>
      <c r="M75" s="211">
        <f t="shared" si="8"/>
        <v>0</v>
      </c>
      <c r="N75" s="211">
        <f t="shared" si="8"/>
        <v>0</v>
      </c>
      <c r="O75" s="211">
        <f t="shared" si="8"/>
        <v>0</v>
      </c>
      <c r="P75" s="212"/>
      <c r="Q75" s="213"/>
      <c r="R75" s="213"/>
      <c r="S75" s="213"/>
      <c r="T75" s="213"/>
      <c r="U75" s="214"/>
    </row>
    <row r="76" spans="1:27" ht="16.5" customHeight="1" outlineLevel="1" x14ac:dyDescent="0.25">
      <c r="A76" s="215" t="s">
        <v>102</v>
      </c>
      <c r="B76" s="216">
        <f t="shared" ref="B76:U76" si="9">SUM(B77:B84)</f>
        <v>0</v>
      </c>
      <c r="C76" s="216">
        <f t="shared" si="9"/>
        <v>0</v>
      </c>
      <c r="D76" s="216">
        <f t="shared" si="9"/>
        <v>0</v>
      </c>
      <c r="E76" s="216">
        <f t="shared" si="9"/>
        <v>0</v>
      </c>
      <c r="F76" s="216">
        <f t="shared" si="9"/>
        <v>0</v>
      </c>
      <c r="G76" s="216">
        <f t="shared" si="9"/>
        <v>0</v>
      </c>
      <c r="H76" s="216">
        <f t="shared" si="9"/>
        <v>0</v>
      </c>
      <c r="I76" s="216">
        <f t="shared" si="9"/>
        <v>0</v>
      </c>
      <c r="J76" s="216">
        <f t="shared" si="9"/>
        <v>0</v>
      </c>
      <c r="K76" s="216">
        <f t="shared" si="9"/>
        <v>0</v>
      </c>
      <c r="L76" s="216">
        <f t="shared" si="9"/>
        <v>0</v>
      </c>
      <c r="M76" s="216">
        <f t="shared" si="9"/>
        <v>0</v>
      </c>
      <c r="N76" s="216">
        <f t="shared" si="9"/>
        <v>0</v>
      </c>
      <c r="O76" s="216">
        <f t="shared" si="9"/>
        <v>0</v>
      </c>
      <c r="P76" s="216">
        <f t="shared" si="9"/>
        <v>0</v>
      </c>
      <c r="Q76" s="216">
        <f t="shared" si="9"/>
        <v>0</v>
      </c>
      <c r="R76" s="216">
        <f t="shared" si="9"/>
        <v>0</v>
      </c>
      <c r="S76" s="216">
        <f t="shared" si="9"/>
        <v>0</v>
      </c>
      <c r="T76" s="216">
        <f t="shared" si="9"/>
        <v>0</v>
      </c>
      <c r="U76" s="217">
        <f t="shared" si="9"/>
        <v>0</v>
      </c>
    </row>
    <row r="77" spans="1:27" hidden="1" outlineLevel="1" x14ac:dyDescent="0.25">
      <c r="A77" s="218" t="str">
        <f>A32</f>
        <v>Затраты на текущий ремонт ТП (строит.часть), т.руб. без НДС</v>
      </c>
      <c r="B77" s="219">
        <f t="shared" ref="B77:U77" si="10">-IF(B$63/$B$34-INT(B63/$B$34)&lt;&gt;0,0,$B$32*(1+B$65)*$B$31)</f>
        <v>0</v>
      </c>
      <c r="C77" s="219">
        <f t="shared" si="10"/>
        <v>0</v>
      </c>
      <c r="D77" s="219">
        <f t="shared" si="10"/>
        <v>0</v>
      </c>
      <c r="E77" s="219">
        <f t="shared" si="10"/>
        <v>0</v>
      </c>
      <c r="F77" s="219">
        <f t="shared" si="10"/>
        <v>0</v>
      </c>
      <c r="G77" s="219">
        <f t="shared" si="10"/>
        <v>0</v>
      </c>
      <c r="H77" s="219">
        <f t="shared" si="10"/>
        <v>0</v>
      </c>
      <c r="I77" s="219">
        <f t="shared" si="10"/>
        <v>0</v>
      </c>
      <c r="J77" s="219">
        <f t="shared" si="10"/>
        <v>0</v>
      </c>
      <c r="K77" s="219">
        <f t="shared" si="10"/>
        <v>0</v>
      </c>
      <c r="L77" s="219">
        <f t="shared" si="10"/>
        <v>0</v>
      </c>
      <c r="M77" s="219">
        <f t="shared" si="10"/>
        <v>0</v>
      </c>
      <c r="N77" s="219">
        <f t="shared" si="10"/>
        <v>0</v>
      </c>
      <c r="O77" s="219">
        <f t="shared" si="10"/>
        <v>0</v>
      </c>
      <c r="P77" s="219">
        <f t="shared" si="10"/>
        <v>0</v>
      </c>
      <c r="Q77" s="219">
        <f t="shared" si="10"/>
        <v>0</v>
      </c>
      <c r="R77" s="219">
        <f t="shared" si="10"/>
        <v>0</v>
      </c>
      <c r="S77" s="219">
        <f t="shared" si="10"/>
        <v>0</v>
      </c>
      <c r="T77" s="219">
        <f t="shared" si="10"/>
        <v>0</v>
      </c>
      <c r="U77" s="220">
        <f t="shared" si="10"/>
        <v>0</v>
      </c>
    </row>
    <row r="78" spans="1:27" hidden="1" outlineLevel="1" x14ac:dyDescent="0.25">
      <c r="A78" s="218" t="str">
        <f>A38</f>
        <v>Затраты на капитальный ремонт ТП (строит.часть), т.руб. без НДС</v>
      </c>
      <c r="B78" s="219">
        <f t="shared" ref="B78:U78" si="11">-IF(B$63/$B$40-INT(B63/$B$40)&lt;&gt;0,0,$B$38*(1+B$65)*$B$31)</f>
        <v>0</v>
      </c>
      <c r="C78" s="219">
        <f t="shared" si="11"/>
        <v>0</v>
      </c>
      <c r="D78" s="219">
        <f t="shared" si="11"/>
        <v>0</v>
      </c>
      <c r="E78" s="219">
        <f t="shared" si="11"/>
        <v>0</v>
      </c>
      <c r="F78" s="219">
        <f t="shared" si="11"/>
        <v>0</v>
      </c>
      <c r="G78" s="219">
        <f t="shared" si="11"/>
        <v>0</v>
      </c>
      <c r="H78" s="219">
        <f t="shared" si="11"/>
        <v>0</v>
      </c>
      <c r="I78" s="219">
        <f t="shared" si="11"/>
        <v>0</v>
      </c>
      <c r="J78" s="219">
        <f t="shared" si="11"/>
        <v>0</v>
      </c>
      <c r="K78" s="219">
        <f t="shared" si="11"/>
        <v>0</v>
      </c>
      <c r="L78" s="219">
        <f t="shared" si="11"/>
        <v>0</v>
      </c>
      <c r="M78" s="219">
        <f t="shared" si="11"/>
        <v>0</v>
      </c>
      <c r="N78" s="219">
        <f t="shared" si="11"/>
        <v>0</v>
      </c>
      <c r="O78" s="219">
        <f t="shared" si="11"/>
        <v>0</v>
      </c>
      <c r="P78" s="219">
        <f t="shared" si="11"/>
        <v>0</v>
      </c>
      <c r="Q78" s="219">
        <f t="shared" si="11"/>
        <v>0</v>
      </c>
      <c r="R78" s="219">
        <f t="shared" si="11"/>
        <v>0</v>
      </c>
      <c r="S78" s="219">
        <f t="shared" si="11"/>
        <v>0</v>
      </c>
      <c r="T78" s="219">
        <f t="shared" si="11"/>
        <v>0</v>
      </c>
      <c r="U78" s="220">
        <f t="shared" si="11"/>
        <v>0</v>
      </c>
    </row>
    <row r="79" spans="1:27" hidden="1" x14ac:dyDescent="0.25">
      <c r="A79" s="218" t="str">
        <f>A44</f>
        <v>Затраты на капитальный ремонт КЛ т.руб. без НДС</v>
      </c>
      <c r="B79" s="219">
        <f t="shared" ref="B79:U79" si="12">-IF(B$63/$B$47-INT(B63/$B$47)&lt;&gt;0,0,$B$44*(1+B$65)*$B$45)</f>
        <v>0</v>
      </c>
      <c r="C79" s="219">
        <f t="shared" si="12"/>
        <v>0</v>
      </c>
      <c r="D79" s="219">
        <f t="shared" si="12"/>
        <v>0</v>
      </c>
      <c r="E79" s="219">
        <f t="shared" si="12"/>
        <v>0</v>
      </c>
      <c r="F79" s="219">
        <f t="shared" si="12"/>
        <v>0</v>
      </c>
      <c r="G79" s="219">
        <f t="shared" si="12"/>
        <v>0</v>
      </c>
      <c r="H79" s="219">
        <f t="shared" si="12"/>
        <v>0</v>
      </c>
      <c r="I79" s="219">
        <f t="shared" si="12"/>
        <v>0</v>
      </c>
      <c r="J79" s="219">
        <f t="shared" si="12"/>
        <v>0</v>
      </c>
      <c r="K79" s="219">
        <f t="shared" si="12"/>
        <v>0</v>
      </c>
      <c r="L79" s="219">
        <f t="shared" si="12"/>
        <v>0</v>
      </c>
      <c r="M79" s="219">
        <f t="shared" si="12"/>
        <v>0</v>
      </c>
      <c r="N79" s="219">
        <f t="shared" si="12"/>
        <v>0</v>
      </c>
      <c r="O79" s="219">
        <f t="shared" si="12"/>
        <v>0</v>
      </c>
      <c r="P79" s="219">
        <f t="shared" si="12"/>
        <v>0</v>
      </c>
      <c r="Q79" s="219">
        <f t="shared" si="12"/>
        <v>0</v>
      </c>
      <c r="R79" s="219">
        <f t="shared" si="12"/>
        <v>0</v>
      </c>
      <c r="S79" s="219">
        <f t="shared" si="12"/>
        <v>0</v>
      </c>
      <c r="T79" s="219">
        <f t="shared" si="12"/>
        <v>0</v>
      </c>
      <c r="U79" s="220">
        <f t="shared" si="12"/>
        <v>0</v>
      </c>
    </row>
    <row r="80" spans="1:27" s="148" customFormat="1" hidden="1" x14ac:dyDescent="0.25">
      <c r="A80" s="218" t="str">
        <f>A35</f>
        <v>Затраты на текущий ремонт ТП (оборудование), т.руб. без НДС</v>
      </c>
      <c r="B80" s="219">
        <f>-IF(B$63/$B$37-INT(B63/$B$37)&lt;&gt;0,0,$B$35*(1+B$65)*$B$31)</f>
        <v>0</v>
      </c>
      <c r="C80" s="219">
        <f t="shared" ref="C80:U80" si="13">-IF(C$63/$B$37-INT(C63/$B$37)&lt;&gt;0,0,$B$35*(1+C$65)*$B$31)</f>
        <v>0</v>
      </c>
      <c r="D80" s="219">
        <f t="shared" si="13"/>
        <v>0</v>
      </c>
      <c r="E80" s="219">
        <f t="shared" si="13"/>
        <v>0</v>
      </c>
      <c r="F80" s="219">
        <f t="shared" si="13"/>
        <v>0</v>
      </c>
      <c r="G80" s="219">
        <f t="shared" si="13"/>
        <v>0</v>
      </c>
      <c r="H80" s="219">
        <f t="shared" si="13"/>
        <v>0</v>
      </c>
      <c r="I80" s="219">
        <f t="shared" si="13"/>
        <v>0</v>
      </c>
      <c r="J80" s="219">
        <f t="shared" si="13"/>
        <v>0</v>
      </c>
      <c r="K80" s="219">
        <f t="shared" si="13"/>
        <v>0</v>
      </c>
      <c r="L80" s="219">
        <f t="shared" si="13"/>
        <v>0</v>
      </c>
      <c r="M80" s="219">
        <f t="shared" si="13"/>
        <v>0</v>
      </c>
      <c r="N80" s="219">
        <f t="shared" si="13"/>
        <v>0</v>
      </c>
      <c r="O80" s="219">
        <f t="shared" si="13"/>
        <v>0</v>
      </c>
      <c r="P80" s="219">
        <f t="shared" si="13"/>
        <v>0</v>
      </c>
      <c r="Q80" s="219">
        <f t="shared" si="13"/>
        <v>0</v>
      </c>
      <c r="R80" s="219">
        <f t="shared" si="13"/>
        <v>0</v>
      </c>
      <c r="S80" s="219">
        <f t="shared" si="13"/>
        <v>0</v>
      </c>
      <c r="T80" s="219">
        <f t="shared" si="13"/>
        <v>0</v>
      </c>
      <c r="U80" s="220">
        <f t="shared" si="13"/>
        <v>0</v>
      </c>
      <c r="V80" s="140"/>
    </row>
    <row r="81" spans="1:27" hidden="1" x14ac:dyDescent="0.25">
      <c r="A81" s="218" t="str">
        <f>A41</f>
        <v>Затраты на капитальный ремонт ТП (оборудование), т.руб. без НДС</v>
      </c>
      <c r="B81" s="219">
        <f>-IF(B$63/$B$42-INT(B63/$B$42)&lt;&gt;0,0,$B$41*(1+B$65)*$B$31)</f>
        <v>0</v>
      </c>
      <c r="C81" s="219">
        <f t="shared" ref="C81:U81" si="14">-IF(C$63/$B$42-INT(C63/$B$42)&lt;&gt;0,0,$B$41*(1+C$65)*$B$31)</f>
        <v>0</v>
      </c>
      <c r="D81" s="219">
        <f t="shared" si="14"/>
        <v>0</v>
      </c>
      <c r="E81" s="219">
        <f t="shared" si="14"/>
        <v>0</v>
      </c>
      <c r="F81" s="219">
        <f t="shared" si="14"/>
        <v>0</v>
      </c>
      <c r="G81" s="219">
        <f t="shared" si="14"/>
        <v>0</v>
      </c>
      <c r="H81" s="219">
        <f t="shared" si="14"/>
        <v>0</v>
      </c>
      <c r="I81" s="219">
        <f t="shared" si="14"/>
        <v>0</v>
      </c>
      <c r="J81" s="219">
        <f t="shared" si="14"/>
        <v>0</v>
      </c>
      <c r="K81" s="219">
        <f t="shared" si="14"/>
        <v>0</v>
      </c>
      <c r="L81" s="219">
        <f t="shared" si="14"/>
        <v>0</v>
      </c>
      <c r="M81" s="219">
        <f t="shared" si="14"/>
        <v>0</v>
      </c>
      <c r="N81" s="219">
        <f t="shared" si="14"/>
        <v>0</v>
      </c>
      <c r="O81" s="219">
        <f t="shared" si="14"/>
        <v>0</v>
      </c>
      <c r="P81" s="219">
        <f t="shared" si="14"/>
        <v>0</v>
      </c>
      <c r="Q81" s="219">
        <f t="shared" si="14"/>
        <v>0</v>
      </c>
      <c r="R81" s="219">
        <f t="shared" si="14"/>
        <v>0</v>
      </c>
      <c r="S81" s="219">
        <f t="shared" si="14"/>
        <v>0</v>
      </c>
      <c r="T81" s="219">
        <f t="shared" si="14"/>
        <v>0</v>
      </c>
      <c r="U81" s="220">
        <f t="shared" si="14"/>
        <v>0</v>
      </c>
    </row>
    <row r="82" spans="1:27" s="148" customFormat="1" hidden="1" x14ac:dyDescent="0.25">
      <c r="A82" s="218" t="s">
        <v>238</v>
      </c>
      <c r="B82" s="219"/>
      <c r="C82" s="219">
        <f>-$B$49</f>
        <v>0</v>
      </c>
      <c r="D82" s="219">
        <f t="shared" ref="D82:U82" si="15">-$B$49*(1+D65)</f>
        <v>0</v>
      </c>
      <c r="E82" s="219">
        <f t="shared" si="15"/>
        <v>0</v>
      </c>
      <c r="F82" s="219">
        <f t="shared" si="15"/>
        <v>0</v>
      </c>
      <c r="G82" s="219">
        <f t="shared" si="15"/>
        <v>0</v>
      </c>
      <c r="H82" s="219">
        <f t="shared" si="15"/>
        <v>0</v>
      </c>
      <c r="I82" s="219">
        <f t="shared" si="15"/>
        <v>0</v>
      </c>
      <c r="J82" s="219">
        <f t="shared" si="15"/>
        <v>0</v>
      </c>
      <c r="K82" s="219">
        <f t="shared" si="15"/>
        <v>0</v>
      </c>
      <c r="L82" s="219">
        <f t="shared" si="15"/>
        <v>0</v>
      </c>
      <c r="M82" s="219">
        <f t="shared" si="15"/>
        <v>0</v>
      </c>
      <c r="N82" s="219">
        <f t="shared" si="15"/>
        <v>0</v>
      </c>
      <c r="O82" s="219">
        <f t="shared" si="15"/>
        <v>0</v>
      </c>
      <c r="P82" s="219">
        <f t="shared" si="15"/>
        <v>0</v>
      </c>
      <c r="Q82" s="219">
        <f t="shared" si="15"/>
        <v>0</v>
      </c>
      <c r="R82" s="219">
        <f t="shared" si="15"/>
        <v>0</v>
      </c>
      <c r="S82" s="219">
        <f t="shared" si="15"/>
        <v>0</v>
      </c>
      <c r="T82" s="219">
        <f t="shared" si="15"/>
        <v>0</v>
      </c>
      <c r="U82" s="220">
        <f t="shared" si="15"/>
        <v>0</v>
      </c>
      <c r="V82" s="140"/>
    </row>
    <row r="83" spans="1:27" s="148" customFormat="1" hidden="1" x14ac:dyDescent="0.25">
      <c r="A83" s="218" t="s">
        <v>239</v>
      </c>
      <c r="B83" s="219"/>
      <c r="C83" s="219">
        <f t="shared" ref="C83:U83" si="16">-$B$50*(1+C65)*$B$31</f>
        <v>0</v>
      </c>
      <c r="D83" s="219">
        <f t="shared" si="16"/>
        <v>0</v>
      </c>
      <c r="E83" s="219">
        <f t="shared" si="16"/>
        <v>0</v>
      </c>
      <c r="F83" s="219">
        <f t="shared" si="16"/>
        <v>0</v>
      </c>
      <c r="G83" s="219">
        <f t="shared" si="16"/>
        <v>0</v>
      </c>
      <c r="H83" s="219">
        <f t="shared" si="16"/>
        <v>0</v>
      </c>
      <c r="I83" s="219">
        <f t="shared" si="16"/>
        <v>0</v>
      </c>
      <c r="J83" s="219">
        <f t="shared" si="16"/>
        <v>0</v>
      </c>
      <c r="K83" s="219">
        <f t="shared" si="16"/>
        <v>0</v>
      </c>
      <c r="L83" s="219">
        <f t="shared" si="16"/>
        <v>0</v>
      </c>
      <c r="M83" s="219">
        <f t="shared" si="16"/>
        <v>0</v>
      </c>
      <c r="N83" s="219">
        <f t="shared" si="16"/>
        <v>0</v>
      </c>
      <c r="O83" s="219">
        <f t="shared" si="16"/>
        <v>0</v>
      </c>
      <c r="P83" s="219">
        <f t="shared" si="16"/>
        <v>0</v>
      </c>
      <c r="Q83" s="219">
        <f t="shared" si="16"/>
        <v>0</v>
      </c>
      <c r="R83" s="219">
        <f t="shared" si="16"/>
        <v>0</v>
      </c>
      <c r="S83" s="219">
        <f t="shared" si="16"/>
        <v>0</v>
      </c>
      <c r="T83" s="219">
        <f t="shared" si="16"/>
        <v>0</v>
      </c>
      <c r="U83" s="220">
        <f t="shared" si="16"/>
        <v>0</v>
      </c>
    </row>
    <row r="84" spans="1:27" ht="31.5" hidden="1" x14ac:dyDescent="0.25">
      <c r="A84" s="221" t="s">
        <v>240</v>
      </c>
      <c r="B84" s="219"/>
      <c r="C84" s="219">
        <f t="shared" ref="C84:U84" si="17">-$B$51*(1+C65)*$B$31</f>
        <v>0</v>
      </c>
      <c r="D84" s="219">
        <f t="shared" si="17"/>
        <v>0</v>
      </c>
      <c r="E84" s="219">
        <f t="shared" si="17"/>
        <v>0</v>
      </c>
      <c r="F84" s="219">
        <f t="shared" si="17"/>
        <v>0</v>
      </c>
      <c r="G84" s="219">
        <f t="shared" si="17"/>
        <v>0</v>
      </c>
      <c r="H84" s="219">
        <f t="shared" si="17"/>
        <v>0</v>
      </c>
      <c r="I84" s="219">
        <f t="shared" si="17"/>
        <v>0</v>
      </c>
      <c r="J84" s="219">
        <f t="shared" si="17"/>
        <v>0</v>
      </c>
      <c r="K84" s="219">
        <f t="shared" si="17"/>
        <v>0</v>
      </c>
      <c r="L84" s="219">
        <f t="shared" si="17"/>
        <v>0</v>
      </c>
      <c r="M84" s="219">
        <f t="shared" si="17"/>
        <v>0</v>
      </c>
      <c r="N84" s="219">
        <f t="shared" si="17"/>
        <v>0</v>
      </c>
      <c r="O84" s="219">
        <f t="shared" si="17"/>
        <v>0</v>
      </c>
      <c r="P84" s="219">
        <f t="shared" si="17"/>
        <v>0</v>
      </c>
      <c r="Q84" s="219">
        <f t="shared" si="17"/>
        <v>0</v>
      </c>
      <c r="R84" s="219">
        <f t="shared" si="17"/>
        <v>0</v>
      </c>
      <c r="S84" s="219">
        <f t="shared" si="17"/>
        <v>0</v>
      </c>
      <c r="T84" s="219">
        <f t="shared" si="17"/>
        <v>0</v>
      </c>
      <c r="U84" s="220">
        <f t="shared" si="17"/>
        <v>0</v>
      </c>
    </row>
    <row r="85" spans="1:27" s="148" customFormat="1" hidden="1" x14ac:dyDescent="0.25">
      <c r="A85" s="218" t="s">
        <v>101</v>
      </c>
      <c r="B85" s="219"/>
      <c r="C85" s="219"/>
      <c r="D85" s="219"/>
      <c r="E85" s="219"/>
      <c r="F85" s="219"/>
      <c r="G85" s="219"/>
      <c r="H85" s="219"/>
      <c r="I85" s="219"/>
      <c r="J85" s="219"/>
      <c r="K85" s="219"/>
      <c r="L85" s="219"/>
      <c r="M85" s="219"/>
      <c r="N85" s="219"/>
      <c r="O85" s="219"/>
      <c r="P85" s="219"/>
      <c r="Q85" s="219"/>
      <c r="R85" s="219"/>
      <c r="S85" s="219"/>
      <c r="T85" s="219"/>
      <c r="U85" s="220"/>
    </row>
    <row r="86" spans="1:27" x14ac:dyDescent="0.25">
      <c r="A86" s="222" t="s">
        <v>241</v>
      </c>
      <c r="B86" s="223">
        <f t="shared" ref="B86:U86" si="18">B75+B76</f>
        <v>0</v>
      </c>
      <c r="C86" s="223">
        <f>C75+C76</f>
        <v>0</v>
      </c>
      <c r="D86" s="223">
        <f t="shared" si="18"/>
        <v>0</v>
      </c>
      <c r="E86" s="223">
        <f t="shared" si="18"/>
        <v>0</v>
      </c>
      <c r="F86" s="223">
        <f t="shared" si="18"/>
        <v>0</v>
      </c>
      <c r="G86" s="223">
        <f t="shared" si="18"/>
        <v>0</v>
      </c>
      <c r="H86" s="223">
        <f t="shared" si="18"/>
        <v>0</v>
      </c>
      <c r="I86" s="223">
        <f t="shared" si="18"/>
        <v>0</v>
      </c>
      <c r="J86" s="223">
        <f t="shared" si="18"/>
        <v>0</v>
      </c>
      <c r="K86" s="223">
        <f t="shared" si="18"/>
        <v>0</v>
      </c>
      <c r="L86" s="223">
        <f t="shared" si="18"/>
        <v>0</v>
      </c>
      <c r="M86" s="223">
        <f t="shared" si="18"/>
        <v>0</v>
      </c>
      <c r="N86" s="223">
        <f t="shared" si="18"/>
        <v>0</v>
      </c>
      <c r="O86" s="223">
        <f t="shared" si="18"/>
        <v>0</v>
      </c>
      <c r="P86" s="223">
        <f t="shared" si="18"/>
        <v>0</v>
      </c>
      <c r="Q86" s="223">
        <f t="shared" si="18"/>
        <v>0</v>
      </c>
      <c r="R86" s="223">
        <f t="shared" si="18"/>
        <v>0</v>
      </c>
      <c r="S86" s="223">
        <f t="shared" si="18"/>
        <v>0</v>
      </c>
      <c r="T86" s="223">
        <f t="shared" si="18"/>
        <v>0</v>
      </c>
      <c r="U86" s="224">
        <f t="shared" si="18"/>
        <v>0</v>
      </c>
      <c r="V86" s="148"/>
    </row>
    <row r="87" spans="1:27" x14ac:dyDescent="0.25">
      <c r="A87" s="218" t="s">
        <v>299</v>
      </c>
      <c r="B87" s="219"/>
      <c r="C87" s="219">
        <f>IF(C74&lt;$B$26+2,-($B$20+$B$25+$B$21+$B$23+$B$24)/$B$26,0)+IF(C74&lt;$B$27+2,-($B$21+$B$25+$B$22+$B$23+$B$24+$B$20)/$B$27,0)+IF(C74&lt;$B$28+2,-($B$22+$B$25+$B$20+$B$21+$B$23+$B$24)/$B$28,0)</f>
        <v>-678.83500000000015</v>
      </c>
      <c r="D87" s="219">
        <f t="shared" ref="D87:U87" si="19">IF(D74&lt;$B$26+2,-($B$20+$B$25+$B$21+$B$23+$B$24)/$B$26,0)+IF(D74&lt;$B$27+2,-($B$21+$B$25+$B$22+$B$23+$B$24+$B$20)/$B$27,0)+IF(D74&lt;$B$28+2,-($B$22+$B$25+$B$20+$B$21+$B$23+$B$24)/$B$28,0)</f>
        <v>-678.83500000000015</v>
      </c>
      <c r="E87" s="219">
        <f t="shared" si="19"/>
        <v>-678.83500000000015</v>
      </c>
      <c r="F87" s="219">
        <f t="shared" si="19"/>
        <v>0</v>
      </c>
      <c r="G87" s="219">
        <f t="shared" si="19"/>
        <v>0</v>
      </c>
      <c r="H87" s="219">
        <f t="shared" si="19"/>
        <v>0</v>
      </c>
      <c r="I87" s="219">
        <f t="shared" si="19"/>
        <v>0</v>
      </c>
      <c r="J87" s="219">
        <f t="shared" si="19"/>
        <v>0</v>
      </c>
      <c r="K87" s="219">
        <f t="shared" si="19"/>
        <v>0</v>
      </c>
      <c r="L87" s="219">
        <f t="shared" si="19"/>
        <v>0</v>
      </c>
      <c r="M87" s="219">
        <f t="shared" si="19"/>
        <v>0</v>
      </c>
      <c r="N87" s="219">
        <f t="shared" si="19"/>
        <v>0</v>
      </c>
      <c r="O87" s="219">
        <f t="shared" si="19"/>
        <v>0</v>
      </c>
      <c r="P87" s="219">
        <f t="shared" si="19"/>
        <v>0</v>
      </c>
      <c r="Q87" s="219">
        <f t="shared" si="19"/>
        <v>0</v>
      </c>
      <c r="R87" s="219">
        <f t="shared" si="19"/>
        <v>0</v>
      </c>
      <c r="S87" s="219">
        <f t="shared" si="19"/>
        <v>0</v>
      </c>
      <c r="T87" s="219">
        <f t="shared" si="19"/>
        <v>0</v>
      </c>
      <c r="U87" s="219">
        <f t="shared" si="19"/>
        <v>0</v>
      </c>
    </row>
    <row r="88" spans="1:27" x14ac:dyDescent="0.25">
      <c r="A88" s="218" t="s">
        <v>98</v>
      </c>
      <c r="B88" s="219"/>
      <c r="C88" s="219">
        <f>IF(C74&lt;$B$29+2,-($B$23)/$B$29-($B$23)/$B$29,0)+IF(C74&lt;$B$30+2,-($B$24)/$B$30-($B$24)/$B$30,0)</f>
        <v>0</v>
      </c>
      <c r="D88" s="219">
        <f t="shared" ref="D88:U88" si="20">IF(D74&lt;$B$29+2,-($B$23)/$B$29-($B$23)/$B$29,0)+IF(D74&lt;$B$30+2,-($B$24)/$B$30-($B$24)/$B$30,0)</f>
        <v>0</v>
      </c>
      <c r="E88" s="219">
        <f t="shared" si="20"/>
        <v>0</v>
      </c>
      <c r="F88" s="219">
        <f t="shared" si="20"/>
        <v>0</v>
      </c>
      <c r="G88" s="219">
        <f t="shared" si="20"/>
        <v>0</v>
      </c>
      <c r="H88" s="219">
        <f t="shared" si="20"/>
        <v>0</v>
      </c>
      <c r="I88" s="219">
        <f t="shared" si="20"/>
        <v>0</v>
      </c>
      <c r="J88" s="219">
        <f t="shared" si="20"/>
        <v>0</v>
      </c>
      <c r="K88" s="219">
        <f t="shared" si="20"/>
        <v>0</v>
      </c>
      <c r="L88" s="219">
        <f t="shared" si="20"/>
        <v>0</v>
      </c>
      <c r="M88" s="219">
        <f t="shared" si="20"/>
        <v>0</v>
      </c>
      <c r="N88" s="219">
        <f t="shared" si="20"/>
        <v>0</v>
      </c>
      <c r="O88" s="219">
        <f t="shared" si="20"/>
        <v>0</v>
      </c>
      <c r="P88" s="219">
        <f t="shared" si="20"/>
        <v>0</v>
      </c>
      <c r="Q88" s="219">
        <f t="shared" si="20"/>
        <v>0</v>
      </c>
      <c r="R88" s="219">
        <f t="shared" si="20"/>
        <v>0</v>
      </c>
      <c r="S88" s="219">
        <f t="shared" si="20"/>
        <v>0</v>
      </c>
      <c r="T88" s="219">
        <f t="shared" si="20"/>
        <v>0</v>
      </c>
      <c r="U88" s="220">
        <f t="shared" si="20"/>
        <v>0</v>
      </c>
      <c r="V88" s="148"/>
      <c r="W88" s="192"/>
      <c r="X88" s="192"/>
      <c r="Y88" s="192"/>
      <c r="Z88" s="192"/>
      <c r="AA88" s="192"/>
    </row>
    <row r="89" spans="1:27" x14ac:dyDescent="0.25">
      <c r="A89" s="222" t="s">
        <v>242</v>
      </c>
      <c r="B89" s="223">
        <f>B86+B87+B88</f>
        <v>0</v>
      </c>
      <c r="C89" s="223">
        <f>C86+C87+C88</f>
        <v>-678.83500000000015</v>
      </c>
      <c r="D89" s="223">
        <f t="shared" ref="D89:P89" si="21">D86+D87+D88</f>
        <v>-678.83500000000015</v>
      </c>
      <c r="E89" s="223">
        <f t="shared" si="21"/>
        <v>-678.83500000000015</v>
      </c>
      <c r="F89" s="223">
        <f t="shared" si="21"/>
        <v>0</v>
      </c>
      <c r="G89" s="223">
        <f t="shared" si="21"/>
        <v>0</v>
      </c>
      <c r="H89" s="223">
        <f t="shared" si="21"/>
        <v>0</v>
      </c>
      <c r="I89" s="223">
        <f t="shared" si="21"/>
        <v>0</v>
      </c>
      <c r="J89" s="223">
        <f t="shared" si="21"/>
        <v>0</v>
      </c>
      <c r="K89" s="223">
        <f t="shared" si="21"/>
        <v>0</v>
      </c>
      <c r="L89" s="223">
        <f t="shared" si="21"/>
        <v>0</v>
      </c>
      <c r="M89" s="223">
        <f t="shared" si="21"/>
        <v>0</v>
      </c>
      <c r="N89" s="223">
        <f t="shared" si="21"/>
        <v>0</v>
      </c>
      <c r="O89" s="223">
        <f t="shared" si="21"/>
        <v>0</v>
      </c>
      <c r="P89" s="223">
        <f t="shared" si="21"/>
        <v>0</v>
      </c>
      <c r="Q89" s="223">
        <f>Q86+Q87+Q88</f>
        <v>0</v>
      </c>
      <c r="R89" s="223">
        <f>R86+R87+R88</f>
        <v>0</v>
      </c>
      <c r="S89" s="223">
        <f>S86+S87+S88</f>
        <v>0</v>
      </c>
      <c r="T89" s="223">
        <f>T86+T87+T88</f>
        <v>0</v>
      </c>
      <c r="U89" s="224">
        <f>U86+U87+U88</f>
        <v>0</v>
      </c>
      <c r="W89" s="192"/>
      <c r="X89" s="192"/>
      <c r="Y89" s="192"/>
      <c r="Z89" s="192"/>
      <c r="AA89" s="192"/>
    </row>
    <row r="90" spans="1:27" s="148" customFormat="1" x14ac:dyDescent="0.25">
      <c r="A90" s="218" t="s">
        <v>243</v>
      </c>
      <c r="B90" s="219">
        <f t="shared" ref="B90:U90" si="22">-B72</f>
        <v>0</v>
      </c>
      <c r="C90" s="219">
        <f t="shared" si="22"/>
        <v>0</v>
      </c>
      <c r="D90" s="219">
        <f t="shared" si="22"/>
        <v>0</v>
      </c>
      <c r="E90" s="219">
        <f t="shared" si="22"/>
        <v>0</v>
      </c>
      <c r="F90" s="219">
        <f t="shared" si="22"/>
        <v>0</v>
      </c>
      <c r="G90" s="219">
        <f t="shared" si="22"/>
        <v>0</v>
      </c>
      <c r="H90" s="219">
        <f t="shared" si="22"/>
        <v>0</v>
      </c>
      <c r="I90" s="219">
        <f t="shared" si="22"/>
        <v>0</v>
      </c>
      <c r="J90" s="219">
        <f t="shared" si="22"/>
        <v>0</v>
      </c>
      <c r="K90" s="219">
        <f t="shared" si="22"/>
        <v>0</v>
      </c>
      <c r="L90" s="219">
        <f t="shared" si="22"/>
        <v>0</v>
      </c>
      <c r="M90" s="219">
        <f t="shared" si="22"/>
        <v>0</v>
      </c>
      <c r="N90" s="219">
        <f t="shared" si="22"/>
        <v>0</v>
      </c>
      <c r="O90" s="219">
        <f t="shared" si="22"/>
        <v>0</v>
      </c>
      <c r="P90" s="219">
        <f t="shared" si="22"/>
        <v>0</v>
      </c>
      <c r="Q90" s="219">
        <f t="shared" si="22"/>
        <v>0</v>
      </c>
      <c r="R90" s="219">
        <f t="shared" si="22"/>
        <v>0</v>
      </c>
      <c r="S90" s="219">
        <f t="shared" si="22"/>
        <v>0</v>
      </c>
      <c r="T90" s="219">
        <f t="shared" si="22"/>
        <v>0</v>
      </c>
      <c r="U90" s="220">
        <f t="shared" si="22"/>
        <v>0</v>
      </c>
      <c r="V90" s="140"/>
      <c r="W90" s="225"/>
      <c r="X90" s="225"/>
      <c r="Y90" s="225"/>
      <c r="Z90" s="225"/>
      <c r="AA90" s="225"/>
    </row>
    <row r="91" spans="1:27" x14ac:dyDescent="0.25">
      <c r="A91" s="222" t="s">
        <v>100</v>
      </c>
      <c r="B91" s="223">
        <f t="shared" ref="B91:P91" si="23">B89+B90</f>
        <v>0</v>
      </c>
      <c r="C91" s="223">
        <f t="shared" si="23"/>
        <v>-678.83500000000015</v>
      </c>
      <c r="D91" s="223">
        <f t="shared" si="23"/>
        <v>-678.83500000000015</v>
      </c>
      <c r="E91" s="223">
        <f t="shared" si="23"/>
        <v>-678.83500000000015</v>
      </c>
      <c r="F91" s="223">
        <f t="shared" si="23"/>
        <v>0</v>
      </c>
      <c r="G91" s="223">
        <f t="shared" si="23"/>
        <v>0</v>
      </c>
      <c r="H91" s="223">
        <f t="shared" si="23"/>
        <v>0</v>
      </c>
      <c r="I91" s="223">
        <f t="shared" si="23"/>
        <v>0</v>
      </c>
      <c r="J91" s="223">
        <f t="shared" si="23"/>
        <v>0</v>
      </c>
      <c r="K91" s="223">
        <f t="shared" si="23"/>
        <v>0</v>
      </c>
      <c r="L91" s="223">
        <f t="shared" si="23"/>
        <v>0</v>
      </c>
      <c r="M91" s="223">
        <f t="shared" si="23"/>
        <v>0</v>
      </c>
      <c r="N91" s="223">
        <f t="shared" si="23"/>
        <v>0</v>
      </c>
      <c r="O91" s="223">
        <f t="shared" si="23"/>
        <v>0</v>
      </c>
      <c r="P91" s="223">
        <f t="shared" si="23"/>
        <v>0</v>
      </c>
      <c r="Q91" s="223">
        <f>Q89+Q90</f>
        <v>0</v>
      </c>
      <c r="R91" s="223">
        <f>R89+R90</f>
        <v>0</v>
      </c>
      <c r="S91" s="223">
        <f>S89+S90</f>
        <v>0</v>
      </c>
      <c r="T91" s="223">
        <f>T89+T90</f>
        <v>0</v>
      </c>
      <c r="U91" s="224">
        <f>U89+U90</f>
        <v>0</v>
      </c>
      <c r="V91" s="192"/>
      <c r="W91" s="192"/>
      <c r="X91" s="192"/>
      <c r="Y91" s="192"/>
      <c r="Z91" s="192"/>
      <c r="AA91" s="192"/>
    </row>
    <row r="92" spans="1:27" ht="15.75" customHeight="1" x14ac:dyDescent="0.25">
      <c r="A92" s="226" t="s">
        <v>96</v>
      </c>
      <c r="B92" s="219">
        <f t="shared" ref="B92:U92" si="24">-B91*$B$48</f>
        <v>0</v>
      </c>
      <c r="C92" s="219">
        <f t="shared" si="24"/>
        <v>135.76700000000002</v>
      </c>
      <c r="D92" s="219">
        <f t="shared" si="24"/>
        <v>135.76700000000002</v>
      </c>
      <c r="E92" s="219">
        <f t="shared" si="24"/>
        <v>135.76700000000002</v>
      </c>
      <c r="F92" s="219">
        <f t="shared" si="24"/>
        <v>0</v>
      </c>
      <c r="G92" s="219">
        <f t="shared" si="24"/>
        <v>0</v>
      </c>
      <c r="H92" s="219">
        <f t="shared" si="24"/>
        <v>0</v>
      </c>
      <c r="I92" s="219">
        <f t="shared" si="24"/>
        <v>0</v>
      </c>
      <c r="J92" s="219">
        <f t="shared" si="24"/>
        <v>0</v>
      </c>
      <c r="K92" s="219">
        <f t="shared" si="24"/>
        <v>0</v>
      </c>
      <c r="L92" s="219">
        <f t="shared" si="24"/>
        <v>0</v>
      </c>
      <c r="M92" s="219">
        <f t="shared" si="24"/>
        <v>0</v>
      </c>
      <c r="N92" s="219">
        <f t="shared" si="24"/>
        <v>0</v>
      </c>
      <c r="O92" s="219">
        <f t="shared" si="24"/>
        <v>0</v>
      </c>
      <c r="P92" s="219">
        <f t="shared" si="24"/>
        <v>0</v>
      </c>
      <c r="Q92" s="219">
        <f t="shared" si="24"/>
        <v>0</v>
      </c>
      <c r="R92" s="219">
        <f t="shared" si="24"/>
        <v>0</v>
      </c>
      <c r="S92" s="219">
        <f t="shared" si="24"/>
        <v>0</v>
      </c>
      <c r="T92" s="219">
        <f t="shared" si="24"/>
        <v>0</v>
      </c>
      <c r="U92" s="220">
        <f t="shared" si="24"/>
        <v>0</v>
      </c>
      <c r="V92" s="192"/>
      <c r="W92" s="192"/>
      <c r="X92" s="192"/>
      <c r="Y92" s="192"/>
      <c r="Z92" s="192"/>
      <c r="AA92" s="192"/>
    </row>
    <row r="93" spans="1:27" ht="15.75" customHeight="1" thickBot="1" x14ac:dyDescent="0.3">
      <c r="A93" s="227" t="s">
        <v>99</v>
      </c>
      <c r="B93" s="228">
        <f t="shared" ref="B93:P93" si="25">B91+B92</f>
        <v>0</v>
      </c>
      <c r="C93" s="228">
        <f t="shared" si="25"/>
        <v>-543.0680000000001</v>
      </c>
      <c r="D93" s="228">
        <f t="shared" si="25"/>
        <v>-543.0680000000001</v>
      </c>
      <c r="E93" s="228">
        <f t="shared" si="25"/>
        <v>-543.0680000000001</v>
      </c>
      <c r="F93" s="228">
        <f t="shared" si="25"/>
        <v>0</v>
      </c>
      <c r="G93" s="228">
        <f t="shared" si="25"/>
        <v>0</v>
      </c>
      <c r="H93" s="228">
        <f t="shared" si="25"/>
        <v>0</v>
      </c>
      <c r="I93" s="228">
        <f t="shared" si="25"/>
        <v>0</v>
      </c>
      <c r="J93" s="228">
        <f t="shared" si="25"/>
        <v>0</v>
      </c>
      <c r="K93" s="228">
        <f t="shared" si="25"/>
        <v>0</v>
      </c>
      <c r="L93" s="228">
        <f t="shared" si="25"/>
        <v>0</v>
      </c>
      <c r="M93" s="228">
        <f t="shared" si="25"/>
        <v>0</v>
      </c>
      <c r="N93" s="228">
        <f t="shared" si="25"/>
        <v>0</v>
      </c>
      <c r="O93" s="228">
        <f t="shared" si="25"/>
        <v>0</v>
      </c>
      <c r="P93" s="228">
        <f t="shared" si="25"/>
        <v>0</v>
      </c>
      <c r="Q93" s="228">
        <f>Q91+Q92</f>
        <v>0</v>
      </c>
      <c r="R93" s="228">
        <f>R91+R92</f>
        <v>0</v>
      </c>
      <c r="S93" s="228">
        <f>S91+S92</f>
        <v>0</v>
      </c>
      <c r="T93" s="228">
        <f>T91+T92</f>
        <v>0</v>
      </c>
      <c r="U93" s="229">
        <f>U91+U92</f>
        <v>0</v>
      </c>
      <c r="V93" s="225"/>
      <c r="W93" s="192"/>
      <c r="X93" s="192"/>
      <c r="Y93" s="192"/>
      <c r="Z93" s="192"/>
      <c r="AA93" s="192"/>
    </row>
    <row r="94" spans="1:27" ht="15.75" customHeight="1" x14ac:dyDescent="0.25">
      <c r="A94" s="230"/>
      <c r="B94" s="231"/>
      <c r="C94" s="231"/>
      <c r="D94" s="231"/>
      <c r="E94" s="231"/>
      <c r="F94" s="231"/>
      <c r="G94" s="231"/>
      <c r="H94" s="231"/>
      <c r="I94" s="231"/>
      <c r="J94" s="231"/>
      <c r="K94" s="231"/>
      <c r="L94" s="231"/>
      <c r="M94" s="231"/>
      <c r="N94" s="231"/>
      <c r="O94" s="231"/>
      <c r="P94" s="231"/>
      <c r="Q94" s="231"/>
      <c r="R94" s="231"/>
      <c r="S94" s="231"/>
      <c r="T94" s="231"/>
      <c r="U94" s="231"/>
      <c r="V94" s="225"/>
      <c r="W94" s="192"/>
      <c r="X94" s="192"/>
      <c r="Y94" s="192"/>
      <c r="Z94" s="192"/>
      <c r="AA94" s="192"/>
    </row>
    <row r="95" spans="1:27" ht="15.75" hidden="1" customHeight="1" x14ac:dyDescent="0.25">
      <c r="A95" s="232" t="s">
        <v>244</v>
      </c>
      <c r="B95" s="233"/>
      <c r="C95" s="234"/>
      <c r="D95" s="119" t="s">
        <v>245</v>
      </c>
      <c r="E95" s="119" t="s">
        <v>246</v>
      </c>
      <c r="F95" s="231"/>
      <c r="G95" s="231"/>
      <c r="H95" s="231"/>
      <c r="I95" s="231"/>
      <c r="J95" s="231"/>
      <c r="K95" s="231"/>
      <c r="L95" s="231"/>
      <c r="M95" s="231"/>
      <c r="N95" s="231"/>
      <c r="O95" s="231"/>
      <c r="P95" s="231"/>
      <c r="Q95" s="231"/>
      <c r="R95" s="231"/>
      <c r="S95" s="231"/>
      <c r="T95" s="231"/>
      <c r="U95" s="231"/>
      <c r="V95" s="225"/>
      <c r="W95" s="192"/>
      <c r="X95" s="192"/>
      <c r="Y95" s="192"/>
      <c r="Z95" s="192"/>
      <c r="AA95" s="192"/>
    </row>
    <row r="96" spans="1:27" ht="15.75" hidden="1" customHeight="1" x14ac:dyDescent="0.25">
      <c r="A96" s="235"/>
      <c r="B96" s="236" t="s">
        <v>102</v>
      </c>
      <c r="C96" s="237" t="s">
        <v>247</v>
      </c>
      <c r="D96" s="238">
        <f>$K$76</f>
        <v>0</v>
      </c>
      <c r="E96" s="238">
        <f>$U$76</f>
        <v>0</v>
      </c>
      <c r="F96" s="231"/>
      <c r="G96" s="231"/>
      <c r="H96" s="231"/>
      <c r="I96" s="231"/>
      <c r="J96" s="231"/>
      <c r="K96" s="231"/>
      <c r="L96" s="231"/>
      <c r="M96" s="231"/>
      <c r="N96" s="231"/>
      <c r="O96" s="231"/>
      <c r="P96" s="231"/>
      <c r="Q96" s="231"/>
      <c r="R96" s="231"/>
      <c r="S96" s="231"/>
      <c r="T96" s="231"/>
      <c r="U96" s="231"/>
      <c r="V96" s="225"/>
      <c r="W96" s="192"/>
      <c r="X96" s="192"/>
      <c r="Y96" s="192"/>
      <c r="Z96" s="192"/>
      <c r="AA96" s="192"/>
    </row>
    <row r="97" spans="1:27" ht="15.75" hidden="1" customHeight="1" x14ac:dyDescent="0.25">
      <c r="A97" s="235"/>
      <c r="B97" s="239" t="s">
        <v>103</v>
      </c>
      <c r="C97" s="237" t="s">
        <v>247</v>
      </c>
      <c r="D97" s="238">
        <f>$K$75</f>
        <v>0</v>
      </c>
      <c r="E97" s="238">
        <f>$U$75</f>
        <v>0</v>
      </c>
      <c r="F97" s="231"/>
      <c r="G97" s="231"/>
      <c r="H97" s="231"/>
      <c r="I97" s="231"/>
      <c r="J97" s="231"/>
      <c r="K97" s="231"/>
      <c r="L97" s="231"/>
      <c r="M97" s="231"/>
      <c r="N97" s="231"/>
      <c r="O97" s="231"/>
      <c r="P97" s="231"/>
      <c r="Q97" s="231"/>
      <c r="R97" s="231"/>
      <c r="S97" s="231"/>
      <c r="T97" s="231"/>
      <c r="U97" s="231"/>
      <c r="V97" s="225"/>
      <c r="W97" s="192"/>
      <c r="X97" s="192"/>
      <c r="Y97" s="192"/>
      <c r="Z97" s="192"/>
      <c r="AA97" s="192"/>
    </row>
    <row r="98" spans="1:27" ht="15.75" hidden="1" customHeight="1" x14ac:dyDescent="0.25">
      <c r="A98" s="235"/>
      <c r="B98" s="239" t="s">
        <v>248</v>
      </c>
      <c r="C98" s="237" t="s">
        <v>247</v>
      </c>
      <c r="D98" s="238">
        <f>$K$86</f>
        <v>0</v>
      </c>
      <c r="E98" s="238">
        <f>$U$86</f>
        <v>0</v>
      </c>
      <c r="F98" s="231"/>
      <c r="G98" s="231"/>
      <c r="H98" s="231"/>
      <c r="I98" s="231"/>
      <c r="J98" s="231"/>
      <c r="K98" s="231"/>
      <c r="L98" s="231"/>
      <c r="M98" s="231"/>
      <c r="N98" s="231"/>
      <c r="O98" s="231"/>
      <c r="P98" s="231"/>
      <c r="Q98" s="231"/>
      <c r="R98" s="231"/>
      <c r="S98" s="231"/>
      <c r="T98" s="231"/>
      <c r="U98" s="231"/>
      <c r="V98" s="225"/>
      <c r="W98" s="192"/>
      <c r="X98" s="192"/>
      <c r="Y98" s="192"/>
      <c r="Z98" s="192"/>
      <c r="AA98" s="192"/>
    </row>
    <row r="99" spans="1:27" ht="15.75" hidden="1" customHeight="1" x14ac:dyDescent="0.25">
      <c r="A99" s="235"/>
      <c r="B99" s="239" t="s">
        <v>249</v>
      </c>
      <c r="C99" s="237" t="s">
        <v>247</v>
      </c>
      <c r="D99" s="238">
        <f>$K$90</f>
        <v>0</v>
      </c>
      <c r="E99" s="238">
        <f>$U$90</f>
        <v>0</v>
      </c>
      <c r="F99" s="231"/>
      <c r="G99" s="231"/>
      <c r="H99" s="231"/>
      <c r="I99" s="231"/>
      <c r="J99" s="231"/>
      <c r="K99" s="231"/>
      <c r="L99" s="231"/>
      <c r="M99" s="231"/>
      <c r="N99" s="231"/>
      <c r="O99" s="231"/>
      <c r="P99" s="231"/>
      <c r="Q99" s="231"/>
      <c r="R99" s="231"/>
      <c r="S99" s="231"/>
      <c r="T99" s="231"/>
      <c r="U99" s="231"/>
      <c r="V99" s="225"/>
      <c r="W99" s="192"/>
      <c r="X99" s="192"/>
      <c r="Y99" s="192"/>
      <c r="Z99" s="192"/>
      <c r="AA99" s="192"/>
    </row>
    <row r="100" spans="1:27" ht="15.75" hidden="1" customHeight="1" x14ac:dyDescent="0.25">
      <c r="A100" s="235"/>
      <c r="B100" s="239" t="s">
        <v>250</v>
      </c>
      <c r="C100" s="237" t="s">
        <v>247</v>
      </c>
      <c r="D100" s="238">
        <f>$K$94</f>
        <v>0</v>
      </c>
      <c r="E100" s="238">
        <f>$U$94</f>
        <v>0</v>
      </c>
      <c r="F100" s="231"/>
      <c r="G100" s="231"/>
      <c r="H100" s="231"/>
      <c r="I100" s="231"/>
      <c r="J100" s="231"/>
      <c r="K100" s="231"/>
      <c r="L100" s="231"/>
      <c r="M100" s="231"/>
      <c r="N100" s="231"/>
      <c r="O100" s="231"/>
      <c r="P100" s="231"/>
      <c r="Q100" s="231"/>
      <c r="R100" s="231"/>
      <c r="S100" s="231"/>
      <c r="T100" s="231"/>
      <c r="U100" s="231"/>
      <c r="V100" s="225"/>
      <c r="W100" s="192"/>
      <c r="X100" s="192"/>
      <c r="Y100" s="192"/>
      <c r="Z100" s="192"/>
      <c r="AA100" s="192"/>
    </row>
    <row r="101" spans="1:27" s="244" customFormat="1" ht="15.75" hidden="1" customHeight="1" x14ac:dyDescent="0.25">
      <c r="A101" s="240" t="s">
        <v>251</v>
      </c>
      <c r="B101" s="241">
        <v>0.5</v>
      </c>
      <c r="C101" s="241">
        <f>AVERAGE(B68:C68)</f>
        <v>1.5</v>
      </c>
      <c r="D101" s="241">
        <f t="shared" ref="D101:P101" si="26">AVERAGE(C74:D74)</f>
        <v>2.5</v>
      </c>
      <c r="E101" s="241">
        <f t="shared" si="26"/>
        <v>3.5</v>
      </c>
      <c r="F101" s="241">
        <f t="shared" si="26"/>
        <v>4.5</v>
      </c>
      <c r="G101" s="241">
        <f t="shared" si="26"/>
        <v>5.5</v>
      </c>
      <c r="H101" s="241">
        <f t="shared" si="26"/>
        <v>6.5</v>
      </c>
      <c r="I101" s="241">
        <f t="shared" si="26"/>
        <v>7.5</v>
      </c>
      <c r="J101" s="241">
        <f t="shared" si="26"/>
        <v>8.5</v>
      </c>
      <c r="K101" s="241">
        <f t="shared" si="26"/>
        <v>9.5</v>
      </c>
      <c r="L101" s="241">
        <f t="shared" si="26"/>
        <v>10.5</v>
      </c>
      <c r="M101" s="241">
        <f t="shared" si="26"/>
        <v>11.5</v>
      </c>
      <c r="N101" s="241">
        <f t="shared" si="26"/>
        <v>12.5</v>
      </c>
      <c r="O101" s="241">
        <f t="shared" si="26"/>
        <v>13.5</v>
      </c>
      <c r="P101" s="241">
        <f t="shared" si="26"/>
        <v>14.5</v>
      </c>
      <c r="Q101" s="242"/>
      <c r="R101" s="243"/>
      <c r="S101" s="243"/>
      <c r="T101" s="243"/>
      <c r="U101" s="243"/>
      <c r="V101" s="243"/>
      <c r="W101" s="243"/>
      <c r="X101" s="243"/>
      <c r="Y101" s="243"/>
      <c r="Z101" s="243"/>
      <c r="AA101" s="243"/>
    </row>
    <row r="102" spans="1:27" ht="15.75" hidden="1" customHeight="1" x14ac:dyDescent="0.25">
      <c r="A102" s="284" t="s">
        <v>252</v>
      </c>
      <c r="B102" s="285">
        <f t="shared" ref="B102:P102" si="27">B74</f>
        <v>1</v>
      </c>
      <c r="C102" s="285">
        <f t="shared" si="27"/>
        <v>2</v>
      </c>
      <c r="D102" s="285">
        <f t="shared" si="27"/>
        <v>3</v>
      </c>
      <c r="E102" s="285">
        <f t="shared" si="27"/>
        <v>4</v>
      </c>
      <c r="F102" s="285">
        <f t="shared" si="27"/>
        <v>5</v>
      </c>
      <c r="G102" s="285">
        <f t="shared" si="27"/>
        <v>6</v>
      </c>
      <c r="H102" s="285">
        <f t="shared" si="27"/>
        <v>7</v>
      </c>
      <c r="I102" s="285">
        <f t="shared" si="27"/>
        <v>8</v>
      </c>
      <c r="J102" s="285">
        <f t="shared" si="27"/>
        <v>9</v>
      </c>
      <c r="K102" s="285">
        <f t="shared" si="27"/>
        <v>10</v>
      </c>
      <c r="L102" s="285">
        <f t="shared" si="27"/>
        <v>11</v>
      </c>
      <c r="M102" s="285">
        <f t="shared" si="27"/>
        <v>12</v>
      </c>
      <c r="N102" s="285">
        <f t="shared" si="27"/>
        <v>13</v>
      </c>
      <c r="O102" s="285">
        <f t="shared" si="27"/>
        <v>14</v>
      </c>
      <c r="P102" s="285">
        <f t="shared" si="27"/>
        <v>15</v>
      </c>
      <c r="Q102" s="285">
        <f>Q74</f>
        <v>16</v>
      </c>
      <c r="R102" s="285">
        <f>R74</f>
        <v>17</v>
      </c>
      <c r="S102" s="285">
        <f>S74</f>
        <v>18</v>
      </c>
      <c r="T102" s="285">
        <f>T74</f>
        <v>19</v>
      </c>
      <c r="U102" s="285">
        <f>U74</f>
        <v>20</v>
      </c>
      <c r="V102" s="192"/>
      <c r="W102" s="192"/>
      <c r="X102" s="192"/>
      <c r="Y102" s="192"/>
      <c r="Z102" s="192"/>
      <c r="AA102" s="192"/>
    </row>
    <row r="103" spans="1:27" ht="15.75" hidden="1" customHeight="1" x14ac:dyDescent="0.25">
      <c r="A103" s="286" t="s">
        <v>242</v>
      </c>
      <c r="B103" s="223">
        <f t="shared" ref="B103:P103" si="28">B89</f>
        <v>0</v>
      </c>
      <c r="C103" s="223">
        <f t="shared" si="28"/>
        <v>-678.83500000000015</v>
      </c>
      <c r="D103" s="223">
        <f t="shared" si="28"/>
        <v>-678.83500000000015</v>
      </c>
      <c r="E103" s="223">
        <f t="shared" si="28"/>
        <v>-678.83500000000015</v>
      </c>
      <c r="F103" s="223">
        <f t="shared" si="28"/>
        <v>0</v>
      </c>
      <c r="G103" s="223">
        <f t="shared" si="28"/>
        <v>0</v>
      </c>
      <c r="H103" s="223">
        <f t="shared" si="28"/>
        <v>0</v>
      </c>
      <c r="I103" s="223">
        <f t="shared" si="28"/>
        <v>0</v>
      </c>
      <c r="J103" s="223">
        <f t="shared" si="28"/>
        <v>0</v>
      </c>
      <c r="K103" s="223">
        <f t="shared" si="28"/>
        <v>0</v>
      </c>
      <c r="L103" s="223">
        <f t="shared" si="28"/>
        <v>0</v>
      </c>
      <c r="M103" s="223">
        <f t="shared" si="28"/>
        <v>0</v>
      </c>
      <c r="N103" s="223">
        <f t="shared" si="28"/>
        <v>0</v>
      </c>
      <c r="O103" s="223">
        <f t="shared" si="28"/>
        <v>0</v>
      </c>
      <c r="P103" s="223">
        <f t="shared" si="28"/>
        <v>0</v>
      </c>
      <c r="Q103" s="223">
        <f>Q89</f>
        <v>0</v>
      </c>
      <c r="R103" s="223">
        <f>R89</f>
        <v>0</v>
      </c>
      <c r="S103" s="223">
        <f>S89</f>
        <v>0</v>
      </c>
      <c r="T103" s="223">
        <f>T89</f>
        <v>0</v>
      </c>
      <c r="U103" s="223">
        <f>U89</f>
        <v>0</v>
      </c>
      <c r="V103" s="192"/>
    </row>
    <row r="104" spans="1:27" ht="15.75" hidden="1" customHeight="1" x14ac:dyDescent="0.25">
      <c r="A104" s="287" t="s">
        <v>98</v>
      </c>
      <c r="B104" s="219">
        <f>-B87-B88</f>
        <v>0</v>
      </c>
      <c r="C104" s="219">
        <f>-C87-C88</f>
        <v>678.83500000000015</v>
      </c>
      <c r="D104" s="219">
        <f t="shared" ref="D104:P104" si="29">-D87-D88</f>
        <v>678.83500000000015</v>
      </c>
      <c r="E104" s="219">
        <f t="shared" si="29"/>
        <v>678.83500000000015</v>
      </c>
      <c r="F104" s="219">
        <f t="shared" si="29"/>
        <v>0</v>
      </c>
      <c r="G104" s="219">
        <f t="shared" si="29"/>
        <v>0</v>
      </c>
      <c r="H104" s="219">
        <f t="shared" si="29"/>
        <v>0</v>
      </c>
      <c r="I104" s="219">
        <f t="shared" si="29"/>
        <v>0</v>
      </c>
      <c r="J104" s="219">
        <f t="shared" si="29"/>
        <v>0</v>
      </c>
      <c r="K104" s="219">
        <f t="shared" si="29"/>
        <v>0</v>
      </c>
      <c r="L104" s="219">
        <f t="shared" si="29"/>
        <v>0</v>
      </c>
      <c r="M104" s="219">
        <f t="shared" si="29"/>
        <v>0</v>
      </c>
      <c r="N104" s="219">
        <f t="shared" si="29"/>
        <v>0</v>
      </c>
      <c r="O104" s="219">
        <f t="shared" si="29"/>
        <v>0</v>
      </c>
      <c r="P104" s="219">
        <f t="shared" si="29"/>
        <v>0</v>
      </c>
      <c r="Q104" s="219">
        <f>-Q87-Q88</f>
        <v>0</v>
      </c>
      <c r="R104" s="219">
        <f>-R87-R88</f>
        <v>0</v>
      </c>
      <c r="S104" s="219">
        <f>-S87-S88</f>
        <v>0</v>
      </c>
      <c r="T104" s="219">
        <f>-T87-T88</f>
        <v>0</v>
      </c>
      <c r="U104" s="219">
        <f>-U87-U88</f>
        <v>0</v>
      </c>
      <c r="V104" s="192"/>
    </row>
    <row r="105" spans="1:27" s="148" customFormat="1" hidden="1" x14ac:dyDescent="0.25">
      <c r="A105" s="287" t="s">
        <v>97</v>
      </c>
      <c r="B105" s="219">
        <f t="shared" ref="B105:P105" si="30">B90</f>
        <v>0</v>
      </c>
      <c r="C105" s="219">
        <f t="shared" si="30"/>
        <v>0</v>
      </c>
      <c r="D105" s="219">
        <f t="shared" si="30"/>
        <v>0</v>
      </c>
      <c r="E105" s="219">
        <f t="shared" si="30"/>
        <v>0</v>
      </c>
      <c r="F105" s="219">
        <f t="shared" si="30"/>
        <v>0</v>
      </c>
      <c r="G105" s="219">
        <f t="shared" si="30"/>
        <v>0</v>
      </c>
      <c r="H105" s="219">
        <f t="shared" si="30"/>
        <v>0</v>
      </c>
      <c r="I105" s="219">
        <f t="shared" si="30"/>
        <v>0</v>
      </c>
      <c r="J105" s="219">
        <f t="shared" si="30"/>
        <v>0</v>
      </c>
      <c r="K105" s="219">
        <f t="shared" si="30"/>
        <v>0</v>
      </c>
      <c r="L105" s="219">
        <f t="shared" si="30"/>
        <v>0</v>
      </c>
      <c r="M105" s="219">
        <f t="shared" si="30"/>
        <v>0</v>
      </c>
      <c r="N105" s="219">
        <f t="shared" si="30"/>
        <v>0</v>
      </c>
      <c r="O105" s="219">
        <f t="shared" si="30"/>
        <v>0</v>
      </c>
      <c r="P105" s="219">
        <f t="shared" si="30"/>
        <v>0</v>
      </c>
      <c r="Q105" s="219">
        <f>Q90</f>
        <v>0</v>
      </c>
      <c r="R105" s="219">
        <f>R90</f>
        <v>0</v>
      </c>
      <c r="S105" s="219">
        <f>S90</f>
        <v>0</v>
      </c>
      <c r="T105" s="219">
        <f>T90</f>
        <v>0</v>
      </c>
      <c r="U105" s="219">
        <f>U90</f>
        <v>0</v>
      </c>
      <c r="V105" s="192"/>
    </row>
    <row r="106" spans="1:27" s="148" customFormat="1" hidden="1" x14ac:dyDescent="0.25">
      <c r="A106" s="287" t="s">
        <v>96</v>
      </c>
      <c r="B106" s="219">
        <f>IF(SUM($B$92:B92)+SUM($A$106:A106)&gt;0,0,SUM($B$92:B92)-SUM($A$106:A106))</f>
        <v>0</v>
      </c>
      <c r="C106" s="219">
        <f>IF(SUM($B$85:C85)+SUM($A$106:B106)&gt;0,0,SUM($B$85:C85)-SUM($A$106:B106))</f>
        <v>0</v>
      </c>
      <c r="D106" s="219">
        <f>IF(SUM($B$85:D85)+SUM($A$92:C92)&gt;0,0,SUM($B$85:D85)-SUM($A$92:C92))</f>
        <v>0</v>
      </c>
      <c r="E106" s="219">
        <f>IF(SUM($B$85:E85)+SUM($A$92:D92)&gt;0,0,SUM($B$85:E85)-SUM($A$92:D92))</f>
        <v>0</v>
      </c>
      <c r="F106" s="219">
        <f>IF(SUM($B$85:F85)+SUM($A$92:E92)&gt;0,0,SUM($B$85:F85)-SUM($A$92:E92))</f>
        <v>0</v>
      </c>
      <c r="G106" s="219">
        <f>IF(SUM($B$85:G85)+SUM($A$92:F92)&gt;0,0,SUM($B$85:G85)-SUM($A$92:F92))</f>
        <v>0</v>
      </c>
      <c r="H106" s="219">
        <f>IF(SUM($B$85:H85)+SUM($A$92:G92)&gt;0,0,SUM($B$85:H85)-SUM($A$92:G92))</f>
        <v>0</v>
      </c>
      <c r="I106" s="219">
        <f>IF(SUM($B$85:I85)+SUM($A$92:H92)&gt;0,0,SUM($B$85:I85)-SUM($A$92:H92))</f>
        <v>0</v>
      </c>
      <c r="J106" s="219">
        <f>IF(SUM($B$85:J85)+SUM($A$92:I92)&gt;0,0,SUM($B$85:J85)-SUM($A$92:I92))</f>
        <v>0</v>
      </c>
      <c r="K106" s="219">
        <f>IF(SUM($B$85:K85)+SUM($A$92:J92)&gt;0,0,SUM($B$85:K85)-SUM($A$92:J92))</f>
        <v>0</v>
      </c>
      <c r="L106" s="219">
        <f>IF(SUM($B$85:L85)+SUM($A$92:K92)&gt;0,0,SUM($B$85:L85)-SUM($A$92:K92))</f>
        <v>0</v>
      </c>
      <c r="M106" s="219">
        <f>IF(SUM($B$85:M85)+SUM($A$92:L92)&gt;0,0,SUM($B$85:M85)-SUM($A$92:L92))</f>
        <v>0</v>
      </c>
      <c r="N106" s="219">
        <f>IF(SUM($B$85:N85)+SUM($A$92:M92)&gt;0,0,SUM($B$85:N85)-SUM($A$92:M92))</f>
        <v>0</v>
      </c>
      <c r="O106" s="219">
        <f>IF(SUM($B$85:O85)+SUM($A$92:N92)&gt;0,0,SUM($B$85:O85)-SUM($A$92:N92))</f>
        <v>0</v>
      </c>
      <c r="P106" s="219">
        <f>IF(SUM($B$85:P85)+SUM($A$92:O92)&gt;0,0,SUM($B$85:P85)-SUM($A$92:O92))</f>
        <v>0</v>
      </c>
      <c r="Q106" s="219">
        <f>IF(SUM($B$85:Q85)+SUM($A$92:P92)&gt;0,0,SUM($B$85:Q85)-SUM($A$92:P92))</f>
        <v>0</v>
      </c>
      <c r="R106" s="219">
        <f>IF(SUM($B$85:R85)+SUM($A$92:Q92)&gt;0,0,SUM($B$85:R85)-SUM($A$92:Q92))</f>
        <v>0</v>
      </c>
      <c r="S106" s="219">
        <f>IF(SUM($B$85:S85)+SUM($A$92:R92)&gt;0,0,SUM($B$85:S85)-SUM($A$92:R92))</f>
        <v>0</v>
      </c>
      <c r="T106" s="219">
        <f>IF(SUM($B$85:T85)+SUM($A$92:S92)&gt;0,0,SUM($B$85:T85)-SUM($A$92:S92))</f>
        <v>0</v>
      </c>
      <c r="U106" s="219">
        <f>IF(SUM($B$85:U85)+SUM($A$92:T92)&gt;0,0,SUM($B$85:U85)-SUM($A$92:T92))</f>
        <v>0</v>
      </c>
      <c r="V106" s="140"/>
    </row>
    <row r="107" spans="1:27" hidden="1" x14ac:dyDescent="0.25">
      <c r="A107" s="287" t="s">
        <v>95</v>
      </c>
      <c r="B107" s="219">
        <f>IF(((SUM($B$75:B75)+SUM($B$77:B84))+SUM($B$109:B109))&lt;0,((SUM($B$75:B75)+SUM($B$77:B84))+SUM($B$109:B109))*0.2-SUM($A$107:A107),IF(SUM(A$107:$B107)&lt;0,0-SUM(A$107:$B107),0))</f>
        <v>-407.30100000000016</v>
      </c>
      <c r="C107" s="219">
        <f>IF(((SUM($B$68:C68)+SUM($B$70:C77))+SUM($B$102:C102))&lt;0,((SUM($B$68:C68)+SUM($B$70:C77))+SUM($B$102:C102))*0.2-SUM($A$107:B107),IF(SUM(B$107:$B107)&lt;0,0-SUM(B$107:$B107),0))</f>
        <v>407.30100000000016</v>
      </c>
      <c r="D107" s="219">
        <f>IF(((SUM($B$68:D68)+SUM($B$70:D77))+SUM($B$102:D102))&lt;0,((SUM($B$68:D68)+SUM($B$70:D77))+SUM($B$102:D102))*0.2-SUM($A$93:C93),IF(SUM($B$93:C93)&lt;0,0-SUM($B$93:C93),0))</f>
        <v>543.0680000000001</v>
      </c>
      <c r="E107" s="219">
        <f>IF(((SUM($B$68:E68)+SUM($B$70:E77))+SUM($B$102:E102))&lt;0,((SUM($B$68:E68)+SUM($B$70:E77))+SUM($B$102:E102))*0.2-SUM($A$93:D93),IF(SUM($B$93:D93)&lt;0,0-SUM($B$93:D93),0))</f>
        <v>1086.1360000000002</v>
      </c>
      <c r="F107" s="219">
        <f>IF(((SUM($B$68:F68)+SUM($B$70:F77))+SUM($B$102:F102))&lt;0,((SUM($B$68:F68)+SUM($B$70:F77))+SUM($B$102:F102))*0.2-SUM($A$93:E93),IF(SUM($B$93:E93)&lt;0,0-SUM($B$93:E93),0))</f>
        <v>1629.2040000000002</v>
      </c>
      <c r="G107" s="219">
        <f>IF(((SUM($B$68:G68)+SUM($B$70:G77))+SUM($B$102:G102))&lt;0,((SUM($B$68:G68)+SUM($B$70:G77))+SUM($B$102:G102))*0.2-SUM($A$93:F93),IF(SUM($B$93:F93)&lt;0,0-SUM($B$93:F93),0))</f>
        <v>1629.2040000000002</v>
      </c>
      <c r="H107" s="219">
        <f>IF(((SUM($B$68:H68)+SUM($B$70:H77))+SUM($B$102:H102))&lt;0,((SUM($B$68:H68)+SUM($B$70:H77))+SUM($B$102:H102))*0.2-SUM($A$93:G93),IF(SUM($B$93:G93)&lt;0,0-SUM($B$93:G93),0))</f>
        <v>1629.2040000000002</v>
      </c>
      <c r="I107" s="219">
        <f>IF(((SUM($B$68:I68)+SUM($B$70:I77))+SUM($B$102:I102))&lt;0,((SUM($B$68:I68)+SUM($B$70:I77))+SUM($B$102:I102))*0.2-SUM($A$93:H93),IF(SUM($B$93:H93)&lt;0,0-SUM($B$93:H93),0))</f>
        <v>1629.2040000000002</v>
      </c>
      <c r="J107" s="219">
        <f>IF(((SUM($B$68:J68)+SUM($B$70:J77))+SUM($B$102:J102))&lt;0,((SUM($B$68:J68)+SUM($B$70:J77))+SUM($B$102:J102))*0.2-SUM($A$93:I93),IF(SUM($B$93:I93)&lt;0,0-SUM($B$93:I93),0))</f>
        <v>1629.2040000000002</v>
      </c>
      <c r="K107" s="219">
        <f>IF(((SUM($B$68:K68)+SUM($B$70:K77))+SUM($B$102:K102))&lt;0,((SUM($B$68:K68)+SUM($B$70:K77))+SUM($B$102:K102))*0.2-SUM($A$93:J93),IF(SUM($B$93:J93)&lt;0,0-SUM($B$93:J93),0))</f>
        <v>1629.2040000000002</v>
      </c>
      <c r="L107" s="219">
        <f>IF(((SUM($B$68:L68)+SUM($B$70:L77))+SUM($B$102:L102))&lt;0,((SUM($B$68:L68)+SUM($B$70:L77))+SUM($B$102:L102))*0.2-SUM($A$93:K93),IF(SUM($B$93:K93)&lt;0,0-SUM($B$93:K93),0))</f>
        <v>1629.2040000000002</v>
      </c>
      <c r="M107" s="219">
        <f>IF(((SUM($B$68:M68)+SUM($B$70:M77))+SUM($B$102:M102))&lt;0,((SUM($B$68:M68)+SUM($B$70:M77))+SUM($B$102:M102))*0.2-SUM($A$93:L93),IF(SUM($B$93:L93)&lt;0,0-SUM($B$93:L93),0))</f>
        <v>1629.2040000000002</v>
      </c>
      <c r="N107" s="219">
        <f>IF(((SUM($B$68:N68)+SUM($B$70:N77))+SUM($B$102:N102))&lt;0,((SUM($B$68:N68)+SUM($B$70:N77))+SUM($B$102:N102))*0.2-SUM($A$93:M93),IF(SUM($B$93:M93)&lt;0,0-SUM($B$93:M93),0))</f>
        <v>1629.2040000000002</v>
      </c>
      <c r="O107" s="219">
        <f>IF(((SUM($B$68:O68)+SUM($B$70:O77))+SUM($B$102:O102))&lt;0,((SUM($B$68:O68)+SUM($B$70:O77))+SUM($B$102:O102))*0.2-SUM($A$93:N93),IF(SUM($B$93:N93)&lt;0,0-SUM($B$93:N93),0))</f>
        <v>1629.2040000000002</v>
      </c>
      <c r="P107" s="219">
        <f>IF(((SUM($B$68:P68)+SUM($B$70:P77))+SUM($B$102:P102))&lt;0,((SUM($B$68:P68)+SUM($B$70:P77))+SUM($B$102:P102))*0.2-SUM($A$93:O93),IF(SUM($B$93:O93)&lt;0,0-SUM($B$93:O93),0))</f>
        <v>1629.2040000000002</v>
      </c>
      <c r="Q107" s="219">
        <f>IF(((SUM($B$68:Q68)+SUM($B$70:Q77))+SUM($B$102:Q102))&lt;0,((SUM($B$68:Q68)+SUM($B$70:Q77))+SUM($B$102:Q102))*0.2-SUM($A$93:P93),IF(SUM($B$93:P93)&lt;0,0-SUM($B$93:P93),0))</f>
        <v>1629.2040000000002</v>
      </c>
      <c r="R107" s="219">
        <f>IF(((SUM($B$68:R68)+SUM($B$70:R77))+SUM($B$102:R102))&lt;0,((SUM($B$68:R68)+SUM($B$70:R77))+SUM($B$102:R102))*0.2-SUM($A$93:Q93),IF(SUM($B$93:Q93)&lt;0,0-SUM($B$93:Q93),0))</f>
        <v>1629.2040000000002</v>
      </c>
      <c r="S107" s="219">
        <f>IF(((SUM($B$68:S68)+SUM($B$70:S77))+SUM($B$102:S102))&lt;0,((SUM($B$68:S68)+SUM($B$70:S77))+SUM($B$102:S102))*0.2-SUM($A$93:R93),IF(SUM($B$93:R93)&lt;0,0-SUM($B$93:R93),0))</f>
        <v>1629.2040000000002</v>
      </c>
      <c r="T107" s="219">
        <f>IF(((SUM($B$68:T68)+SUM($B$70:T77))+SUM($B$102:T102))&lt;0,((SUM($B$68:T68)+SUM($B$70:T77))+SUM($B$102:T102))*0.2-SUM($A$93:S93),IF(SUM($B$93:S93)&lt;0,0-SUM($B$93:S93),0))</f>
        <v>1629.2040000000002</v>
      </c>
      <c r="U107" s="219">
        <f>IF(((SUM($B$68:U68)+SUM($B$70:U77))+SUM($B$102:U102))&lt;0,((SUM($B$68:U68)+SUM($B$70:U77))+SUM($B$102:U102))*0.2-SUM($A$93:T93),IF(SUM($B$93:T93)&lt;0,0-SUM($B$93:T93),0))</f>
        <v>1629.2040000000002</v>
      </c>
    </row>
    <row r="108" spans="1:27" s="148" customFormat="1" hidden="1" x14ac:dyDescent="0.25">
      <c r="A108" s="287" t="s">
        <v>94</v>
      </c>
      <c r="B108" s="219">
        <f>-B75*($B$52)</f>
        <v>0</v>
      </c>
      <c r="C108" s="219">
        <f t="shared" ref="C108:P108" si="31">-(C75-B75)*$B$52</f>
        <v>0</v>
      </c>
      <c r="D108" s="219">
        <f t="shared" si="31"/>
        <v>0</v>
      </c>
      <c r="E108" s="219">
        <f t="shared" si="31"/>
        <v>0</v>
      </c>
      <c r="F108" s="219">
        <f t="shared" si="31"/>
        <v>0</v>
      </c>
      <c r="G108" s="219">
        <f t="shared" si="31"/>
        <v>0</v>
      </c>
      <c r="H108" s="219">
        <f t="shared" si="31"/>
        <v>0</v>
      </c>
      <c r="I108" s="219">
        <f t="shared" si="31"/>
        <v>0</v>
      </c>
      <c r="J108" s="219">
        <f t="shared" si="31"/>
        <v>0</v>
      </c>
      <c r="K108" s="219">
        <f t="shared" si="31"/>
        <v>0</v>
      </c>
      <c r="L108" s="219">
        <f t="shared" si="31"/>
        <v>0</v>
      </c>
      <c r="M108" s="219">
        <f t="shared" si="31"/>
        <v>0</v>
      </c>
      <c r="N108" s="219">
        <f t="shared" si="31"/>
        <v>0</v>
      </c>
      <c r="O108" s="219">
        <f t="shared" si="31"/>
        <v>0</v>
      </c>
      <c r="P108" s="219">
        <f t="shared" si="31"/>
        <v>0</v>
      </c>
      <c r="Q108" s="219">
        <f>-(Q75-P75)*$B$52</f>
        <v>0</v>
      </c>
      <c r="R108" s="219">
        <f>-(R75-Q75)*$B$52</f>
        <v>0</v>
      </c>
      <c r="S108" s="219">
        <f>-(S75-R75)*$B$52</f>
        <v>0</v>
      </c>
      <c r="T108" s="219">
        <f>-(T75-S75)*$B$52</f>
        <v>0</v>
      </c>
      <c r="U108" s="219">
        <f>-(U75-T75)*$B$52</f>
        <v>0</v>
      </c>
    </row>
    <row r="109" spans="1:27" s="148" customFormat="1" hidden="1" x14ac:dyDescent="0.25">
      <c r="A109" s="287" t="s">
        <v>93</v>
      </c>
      <c r="B109" s="219">
        <f>-($B$18+$B$25)</f>
        <v>-2036.5050000000006</v>
      </c>
      <c r="C109" s="219"/>
      <c r="D109" s="219"/>
      <c r="E109" s="219"/>
      <c r="F109" s="219"/>
      <c r="G109" s="219"/>
      <c r="H109" s="219"/>
      <c r="I109" s="219"/>
      <c r="J109" s="219"/>
      <c r="K109" s="219"/>
      <c r="L109" s="219"/>
      <c r="M109" s="219"/>
      <c r="N109" s="219"/>
      <c r="O109" s="219"/>
      <c r="P109" s="219"/>
      <c r="Q109" s="219"/>
      <c r="R109" s="219"/>
      <c r="S109" s="219"/>
      <c r="T109" s="219"/>
      <c r="U109" s="219"/>
    </row>
    <row r="110" spans="1:27" s="148" customFormat="1" hidden="1" x14ac:dyDescent="0.25">
      <c r="A110" s="287" t="s">
        <v>92</v>
      </c>
      <c r="B110" s="219">
        <f t="shared" ref="B110:P110" si="32">B70-B71</f>
        <v>0</v>
      </c>
      <c r="C110" s="219">
        <f t="shared" si="32"/>
        <v>0</v>
      </c>
      <c r="D110" s="219">
        <f t="shared" si="32"/>
        <v>0</v>
      </c>
      <c r="E110" s="219">
        <f t="shared" si="32"/>
        <v>0</v>
      </c>
      <c r="F110" s="219">
        <f t="shared" si="32"/>
        <v>0</v>
      </c>
      <c r="G110" s="219">
        <f t="shared" si="32"/>
        <v>0</v>
      </c>
      <c r="H110" s="219">
        <f t="shared" si="32"/>
        <v>0</v>
      </c>
      <c r="I110" s="219">
        <f t="shared" si="32"/>
        <v>0</v>
      </c>
      <c r="J110" s="219">
        <f t="shared" si="32"/>
        <v>0</v>
      </c>
      <c r="K110" s="219">
        <f t="shared" si="32"/>
        <v>0</v>
      </c>
      <c r="L110" s="219">
        <f t="shared" si="32"/>
        <v>0</v>
      </c>
      <c r="M110" s="219">
        <f t="shared" si="32"/>
        <v>0</v>
      </c>
      <c r="N110" s="219">
        <f t="shared" si="32"/>
        <v>0</v>
      </c>
      <c r="O110" s="219">
        <f t="shared" si="32"/>
        <v>0</v>
      </c>
      <c r="P110" s="219">
        <f t="shared" si="32"/>
        <v>0</v>
      </c>
      <c r="Q110" s="219">
        <f>Q70-Q71</f>
        <v>0</v>
      </c>
      <c r="R110" s="219">
        <f>R70-R71</f>
        <v>0</v>
      </c>
      <c r="S110" s="219">
        <f>S70-S71</f>
        <v>0</v>
      </c>
      <c r="T110" s="219">
        <f>T70-T71</f>
        <v>0</v>
      </c>
      <c r="U110" s="219">
        <f>U70-U71</f>
        <v>0</v>
      </c>
      <c r="V110" s="140"/>
    </row>
    <row r="111" spans="1:27" s="148" customFormat="1" ht="14.25" hidden="1" x14ac:dyDescent="0.25">
      <c r="A111" s="286" t="s">
        <v>91</v>
      </c>
      <c r="B111" s="223">
        <f t="shared" ref="B111:P111" si="33">SUM(B103:B110)</f>
        <v>-2443.8060000000005</v>
      </c>
      <c r="C111" s="223">
        <f t="shared" si="33"/>
        <v>407.30100000000016</v>
      </c>
      <c r="D111" s="223">
        <f t="shared" si="33"/>
        <v>543.0680000000001</v>
      </c>
      <c r="E111" s="223">
        <f t="shared" si="33"/>
        <v>1086.1360000000002</v>
      </c>
      <c r="F111" s="223">
        <f t="shared" si="33"/>
        <v>1629.2040000000002</v>
      </c>
      <c r="G111" s="223">
        <f t="shared" si="33"/>
        <v>1629.2040000000002</v>
      </c>
      <c r="H111" s="223">
        <f t="shared" si="33"/>
        <v>1629.2040000000002</v>
      </c>
      <c r="I111" s="223">
        <f t="shared" si="33"/>
        <v>1629.2040000000002</v>
      </c>
      <c r="J111" s="223">
        <f t="shared" si="33"/>
        <v>1629.2040000000002</v>
      </c>
      <c r="K111" s="223">
        <f t="shared" si="33"/>
        <v>1629.2040000000002</v>
      </c>
      <c r="L111" s="223">
        <f t="shared" si="33"/>
        <v>1629.2040000000002</v>
      </c>
      <c r="M111" s="223">
        <f t="shared" si="33"/>
        <v>1629.2040000000002</v>
      </c>
      <c r="N111" s="223">
        <f t="shared" si="33"/>
        <v>1629.2040000000002</v>
      </c>
      <c r="O111" s="223">
        <f t="shared" si="33"/>
        <v>1629.2040000000002</v>
      </c>
      <c r="P111" s="223">
        <f t="shared" si="33"/>
        <v>1629.2040000000002</v>
      </c>
      <c r="Q111" s="223">
        <f>SUM(Q103:Q110)</f>
        <v>1629.2040000000002</v>
      </c>
      <c r="R111" s="223">
        <f>SUM(R103:R110)</f>
        <v>1629.2040000000002</v>
      </c>
      <c r="S111" s="223">
        <f>SUM(S103:S110)</f>
        <v>1629.2040000000002</v>
      </c>
      <c r="T111" s="223">
        <f>SUM(T103:T110)</f>
        <v>1629.2040000000002</v>
      </c>
      <c r="U111" s="223">
        <f>SUM(U103:U110)</f>
        <v>1629.2040000000002</v>
      </c>
    </row>
    <row r="112" spans="1:27" s="148" customFormat="1" ht="14.25" hidden="1" x14ac:dyDescent="0.25">
      <c r="A112" s="286" t="s">
        <v>253</v>
      </c>
      <c r="B112" s="223">
        <f>SUM($B$111:B111)</f>
        <v>-2443.8060000000005</v>
      </c>
      <c r="C112" s="223">
        <f>SUM($B$104:C104)</f>
        <v>678.83500000000015</v>
      </c>
      <c r="D112" s="223">
        <f>SUM($B$104:D104)</f>
        <v>1357.6700000000003</v>
      </c>
      <c r="E112" s="223">
        <f>SUM($B$104:E104)</f>
        <v>2036.5050000000006</v>
      </c>
      <c r="F112" s="223">
        <f>SUM($B$104:F104)</f>
        <v>2036.5050000000006</v>
      </c>
      <c r="G112" s="223">
        <f>SUM($B$104:G104)</f>
        <v>2036.5050000000006</v>
      </c>
      <c r="H112" s="223">
        <f>SUM($B$104:H104)</f>
        <v>2036.5050000000006</v>
      </c>
      <c r="I112" s="223">
        <f>SUM($B$104:I104)</f>
        <v>2036.5050000000006</v>
      </c>
      <c r="J112" s="223">
        <f>SUM($B$104:J104)</f>
        <v>2036.5050000000006</v>
      </c>
      <c r="K112" s="223">
        <f>SUM($B$104:K104)</f>
        <v>2036.5050000000006</v>
      </c>
      <c r="L112" s="223">
        <f>SUM($B$104:L104)</f>
        <v>2036.5050000000006</v>
      </c>
      <c r="M112" s="223">
        <f>SUM($B$104:M104)</f>
        <v>2036.5050000000006</v>
      </c>
      <c r="N112" s="223">
        <f>SUM($B$104:N104)</f>
        <v>2036.5050000000006</v>
      </c>
      <c r="O112" s="223">
        <f>SUM($B$104:O104)</f>
        <v>2036.5050000000006</v>
      </c>
      <c r="P112" s="223">
        <f>SUM($B$104:P104)</f>
        <v>2036.5050000000006</v>
      </c>
      <c r="Q112" s="223">
        <f>SUM($B$104:Q104)</f>
        <v>2036.5050000000006</v>
      </c>
      <c r="R112" s="223">
        <f>SUM($B$104:R104)</f>
        <v>2036.5050000000006</v>
      </c>
      <c r="S112" s="223">
        <f>SUM($B$104:S104)</f>
        <v>2036.5050000000006</v>
      </c>
      <c r="T112" s="223">
        <f>SUM($B$104:T104)</f>
        <v>2036.5050000000006</v>
      </c>
      <c r="U112" s="223">
        <f>SUM($B$104:U104)</f>
        <v>2036.5050000000006</v>
      </c>
    </row>
    <row r="113" spans="1:22" hidden="1" x14ac:dyDescent="0.25">
      <c r="A113" s="287" t="s">
        <v>90</v>
      </c>
      <c r="B113" s="245">
        <f t="shared" ref="B113:P113" si="34">1/POWER((1+$B$60),B101)</f>
        <v>0.94915799575249904</v>
      </c>
      <c r="C113" s="245">
        <f t="shared" si="34"/>
        <v>0.85509729347071961</v>
      </c>
      <c r="D113" s="245">
        <f t="shared" si="34"/>
        <v>0.77035792204569342</v>
      </c>
      <c r="E113" s="245">
        <f t="shared" si="34"/>
        <v>0.69401614598711103</v>
      </c>
      <c r="F113" s="245">
        <f t="shared" si="34"/>
        <v>0.62523977115955953</v>
      </c>
      <c r="G113" s="245">
        <f t="shared" si="34"/>
        <v>0.56327907311672021</v>
      </c>
      <c r="H113" s="245">
        <f t="shared" si="34"/>
        <v>0.50745862442947753</v>
      </c>
      <c r="I113" s="245">
        <f t="shared" si="34"/>
        <v>0.45716993191844818</v>
      </c>
      <c r="J113" s="245">
        <f t="shared" si="34"/>
        <v>0.41186480353013355</v>
      </c>
      <c r="K113" s="245">
        <f t="shared" si="34"/>
        <v>0.37104937254966985</v>
      </c>
      <c r="L113" s="245">
        <f t="shared" si="34"/>
        <v>0.33427871400871156</v>
      </c>
      <c r="M113" s="245">
        <f t="shared" si="34"/>
        <v>0.30115199460244274</v>
      </c>
      <c r="N113" s="245">
        <f t="shared" si="34"/>
        <v>0.27130810324544391</v>
      </c>
      <c r="O113" s="245">
        <f t="shared" si="34"/>
        <v>0.24442171463553505</v>
      </c>
      <c r="P113" s="245">
        <f t="shared" si="34"/>
        <v>0.22019974291489644</v>
      </c>
      <c r="Q113" s="245">
        <f>1/POWER((1+$B$60),Q101)</f>
        <v>1</v>
      </c>
      <c r="R113" s="245">
        <f>1/POWER((1+$B$60),R101)</f>
        <v>1</v>
      </c>
      <c r="S113" s="245">
        <f>1/POWER((1+$B$60),S101)</f>
        <v>1</v>
      </c>
      <c r="T113" s="245">
        <f>1/POWER((1+$B$60),T101)</f>
        <v>1</v>
      </c>
      <c r="U113" s="245">
        <f>1/POWER((1+$B$60),U101)</f>
        <v>1</v>
      </c>
      <c r="V113" s="148"/>
    </row>
    <row r="114" spans="1:22" hidden="1" outlineLevel="1" x14ac:dyDescent="0.25">
      <c r="A114" s="284" t="s">
        <v>254</v>
      </c>
      <c r="B114" s="223">
        <f>B111*B113</f>
        <v>-2319.558004967932</v>
      </c>
      <c r="C114" s="223">
        <f t="shared" ref="C114:P114" si="35">C111*C113</f>
        <v>348.28198272791769</v>
      </c>
      <c r="D114" s="223">
        <f t="shared" si="35"/>
        <v>418.35673600951071</v>
      </c>
      <c r="E114" s="223">
        <f t="shared" si="35"/>
        <v>753.79592073785693</v>
      </c>
      <c r="F114" s="223">
        <f t="shared" si="35"/>
        <v>1018.6431361322392</v>
      </c>
      <c r="G114" s="223">
        <f t="shared" si="35"/>
        <v>917.69651903805311</v>
      </c>
      <c r="H114" s="223">
        <f t="shared" si="35"/>
        <v>826.75362075500266</v>
      </c>
      <c r="I114" s="223">
        <f t="shared" si="35"/>
        <v>744.82308176126355</v>
      </c>
      <c r="J114" s="223">
        <f t="shared" si="35"/>
        <v>671.01178537050782</v>
      </c>
      <c r="K114" s="223">
        <f t="shared" si="35"/>
        <v>604.51512195541238</v>
      </c>
      <c r="L114" s="223">
        <f t="shared" si="35"/>
        <v>544.60821797784899</v>
      </c>
      <c r="M114" s="223">
        <f t="shared" si="35"/>
        <v>490.63803421427815</v>
      </c>
      <c r="N114" s="223">
        <f t="shared" si="35"/>
        <v>442.01624703989023</v>
      </c>
      <c r="O114" s="223">
        <f t="shared" si="35"/>
        <v>398.2128351710723</v>
      </c>
      <c r="P114" s="223">
        <f t="shared" si="35"/>
        <v>358.75030195592097</v>
      </c>
      <c r="Q114" s="223">
        <f>Q111*Q113</f>
        <v>1629.2040000000002</v>
      </c>
      <c r="R114" s="223">
        <f>R111*R113</f>
        <v>1629.2040000000002</v>
      </c>
      <c r="S114" s="223">
        <f>S111*S113</f>
        <v>1629.2040000000002</v>
      </c>
      <c r="T114" s="223">
        <f>T111*T113</f>
        <v>1629.2040000000002</v>
      </c>
      <c r="U114" s="223">
        <f>U111*U113</f>
        <v>1629.2040000000002</v>
      </c>
      <c r="V114" s="148"/>
    </row>
    <row r="115" spans="1:22" s="139" customFormat="1" hidden="1" outlineLevel="1" x14ac:dyDescent="0.25">
      <c r="A115" s="284" t="s">
        <v>255</v>
      </c>
      <c r="B115" s="223">
        <f>SUM($B$114:B114)</f>
        <v>-2319.558004967932</v>
      </c>
      <c r="C115" s="223">
        <f>SUM($B$107:C107)</f>
        <v>0</v>
      </c>
      <c r="D115" s="223">
        <f>SUM($B$107:D107)</f>
        <v>543.0680000000001</v>
      </c>
      <c r="E115" s="223">
        <f>SUM($B$107:E107)</f>
        <v>1629.2040000000002</v>
      </c>
      <c r="F115" s="223">
        <f>SUM($B$107:F107)</f>
        <v>3258.4080000000004</v>
      </c>
      <c r="G115" s="223">
        <f>SUM($B$107:G107)</f>
        <v>4887.612000000001</v>
      </c>
      <c r="H115" s="223">
        <f>SUM($B$107:H107)</f>
        <v>6516.8160000000007</v>
      </c>
      <c r="I115" s="223">
        <f>SUM($B$107:I107)</f>
        <v>8146.02</v>
      </c>
      <c r="J115" s="223">
        <f>SUM($B$107:J107)</f>
        <v>9775.2240000000002</v>
      </c>
      <c r="K115" s="223">
        <f>SUM($B$107:K107)</f>
        <v>11404.428</v>
      </c>
      <c r="L115" s="223">
        <f>SUM($B$107:L107)</f>
        <v>13033.632</v>
      </c>
      <c r="M115" s="223">
        <f>SUM($B$107:M107)</f>
        <v>14662.835999999999</v>
      </c>
      <c r="N115" s="223">
        <f>SUM($B$107:N107)</f>
        <v>16292.039999999999</v>
      </c>
      <c r="O115" s="223">
        <f>SUM($B$107:O107)</f>
        <v>17921.243999999999</v>
      </c>
      <c r="P115" s="223">
        <f>SUM($B$107:P107)</f>
        <v>19550.448</v>
      </c>
      <c r="Q115" s="223">
        <f>SUM($B$107:Q107)</f>
        <v>21179.652000000002</v>
      </c>
      <c r="R115" s="223">
        <f>SUM($B$107:R107)</f>
        <v>22808.856000000003</v>
      </c>
      <c r="S115" s="223">
        <f>SUM($B$107:S107)</f>
        <v>24438.060000000005</v>
      </c>
      <c r="T115" s="223">
        <f>SUM($B$107:T107)</f>
        <v>26067.264000000006</v>
      </c>
      <c r="U115" s="223">
        <f>SUM($B$107:U107)</f>
        <v>27696.468000000008</v>
      </c>
      <c r="V115" s="148"/>
    </row>
    <row r="116" spans="1:22" hidden="1" outlineLevel="1" x14ac:dyDescent="0.25">
      <c r="A116" s="284" t="s">
        <v>256</v>
      </c>
      <c r="B116" s="246">
        <f>IF((ISERR(IRR($B$111:B111))),0,IF(IRR($B$111:B111)&lt;0,0,IRR($B$111:B111)))</f>
        <v>0</v>
      </c>
      <c r="C116" s="246">
        <f>IF((ISERR(IRR($B$104:C104))),0,IF(IRR($B$104:C104)&lt;0,0,IRR($B$104:C104)))</f>
        <v>0</v>
      </c>
      <c r="D116" s="246">
        <f>IF((ISERR(IRR($B$104:D104))),0,IF(IRR($B$104:D104)&lt;0,0,IRR($B$104:D104)))</f>
        <v>0</v>
      </c>
      <c r="E116" s="246">
        <f>IF((ISERR(IRR($B$104:E104))),0,IF(IRR($B$104:E104)&lt;0,0,IRR($B$104:E104)))</f>
        <v>0</v>
      </c>
      <c r="F116" s="246">
        <f>IF((ISERR(IRR($B$104:F104))),0,IF(IRR($B$104:F104)&lt;0,0,IRR($B$104:F104)))</f>
        <v>0</v>
      </c>
      <c r="G116" s="246">
        <f>IF((ISERR(IRR($B$104:G104))),0,IF(IRR($B$104:G104)&lt;0,0,IRR($B$104:G104)))</f>
        <v>0</v>
      </c>
      <c r="H116" s="246">
        <f>IF((ISERR(IRR($B$104:H104))),0,IF(IRR($B$104:H104)&lt;0,0,IRR($B$104:H104)))</f>
        <v>0</v>
      </c>
      <c r="I116" s="246">
        <f>IF((ISERR(IRR($B$104:I104))),0,IF(IRR($B$104:I104)&lt;0,0,IRR($B$104:I104)))</f>
        <v>0</v>
      </c>
      <c r="J116" s="246">
        <f>IF((ISERR(IRR($B$104:J104))),0,IF(IRR($B$104:J104)&lt;0,0,IRR($B$104:J104)))</f>
        <v>0</v>
      </c>
      <c r="K116" s="246">
        <f>IF((ISERR(IRR($B$104:K104))),0,IF(IRR($B$104:K104)&lt;0,0,IRR($B$104:K104)))</f>
        <v>0</v>
      </c>
      <c r="L116" s="246">
        <f>IF((ISERR(IRR($B$104:L104))),0,IF(IRR($B$104:L104)&lt;0,0,IRR($B$104:L104)))</f>
        <v>0</v>
      </c>
      <c r="M116" s="246">
        <f>IF((ISERR(IRR($B$104:M104))),0,IF(IRR($B$104:M104)&lt;0,0,IRR($B$104:M104)))</f>
        <v>0</v>
      </c>
      <c r="N116" s="246">
        <f>IF((ISERR(IRR($B$104:N104))),0,IF(IRR($B$104:N104)&lt;0,0,IRR($B$104:N104)))</f>
        <v>0</v>
      </c>
      <c r="O116" s="246">
        <f>IF((ISERR(IRR($B$104:O104))),0,IF(IRR($B$104:O104)&lt;0,0,IRR($B$104:O104)))</f>
        <v>0</v>
      </c>
      <c r="P116" s="246">
        <f>IF((ISERR(IRR($B$104:P104))),0,IF(IRR($B$104:P104)&lt;0,0,IRR($B$104:P104)))</f>
        <v>0</v>
      </c>
      <c r="Q116" s="246">
        <f>IF((ISERR(IRR($B$104:Q104))),0,IF(IRR($B$104:Q104)&lt;0,0,IRR($B$104:Q104)))</f>
        <v>0</v>
      </c>
      <c r="R116" s="246">
        <f>IF((ISERR(IRR($B$104:R104))),0,IF(IRR($B$104:R104)&lt;0,0,IRR($B$104:R104)))</f>
        <v>0</v>
      </c>
      <c r="S116" s="246">
        <f>IF((ISERR(IRR($B$104:S104))),0,IF(IRR($B$104:S104)&lt;0,0,IRR($B$104:S104)))</f>
        <v>0</v>
      </c>
      <c r="T116" s="246">
        <f>IF((ISERR(IRR($B$104:T104))),0,IF(IRR($B$104:T104)&lt;0,0,IRR($B$104:T104)))</f>
        <v>0</v>
      </c>
      <c r="U116" s="246">
        <f>IF((ISERR(IRR($B$104:U104))),0,IF(IRR($B$104:U104)&lt;0,0,IRR($B$104:U104)))</f>
        <v>0</v>
      </c>
    </row>
    <row r="117" spans="1:22" hidden="1" outlineLevel="1" x14ac:dyDescent="0.25">
      <c r="A117" s="284" t="s">
        <v>257</v>
      </c>
      <c r="B117" s="247">
        <f>IF(AND(B112&gt;0,A112&lt;0),(B102-(B112/(B112-A112))),0)</f>
        <v>0</v>
      </c>
      <c r="C117" s="247">
        <f>IF(AND(C112&gt;0,B112&lt;0),(C102-(C112/(C112-B112))),0)</f>
        <v>1.7826086956521738</v>
      </c>
      <c r="D117" s="247">
        <f t="shared" ref="D117:P117" si="36">IF(AND(D112&gt;0,C112&lt;0),(D102-(D112/(D112-C112))),0)</f>
        <v>0</v>
      </c>
      <c r="E117" s="247">
        <f t="shared" si="36"/>
        <v>0</v>
      </c>
      <c r="F117" s="247">
        <f t="shared" si="36"/>
        <v>0</v>
      </c>
      <c r="G117" s="247">
        <f t="shared" si="36"/>
        <v>0</v>
      </c>
      <c r="H117" s="247">
        <f t="shared" si="36"/>
        <v>0</v>
      </c>
      <c r="I117" s="247">
        <f t="shared" si="36"/>
        <v>0</v>
      </c>
      <c r="J117" s="247">
        <f t="shared" si="36"/>
        <v>0</v>
      </c>
      <c r="K117" s="247">
        <f t="shared" si="36"/>
        <v>0</v>
      </c>
      <c r="L117" s="247">
        <f t="shared" si="36"/>
        <v>0</v>
      </c>
      <c r="M117" s="247">
        <f t="shared" si="36"/>
        <v>0</v>
      </c>
      <c r="N117" s="247">
        <f t="shared" si="36"/>
        <v>0</v>
      </c>
      <c r="O117" s="247">
        <f t="shared" si="36"/>
        <v>0</v>
      </c>
      <c r="P117" s="247">
        <f t="shared" si="36"/>
        <v>0</v>
      </c>
      <c r="Q117" s="247">
        <f>IF(AND(Q112&gt;0,P112&lt;0),(Q102-(Q112/(Q112-P112))),0)</f>
        <v>0</v>
      </c>
      <c r="R117" s="247">
        <f>IF(AND(R112&gt;0,Q112&lt;0),(R102-(R112/(R112-Q112))),0)</f>
        <v>0</v>
      </c>
      <c r="S117" s="247">
        <f>IF(AND(S112&gt;0,R112&lt;0),(S102-(S112/(S112-R112))),0)</f>
        <v>0</v>
      </c>
      <c r="T117" s="247">
        <f>IF(AND(T112&gt;0,S112&lt;0),(T102-(T112/(T112-S112))),0)</f>
        <v>0</v>
      </c>
      <c r="U117" s="247">
        <f>IF(AND(U112&gt;0,T112&lt;0),(U102-(U112/(U112-T112))),0)</f>
        <v>0</v>
      </c>
    </row>
    <row r="118" spans="1:22" hidden="1" outlineLevel="1" x14ac:dyDescent="0.25">
      <c r="A118" s="284" t="s">
        <v>258</v>
      </c>
      <c r="B118" s="247">
        <f>IF(AND(B115&gt;0,A115&lt;0),(B102-(B115/(B115-A115))),0)</f>
        <v>0</v>
      </c>
      <c r="C118" s="247">
        <f>IF(AND(C115&gt;0,B115&lt;0),(C102-(C115/(C115-B115))),0)</f>
        <v>0</v>
      </c>
      <c r="D118" s="247">
        <f t="shared" ref="D118:P118" si="37">IF(AND(D115&gt;0,C115&lt;0),(D102-(D115/(D115-C115))),0)</f>
        <v>0</v>
      </c>
      <c r="E118" s="247">
        <f t="shared" si="37"/>
        <v>0</v>
      </c>
      <c r="F118" s="247">
        <f t="shared" si="37"/>
        <v>0</v>
      </c>
      <c r="G118" s="247">
        <f t="shared" si="37"/>
        <v>0</v>
      </c>
      <c r="H118" s="247">
        <f t="shared" si="37"/>
        <v>0</v>
      </c>
      <c r="I118" s="247">
        <f t="shared" si="37"/>
        <v>0</v>
      </c>
      <c r="J118" s="247">
        <f t="shared" si="37"/>
        <v>0</v>
      </c>
      <c r="K118" s="247">
        <f t="shared" si="37"/>
        <v>0</v>
      </c>
      <c r="L118" s="247">
        <f t="shared" si="37"/>
        <v>0</v>
      </c>
      <c r="M118" s="247">
        <f t="shared" si="37"/>
        <v>0</v>
      </c>
      <c r="N118" s="247">
        <f t="shared" si="37"/>
        <v>0</v>
      </c>
      <c r="O118" s="247">
        <f t="shared" si="37"/>
        <v>0</v>
      </c>
      <c r="P118" s="247">
        <f t="shared" si="37"/>
        <v>0</v>
      </c>
      <c r="Q118" s="247">
        <f>IF(AND(Q115&gt;0,P115&lt;0),(Q102-(Q115/(Q115-P115))),0)</f>
        <v>0</v>
      </c>
      <c r="R118" s="247">
        <f>IF(AND(R115&gt;0,Q115&lt;0),(R102-(R115/(R115-Q115))),0)</f>
        <v>0</v>
      </c>
      <c r="S118" s="247">
        <f>IF(AND(S115&gt;0,R115&lt;0),(S102-(S115/(S115-R115))),0)</f>
        <v>0</v>
      </c>
      <c r="T118" s="247">
        <f>IF(AND(T115&gt;0,S115&lt;0),(T102-(T115/(T115-S115))),0)</f>
        <v>0</v>
      </c>
      <c r="U118" s="247">
        <f>IF(AND(U115&gt;0,T115&lt;0),(U102-(U115/(U115-T115))),0)</f>
        <v>0</v>
      </c>
      <c r="V118" s="139"/>
    </row>
    <row r="119" spans="1:22" hidden="1" outlineLevel="1" x14ac:dyDescent="0.25">
      <c r="Q119" s="139"/>
    </row>
    <row r="120" spans="1:22" hidden="1" outlineLevel="1" x14ac:dyDescent="0.25"/>
    <row r="121" spans="1:22" hidden="1" outlineLevel="1" x14ac:dyDescent="0.25">
      <c r="A121" s="248"/>
      <c r="B121" s="249">
        <v>2019</v>
      </c>
      <c r="C121" s="249">
        <f>B121+1</f>
        <v>2020</v>
      </c>
      <c r="D121" s="249">
        <f t="shared" ref="D121:P121" si="38">C121+1</f>
        <v>2021</v>
      </c>
      <c r="E121" s="249">
        <f t="shared" si="38"/>
        <v>2022</v>
      </c>
      <c r="F121" s="249">
        <f t="shared" si="38"/>
        <v>2023</v>
      </c>
      <c r="G121" s="249">
        <f t="shared" si="38"/>
        <v>2024</v>
      </c>
      <c r="H121" s="249">
        <f t="shared" si="38"/>
        <v>2025</v>
      </c>
      <c r="I121" s="249">
        <f t="shared" si="38"/>
        <v>2026</v>
      </c>
      <c r="J121" s="249">
        <f t="shared" si="38"/>
        <v>2027</v>
      </c>
      <c r="K121" s="249">
        <f t="shared" si="38"/>
        <v>2028</v>
      </c>
      <c r="L121" s="249">
        <f t="shared" si="38"/>
        <v>2029</v>
      </c>
      <c r="M121" s="249">
        <f t="shared" si="38"/>
        <v>2030</v>
      </c>
      <c r="N121" s="249">
        <f t="shared" si="38"/>
        <v>2031</v>
      </c>
      <c r="O121" s="249">
        <f t="shared" si="38"/>
        <v>2032</v>
      </c>
      <c r="P121" s="250">
        <f t="shared" si="38"/>
        <v>2033</v>
      </c>
    </row>
    <row r="122" spans="1:22" ht="60.75" hidden="1" customHeight="1" outlineLevel="1" x14ac:dyDescent="0.25">
      <c r="A122" s="251" t="s">
        <v>259</v>
      </c>
      <c r="B122" s="252"/>
      <c r="C122" s="252"/>
      <c r="D122" s="252"/>
      <c r="E122" s="252"/>
      <c r="F122" s="252"/>
      <c r="G122" s="252"/>
      <c r="H122" s="252"/>
      <c r="I122" s="252"/>
      <c r="J122" s="252"/>
      <c r="K122" s="252"/>
      <c r="L122" s="252"/>
      <c r="M122" s="252"/>
      <c r="N122" s="252"/>
      <c r="O122" s="252"/>
      <c r="P122" s="253"/>
    </row>
    <row r="123" spans="1:22" hidden="1" x14ac:dyDescent="0.25">
      <c r="A123" s="196" t="s">
        <v>260</v>
      </c>
      <c r="B123" s="252">
        <f>B125*$B$55*12/1000</f>
        <v>0</v>
      </c>
      <c r="C123" s="252">
        <f>C125*$B$55*12/1000</f>
        <v>0</v>
      </c>
      <c r="D123" s="252">
        <f>D125*$B$55*12/1000</f>
        <v>0</v>
      </c>
      <c r="E123" s="252"/>
      <c r="F123" s="252"/>
      <c r="G123" s="252"/>
      <c r="H123" s="252"/>
      <c r="I123" s="252"/>
      <c r="J123" s="252"/>
      <c r="K123" s="252"/>
      <c r="L123" s="252"/>
      <c r="M123" s="252"/>
      <c r="N123" s="252"/>
      <c r="O123" s="252"/>
      <c r="P123" s="253"/>
    </row>
    <row r="124" spans="1:22" hidden="1" x14ac:dyDescent="0.25">
      <c r="A124" s="196" t="s">
        <v>261</v>
      </c>
      <c r="B124" s="254"/>
      <c r="C124" s="254"/>
      <c r="D124" s="254"/>
      <c r="E124" s="254"/>
      <c r="F124" s="254">
        <f t="shared" ref="F124:P124" si="39">E124</f>
        <v>0</v>
      </c>
      <c r="G124" s="254">
        <f t="shared" si="39"/>
        <v>0</v>
      </c>
      <c r="H124" s="254">
        <f t="shared" si="39"/>
        <v>0</v>
      </c>
      <c r="I124" s="254">
        <f t="shared" si="39"/>
        <v>0</v>
      </c>
      <c r="J124" s="254">
        <f t="shared" si="39"/>
        <v>0</v>
      </c>
      <c r="K124" s="254">
        <f t="shared" si="39"/>
        <v>0</v>
      </c>
      <c r="L124" s="254">
        <f t="shared" si="39"/>
        <v>0</v>
      </c>
      <c r="M124" s="254">
        <f t="shared" si="39"/>
        <v>0</v>
      </c>
      <c r="N124" s="254">
        <f t="shared" si="39"/>
        <v>0</v>
      </c>
      <c r="O124" s="254">
        <f t="shared" si="39"/>
        <v>0</v>
      </c>
      <c r="P124" s="255">
        <f t="shared" si="39"/>
        <v>0</v>
      </c>
    </row>
    <row r="125" spans="1:22" hidden="1" outlineLevel="1" x14ac:dyDescent="0.25">
      <c r="A125" s="196" t="s">
        <v>262</v>
      </c>
      <c r="B125" s="254"/>
      <c r="C125" s="254"/>
      <c r="D125" s="254"/>
      <c r="E125" s="254"/>
      <c r="F125" s="254">
        <f t="shared" ref="F125:P125" si="40">F124/3.1</f>
        <v>0</v>
      </c>
      <c r="G125" s="254">
        <f t="shared" si="40"/>
        <v>0</v>
      </c>
      <c r="H125" s="254">
        <f t="shared" si="40"/>
        <v>0</v>
      </c>
      <c r="I125" s="254">
        <f t="shared" si="40"/>
        <v>0</v>
      </c>
      <c r="J125" s="254">
        <f t="shared" si="40"/>
        <v>0</v>
      </c>
      <c r="K125" s="254">
        <f t="shared" si="40"/>
        <v>0</v>
      </c>
      <c r="L125" s="254">
        <f t="shared" si="40"/>
        <v>0</v>
      </c>
      <c r="M125" s="254">
        <f t="shared" si="40"/>
        <v>0</v>
      </c>
      <c r="N125" s="254">
        <f t="shared" si="40"/>
        <v>0</v>
      </c>
      <c r="O125" s="254">
        <f t="shared" si="40"/>
        <v>0</v>
      </c>
      <c r="P125" s="255">
        <f t="shared" si="40"/>
        <v>0</v>
      </c>
    </row>
    <row r="126" spans="1:22" ht="16.5" hidden="1" outlineLevel="1" thickBot="1" x14ac:dyDescent="0.3">
      <c r="A126" s="199" t="s">
        <v>263</v>
      </c>
      <c r="B126" s="256" t="e">
        <f t="shared" ref="B126:P126" si="41">(B76+B87)/B125/12</f>
        <v>#DIV/0!</v>
      </c>
      <c r="C126" s="256" t="e">
        <f t="shared" si="41"/>
        <v>#DIV/0!</v>
      </c>
      <c r="D126" s="256" t="e">
        <f t="shared" si="41"/>
        <v>#DIV/0!</v>
      </c>
      <c r="E126" s="256" t="e">
        <f t="shared" si="41"/>
        <v>#DIV/0!</v>
      </c>
      <c r="F126" s="256" t="e">
        <f t="shared" si="41"/>
        <v>#DIV/0!</v>
      </c>
      <c r="G126" s="256" t="e">
        <f t="shared" si="41"/>
        <v>#DIV/0!</v>
      </c>
      <c r="H126" s="256" t="e">
        <f t="shared" si="41"/>
        <v>#DIV/0!</v>
      </c>
      <c r="I126" s="256" t="e">
        <f t="shared" si="41"/>
        <v>#DIV/0!</v>
      </c>
      <c r="J126" s="256" t="e">
        <f t="shared" si="41"/>
        <v>#DIV/0!</v>
      </c>
      <c r="K126" s="256" t="e">
        <f t="shared" si="41"/>
        <v>#DIV/0!</v>
      </c>
      <c r="L126" s="256" t="e">
        <f t="shared" si="41"/>
        <v>#DIV/0!</v>
      </c>
      <c r="M126" s="256" t="e">
        <f t="shared" si="41"/>
        <v>#DIV/0!</v>
      </c>
      <c r="N126" s="256" t="e">
        <f t="shared" si="41"/>
        <v>#DIV/0!</v>
      </c>
      <c r="O126" s="256" t="e">
        <f t="shared" si="41"/>
        <v>#DIV/0!</v>
      </c>
      <c r="P126" s="257" t="e">
        <f t="shared" si="41"/>
        <v>#DIV/0!</v>
      </c>
    </row>
    <row r="127" spans="1:22" hidden="1" collapsed="1" x14ac:dyDescent="0.25"/>
    <row r="128" spans="1:22" ht="90" hidden="1" x14ac:dyDescent="0.25">
      <c r="A128" s="258" t="s">
        <v>264</v>
      </c>
      <c r="B128" s="258"/>
      <c r="C128" s="258"/>
      <c r="D128" s="258"/>
      <c r="E128" s="258"/>
      <c r="F128" s="258"/>
      <c r="G128" s="258"/>
      <c r="H128" s="258"/>
      <c r="I128" s="258"/>
      <c r="J128" s="258"/>
      <c r="K128" s="258"/>
      <c r="L128" s="258"/>
      <c r="M128" s="258"/>
      <c r="N128" s="258"/>
      <c r="O128" s="258"/>
    </row>
    <row r="129" spans="1:16" hidden="1" x14ac:dyDescent="0.25"/>
    <row r="130" spans="1:16" hidden="1" x14ac:dyDescent="0.25"/>
    <row r="131" spans="1:16" hidden="1" x14ac:dyDescent="0.25">
      <c r="A131" s="140" t="s">
        <v>265</v>
      </c>
      <c r="I131" s="140" t="s">
        <v>266</v>
      </c>
    </row>
    <row r="132" spans="1:16" hidden="1" x14ac:dyDescent="0.25">
      <c r="A132" s="140" t="s">
        <v>267</v>
      </c>
    </row>
    <row r="133" spans="1:16" hidden="1" x14ac:dyDescent="0.25"/>
    <row r="134" spans="1:16" hidden="1" x14ac:dyDescent="0.25">
      <c r="A134" s="140" t="s">
        <v>268</v>
      </c>
      <c r="I134" s="140" t="s">
        <v>269</v>
      </c>
    </row>
    <row r="135" spans="1:16" hidden="1" x14ac:dyDescent="0.25"/>
    <row r="136" spans="1:16" hidden="1" x14ac:dyDescent="0.25"/>
    <row r="137" spans="1:16" hidden="1" x14ac:dyDescent="0.25"/>
    <row r="138" spans="1:16" hidden="1" x14ac:dyDescent="0.25">
      <c r="A138" s="151" t="s">
        <v>270</v>
      </c>
    </row>
    <row r="139" spans="1:16" hidden="1" x14ac:dyDescent="0.25">
      <c r="A139" s="259">
        <f>IF(MIN(B132:P132)=100,"не окупается",MIN(B132:P132))</f>
        <v>0</v>
      </c>
      <c r="B139" s="259">
        <f t="shared" ref="B139:P139" si="42">IF(B116&lt;=0,1,B116)</f>
        <v>1</v>
      </c>
      <c r="C139" s="259">
        <f t="shared" si="42"/>
        <v>1</v>
      </c>
      <c r="D139" s="259">
        <f t="shared" si="42"/>
        <v>1</v>
      </c>
      <c r="E139" s="259">
        <f t="shared" si="42"/>
        <v>1</v>
      </c>
      <c r="F139" s="259">
        <f t="shared" si="42"/>
        <v>1</v>
      </c>
      <c r="G139" s="259">
        <f t="shared" si="42"/>
        <v>1</v>
      </c>
      <c r="H139" s="259">
        <f t="shared" si="42"/>
        <v>1</v>
      </c>
      <c r="I139" s="259">
        <f t="shared" si="42"/>
        <v>1</v>
      </c>
      <c r="J139" s="259">
        <f t="shared" si="42"/>
        <v>1</v>
      </c>
      <c r="K139" s="259">
        <f t="shared" si="42"/>
        <v>1</v>
      </c>
      <c r="L139" s="259">
        <f t="shared" si="42"/>
        <v>1</v>
      </c>
      <c r="M139" s="259">
        <f t="shared" si="42"/>
        <v>1</v>
      </c>
      <c r="N139" s="259">
        <f t="shared" si="42"/>
        <v>1</v>
      </c>
      <c r="O139" s="259">
        <f t="shared" si="42"/>
        <v>1</v>
      </c>
      <c r="P139" s="259">
        <f t="shared" si="42"/>
        <v>1</v>
      </c>
    </row>
    <row r="140" spans="1:16" hidden="1" x14ac:dyDescent="0.25">
      <c r="A140" s="278" t="s">
        <v>271</v>
      </c>
      <c r="B140" s="239"/>
      <c r="C140" s="239"/>
      <c r="D140" s="119" t="s">
        <v>245</v>
      </c>
      <c r="E140" s="119" t="s">
        <v>246</v>
      </c>
    </row>
    <row r="141" spans="1:16" hidden="1" x14ac:dyDescent="0.25">
      <c r="A141" s="278" t="s">
        <v>272</v>
      </c>
      <c r="B141" s="239" t="s">
        <v>273</v>
      </c>
      <c r="C141" s="119" t="s">
        <v>247</v>
      </c>
      <c r="D141" s="260">
        <f>$K115</f>
        <v>11404.428</v>
      </c>
      <c r="E141" s="260">
        <f>$P115</f>
        <v>19550.448</v>
      </c>
    </row>
    <row r="142" spans="1:16" hidden="1" x14ac:dyDescent="0.25">
      <c r="B142" s="239" t="s">
        <v>256</v>
      </c>
      <c r="C142" s="119" t="s">
        <v>274</v>
      </c>
      <c r="D142" s="261">
        <f>$K116</f>
        <v>0</v>
      </c>
      <c r="E142" s="261">
        <f>$P116</f>
        <v>0</v>
      </c>
    </row>
    <row r="143" spans="1:16" hidden="1" x14ac:dyDescent="0.25">
      <c r="B143" s="239" t="s">
        <v>257</v>
      </c>
      <c r="C143" s="119" t="s">
        <v>275</v>
      </c>
      <c r="D143" s="260">
        <f>$K117</f>
        <v>0</v>
      </c>
      <c r="E143" s="260">
        <f>$P117</f>
        <v>0</v>
      </c>
    </row>
    <row r="144" spans="1:16" hidden="1" x14ac:dyDescent="0.25">
      <c r="B144" s="239" t="s">
        <v>258</v>
      </c>
      <c r="C144" s="119" t="s">
        <v>275</v>
      </c>
      <c r="D144" s="260">
        <f>$K118</f>
        <v>0</v>
      </c>
      <c r="E144" s="260">
        <f>$P118</f>
        <v>0</v>
      </c>
    </row>
    <row r="145" spans="1:21" hidden="1" x14ac:dyDescent="0.25"/>
    <row r="146" spans="1:21" hidden="1" x14ac:dyDescent="0.25">
      <c r="A146" s="262" t="s">
        <v>276</v>
      </c>
      <c r="B146" s="154"/>
    </row>
    <row r="147" spans="1:21" hidden="1" x14ac:dyDescent="0.25">
      <c r="A147" s="262" t="s">
        <v>277</v>
      </c>
      <c r="B147" s="154"/>
    </row>
    <row r="148" spans="1:21" hidden="1" x14ac:dyDescent="0.25">
      <c r="A148" s="262" t="s">
        <v>278</v>
      </c>
      <c r="B148" s="154"/>
    </row>
    <row r="149" spans="1:21" hidden="1" x14ac:dyDescent="0.25">
      <c r="A149" s="262" t="s">
        <v>279</v>
      </c>
      <c r="B149" s="154"/>
    </row>
    <row r="150" spans="1:21" ht="16.5" thickBot="1" x14ac:dyDescent="0.3"/>
    <row r="151" spans="1:21" ht="16.5" thickBot="1" x14ac:dyDescent="0.3">
      <c r="A151" s="263" t="s">
        <v>280</v>
      </c>
      <c r="B151" s="264"/>
      <c r="C151" s="265">
        <v>2</v>
      </c>
      <c r="D151" s="265">
        <f>C151+1</f>
        <v>3</v>
      </c>
      <c r="E151" s="265">
        <f t="shared" ref="E151:U151" si="43">D151+1</f>
        <v>4</v>
      </c>
      <c r="F151" s="265">
        <f t="shared" si="43"/>
        <v>5</v>
      </c>
      <c r="G151" s="265">
        <f t="shared" si="43"/>
        <v>6</v>
      </c>
      <c r="H151" s="265">
        <f t="shared" si="43"/>
        <v>7</v>
      </c>
      <c r="I151" s="265">
        <f t="shared" si="43"/>
        <v>8</v>
      </c>
      <c r="J151" s="265">
        <f t="shared" si="43"/>
        <v>9</v>
      </c>
      <c r="K151" s="265">
        <f t="shared" si="43"/>
        <v>10</v>
      </c>
      <c r="L151" s="265">
        <f t="shared" si="43"/>
        <v>11</v>
      </c>
      <c r="M151" s="265">
        <f t="shared" si="43"/>
        <v>12</v>
      </c>
      <c r="N151" s="265">
        <f t="shared" si="43"/>
        <v>13</v>
      </c>
      <c r="O151" s="265">
        <f t="shared" si="43"/>
        <v>14</v>
      </c>
      <c r="P151" s="265">
        <f t="shared" si="43"/>
        <v>15</v>
      </c>
      <c r="Q151" s="265">
        <f t="shared" si="43"/>
        <v>16</v>
      </c>
      <c r="R151" s="265">
        <f t="shared" si="43"/>
        <v>17</v>
      </c>
      <c r="S151" s="265">
        <f t="shared" si="43"/>
        <v>18</v>
      </c>
      <c r="T151" s="265">
        <f t="shared" si="43"/>
        <v>19</v>
      </c>
      <c r="U151" s="266">
        <f t="shared" si="43"/>
        <v>20</v>
      </c>
    </row>
    <row r="152" spans="1:21" x14ac:dyDescent="0.25">
      <c r="A152" s="267" t="s">
        <v>98</v>
      </c>
      <c r="B152" s="268" t="s">
        <v>247</v>
      </c>
      <c r="C152" s="269">
        <f>C$104</f>
        <v>678.83500000000015</v>
      </c>
      <c r="D152" s="269">
        <f t="shared" ref="D152:U152" si="44">D$104</f>
        <v>678.83500000000015</v>
      </c>
      <c r="E152" s="269">
        <f t="shared" si="44"/>
        <v>678.83500000000015</v>
      </c>
      <c r="F152" s="269">
        <f t="shared" si="44"/>
        <v>0</v>
      </c>
      <c r="G152" s="269">
        <f t="shared" si="44"/>
        <v>0</v>
      </c>
      <c r="H152" s="269">
        <f t="shared" si="44"/>
        <v>0</v>
      </c>
      <c r="I152" s="269">
        <f t="shared" si="44"/>
        <v>0</v>
      </c>
      <c r="J152" s="269">
        <f t="shared" si="44"/>
        <v>0</v>
      </c>
      <c r="K152" s="269">
        <f t="shared" si="44"/>
        <v>0</v>
      </c>
      <c r="L152" s="269">
        <f t="shared" si="44"/>
        <v>0</v>
      </c>
      <c r="M152" s="269">
        <f t="shared" si="44"/>
        <v>0</v>
      </c>
      <c r="N152" s="269">
        <f t="shared" si="44"/>
        <v>0</v>
      </c>
      <c r="O152" s="269">
        <f t="shared" si="44"/>
        <v>0</v>
      </c>
      <c r="P152" s="269">
        <f t="shared" si="44"/>
        <v>0</v>
      </c>
      <c r="Q152" s="269">
        <f t="shared" si="44"/>
        <v>0</v>
      </c>
      <c r="R152" s="269">
        <f t="shared" si="44"/>
        <v>0</v>
      </c>
      <c r="S152" s="269">
        <f t="shared" si="44"/>
        <v>0</v>
      </c>
      <c r="T152" s="269">
        <f t="shared" si="44"/>
        <v>0</v>
      </c>
      <c r="U152" s="269">
        <f t="shared" si="44"/>
        <v>0</v>
      </c>
    </row>
    <row r="153" spans="1:21" x14ac:dyDescent="0.25">
      <c r="A153" s="196" t="s">
        <v>101</v>
      </c>
      <c r="B153" s="119" t="s">
        <v>247</v>
      </c>
      <c r="C153" s="270"/>
      <c r="D153" s="270"/>
      <c r="E153" s="270"/>
      <c r="F153" s="270"/>
      <c r="G153" s="270"/>
      <c r="H153" s="270"/>
      <c r="I153" s="270"/>
      <c r="J153" s="270"/>
      <c r="K153" s="270"/>
      <c r="L153" s="270"/>
      <c r="M153" s="270"/>
      <c r="N153" s="270"/>
      <c r="O153" s="270"/>
      <c r="P153" s="270"/>
      <c r="Q153" s="270"/>
      <c r="R153" s="270"/>
      <c r="S153" s="270"/>
      <c r="T153" s="270"/>
      <c r="U153" s="271"/>
    </row>
    <row r="154" spans="1:21" x14ac:dyDescent="0.25">
      <c r="A154" s="196" t="s">
        <v>281</v>
      </c>
      <c r="B154" s="119" t="s">
        <v>247</v>
      </c>
      <c r="C154" s="119"/>
      <c r="D154" s="119"/>
      <c r="E154" s="119"/>
      <c r="F154" s="119"/>
      <c r="G154" s="119"/>
      <c r="H154" s="119"/>
      <c r="I154" s="119"/>
      <c r="J154" s="119"/>
      <c r="K154" s="119"/>
      <c r="L154" s="119"/>
      <c r="M154" s="119"/>
      <c r="N154" s="119"/>
      <c r="O154" s="119"/>
      <c r="P154" s="119"/>
      <c r="Q154" s="119"/>
      <c r="R154" s="119"/>
      <c r="S154" s="119"/>
      <c r="T154" s="119"/>
      <c r="U154" s="272"/>
    </row>
    <row r="155" spans="1:21" x14ac:dyDescent="0.25">
      <c r="A155" s="196" t="s">
        <v>282</v>
      </c>
      <c r="B155" s="119" t="s">
        <v>247</v>
      </c>
      <c r="C155" s="119"/>
      <c r="D155" s="119"/>
      <c r="E155" s="119"/>
      <c r="F155" s="119"/>
      <c r="G155" s="119"/>
      <c r="H155" s="119"/>
      <c r="I155" s="119"/>
      <c r="J155" s="119"/>
      <c r="K155" s="119"/>
      <c r="L155" s="119"/>
      <c r="M155" s="119"/>
      <c r="N155" s="119"/>
      <c r="O155" s="119"/>
      <c r="P155" s="119"/>
      <c r="Q155" s="119"/>
      <c r="R155" s="119"/>
      <c r="S155" s="119"/>
      <c r="T155" s="119"/>
      <c r="U155" s="272"/>
    </row>
    <row r="156" spans="1:21" x14ac:dyDescent="0.25">
      <c r="A156" s="196" t="s">
        <v>283</v>
      </c>
      <c r="B156" s="119" t="s">
        <v>247</v>
      </c>
      <c r="C156" s="119"/>
      <c r="D156" s="119"/>
      <c r="E156" s="119"/>
      <c r="F156" s="119"/>
      <c r="G156" s="119"/>
      <c r="H156" s="119"/>
      <c r="I156" s="119"/>
      <c r="J156" s="119"/>
      <c r="K156" s="119"/>
      <c r="L156" s="119"/>
      <c r="M156" s="119"/>
      <c r="N156" s="119"/>
      <c r="O156" s="119"/>
      <c r="P156" s="119"/>
      <c r="Q156" s="119"/>
      <c r="R156" s="119"/>
      <c r="S156" s="119"/>
      <c r="T156" s="119"/>
      <c r="U156" s="272"/>
    </row>
    <row r="157" spans="1:21" x14ac:dyDescent="0.25">
      <c r="A157" s="196" t="s">
        <v>284</v>
      </c>
      <c r="B157" s="119" t="s">
        <v>247</v>
      </c>
      <c r="C157" s="119"/>
      <c r="D157" s="119"/>
      <c r="E157" s="119"/>
      <c r="F157" s="119"/>
      <c r="G157" s="119"/>
      <c r="H157" s="119"/>
      <c r="I157" s="119"/>
      <c r="J157" s="119"/>
      <c r="K157" s="119"/>
      <c r="L157" s="119"/>
      <c r="M157" s="119"/>
      <c r="N157" s="119"/>
      <c r="O157" s="119"/>
      <c r="P157" s="119"/>
      <c r="Q157" s="119"/>
      <c r="R157" s="119"/>
      <c r="S157" s="119"/>
      <c r="T157" s="119"/>
      <c r="U157" s="272"/>
    </row>
    <row r="158" spans="1:21" x14ac:dyDescent="0.25">
      <c r="A158" s="196" t="s">
        <v>285</v>
      </c>
      <c r="B158" s="119" t="s">
        <v>247</v>
      </c>
      <c r="C158" s="119"/>
      <c r="D158" s="119"/>
      <c r="E158" s="119"/>
      <c r="F158" s="119"/>
      <c r="G158" s="119"/>
      <c r="H158" s="119"/>
      <c r="I158" s="119"/>
      <c r="J158" s="119"/>
      <c r="K158" s="119"/>
      <c r="L158" s="119"/>
      <c r="M158" s="119"/>
      <c r="N158" s="119"/>
      <c r="O158" s="119"/>
      <c r="P158" s="119"/>
      <c r="Q158" s="119"/>
      <c r="R158" s="119"/>
      <c r="S158" s="119"/>
      <c r="T158" s="119"/>
      <c r="U158" s="272"/>
    </row>
    <row r="159" spans="1:21" x14ac:dyDescent="0.25">
      <c r="A159" s="196" t="s">
        <v>286</v>
      </c>
      <c r="B159" s="119" t="s">
        <v>247</v>
      </c>
      <c r="C159" s="270"/>
      <c r="D159" s="270"/>
      <c r="E159" s="270"/>
      <c r="F159" s="270"/>
      <c r="G159" s="270"/>
      <c r="H159" s="270"/>
      <c r="I159" s="270"/>
      <c r="J159" s="270"/>
      <c r="K159" s="270"/>
      <c r="L159" s="270"/>
      <c r="M159" s="270"/>
      <c r="N159" s="270"/>
      <c r="O159" s="270"/>
      <c r="P159" s="270"/>
      <c r="Q159" s="270"/>
      <c r="R159" s="270"/>
      <c r="S159" s="270"/>
      <c r="T159" s="270"/>
      <c r="U159" s="271"/>
    </row>
    <row r="160" spans="1:21" x14ac:dyDescent="0.25">
      <c r="A160" s="196" t="s">
        <v>287</v>
      </c>
      <c r="B160" s="119" t="s">
        <v>247</v>
      </c>
      <c r="C160" s="270"/>
      <c r="D160" s="270"/>
      <c r="E160" s="270"/>
      <c r="F160" s="270"/>
      <c r="G160" s="270"/>
      <c r="H160" s="270"/>
      <c r="I160" s="270"/>
      <c r="J160" s="270"/>
      <c r="K160" s="270"/>
      <c r="L160" s="270"/>
      <c r="M160" s="270"/>
      <c r="N160" s="270"/>
      <c r="O160" s="270"/>
      <c r="P160" s="270"/>
      <c r="Q160" s="270"/>
      <c r="R160" s="270"/>
      <c r="S160" s="270"/>
      <c r="T160" s="270"/>
      <c r="U160" s="271"/>
    </row>
    <row r="161" spans="1:21" ht="16.5" thickBot="1" x14ac:dyDescent="0.3">
      <c r="A161" s="199" t="s">
        <v>238</v>
      </c>
      <c r="B161" s="273" t="s">
        <v>247</v>
      </c>
      <c r="C161" s="270"/>
      <c r="D161" s="270"/>
      <c r="E161" s="270"/>
      <c r="F161" s="270"/>
      <c r="G161" s="270"/>
      <c r="H161" s="270"/>
      <c r="I161" s="270"/>
      <c r="J161" s="270"/>
      <c r="K161" s="270"/>
      <c r="L161" s="270"/>
      <c r="M161" s="270"/>
      <c r="N161" s="270"/>
      <c r="O161" s="270"/>
      <c r="P161" s="270"/>
      <c r="Q161" s="270"/>
      <c r="R161" s="270"/>
      <c r="S161" s="270"/>
      <c r="T161" s="270"/>
      <c r="U161" s="271"/>
    </row>
    <row r="162" spans="1:21" ht="16.5" thickBot="1" x14ac:dyDescent="0.3">
      <c r="A162" s="274" t="s">
        <v>288</v>
      </c>
      <c r="B162" s="275" t="s">
        <v>247</v>
      </c>
      <c r="C162" s="276">
        <f>SUM(C152:C161)</f>
        <v>678.83500000000015</v>
      </c>
      <c r="D162" s="276">
        <f t="shared" ref="D162:U162" si="45">SUM(D152:D161)</f>
        <v>678.83500000000015</v>
      </c>
      <c r="E162" s="276">
        <f t="shared" si="45"/>
        <v>678.83500000000015</v>
      </c>
      <c r="F162" s="276">
        <f t="shared" si="45"/>
        <v>0</v>
      </c>
      <c r="G162" s="276">
        <f t="shared" si="45"/>
        <v>0</v>
      </c>
      <c r="H162" s="276">
        <f t="shared" si="45"/>
        <v>0</v>
      </c>
      <c r="I162" s="276">
        <f t="shared" si="45"/>
        <v>0</v>
      </c>
      <c r="J162" s="276">
        <f t="shared" si="45"/>
        <v>0</v>
      </c>
      <c r="K162" s="276">
        <f t="shared" si="45"/>
        <v>0</v>
      </c>
      <c r="L162" s="276">
        <f t="shared" si="45"/>
        <v>0</v>
      </c>
      <c r="M162" s="276">
        <f t="shared" si="45"/>
        <v>0</v>
      </c>
      <c r="N162" s="276">
        <f t="shared" si="45"/>
        <v>0</v>
      </c>
      <c r="O162" s="276">
        <f t="shared" si="45"/>
        <v>0</v>
      </c>
      <c r="P162" s="276">
        <f t="shared" si="45"/>
        <v>0</v>
      </c>
      <c r="Q162" s="276">
        <f t="shared" si="45"/>
        <v>0</v>
      </c>
      <c r="R162" s="276">
        <f t="shared" si="45"/>
        <v>0</v>
      </c>
      <c r="S162" s="276">
        <f t="shared" si="45"/>
        <v>0</v>
      </c>
      <c r="T162" s="276">
        <f t="shared" si="45"/>
        <v>0</v>
      </c>
      <c r="U162" s="277">
        <f t="shared" si="45"/>
        <v>0</v>
      </c>
    </row>
  </sheetData>
  <mergeCells count="11">
    <mergeCell ref="H24:I24"/>
    <mergeCell ref="H27:I27"/>
    <mergeCell ref="H28:I28"/>
    <mergeCell ref="H29:I29"/>
    <mergeCell ref="H30:I30"/>
    <mergeCell ref="H23:I23"/>
    <mergeCell ref="A2:U2"/>
    <mergeCell ref="A13:O13"/>
    <mergeCell ref="A14:O14"/>
    <mergeCell ref="H21:I21"/>
    <mergeCell ref="H22:I22"/>
  </mergeCells>
  <printOptions horizontalCentered="1"/>
  <pageMargins left="0.70866141732283472" right="0.70866141732283472" top="0.74803149606299213" bottom="0.74803149606299213" header="0.31496062992125984" footer="0.31496062992125984"/>
  <pageSetup paperSize="8" scale="6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topLeftCell="A4" zoomScale="85" zoomScaleSheetLayoutView="85" workbookViewId="0">
      <selection activeCell="H18" sqref="H18:H20"/>
    </sheetView>
  </sheetViews>
  <sheetFormatPr defaultRowHeight="15.75" x14ac:dyDescent="0.25"/>
  <cols>
    <col min="1" max="1" width="9.140625" style="50"/>
    <col min="2" max="2" width="44.85546875" style="50" customWidth="1"/>
    <col min="3" max="3" width="37.7109375" style="50" customWidth="1"/>
    <col min="4" max="4" width="12.42578125" style="50" customWidth="1"/>
    <col min="5" max="5" width="12.85546875" style="50" customWidth="1"/>
    <col min="6" max="6" width="14" style="50" customWidth="1"/>
    <col min="7" max="7" width="15.5703125" style="50" customWidth="1"/>
    <col min="8" max="8" width="64.85546875" style="50" customWidth="1"/>
    <col min="9" max="9" width="32.28515625" style="50" customWidth="1"/>
    <col min="10" max="249" width="9.140625" style="50"/>
    <col min="250" max="250" width="37.7109375" style="50" customWidth="1"/>
    <col min="251" max="251" width="9.140625" style="50"/>
    <col min="252" max="252" width="12.85546875" style="50" customWidth="1"/>
    <col min="253" max="254" width="0" style="50" hidden="1" customWidth="1"/>
    <col min="255" max="255" width="18.28515625" style="50" customWidth="1"/>
    <col min="256" max="256" width="64.85546875" style="50" customWidth="1"/>
    <col min="257" max="260" width="9.140625" style="50"/>
    <col min="261" max="261" width="14.85546875" style="50" customWidth="1"/>
    <col min="262" max="505" width="9.140625" style="50"/>
    <col min="506" max="506" width="37.7109375" style="50" customWidth="1"/>
    <col min="507" max="507" width="9.140625" style="50"/>
    <col min="508" max="508" width="12.85546875" style="50" customWidth="1"/>
    <col min="509" max="510" width="0" style="50" hidden="1" customWidth="1"/>
    <col min="511" max="511" width="18.28515625" style="50" customWidth="1"/>
    <col min="512" max="512" width="64.85546875" style="50" customWidth="1"/>
    <col min="513" max="516" width="9.140625" style="50"/>
    <col min="517" max="517" width="14.85546875" style="50" customWidth="1"/>
    <col min="518" max="761" width="9.140625" style="50"/>
    <col min="762" max="762" width="37.7109375" style="50" customWidth="1"/>
    <col min="763" max="763" width="9.140625" style="50"/>
    <col min="764" max="764" width="12.85546875" style="50" customWidth="1"/>
    <col min="765" max="766" width="0" style="50" hidden="1" customWidth="1"/>
    <col min="767" max="767" width="18.28515625" style="50" customWidth="1"/>
    <col min="768" max="768" width="64.85546875" style="50" customWidth="1"/>
    <col min="769" max="772" width="9.140625" style="50"/>
    <col min="773" max="773" width="14.85546875" style="50" customWidth="1"/>
    <col min="774" max="1017" width="9.140625" style="50"/>
    <col min="1018" max="1018" width="37.7109375" style="50" customWidth="1"/>
    <col min="1019" max="1019" width="9.140625" style="50"/>
    <col min="1020" max="1020" width="12.85546875" style="50" customWidth="1"/>
    <col min="1021" max="1022" width="0" style="50" hidden="1" customWidth="1"/>
    <col min="1023" max="1023" width="18.28515625" style="50" customWidth="1"/>
    <col min="1024" max="1024" width="64.85546875" style="50" customWidth="1"/>
    <col min="1025" max="1028" width="9.140625" style="50"/>
    <col min="1029" max="1029" width="14.85546875" style="50" customWidth="1"/>
    <col min="1030" max="1273" width="9.140625" style="50"/>
    <col min="1274" max="1274" width="37.7109375" style="50" customWidth="1"/>
    <col min="1275" max="1275" width="9.140625" style="50"/>
    <col min="1276" max="1276" width="12.85546875" style="50" customWidth="1"/>
    <col min="1277" max="1278" width="0" style="50" hidden="1" customWidth="1"/>
    <col min="1279" max="1279" width="18.28515625" style="50" customWidth="1"/>
    <col min="1280" max="1280" width="64.85546875" style="50" customWidth="1"/>
    <col min="1281" max="1284" width="9.140625" style="50"/>
    <col min="1285" max="1285" width="14.85546875" style="50" customWidth="1"/>
    <col min="1286" max="1529" width="9.140625" style="50"/>
    <col min="1530" max="1530" width="37.7109375" style="50" customWidth="1"/>
    <col min="1531" max="1531" width="9.140625" style="50"/>
    <col min="1532" max="1532" width="12.85546875" style="50" customWidth="1"/>
    <col min="1533" max="1534" width="0" style="50" hidden="1" customWidth="1"/>
    <col min="1535" max="1535" width="18.28515625" style="50" customWidth="1"/>
    <col min="1536" max="1536" width="64.85546875" style="50" customWidth="1"/>
    <col min="1537" max="1540" width="9.140625" style="50"/>
    <col min="1541" max="1541" width="14.85546875" style="50" customWidth="1"/>
    <col min="1542" max="1785" width="9.140625" style="50"/>
    <col min="1786" max="1786" width="37.7109375" style="50" customWidth="1"/>
    <col min="1787" max="1787" width="9.140625" style="50"/>
    <col min="1788" max="1788" width="12.85546875" style="50" customWidth="1"/>
    <col min="1789" max="1790" width="0" style="50" hidden="1" customWidth="1"/>
    <col min="1791" max="1791" width="18.28515625" style="50" customWidth="1"/>
    <col min="1792" max="1792" width="64.85546875" style="50" customWidth="1"/>
    <col min="1793" max="1796" width="9.140625" style="50"/>
    <col min="1797" max="1797" width="14.85546875" style="50" customWidth="1"/>
    <col min="1798" max="2041" width="9.140625" style="50"/>
    <col min="2042" max="2042" width="37.7109375" style="50" customWidth="1"/>
    <col min="2043" max="2043" width="9.140625" style="50"/>
    <col min="2044" max="2044" width="12.85546875" style="50" customWidth="1"/>
    <col min="2045" max="2046" width="0" style="50" hidden="1" customWidth="1"/>
    <col min="2047" max="2047" width="18.28515625" style="50" customWidth="1"/>
    <col min="2048" max="2048" width="64.85546875" style="50" customWidth="1"/>
    <col min="2049" max="2052" width="9.140625" style="50"/>
    <col min="2053" max="2053" width="14.85546875" style="50" customWidth="1"/>
    <col min="2054" max="2297" width="9.140625" style="50"/>
    <col min="2298" max="2298" width="37.7109375" style="50" customWidth="1"/>
    <col min="2299" max="2299" width="9.140625" style="50"/>
    <col min="2300" max="2300" width="12.85546875" style="50" customWidth="1"/>
    <col min="2301" max="2302" width="0" style="50" hidden="1" customWidth="1"/>
    <col min="2303" max="2303" width="18.28515625" style="50" customWidth="1"/>
    <col min="2304" max="2304" width="64.85546875" style="50" customWidth="1"/>
    <col min="2305" max="2308" width="9.140625" style="50"/>
    <col min="2309" max="2309" width="14.85546875" style="50" customWidth="1"/>
    <col min="2310" max="2553" width="9.140625" style="50"/>
    <col min="2554" max="2554" width="37.7109375" style="50" customWidth="1"/>
    <col min="2555" max="2555" width="9.140625" style="50"/>
    <col min="2556" max="2556" width="12.85546875" style="50" customWidth="1"/>
    <col min="2557" max="2558" width="0" style="50" hidden="1" customWidth="1"/>
    <col min="2559" max="2559" width="18.28515625" style="50" customWidth="1"/>
    <col min="2560" max="2560" width="64.85546875" style="50" customWidth="1"/>
    <col min="2561" max="2564" width="9.140625" style="50"/>
    <col min="2565" max="2565" width="14.85546875" style="50" customWidth="1"/>
    <col min="2566" max="2809" width="9.140625" style="50"/>
    <col min="2810" max="2810" width="37.7109375" style="50" customWidth="1"/>
    <col min="2811" max="2811" width="9.140625" style="50"/>
    <col min="2812" max="2812" width="12.85546875" style="50" customWidth="1"/>
    <col min="2813" max="2814" width="0" style="50" hidden="1" customWidth="1"/>
    <col min="2815" max="2815" width="18.28515625" style="50" customWidth="1"/>
    <col min="2816" max="2816" width="64.85546875" style="50" customWidth="1"/>
    <col min="2817" max="2820" width="9.140625" style="50"/>
    <col min="2821" max="2821" width="14.85546875" style="50" customWidth="1"/>
    <col min="2822" max="3065" width="9.140625" style="50"/>
    <col min="3066" max="3066" width="37.7109375" style="50" customWidth="1"/>
    <col min="3067" max="3067" width="9.140625" style="50"/>
    <col min="3068" max="3068" width="12.85546875" style="50" customWidth="1"/>
    <col min="3069" max="3070" width="0" style="50" hidden="1" customWidth="1"/>
    <col min="3071" max="3071" width="18.28515625" style="50" customWidth="1"/>
    <col min="3072" max="3072" width="64.85546875" style="50" customWidth="1"/>
    <col min="3073" max="3076" width="9.140625" style="50"/>
    <col min="3077" max="3077" width="14.85546875" style="50" customWidth="1"/>
    <col min="3078" max="3321" width="9.140625" style="50"/>
    <col min="3322" max="3322" width="37.7109375" style="50" customWidth="1"/>
    <col min="3323" max="3323" width="9.140625" style="50"/>
    <col min="3324" max="3324" width="12.85546875" style="50" customWidth="1"/>
    <col min="3325" max="3326" width="0" style="50" hidden="1" customWidth="1"/>
    <col min="3327" max="3327" width="18.28515625" style="50" customWidth="1"/>
    <col min="3328" max="3328" width="64.85546875" style="50" customWidth="1"/>
    <col min="3329" max="3332" width="9.140625" style="50"/>
    <col min="3333" max="3333" width="14.85546875" style="50" customWidth="1"/>
    <col min="3334" max="3577" width="9.140625" style="50"/>
    <col min="3578" max="3578" width="37.7109375" style="50" customWidth="1"/>
    <col min="3579" max="3579" width="9.140625" style="50"/>
    <col min="3580" max="3580" width="12.85546875" style="50" customWidth="1"/>
    <col min="3581" max="3582" width="0" style="50" hidden="1" customWidth="1"/>
    <col min="3583" max="3583" width="18.28515625" style="50" customWidth="1"/>
    <col min="3584" max="3584" width="64.85546875" style="50" customWidth="1"/>
    <col min="3585" max="3588" width="9.140625" style="50"/>
    <col min="3589" max="3589" width="14.85546875" style="50" customWidth="1"/>
    <col min="3590" max="3833" width="9.140625" style="50"/>
    <col min="3834" max="3834" width="37.7109375" style="50" customWidth="1"/>
    <col min="3835" max="3835" width="9.140625" style="50"/>
    <col min="3836" max="3836" width="12.85546875" style="50" customWidth="1"/>
    <col min="3837" max="3838" width="0" style="50" hidden="1" customWidth="1"/>
    <col min="3839" max="3839" width="18.28515625" style="50" customWidth="1"/>
    <col min="3840" max="3840" width="64.85546875" style="50" customWidth="1"/>
    <col min="3841" max="3844" width="9.140625" style="50"/>
    <col min="3845" max="3845" width="14.85546875" style="50" customWidth="1"/>
    <col min="3846" max="4089" width="9.140625" style="50"/>
    <col min="4090" max="4090" width="37.7109375" style="50" customWidth="1"/>
    <col min="4091" max="4091" width="9.140625" style="50"/>
    <col min="4092" max="4092" width="12.85546875" style="50" customWidth="1"/>
    <col min="4093" max="4094" width="0" style="50" hidden="1" customWidth="1"/>
    <col min="4095" max="4095" width="18.28515625" style="50" customWidth="1"/>
    <col min="4096" max="4096" width="64.85546875" style="50" customWidth="1"/>
    <col min="4097" max="4100" width="9.140625" style="50"/>
    <col min="4101" max="4101" width="14.85546875" style="50" customWidth="1"/>
    <col min="4102" max="4345" width="9.140625" style="50"/>
    <col min="4346" max="4346" width="37.7109375" style="50" customWidth="1"/>
    <col min="4347" max="4347" width="9.140625" style="50"/>
    <col min="4348" max="4348" width="12.85546875" style="50" customWidth="1"/>
    <col min="4349" max="4350" width="0" style="50" hidden="1" customWidth="1"/>
    <col min="4351" max="4351" width="18.28515625" style="50" customWidth="1"/>
    <col min="4352" max="4352" width="64.85546875" style="50" customWidth="1"/>
    <col min="4353" max="4356" width="9.140625" style="50"/>
    <col min="4357" max="4357" width="14.85546875" style="50" customWidth="1"/>
    <col min="4358" max="4601" width="9.140625" style="50"/>
    <col min="4602" max="4602" width="37.7109375" style="50" customWidth="1"/>
    <col min="4603" max="4603" width="9.140625" style="50"/>
    <col min="4604" max="4604" width="12.85546875" style="50" customWidth="1"/>
    <col min="4605" max="4606" width="0" style="50" hidden="1" customWidth="1"/>
    <col min="4607" max="4607" width="18.28515625" style="50" customWidth="1"/>
    <col min="4608" max="4608" width="64.85546875" style="50" customWidth="1"/>
    <col min="4609" max="4612" width="9.140625" style="50"/>
    <col min="4613" max="4613" width="14.85546875" style="50" customWidth="1"/>
    <col min="4614" max="4857" width="9.140625" style="50"/>
    <col min="4858" max="4858" width="37.7109375" style="50" customWidth="1"/>
    <col min="4859" max="4859" width="9.140625" style="50"/>
    <col min="4860" max="4860" width="12.85546875" style="50" customWidth="1"/>
    <col min="4861" max="4862" width="0" style="50" hidden="1" customWidth="1"/>
    <col min="4863" max="4863" width="18.28515625" style="50" customWidth="1"/>
    <col min="4864" max="4864" width="64.85546875" style="50" customWidth="1"/>
    <col min="4865" max="4868" width="9.140625" style="50"/>
    <col min="4869" max="4869" width="14.85546875" style="50" customWidth="1"/>
    <col min="4870" max="5113" width="9.140625" style="50"/>
    <col min="5114" max="5114" width="37.7109375" style="50" customWidth="1"/>
    <col min="5115" max="5115" width="9.140625" style="50"/>
    <col min="5116" max="5116" width="12.85546875" style="50" customWidth="1"/>
    <col min="5117" max="5118" width="0" style="50" hidden="1" customWidth="1"/>
    <col min="5119" max="5119" width="18.28515625" style="50" customWidth="1"/>
    <col min="5120" max="5120" width="64.85546875" style="50" customWidth="1"/>
    <col min="5121" max="5124" width="9.140625" style="50"/>
    <col min="5125" max="5125" width="14.85546875" style="50" customWidth="1"/>
    <col min="5126" max="5369" width="9.140625" style="50"/>
    <col min="5370" max="5370" width="37.7109375" style="50" customWidth="1"/>
    <col min="5371" max="5371" width="9.140625" style="50"/>
    <col min="5372" max="5372" width="12.85546875" style="50" customWidth="1"/>
    <col min="5373" max="5374" width="0" style="50" hidden="1" customWidth="1"/>
    <col min="5375" max="5375" width="18.28515625" style="50" customWidth="1"/>
    <col min="5376" max="5376" width="64.85546875" style="50" customWidth="1"/>
    <col min="5377" max="5380" width="9.140625" style="50"/>
    <col min="5381" max="5381" width="14.85546875" style="50" customWidth="1"/>
    <col min="5382" max="5625" width="9.140625" style="50"/>
    <col min="5626" max="5626" width="37.7109375" style="50" customWidth="1"/>
    <col min="5627" max="5627" width="9.140625" style="50"/>
    <col min="5628" max="5628" width="12.85546875" style="50" customWidth="1"/>
    <col min="5629" max="5630" width="0" style="50" hidden="1" customWidth="1"/>
    <col min="5631" max="5631" width="18.28515625" style="50" customWidth="1"/>
    <col min="5632" max="5632" width="64.85546875" style="50" customWidth="1"/>
    <col min="5633" max="5636" width="9.140625" style="50"/>
    <col min="5637" max="5637" width="14.85546875" style="50" customWidth="1"/>
    <col min="5638" max="5881" width="9.140625" style="50"/>
    <col min="5882" max="5882" width="37.7109375" style="50" customWidth="1"/>
    <col min="5883" max="5883" width="9.140625" style="50"/>
    <col min="5884" max="5884" width="12.85546875" style="50" customWidth="1"/>
    <col min="5885" max="5886" width="0" style="50" hidden="1" customWidth="1"/>
    <col min="5887" max="5887" width="18.28515625" style="50" customWidth="1"/>
    <col min="5888" max="5888" width="64.85546875" style="50" customWidth="1"/>
    <col min="5889" max="5892" width="9.140625" style="50"/>
    <col min="5893" max="5893" width="14.85546875" style="50" customWidth="1"/>
    <col min="5894" max="6137" width="9.140625" style="50"/>
    <col min="6138" max="6138" width="37.7109375" style="50" customWidth="1"/>
    <col min="6139" max="6139" width="9.140625" style="50"/>
    <col min="6140" max="6140" width="12.85546875" style="50" customWidth="1"/>
    <col min="6141" max="6142" width="0" style="50" hidden="1" customWidth="1"/>
    <col min="6143" max="6143" width="18.28515625" style="50" customWidth="1"/>
    <col min="6144" max="6144" width="64.85546875" style="50" customWidth="1"/>
    <col min="6145" max="6148" width="9.140625" style="50"/>
    <col min="6149" max="6149" width="14.85546875" style="50" customWidth="1"/>
    <col min="6150" max="6393" width="9.140625" style="50"/>
    <col min="6394" max="6394" width="37.7109375" style="50" customWidth="1"/>
    <col min="6395" max="6395" width="9.140625" style="50"/>
    <col min="6396" max="6396" width="12.85546875" style="50" customWidth="1"/>
    <col min="6397" max="6398" width="0" style="50" hidden="1" customWidth="1"/>
    <col min="6399" max="6399" width="18.28515625" style="50" customWidth="1"/>
    <col min="6400" max="6400" width="64.85546875" style="50" customWidth="1"/>
    <col min="6401" max="6404" width="9.140625" style="50"/>
    <col min="6405" max="6405" width="14.85546875" style="50" customWidth="1"/>
    <col min="6406" max="6649" width="9.140625" style="50"/>
    <col min="6650" max="6650" width="37.7109375" style="50" customWidth="1"/>
    <col min="6651" max="6651" width="9.140625" style="50"/>
    <col min="6652" max="6652" width="12.85546875" style="50" customWidth="1"/>
    <col min="6653" max="6654" width="0" style="50" hidden="1" customWidth="1"/>
    <col min="6655" max="6655" width="18.28515625" style="50" customWidth="1"/>
    <col min="6656" max="6656" width="64.85546875" style="50" customWidth="1"/>
    <col min="6657" max="6660" width="9.140625" style="50"/>
    <col min="6661" max="6661" width="14.85546875" style="50" customWidth="1"/>
    <col min="6662" max="6905" width="9.140625" style="50"/>
    <col min="6906" max="6906" width="37.7109375" style="50" customWidth="1"/>
    <col min="6907" max="6907" width="9.140625" style="50"/>
    <col min="6908" max="6908" width="12.85546875" style="50" customWidth="1"/>
    <col min="6909" max="6910" width="0" style="50" hidden="1" customWidth="1"/>
    <col min="6911" max="6911" width="18.28515625" style="50" customWidth="1"/>
    <col min="6912" max="6912" width="64.85546875" style="50" customWidth="1"/>
    <col min="6913" max="6916" width="9.140625" style="50"/>
    <col min="6917" max="6917" width="14.85546875" style="50" customWidth="1"/>
    <col min="6918" max="7161" width="9.140625" style="50"/>
    <col min="7162" max="7162" width="37.7109375" style="50" customWidth="1"/>
    <col min="7163" max="7163" width="9.140625" style="50"/>
    <col min="7164" max="7164" width="12.85546875" style="50" customWidth="1"/>
    <col min="7165" max="7166" width="0" style="50" hidden="1" customWidth="1"/>
    <col min="7167" max="7167" width="18.28515625" style="50" customWidth="1"/>
    <col min="7168" max="7168" width="64.85546875" style="50" customWidth="1"/>
    <col min="7169" max="7172" width="9.140625" style="50"/>
    <col min="7173" max="7173" width="14.85546875" style="50" customWidth="1"/>
    <col min="7174" max="7417" width="9.140625" style="50"/>
    <col min="7418" max="7418" width="37.7109375" style="50" customWidth="1"/>
    <col min="7419" max="7419" width="9.140625" style="50"/>
    <col min="7420" max="7420" width="12.85546875" style="50" customWidth="1"/>
    <col min="7421" max="7422" width="0" style="50" hidden="1" customWidth="1"/>
    <col min="7423" max="7423" width="18.28515625" style="50" customWidth="1"/>
    <col min="7424" max="7424" width="64.85546875" style="50" customWidth="1"/>
    <col min="7425" max="7428" width="9.140625" style="50"/>
    <col min="7429" max="7429" width="14.85546875" style="50" customWidth="1"/>
    <col min="7430" max="7673" width="9.140625" style="50"/>
    <col min="7674" max="7674" width="37.7109375" style="50" customWidth="1"/>
    <col min="7675" max="7675" width="9.140625" style="50"/>
    <col min="7676" max="7676" width="12.85546875" style="50" customWidth="1"/>
    <col min="7677" max="7678" width="0" style="50" hidden="1" customWidth="1"/>
    <col min="7679" max="7679" width="18.28515625" style="50" customWidth="1"/>
    <col min="7680" max="7680" width="64.85546875" style="50" customWidth="1"/>
    <col min="7681" max="7684" width="9.140625" style="50"/>
    <col min="7685" max="7685" width="14.85546875" style="50" customWidth="1"/>
    <col min="7686" max="7929" width="9.140625" style="50"/>
    <col min="7930" max="7930" width="37.7109375" style="50" customWidth="1"/>
    <col min="7931" max="7931" width="9.140625" style="50"/>
    <col min="7932" max="7932" width="12.85546875" style="50" customWidth="1"/>
    <col min="7933" max="7934" width="0" style="50" hidden="1" customWidth="1"/>
    <col min="7935" max="7935" width="18.28515625" style="50" customWidth="1"/>
    <col min="7936" max="7936" width="64.85546875" style="50" customWidth="1"/>
    <col min="7937" max="7940" width="9.140625" style="50"/>
    <col min="7941" max="7941" width="14.85546875" style="50" customWidth="1"/>
    <col min="7942" max="8185" width="9.140625" style="50"/>
    <col min="8186" max="8186" width="37.7109375" style="50" customWidth="1"/>
    <col min="8187" max="8187" width="9.140625" style="50"/>
    <col min="8188" max="8188" width="12.85546875" style="50" customWidth="1"/>
    <col min="8189" max="8190" width="0" style="50" hidden="1" customWidth="1"/>
    <col min="8191" max="8191" width="18.28515625" style="50" customWidth="1"/>
    <col min="8192" max="8192" width="64.85546875" style="50" customWidth="1"/>
    <col min="8193" max="8196" width="9.140625" style="50"/>
    <col min="8197" max="8197" width="14.85546875" style="50" customWidth="1"/>
    <col min="8198" max="8441" width="9.140625" style="50"/>
    <col min="8442" max="8442" width="37.7109375" style="50" customWidth="1"/>
    <col min="8443" max="8443" width="9.140625" style="50"/>
    <col min="8444" max="8444" width="12.85546875" style="50" customWidth="1"/>
    <col min="8445" max="8446" width="0" style="50" hidden="1" customWidth="1"/>
    <col min="8447" max="8447" width="18.28515625" style="50" customWidth="1"/>
    <col min="8448" max="8448" width="64.85546875" style="50" customWidth="1"/>
    <col min="8449" max="8452" width="9.140625" style="50"/>
    <col min="8453" max="8453" width="14.85546875" style="50" customWidth="1"/>
    <col min="8454" max="8697" width="9.140625" style="50"/>
    <col min="8698" max="8698" width="37.7109375" style="50" customWidth="1"/>
    <col min="8699" max="8699" width="9.140625" style="50"/>
    <col min="8700" max="8700" width="12.85546875" style="50" customWidth="1"/>
    <col min="8701" max="8702" width="0" style="50" hidden="1" customWidth="1"/>
    <col min="8703" max="8703" width="18.28515625" style="50" customWidth="1"/>
    <col min="8704" max="8704" width="64.85546875" style="50" customWidth="1"/>
    <col min="8705" max="8708" width="9.140625" style="50"/>
    <col min="8709" max="8709" width="14.85546875" style="50" customWidth="1"/>
    <col min="8710" max="8953" width="9.140625" style="50"/>
    <col min="8954" max="8954" width="37.7109375" style="50" customWidth="1"/>
    <col min="8955" max="8955" width="9.140625" style="50"/>
    <col min="8956" max="8956" width="12.85546875" style="50" customWidth="1"/>
    <col min="8957" max="8958" width="0" style="50" hidden="1" customWidth="1"/>
    <col min="8959" max="8959" width="18.28515625" style="50" customWidth="1"/>
    <col min="8960" max="8960" width="64.85546875" style="50" customWidth="1"/>
    <col min="8961" max="8964" width="9.140625" style="50"/>
    <col min="8965" max="8965" width="14.85546875" style="50" customWidth="1"/>
    <col min="8966" max="9209" width="9.140625" style="50"/>
    <col min="9210" max="9210" width="37.7109375" style="50" customWidth="1"/>
    <col min="9211" max="9211" width="9.140625" style="50"/>
    <col min="9212" max="9212" width="12.85546875" style="50" customWidth="1"/>
    <col min="9213" max="9214" width="0" style="50" hidden="1" customWidth="1"/>
    <col min="9215" max="9215" width="18.28515625" style="50" customWidth="1"/>
    <col min="9216" max="9216" width="64.85546875" style="50" customWidth="1"/>
    <col min="9217" max="9220" width="9.140625" style="50"/>
    <col min="9221" max="9221" width="14.85546875" style="50" customWidth="1"/>
    <col min="9222" max="9465" width="9.140625" style="50"/>
    <col min="9466" max="9466" width="37.7109375" style="50" customWidth="1"/>
    <col min="9467" max="9467" width="9.140625" style="50"/>
    <col min="9468" max="9468" width="12.85546875" style="50" customWidth="1"/>
    <col min="9469" max="9470" width="0" style="50" hidden="1" customWidth="1"/>
    <col min="9471" max="9471" width="18.28515625" style="50" customWidth="1"/>
    <col min="9472" max="9472" width="64.85546875" style="50" customWidth="1"/>
    <col min="9473" max="9476" width="9.140625" style="50"/>
    <col min="9477" max="9477" width="14.85546875" style="50" customWidth="1"/>
    <col min="9478" max="9721" width="9.140625" style="50"/>
    <col min="9722" max="9722" width="37.7109375" style="50" customWidth="1"/>
    <col min="9723" max="9723" width="9.140625" style="50"/>
    <col min="9724" max="9724" width="12.85546875" style="50" customWidth="1"/>
    <col min="9725" max="9726" width="0" style="50" hidden="1" customWidth="1"/>
    <col min="9727" max="9727" width="18.28515625" style="50" customWidth="1"/>
    <col min="9728" max="9728" width="64.85546875" style="50" customWidth="1"/>
    <col min="9729" max="9732" width="9.140625" style="50"/>
    <col min="9733" max="9733" width="14.85546875" style="50" customWidth="1"/>
    <col min="9734" max="9977" width="9.140625" style="50"/>
    <col min="9978" max="9978" width="37.7109375" style="50" customWidth="1"/>
    <col min="9979" max="9979" width="9.140625" style="50"/>
    <col min="9980" max="9980" width="12.85546875" style="50" customWidth="1"/>
    <col min="9981" max="9982" width="0" style="50" hidden="1" customWidth="1"/>
    <col min="9983" max="9983" width="18.28515625" style="50" customWidth="1"/>
    <col min="9984" max="9984" width="64.85546875" style="50" customWidth="1"/>
    <col min="9985" max="9988" width="9.140625" style="50"/>
    <col min="9989" max="9989" width="14.85546875" style="50" customWidth="1"/>
    <col min="9990" max="10233" width="9.140625" style="50"/>
    <col min="10234" max="10234" width="37.7109375" style="50" customWidth="1"/>
    <col min="10235" max="10235" width="9.140625" style="50"/>
    <col min="10236" max="10236" width="12.85546875" style="50" customWidth="1"/>
    <col min="10237" max="10238" width="0" style="50" hidden="1" customWidth="1"/>
    <col min="10239" max="10239" width="18.28515625" style="50" customWidth="1"/>
    <col min="10240" max="10240" width="64.85546875" style="50" customWidth="1"/>
    <col min="10241" max="10244" width="9.140625" style="50"/>
    <col min="10245" max="10245" width="14.85546875" style="50" customWidth="1"/>
    <col min="10246" max="10489" width="9.140625" style="50"/>
    <col min="10490" max="10490" width="37.7109375" style="50" customWidth="1"/>
    <col min="10491" max="10491" width="9.140625" style="50"/>
    <col min="10492" max="10492" width="12.85546875" style="50" customWidth="1"/>
    <col min="10493" max="10494" width="0" style="50" hidden="1" customWidth="1"/>
    <col min="10495" max="10495" width="18.28515625" style="50" customWidth="1"/>
    <col min="10496" max="10496" width="64.85546875" style="50" customWidth="1"/>
    <col min="10497" max="10500" width="9.140625" style="50"/>
    <col min="10501" max="10501" width="14.85546875" style="50" customWidth="1"/>
    <col min="10502" max="10745" width="9.140625" style="50"/>
    <col min="10746" max="10746" width="37.7109375" style="50" customWidth="1"/>
    <col min="10747" max="10747" width="9.140625" style="50"/>
    <col min="10748" max="10748" width="12.85546875" style="50" customWidth="1"/>
    <col min="10749" max="10750" width="0" style="50" hidden="1" customWidth="1"/>
    <col min="10751" max="10751" width="18.28515625" style="50" customWidth="1"/>
    <col min="10752" max="10752" width="64.85546875" style="50" customWidth="1"/>
    <col min="10753" max="10756" width="9.140625" style="50"/>
    <col min="10757" max="10757" width="14.85546875" style="50" customWidth="1"/>
    <col min="10758" max="11001" width="9.140625" style="50"/>
    <col min="11002" max="11002" width="37.7109375" style="50" customWidth="1"/>
    <col min="11003" max="11003" width="9.140625" style="50"/>
    <col min="11004" max="11004" width="12.85546875" style="50" customWidth="1"/>
    <col min="11005" max="11006" width="0" style="50" hidden="1" customWidth="1"/>
    <col min="11007" max="11007" width="18.28515625" style="50" customWidth="1"/>
    <col min="11008" max="11008" width="64.85546875" style="50" customWidth="1"/>
    <col min="11009" max="11012" width="9.140625" style="50"/>
    <col min="11013" max="11013" width="14.85546875" style="50" customWidth="1"/>
    <col min="11014" max="11257" width="9.140625" style="50"/>
    <col min="11258" max="11258" width="37.7109375" style="50" customWidth="1"/>
    <col min="11259" max="11259" width="9.140625" style="50"/>
    <col min="11260" max="11260" width="12.85546875" style="50" customWidth="1"/>
    <col min="11261" max="11262" width="0" style="50" hidden="1" customWidth="1"/>
    <col min="11263" max="11263" width="18.28515625" style="50" customWidth="1"/>
    <col min="11264" max="11264" width="64.85546875" style="50" customWidth="1"/>
    <col min="11265" max="11268" width="9.140625" style="50"/>
    <col min="11269" max="11269" width="14.85546875" style="50" customWidth="1"/>
    <col min="11270" max="11513" width="9.140625" style="50"/>
    <col min="11514" max="11514" width="37.7109375" style="50" customWidth="1"/>
    <col min="11515" max="11515" width="9.140625" style="50"/>
    <col min="11516" max="11516" width="12.85546875" style="50" customWidth="1"/>
    <col min="11517" max="11518" width="0" style="50" hidden="1" customWidth="1"/>
    <col min="11519" max="11519" width="18.28515625" style="50" customWidth="1"/>
    <col min="11520" max="11520" width="64.85546875" style="50" customWidth="1"/>
    <col min="11521" max="11524" width="9.140625" style="50"/>
    <col min="11525" max="11525" width="14.85546875" style="50" customWidth="1"/>
    <col min="11526" max="11769" width="9.140625" style="50"/>
    <col min="11770" max="11770" width="37.7109375" style="50" customWidth="1"/>
    <col min="11771" max="11771" width="9.140625" style="50"/>
    <col min="11772" max="11772" width="12.85546875" style="50" customWidth="1"/>
    <col min="11773" max="11774" width="0" style="50" hidden="1" customWidth="1"/>
    <col min="11775" max="11775" width="18.28515625" style="50" customWidth="1"/>
    <col min="11776" max="11776" width="64.85546875" style="50" customWidth="1"/>
    <col min="11777" max="11780" width="9.140625" style="50"/>
    <col min="11781" max="11781" width="14.85546875" style="50" customWidth="1"/>
    <col min="11782" max="12025" width="9.140625" style="50"/>
    <col min="12026" max="12026" width="37.7109375" style="50" customWidth="1"/>
    <col min="12027" max="12027" width="9.140625" style="50"/>
    <col min="12028" max="12028" width="12.85546875" style="50" customWidth="1"/>
    <col min="12029" max="12030" width="0" style="50" hidden="1" customWidth="1"/>
    <col min="12031" max="12031" width="18.28515625" style="50" customWidth="1"/>
    <col min="12032" max="12032" width="64.85546875" style="50" customWidth="1"/>
    <col min="12033" max="12036" width="9.140625" style="50"/>
    <col min="12037" max="12037" width="14.85546875" style="50" customWidth="1"/>
    <col min="12038" max="12281" width="9.140625" style="50"/>
    <col min="12282" max="12282" width="37.7109375" style="50" customWidth="1"/>
    <col min="12283" max="12283" width="9.140625" style="50"/>
    <col min="12284" max="12284" width="12.85546875" style="50" customWidth="1"/>
    <col min="12285" max="12286" width="0" style="50" hidden="1" customWidth="1"/>
    <col min="12287" max="12287" width="18.28515625" style="50" customWidth="1"/>
    <col min="12288" max="12288" width="64.85546875" style="50" customWidth="1"/>
    <col min="12289" max="12292" width="9.140625" style="50"/>
    <col min="12293" max="12293" width="14.85546875" style="50" customWidth="1"/>
    <col min="12294" max="12537" width="9.140625" style="50"/>
    <col min="12538" max="12538" width="37.7109375" style="50" customWidth="1"/>
    <col min="12539" max="12539" width="9.140625" style="50"/>
    <col min="12540" max="12540" width="12.85546875" style="50" customWidth="1"/>
    <col min="12541" max="12542" width="0" style="50" hidden="1" customWidth="1"/>
    <col min="12543" max="12543" width="18.28515625" style="50" customWidth="1"/>
    <col min="12544" max="12544" width="64.85546875" style="50" customWidth="1"/>
    <col min="12545" max="12548" width="9.140625" style="50"/>
    <col min="12549" max="12549" width="14.85546875" style="50" customWidth="1"/>
    <col min="12550" max="12793" width="9.140625" style="50"/>
    <col min="12794" max="12794" width="37.7109375" style="50" customWidth="1"/>
    <col min="12795" max="12795" width="9.140625" style="50"/>
    <col min="12796" max="12796" width="12.85546875" style="50" customWidth="1"/>
    <col min="12797" max="12798" width="0" style="50" hidden="1" customWidth="1"/>
    <col min="12799" max="12799" width="18.28515625" style="50" customWidth="1"/>
    <col min="12800" max="12800" width="64.85546875" style="50" customWidth="1"/>
    <col min="12801" max="12804" width="9.140625" style="50"/>
    <col min="12805" max="12805" width="14.85546875" style="50" customWidth="1"/>
    <col min="12806" max="13049" width="9.140625" style="50"/>
    <col min="13050" max="13050" width="37.7109375" style="50" customWidth="1"/>
    <col min="13051" max="13051" width="9.140625" style="50"/>
    <col min="13052" max="13052" width="12.85546875" style="50" customWidth="1"/>
    <col min="13053" max="13054" width="0" style="50" hidden="1" customWidth="1"/>
    <col min="13055" max="13055" width="18.28515625" style="50" customWidth="1"/>
    <col min="13056" max="13056" width="64.85546875" style="50" customWidth="1"/>
    <col min="13057" max="13060" width="9.140625" style="50"/>
    <col min="13061" max="13061" width="14.85546875" style="50" customWidth="1"/>
    <col min="13062" max="13305" width="9.140625" style="50"/>
    <col min="13306" max="13306" width="37.7109375" style="50" customWidth="1"/>
    <col min="13307" max="13307" width="9.140625" style="50"/>
    <col min="13308" max="13308" width="12.85546875" style="50" customWidth="1"/>
    <col min="13309" max="13310" width="0" style="50" hidden="1" customWidth="1"/>
    <col min="13311" max="13311" width="18.28515625" style="50" customWidth="1"/>
    <col min="13312" max="13312" width="64.85546875" style="50" customWidth="1"/>
    <col min="13313" max="13316" width="9.140625" style="50"/>
    <col min="13317" max="13317" width="14.85546875" style="50" customWidth="1"/>
    <col min="13318" max="13561" width="9.140625" style="50"/>
    <col min="13562" max="13562" width="37.7109375" style="50" customWidth="1"/>
    <col min="13563" max="13563" width="9.140625" style="50"/>
    <col min="13564" max="13564" width="12.85546875" style="50" customWidth="1"/>
    <col min="13565" max="13566" width="0" style="50" hidden="1" customWidth="1"/>
    <col min="13567" max="13567" width="18.28515625" style="50" customWidth="1"/>
    <col min="13568" max="13568" width="64.85546875" style="50" customWidth="1"/>
    <col min="13569" max="13572" width="9.140625" style="50"/>
    <col min="13573" max="13573" width="14.85546875" style="50" customWidth="1"/>
    <col min="13574" max="13817" width="9.140625" style="50"/>
    <col min="13818" max="13818" width="37.7109375" style="50" customWidth="1"/>
    <col min="13819" max="13819" width="9.140625" style="50"/>
    <col min="13820" max="13820" width="12.85546875" style="50" customWidth="1"/>
    <col min="13821" max="13822" width="0" style="50" hidden="1" customWidth="1"/>
    <col min="13823" max="13823" width="18.28515625" style="50" customWidth="1"/>
    <col min="13824" max="13824" width="64.85546875" style="50" customWidth="1"/>
    <col min="13825" max="13828" width="9.140625" style="50"/>
    <col min="13829" max="13829" width="14.85546875" style="50" customWidth="1"/>
    <col min="13830" max="14073" width="9.140625" style="50"/>
    <col min="14074" max="14074" width="37.7109375" style="50" customWidth="1"/>
    <col min="14075" max="14075" width="9.140625" style="50"/>
    <col min="14076" max="14076" width="12.85546875" style="50" customWidth="1"/>
    <col min="14077" max="14078" width="0" style="50" hidden="1" customWidth="1"/>
    <col min="14079" max="14079" width="18.28515625" style="50" customWidth="1"/>
    <col min="14080" max="14080" width="64.85546875" style="50" customWidth="1"/>
    <col min="14081" max="14084" width="9.140625" style="50"/>
    <col min="14085" max="14085" width="14.85546875" style="50" customWidth="1"/>
    <col min="14086" max="14329" width="9.140625" style="50"/>
    <col min="14330" max="14330" width="37.7109375" style="50" customWidth="1"/>
    <col min="14331" max="14331" width="9.140625" style="50"/>
    <col min="14332" max="14332" width="12.85546875" style="50" customWidth="1"/>
    <col min="14333" max="14334" width="0" style="50" hidden="1" customWidth="1"/>
    <col min="14335" max="14335" width="18.28515625" style="50" customWidth="1"/>
    <col min="14336" max="14336" width="64.85546875" style="50" customWidth="1"/>
    <col min="14337" max="14340" width="9.140625" style="50"/>
    <col min="14341" max="14341" width="14.85546875" style="50" customWidth="1"/>
    <col min="14342" max="14585" width="9.140625" style="50"/>
    <col min="14586" max="14586" width="37.7109375" style="50" customWidth="1"/>
    <col min="14587" max="14587" width="9.140625" style="50"/>
    <col min="14588" max="14588" width="12.85546875" style="50" customWidth="1"/>
    <col min="14589" max="14590" width="0" style="50" hidden="1" customWidth="1"/>
    <col min="14591" max="14591" width="18.28515625" style="50" customWidth="1"/>
    <col min="14592" max="14592" width="64.85546875" style="50" customWidth="1"/>
    <col min="14593" max="14596" width="9.140625" style="50"/>
    <col min="14597" max="14597" width="14.85546875" style="50" customWidth="1"/>
    <col min="14598" max="14841" width="9.140625" style="50"/>
    <col min="14842" max="14842" width="37.7109375" style="50" customWidth="1"/>
    <col min="14843" max="14843" width="9.140625" style="50"/>
    <col min="14844" max="14844" width="12.85546875" style="50" customWidth="1"/>
    <col min="14845" max="14846" width="0" style="50" hidden="1" customWidth="1"/>
    <col min="14847" max="14847" width="18.28515625" style="50" customWidth="1"/>
    <col min="14848" max="14848" width="64.85546875" style="50" customWidth="1"/>
    <col min="14849" max="14852" width="9.140625" style="50"/>
    <col min="14853" max="14853" width="14.85546875" style="50" customWidth="1"/>
    <col min="14854" max="15097" width="9.140625" style="50"/>
    <col min="15098" max="15098" width="37.7109375" style="50" customWidth="1"/>
    <col min="15099" max="15099" width="9.140625" style="50"/>
    <col min="15100" max="15100" width="12.85546875" style="50" customWidth="1"/>
    <col min="15101" max="15102" width="0" style="50" hidden="1" customWidth="1"/>
    <col min="15103" max="15103" width="18.28515625" style="50" customWidth="1"/>
    <col min="15104" max="15104" width="64.85546875" style="50" customWidth="1"/>
    <col min="15105" max="15108" width="9.140625" style="50"/>
    <col min="15109" max="15109" width="14.85546875" style="50" customWidth="1"/>
    <col min="15110" max="15353" width="9.140625" style="50"/>
    <col min="15354" max="15354" width="37.7109375" style="50" customWidth="1"/>
    <col min="15355" max="15355" width="9.140625" style="50"/>
    <col min="15356" max="15356" width="12.85546875" style="50" customWidth="1"/>
    <col min="15357" max="15358" width="0" style="50" hidden="1" customWidth="1"/>
    <col min="15359" max="15359" width="18.28515625" style="50" customWidth="1"/>
    <col min="15360" max="15360" width="64.85546875" style="50" customWidth="1"/>
    <col min="15361" max="15364" width="9.140625" style="50"/>
    <col min="15365" max="15365" width="14.85546875" style="50" customWidth="1"/>
    <col min="15366" max="15609" width="9.140625" style="50"/>
    <col min="15610" max="15610" width="37.7109375" style="50" customWidth="1"/>
    <col min="15611" max="15611" width="9.140625" style="50"/>
    <col min="15612" max="15612" width="12.85546875" style="50" customWidth="1"/>
    <col min="15613" max="15614" width="0" style="50" hidden="1" customWidth="1"/>
    <col min="15615" max="15615" width="18.28515625" style="50" customWidth="1"/>
    <col min="15616" max="15616" width="64.85546875" style="50" customWidth="1"/>
    <col min="15617" max="15620" width="9.140625" style="50"/>
    <col min="15621" max="15621" width="14.85546875" style="50" customWidth="1"/>
    <col min="15622" max="15865" width="9.140625" style="50"/>
    <col min="15866" max="15866" width="37.7109375" style="50" customWidth="1"/>
    <col min="15867" max="15867" width="9.140625" style="50"/>
    <col min="15868" max="15868" width="12.85546875" style="50" customWidth="1"/>
    <col min="15869" max="15870" width="0" style="50" hidden="1" customWidth="1"/>
    <col min="15871" max="15871" width="18.28515625" style="50" customWidth="1"/>
    <col min="15872" max="15872" width="64.85546875" style="50" customWidth="1"/>
    <col min="15873" max="15876" width="9.140625" style="50"/>
    <col min="15877" max="15877" width="14.85546875" style="50" customWidth="1"/>
    <col min="15878" max="16121" width="9.140625" style="50"/>
    <col min="16122" max="16122" width="37.7109375" style="50" customWidth="1"/>
    <col min="16123" max="16123" width="9.140625" style="50"/>
    <col min="16124" max="16124" width="12.85546875" style="50" customWidth="1"/>
    <col min="16125" max="16126" width="0" style="50" hidden="1" customWidth="1"/>
    <col min="16127" max="16127" width="18.28515625" style="50" customWidth="1"/>
    <col min="16128" max="16128" width="64.85546875" style="50" customWidth="1"/>
    <col min="16129" max="16132" width="9.140625" style="50"/>
    <col min="16133" max="16133" width="14.85546875" style="50" customWidth="1"/>
    <col min="16134" max="16384" width="9.140625" style="50"/>
  </cols>
  <sheetData>
    <row r="1" spans="1:41" ht="18.75" x14ac:dyDescent="0.25">
      <c r="I1" s="30"/>
    </row>
    <row r="2" spans="1:41" ht="18.75" x14ac:dyDescent="0.3">
      <c r="I2" s="14"/>
    </row>
    <row r="3" spans="1:41" ht="18.75" x14ac:dyDescent="0.3">
      <c r="I3" s="14"/>
    </row>
    <row r="4" spans="1:41" ht="18.75" x14ac:dyDescent="0.3">
      <c r="H4" s="14"/>
    </row>
    <row r="5" spans="1:41" x14ac:dyDescent="0.25">
      <c r="A5" s="290" t="s">
        <v>302</v>
      </c>
      <c r="B5" s="290"/>
      <c r="C5" s="290"/>
      <c r="D5" s="290"/>
      <c r="E5" s="290"/>
      <c r="F5" s="290"/>
      <c r="G5" s="290"/>
      <c r="H5" s="290"/>
      <c r="I5" s="290"/>
      <c r="J5" s="96"/>
      <c r="K5" s="96"/>
      <c r="L5" s="9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row>
    <row r="6" spans="1:41" ht="18.75" x14ac:dyDescent="0.3">
      <c r="H6" s="14"/>
    </row>
    <row r="7" spans="1:41" ht="18.75" x14ac:dyDescent="0.25">
      <c r="A7" s="294" t="s">
        <v>7</v>
      </c>
      <c r="B7" s="294"/>
      <c r="C7" s="294"/>
      <c r="D7" s="294"/>
      <c r="E7" s="294"/>
      <c r="F7" s="294"/>
      <c r="G7" s="294"/>
      <c r="H7" s="294"/>
      <c r="I7" s="294"/>
    </row>
    <row r="8" spans="1:41" ht="18.75" x14ac:dyDescent="0.25">
      <c r="A8" s="294"/>
      <c r="B8" s="294"/>
      <c r="C8" s="294"/>
      <c r="D8" s="294"/>
      <c r="E8" s="294"/>
      <c r="F8" s="294"/>
      <c r="G8" s="294"/>
      <c r="H8" s="294"/>
      <c r="I8" s="294"/>
    </row>
    <row r="9" spans="1:41" ht="18.75" x14ac:dyDescent="0.25">
      <c r="A9" s="293" t="str">
        <f>'1. паспорт описание'!A9:D9</f>
        <v>О_0000000829</v>
      </c>
      <c r="B9" s="293"/>
      <c r="C9" s="293"/>
      <c r="D9" s="293"/>
      <c r="E9" s="293"/>
      <c r="F9" s="293"/>
      <c r="G9" s="293"/>
      <c r="H9" s="293"/>
      <c r="I9" s="293"/>
    </row>
    <row r="10" spans="1:41" x14ac:dyDescent="0.25">
      <c r="A10" s="291" t="s">
        <v>6</v>
      </c>
      <c r="B10" s="291"/>
      <c r="C10" s="291"/>
      <c r="D10" s="291"/>
      <c r="E10" s="291"/>
      <c r="F10" s="291"/>
      <c r="G10" s="291"/>
      <c r="H10" s="291"/>
      <c r="I10" s="291"/>
    </row>
    <row r="11" spans="1:41" ht="18.75" x14ac:dyDescent="0.25">
      <c r="A11" s="296"/>
      <c r="B11" s="296"/>
      <c r="C11" s="296"/>
      <c r="D11" s="296"/>
      <c r="E11" s="296"/>
      <c r="F11" s="296"/>
      <c r="G11" s="296"/>
      <c r="H11" s="296"/>
      <c r="I11" s="296"/>
    </row>
    <row r="12" spans="1:41" ht="18.75" x14ac:dyDescent="0.25">
      <c r="A12" s="293" t="str">
        <f>'1. паспорт описание'!A12:D12</f>
        <v>Приобретение информационно-вычислительной техники</v>
      </c>
      <c r="B12" s="293"/>
      <c r="C12" s="293"/>
      <c r="D12" s="293"/>
      <c r="E12" s="293"/>
      <c r="F12" s="293"/>
      <c r="G12" s="293"/>
      <c r="H12" s="293"/>
      <c r="I12" s="293"/>
    </row>
    <row r="13" spans="1:41" x14ac:dyDescent="0.25">
      <c r="A13" s="291" t="s">
        <v>5</v>
      </c>
      <c r="B13" s="291"/>
      <c r="C13" s="291"/>
      <c r="D13" s="291"/>
      <c r="E13" s="291"/>
      <c r="F13" s="291"/>
      <c r="G13" s="291"/>
      <c r="H13" s="291"/>
      <c r="I13" s="291"/>
    </row>
    <row r="14" spans="1:41" ht="15.75" customHeight="1" x14ac:dyDescent="0.25">
      <c r="I14" s="72"/>
    </row>
    <row r="15" spans="1:41" x14ac:dyDescent="0.25">
      <c r="H15" s="71"/>
    </row>
    <row r="16" spans="1:41" ht="15.75" customHeight="1" x14ac:dyDescent="0.25">
      <c r="A16" s="350" t="s">
        <v>143</v>
      </c>
      <c r="B16" s="350"/>
      <c r="C16" s="350"/>
      <c r="D16" s="350"/>
      <c r="E16" s="350"/>
      <c r="F16" s="350"/>
      <c r="G16" s="350"/>
      <c r="H16" s="350"/>
      <c r="I16" s="350"/>
    </row>
    <row r="17" spans="1:9" x14ac:dyDescent="0.25">
      <c r="A17" s="52"/>
      <c r="B17" s="107"/>
      <c r="C17" s="52"/>
      <c r="D17" s="70"/>
      <c r="E17" s="70"/>
      <c r="F17" s="70"/>
      <c r="G17" s="70"/>
      <c r="H17" s="70"/>
      <c r="I17" s="70"/>
    </row>
    <row r="18" spans="1:9" ht="28.5" customHeight="1" x14ac:dyDescent="0.25">
      <c r="A18" s="351" t="s">
        <v>71</v>
      </c>
      <c r="B18" s="352" t="s">
        <v>158</v>
      </c>
      <c r="C18" s="351" t="s">
        <v>70</v>
      </c>
      <c r="D18" s="355" t="s">
        <v>131</v>
      </c>
      <c r="E18" s="355"/>
      <c r="F18" s="355"/>
      <c r="G18" s="355"/>
      <c r="H18" s="351" t="s">
        <v>69</v>
      </c>
      <c r="I18" s="354" t="s">
        <v>132</v>
      </c>
    </row>
    <row r="19" spans="1:9" ht="58.5" customHeight="1" x14ac:dyDescent="0.25">
      <c r="A19" s="351"/>
      <c r="B19" s="353"/>
      <c r="C19" s="351"/>
      <c r="D19" s="344" t="s">
        <v>1</v>
      </c>
      <c r="E19" s="344"/>
      <c r="F19" s="345" t="s">
        <v>303</v>
      </c>
      <c r="G19" s="346"/>
      <c r="H19" s="351"/>
      <c r="I19" s="354"/>
    </row>
    <row r="20" spans="1:9" ht="47.25" customHeight="1" x14ac:dyDescent="0.25">
      <c r="A20" s="351"/>
      <c r="B20" s="344"/>
      <c r="C20" s="351"/>
      <c r="D20" s="69" t="s">
        <v>68</v>
      </c>
      <c r="E20" s="69" t="s">
        <v>67</v>
      </c>
      <c r="F20" s="69" t="s">
        <v>68</v>
      </c>
      <c r="G20" s="69" t="s">
        <v>67</v>
      </c>
      <c r="H20" s="351"/>
      <c r="I20" s="354"/>
    </row>
    <row r="21" spans="1:9" x14ac:dyDescent="0.25">
      <c r="A21" s="59">
        <v>1</v>
      </c>
      <c r="B21" s="106">
        <v>2</v>
      </c>
      <c r="C21" s="110">
        <v>3</v>
      </c>
      <c r="D21" s="110">
        <v>4</v>
      </c>
      <c r="E21" s="110">
        <v>5</v>
      </c>
      <c r="F21" s="110">
        <v>6</v>
      </c>
      <c r="G21" s="110">
        <v>7</v>
      </c>
      <c r="H21" s="110">
        <v>8</v>
      </c>
      <c r="I21" s="110">
        <v>9</v>
      </c>
    </row>
    <row r="22" spans="1:9" ht="38.25" customHeight="1" x14ac:dyDescent="0.25">
      <c r="A22" s="67">
        <v>1</v>
      </c>
      <c r="B22" s="347" t="s">
        <v>167</v>
      </c>
      <c r="C22" s="68" t="s">
        <v>166</v>
      </c>
      <c r="D22" s="118" t="s">
        <v>126</v>
      </c>
      <c r="E22" s="118" t="s">
        <v>126</v>
      </c>
      <c r="F22" s="118" t="s">
        <v>126</v>
      </c>
      <c r="G22" s="118" t="s">
        <v>126</v>
      </c>
      <c r="H22" s="119"/>
      <c r="I22" s="115"/>
    </row>
    <row r="23" spans="1:9" ht="99" customHeight="1" x14ac:dyDescent="0.25">
      <c r="A23" s="67">
        <v>2</v>
      </c>
      <c r="B23" s="348"/>
      <c r="C23" s="68" t="s">
        <v>156</v>
      </c>
      <c r="D23" s="118" t="s">
        <v>126</v>
      </c>
      <c r="E23" s="118" t="s">
        <v>126</v>
      </c>
      <c r="F23" s="118" t="s">
        <v>126</v>
      </c>
      <c r="G23" s="118" t="s">
        <v>126</v>
      </c>
      <c r="H23" s="119"/>
      <c r="I23" s="119"/>
    </row>
    <row r="24" spans="1:9" ht="119.25" customHeight="1" x14ac:dyDescent="0.25">
      <c r="A24" s="67">
        <v>3</v>
      </c>
      <c r="B24" s="349"/>
      <c r="C24" s="68" t="s">
        <v>66</v>
      </c>
      <c r="D24" s="118" t="s">
        <v>126</v>
      </c>
      <c r="E24" s="118" t="s">
        <v>126</v>
      </c>
      <c r="F24" s="118" t="s">
        <v>126</v>
      </c>
      <c r="G24" s="118" t="s">
        <v>126</v>
      </c>
      <c r="H24" s="119"/>
      <c r="I24" s="119"/>
    </row>
  </sheetData>
  <mergeCells count="18">
    <mergeCell ref="D19:E19"/>
    <mergeCell ref="F19:G19"/>
    <mergeCell ref="B22:B24"/>
    <mergeCell ref="A11:I11"/>
    <mergeCell ref="A16:I16"/>
    <mergeCell ref="A12:I12"/>
    <mergeCell ref="A13:I13"/>
    <mergeCell ref="A18:A20"/>
    <mergeCell ref="C18:C20"/>
    <mergeCell ref="B18:B20"/>
    <mergeCell ref="H18:H20"/>
    <mergeCell ref="I18:I20"/>
    <mergeCell ref="D18:G18"/>
    <mergeCell ref="A5:I5"/>
    <mergeCell ref="A7:I7"/>
    <mergeCell ref="A9:I9"/>
    <mergeCell ref="A10:I10"/>
    <mergeCell ref="A8:I8"/>
  </mergeCells>
  <pageMargins left="0.70866141732283472" right="0.70866141732283472" top="0.74803149606299213" bottom="0.74803149606299213" header="0.31496062992125984" footer="0.31496062992125984"/>
  <pageSetup paperSize="8" scale="7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42"/>
  <sheetViews>
    <sheetView tabSelected="1" view="pageBreakPreview" topLeftCell="C1" zoomScale="85" zoomScaleNormal="70" zoomScaleSheetLayoutView="85" workbookViewId="0">
      <selection activeCell="AD18" sqref="AD18"/>
    </sheetView>
  </sheetViews>
  <sheetFormatPr defaultRowHeight="15.75" x14ac:dyDescent="0.25"/>
  <cols>
    <col min="1" max="1" width="9.140625" style="49"/>
    <col min="2" max="2" width="52" style="49" customWidth="1"/>
    <col min="3" max="3" width="57.85546875" style="49" customWidth="1"/>
    <col min="4" max="4" width="13" style="49" customWidth="1"/>
    <col min="5" max="5" width="17.85546875" style="49" customWidth="1"/>
    <col min="6" max="6" width="9.140625" style="49" customWidth="1"/>
    <col min="7" max="7" width="7.7109375" style="49" customWidth="1"/>
    <col min="8" max="8" width="8.5703125" style="49" customWidth="1"/>
    <col min="9" max="9" width="9" style="49" customWidth="1"/>
    <col min="10" max="10" width="9.140625" style="49" customWidth="1"/>
    <col min="11" max="11" width="7.7109375" style="49" customWidth="1"/>
    <col min="12" max="12" width="8.5703125" style="49" hidden="1" customWidth="1"/>
    <col min="13" max="13" width="9" style="49" hidden="1" customWidth="1"/>
    <col min="14" max="14" width="9.140625" style="49" customWidth="1"/>
    <col min="15" max="15" width="7.7109375" style="49" customWidth="1"/>
    <col min="16" max="16" width="8.5703125" style="49" hidden="1" customWidth="1"/>
    <col min="17" max="17" width="9" style="49" hidden="1" customWidth="1"/>
    <col min="18" max="18" width="9.140625" style="49" customWidth="1"/>
    <col min="19" max="19" width="7.7109375" style="49" customWidth="1"/>
    <col min="20" max="20" width="8.5703125" style="49" hidden="1" customWidth="1"/>
    <col min="21" max="21" width="9" style="49" hidden="1" customWidth="1"/>
    <col min="22" max="22" width="9.140625" style="49" customWidth="1"/>
    <col min="23" max="23" width="7.7109375" style="49" customWidth="1"/>
    <col min="24" max="24" width="8.5703125" style="49" hidden="1" customWidth="1"/>
    <col min="25" max="25" width="9" style="49" hidden="1" customWidth="1"/>
    <col min="26" max="27" width="18.140625" style="49" customWidth="1"/>
    <col min="28" max="16384" width="9.140625" style="49"/>
  </cols>
  <sheetData>
    <row r="1" spans="1:27" ht="18.75" x14ac:dyDescent="0.25">
      <c r="A1" s="50"/>
      <c r="B1" s="50"/>
      <c r="C1" s="50"/>
      <c r="D1" s="50"/>
      <c r="E1" s="50"/>
      <c r="F1" s="50"/>
      <c r="G1" s="50"/>
      <c r="J1" s="50"/>
      <c r="K1" s="50"/>
      <c r="N1" s="50"/>
      <c r="O1" s="50"/>
      <c r="R1" s="50"/>
      <c r="S1" s="50"/>
      <c r="V1" s="50"/>
      <c r="W1" s="50"/>
      <c r="AA1" s="30"/>
    </row>
    <row r="2" spans="1:27" ht="18.75" x14ac:dyDescent="0.3">
      <c r="A2" s="50"/>
      <c r="B2" s="50"/>
      <c r="C2" s="50"/>
      <c r="D2" s="50"/>
      <c r="E2" s="50"/>
      <c r="F2" s="50"/>
      <c r="G2" s="50"/>
      <c r="J2" s="50"/>
      <c r="K2" s="50"/>
      <c r="N2" s="50"/>
      <c r="O2" s="50"/>
      <c r="R2" s="50"/>
      <c r="S2" s="50"/>
      <c r="V2" s="50"/>
      <c r="W2" s="50"/>
      <c r="AA2" s="14"/>
    </row>
    <row r="3" spans="1:27" ht="18.75" x14ac:dyDescent="0.3">
      <c r="A3" s="50"/>
      <c r="B3" s="50"/>
      <c r="C3" s="50"/>
      <c r="D3" s="50"/>
      <c r="E3" s="50"/>
      <c r="F3" s="50"/>
      <c r="G3" s="50"/>
      <c r="J3" s="50"/>
      <c r="K3" s="50"/>
      <c r="N3" s="50"/>
      <c r="O3" s="50"/>
      <c r="R3" s="50"/>
      <c r="S3" s="50"/>
      <c r="V3" s="50"/>
      <c r="W3" s="50"/>
      <c r="AA3" s="14"/>
    </row>
    <row r="4" spans="1:27" ht="18.75" customHeight="1" x14ac:dyDescent="0.25">
      <c r="A4" s="290" t="s">
        <v>302</v>
      </c>
      <c r="B4" s="290"/>
      <c r="C4" s="290"/>
      <c r="D4" s="290"/>
      <c r="E4" s="290"/>
      <c r="F4" s="290"/>
      <c r="G4" s="290"/>
      <c r="H4" s="290"/>
      <c r="I4" s="290"/>
      <c r="J4" s="290"/>
      <c r="K4" s="290"/>
      <c r="L4" s="290"/>
      <c r="M4" s="290"/>
      <c r="N4" s="290"/>
      <c r="O4" s="290"/>
      <c r="P4" s="290"/>
      <c r="Q4" s="290"/>
      <c r="R4" s="290"/>
      <c r="S4" s="290"/>
      <c r="T4" s="290"/>
      <c r="U4" s="290"/>
      <c r="V4" s="290"/>
      <c r="W4" s="290"/>
      <c r="X4" s="290"/>
      <c r="Y4" s="290"/>
      <c r="Z4" s="290"/>
      <c r="AA4" s="290"/>
    </row>
    <row r="5" spans="1:27" ht="18.75" x14ac:dyDescent="0.3">
      <c r="A5" s="50"/>
      <c r="B5" s="50"/>
      <c r="C5" s="50"/>
      <c r="D5" s="50"/>
      <c r="E5" s="50"/>
      <c r="F5" s="50"/>
      <c r="G5" s="50"/>
      <c r="J5" s="50"/>
      <c r="K5" s="50"/>
      <c r="N5" s="50"/>
      <c r="O5" s="50"/>
      <c r="R5" s="50"/>
      <c r="S5" s="50"/>
      <c r="V5" s="50"/>
      <c r="W5" s="50"/>
      <c r="AA5" s="14"/>
    </row>
    <row r="6" spans="1:27" ht="18.75" x14ac:dyDescent="0.25">
      <c r="A6" s="294" t="s">
        <v>7</v>
      </c>
      <c r="B6" s="294"/>
      <c r="C6" s="294"/>
      <c r="D6" s="294"/>
      <c r="E6" s="294"/>
      <c r="F6" s="294"/>
      <c r="G6" s="294"/>
      <c r="H6" s="294"/>
      <c r="I6" s="294"/>
      <c r="J6" s="294"/>
      <c r="K6" s="294"/>
      <c r="L6" s="294"/>
      <c r="M6" s="294"/>
      <c r="N6" s="294"/>
      <c r="O6" s="294"/>
      <c r="P6" s="294"/>
      <c r="Q6" s="294"/>
      <c r="R6" s="294"/>
      <c r="S6" s="294"/>
      <c r="T6" s="294"/>
      <c r="U6" s="294"/>
      <c r="V6" s="294"/>
      <c r="W6" s="294"/>
      <c r="X6" s="294"/>
      <c r="Y6" s="294"/>
      <c r="Z6" s="294"/>
      <c r="AA6" s="294"/>
    </row>
    <row r="7" spans="1:27" ht="18.75" x14ac:dyDescent="0.25">
      <c r="A7" s="12"/>
      <c r="B7" s="89"/>
      <c r="C7" s="12"/>
      <c r="D7" s="12"/>
      <c r="E7" s="12"/>
      <c r="F7" s="66"/>
      <c r="G7" s="66"/>
      <c r="H7" s="66"/>
      <c r="I7" s="66"/>
      <c r="J7" s="66"/>
      <c r="K7" s="66"/>
      <c r="L7" s="66"/>
      <c r="M7" s="66"/>
      <c r="N7" s="66"/>
      <c r="O7" s="66"/>
      <c r="P7" s="66"/>
      <c r="Q7" s="66"/>
      <c r="R7" s="66"/>
      <c r="S7" s="66"/>
      <c r="T7" s="66"/>
      <c r="U7" s="66"/>
      <c r="V7" s="66"/>
      <c r="W7" s="66"/>
      <c r="X7" s="66"/>
      <c r="Y7" s="66"/>
      <c r="Z7" s="66"/>
      <c r="AA7" s="66"/>
    </row>
    <row r="8" spans="1:27" ht="18.75" x14ac:dyDescent="0.25">
      <c r="A8" s="293" t="str">
        <f>'1. паспорт описание'!A9:D9</f>
        <v>О_0000000829</v>
      </c>
      <c r="B8" s="293"/>
      <c r="C8" s="293"/>
      <c r="D8" s="293"/>
      <c r="E8" s="293"/>
      <c r="F8" s="293"/>
      <c r="G8" s="293"/>
      <c r="H8" s="293"/>
      <c r="I8" s="293"/>
      <c r="J8" s="293"/>
      <c r="K8" s="293"/>
      <c r="L8" s="293"/>
      <c r="M8" s="293"/>
      <c r="N8" s="293"/>
      <c r="O8" s="293"/>
      <c r="P8" s="293"/>
      <c r="Q8" s="293"/>
      <c r="R8" s="293"/>
      <c r="S8" s="293"/>
      <c r="T8" s="293"/>
      <c r="U8" s="293"/>
      <c r="V8" s="293"/>
      <c r="W8" s="293"/>
      <c r="X8" s="293"/>
      <c r="Y8" s="293"/>
      <c r="Z8" s="293"/>
      <c r="AA8" s="293"/>
    </row>
    <row r="9" spans="1:27" x14ac:dyDescent="0.25">
      <c r="A9" s="291" t="s">
        <v>6</v>
      </c>
      <c r="B9" s="291"/>
      <c r="C9" s="291"/>
      <c r="D9" s="291"/>
      <c r="E9" s="291"/>
      <c r="F9" s="291"/>
      <c r="G9" s="291"/>
      <c r="H9" s="291"/>
      <c r="I9" s="291"/>
      <c r="J9" s="291"/>
      <c r="K9" s="291"/>
      <c r="L9" s="291"/>
      <c r="M9" s="291"/>
      <c r="N9" s="291"/>
      <c r="O9" s="291"/>
      <c r="P9" s="291"/>
      <c r="Q9" s="291"/>
      <c r="R9" s="291"/>
      <c r="S9" s="291"/>
      <c r="T9" s="291"/>
      <c r="U9" s="291"/>
      <c r="V9" s="291"/>
      <c r="W9" s="291"/>
      <c r="X9" s="291"/>
      <c r="Y9" s="291"/>
      <c r="Z9" s="291"/>
      <c r="AA9" s="291"/>
    </row>
    <row r="10" spans="1:27" ht="16.5" customHeight="1" x14ac:dyDescent="0.3">
      <c r="A10" s="10"/>
      <c r="B10" s="10"/>
      <c r="C10" s="10"/>
      <c r="D10" s="10"/>
      <c r="E10" s="10"/>
      <c r="F10" s="65"/>
      <c r="G10" s="65"/>
      <c r="H10" s="65"/>
      <c r="I10" s="65"/>
      <c r="J10" s="65"/>
      <c r="K10" s="65"/>
      <c r="L10" s="65"/>
      <c r="M10" s="65"/>
      <c r="N10" s="65"/>
      <c r="O10" s="65"/>
      <c r="P10" s="65"/>
      <c r="Q10" s="65"/>
      <c r="R10" s="65"/>
      <c r="S10" s="65"/>
      <c r="T10" s="65"/>
      <c r="U10" s="65"/>
      <c r="V10" s="65"/>
      <c r="W10" s="65"/>
      <c r="X10" s="65"/>
      <c r="Y10" s="65"/>
      <c r="Z10" s="65"/>
      <c r="AA10" s="65"/>
    </row>
    <row r="11" spans="1:27" ht="18.75" x14ac:dyDescent="0.25">
      <c r="A11" s="293" t="str">
        <f>'1. паспорт описание'!A12:D12</f>
        <v>Приобретение информационно-вычислительной техники</v>
      </c>
      <c r="B11" s="293"/>
      <c r="C11" s="293"/>
      <c r="D11" s="293"/>
      <c r="E11" s="293"/>
      <c r="F11" s="293"/>
      <c r="G11" s="293"/>
      <c r="H11" s="293"/>
      <c r="I11" s="293"/>
      <c r="J11" s="293"/>
      <c r="K11" s="293"/>
      <c r="L11" s="293"/>
      <c r="M11" s="293"/>
      <c r="N11" s="293"/>
      <c r="O11" s="293"/>
      <c r="P11" s="293"/>
      <c r="Q11" s="293"/>
      <c r="R11" s="293"/>
      <c r="S11" s="293"/>
      <c r="T11" s="293"/>
      <c r="U11" s="293"/>
      <c r="V11" s="293"/>
      <c r="W11" s="293"/>
      <c r="X11" s="293"/>
      <c r="Y11" s="293"/>
      <c r="Z11" s="293"/>
      <c r="AA11" s="293"/>
    </row>
    <row r="12" spans="1:27" ht="15.75" customHeight="1" x14ac:dyDescent="0.25">
      <c r="A12" s="291" t="s">
        <v>5</v>
      </c>
      <c r="B12" s="291"/>
      <c r="C12" s="291"/>
      <c r="D12" s="291"/>
      <c r="E12" s="291"/>
      <c r="F12" s="291"/>
      <c r="G12" s="291"/>
      <c r="H12" s="291"/>
      <c r="I12" s="291"/>
      <c r="J12" s="291"/>
      <c r="K12" s="291"/>
      <c r="L12" s="291"/>
      <c r="M12" s="291"/>
      <c r="N12" s="291"/>
      <c r="O12" s="291"/>
      <c r="P12" s="291"/>
      <c r="Q12" s="291"/>
      <c r="R12" s="291"/>
      <c r="S12" s="291"/>
      <c r="T12" s="291"/>
      <c r="U12" s="291"/>
      <c r="V12" s="291"/>
      <c r="W12" s="291"/>
      <c r="X12" s="291"/>
      <c r="Y12" s="291"/>
      <c r="Z12" s="291"/>
      <c r="AA12" s="291"/>
    </row>
    <row r="13" spans="1:27" x14ac:dyDescent="0.25">
      <c r="A13" s="361"/>
      <c r="B13" s="361"/>
      <c r="C13" s="361"/>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361"/>
    </row>
    <row r="14" spans="1:27" x14ac:dyDescent="0.25">
      <c r="A14" s="50"/>
      <c r="B14" s="50"/>
      <c r="F14" s="50"/>
      <c r="G14" s="50"/>
      <c r="H14" s="50"/>
      <c r="I14" s="50"/>
      <c r="J14" s="50"/>
      <c r="K14" s="50"/>
      <c r="L14" s="50"/>
      <c r="M14" s="50"/>
      <c r="N14" s="50"/>
      <c r="O14" s="50"/>
      <c r="P14" s="50"/>
      <c r="Q14" s="50"/>
      <c r="R14" s="50"/>
      <c r="S14" s="50"/>
      <c r="T14" s="50"/>
      <c r="U14" s="50"/>
      <c r="V14" s="50"/>
      <c r="W14" s="50"/>
      <c r="X14" s="50"/>
      <c r="Y14" s="50"/>
      <c r="Z14" s="50"/>
    </row>
    <row r="15" spans="1:27" x14ac:dyDescent="0.25">
      <c r="A15" s="362" t="s">
        <v>144</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row>
    <row r="16" spans="1:27" x14ac:dyDescent="0.25">
      <c r="A16" s="50"/>
      <c r="B16" s="50"/>
      <c r="C16" s="50"/>
      <c r="D16" s="50"/>
      <c r="E16" s="50"/>
      <c r="F16" s="50"/>
      <c r="G16" s="50"/>
      <c r="H16" s="50"/>
      <c r="I16" s="50"/>
      <c r="J16" s="50"/>
      <c r="K16" s="50"/>
      <c r="L16" s="50"/>
      <c r="M16" s="50"/>
      <c r="N16" s="50"/>
      <c r="O16" s="50"/>
      <c r="P16" s="50"/>
      <c r="Q16" s="50"/>
      <c r="R16" s="50"/>
      <c r="S16" s="50"/>
      <c r="T16" s="50"/>
      <c r="U16" s="50"/>
      <c r="V16" s="50"/>
      <c r="W16" s="50"/>
      <c r="X16" s="50"/>
      <c r="Y16" s="50"/>
      <c r="Z16" s="50"/>
    </row>
    <row r="17" spans="1:30" ht="33" customHeight="1" x14ac:dyDescent="0.25">
      <c r="A17" s="352" t="s">
        <v>65</v>
      </c>
      <c r="B17" s="352" t="s">
        <v>158</v>
      </c>
      <c r="C17" s="352" t="s">
        <v>64</v>
      </c>
      <c r="D17" s="351" t="s">
        <v>202</v>
      </c>
      <c r="E17" s="351"/>
      <c r="F17" s="356" t="s">
        <v>199</v>
      </c>
      <c r="G17" s="357"/>
      <c r="H17" s="357"/>
      <c r="I17" s="357"/>
      <c r="J17" s="356" t="s">
        <v>204</v>
      </c>
      <c r="K17" s="357"/>
      <c r="L17" s="357"/>
      <c r="M17" s="357"/>
      <c r="N17" s="356" t="s">
        <v>205</v>
      </c>
      <c r="O17" s="357"/>
      <c r="P17" s="357"/>
      <c r="Q17" s="357"/>
      <c r="R17" s="356" t="s">
        <v>206</v>
      </c>
      <c r="S17" s="357"/>
      <c r="T17" s="357"/>
      <c r="U17" s="357"/>
      <c r="V17" s="356" t="s">
        <v>203</v>
      </c>
      <c r="W17" s="357"/>
      <c r="X17" s="357"/>
      <c r="Y17" s="357"/>
      <c r="Z17" s="363" t="s">
        <v>200</v>
      </c>
      <c r="AA17" s="364"/>
      <c r="AB17" s="64"/>
      <c r="AC17" s="64"/>
      <c r="AD17" s="64"/>
    </row>
    <row r="18" spans="1:30" ht="34.5" customHeight="1" x14ac:dyDescent="0.25">
      <c r="A18" s="353"/>
      <c r="B18" s="353"/>
      <c r="C18" s="353"/>
      <c r="D18" s="351"/>
      <c r="E18" s="351"/>
      <c r="F18" s="351" t="s">
        <v>1</v>
      </c>
      <c r="G18" s="351"/>
      <c r="H18" s="351" t="s">
        <v>303</v>
      </c>
      <c r="I18" s="351"/>
      <c r="J18" s="351" t="s">
        <v>1</v>
      </c>
      <c r="K18" s="351"/>
      <c r="L18" s="351" t="s">
        <v>63</v>
      </c>
      <c r="M18" s="351"/>
      <c r="N18" s="351" t="s">
        <v>1</v>
      </c>
      <c r="O18" s="351"/>
      <c r="P18" s="351" t="s">
        <v>63</v>
      </c>
      <c r="Q18" s="351"/>
      <c r="R18" s="351" t="s">
        <v>1</v>
      </c>
      <c r="S18" s="351"/>
      <c r="T18" s="351" t="s">
        <v>63</v>
      </c>
      <c r="U18" s="351"/>
      <c r="V18" s="351" t="s">
        <v>1</v>
      </c>
      <c r="W18" s="351"/>
      <c r="X18" s="351" t="s">
        <v>63</v>
      </c>
      <c r="Y18" s="351"/>
      <c r="Z18" s="365"/>
      <c r="AA18" s="366"/>
    </row>
    <row r="19" spans="1:30" ht="89.25" customHeight="1" x14ac:dyDescent="0.25">
      <c r="A19" s="344"/>
      <c r="B19" s="344"/>
      <c r="C19" s="344"/>
      <c r="D19" s="62" t="s">
        <v>1</v>
      </c>
      <c r="E19" s="62" t="s">
        <v>306</v>
      </c>
      <c r="F19" s="63" t="s">
        <v>134</v>
      </c>
      <c r="G19" s="63" t="s">
        <v>135</v>
      </c>
      <c r="H19" s="63" t="s">
        <v>134</v>
      </c>
      <c r="I19" s="63" t="s">
        <v>135</v>
      </c>
      <c r="J19" s="63" t="s">
        <v>134</v>
      </c>
      <c r="K19" s="63" t="s">
        <v>135</v>
      </c>
      <c r="L19" s="63" t="s">
        <v>134</v>
      </c>
      <c r="M19" s="63" t="s">
        <v>135</v>
      </c>
      <c r="N19" s="63" t="s">
        <v>134</v>
      </c>
      <c r="O19" s="63" t="s">
        <v>135</v>
      </c>
      <c r="P19" s="63" t="s">
        <v>134</v>
      </c>
      <c r="Q19" s="63" t="s">
        <v>135</v>
      </c>
      <c r="R19" s="63" t="s">
        <v>134</v>
      </c>
      <c r="S19" s="63" t="s">
        <v>135</v>
      </c>
      <c r="T19" s="63" t="s">
        <v>134</v>
      </c>
      <c r="U19" s="63" t="s">
        <v>135</v>
      </c>
      <c r="V19" s="63" t="s">
        <v>134</v>
      </c>
      <c r="W19" s="63" t="s">
        <v>135</v>
      </c>
      <c r="X19" s="63" t="s">
        <v>134</v>
      </c>
      <c r="Y19" s="63" t="s">
        <v>135</v>
      </c>
      <c r="Z19" s="62" t="s">
        <v>1</v>
      </c>
      <c r="AA19" s="288" t="s">
        <v>303</v>
      </c>
      <c r="AB19" s="289"/>
    </row>
    <row r="20" spans="1:30" ht="19.5" customHeight="1" x14ac:dyDescent="0.25">
      <c r="A20" s="59">
        <v>1</v>
      </c>
      <c r="B20" s="106">
        <v>2</v>
      </c>
      <c r="C20" s="135">
        <v>3</v>
      </c>
      <c r="D20" s="135">
        <v>4</v>
      </c>
      <c r="E20" s="135">
        <v>5</v>
      </c>
      <c r="F20" s="135">
        <v>6</v>
      </c>
      <c r="G20" s="135">
        <v>7</v>
      </c>
      <c r="H20" s="135">
        <v>8</v>
      </c>
      <c r="I20" s="135">
        <v>9</v>
      </c>
      <c r="J20" s="135">
        <v>10</v>
      </c>
      <c r="K20" s="135">
        <v>11</v>
      </c>
      <c r="L20" s="135">
        <v>12</v>
      </c>
      <c r="M20" s="135">
        <v>13</v>
      </c>
      <c r="N20" s="135">
        <v>14</v>
      </c>
      <c r="O20" s="135">
        <v>15</v>
      </c>
      <c r="P20" s="135">
        <v>16</v>
      </c>
      <c r="Q20" s="135">
        <v>17</v>
      </c>
      <c r="R20" s="135">
        <v>18</v>
      </c>
      <c r="S20" s="135">
        <v>19</v>
      </c>
      <c r="T20" s="135">
        <v>20</v>
      </c>
      <c r="U20" s="135">
        <v>21</v>
      </c>
      <c r="V20" s="135">
        <v>22</v>
      </c>
      <c r="W20" s="135">
        <v>23</v>
      </c>
      <c r="X20" s="135">
        <v>24</v>
      </c>
      <c r="Y20" s="135">
        <v>25</v>
      </c>
      <c r="Z20" s="135">
        <v>26</v>
      </c>
      <c r="AA20" s="135">
        <v>27</v>
      </c>
    </row>
    <row r="21" spans="1:30" ht="47.25" customHeight="1" x14ac:dyDescent="0.25">
      <c r="A21" s="61">
        <v>1</v>
      </c>
      <c r="B21" s="358" t="s">
        <v>167</v>
      </c>
      <c r="C21" s="60" t="s">
        <v>176</v>
      </c>
      <c r="D21" s="121">
        <v>12.977460000000002</v>
      </c>
      <c r="E21" s="121" t="s">
        <v>126</v>
      </c>
      <c r="F21" s="121">
        <v>3.2133120000000006</v>
      </c>
      <c r="G21" s="61" t="s">
        <v>14</v>
      </c>
      <c r="H21" s="121" t="s">
        <v>126</v>
      </c>
      <c r="I21" s="61" t="s">
        <v>126</v>
      </c>
      <c r="J21" s="121">
        <v>2.4307000000000007</v>
      </c>
      <c r="K21" s="61" t="s">
        <v>14</v>
      </c>
      <c r="L21" s="121" t="s">
        <v>126</v>
      </c>
      <c r="M21" s="61" t="s">
        <v>126</v>
      </c>
      <c r="N21" s="121">
        <v>2.2515520000000002</v>
      </c>
      <c r="O21" s="61" t="s">
        <v>14</v>
      </c>
      <c r="P21" s="121" t="s">
        <v>126</v>
      </c>
      <c r="Q21" s="61" t="s">
        <v>126</v>
      </c>
      <c r="R21" s="121">
        <v>2.6380900000000005</v>
      </c>
      <c r="S21" s="61" t="s">
        <v>14</v>
      </c>
      <c r="T21" s="121" t="s">
        <v>126</v>
      </c>
      <c r="U21" s="61" t="s">
        <v>126</v>
      </c>
      <c r="V21" s="121">
        <v>2.4438060000000004</v>
      </c>
      <c r="W21" s="61" t="s">
        <v>14</v>
      </c>
      <c r="X21" s="121" t="s">
        <v>126</v>
      </c>
      <c r="Y21" s="61" t="s">
        <v>126</v>
      </c>
      <c r="Z21" s="121">
        <v>12.977460000000002</v>
      </c>
      <c r="AA21" s="121" t="s">
        <v>126</v>
      </c>
    </row>
    <row r="22" spans="1:30" ht="47.25" x14ac:dyDescent="0.25">
      <c r="A22" s="61" t="s">
        <v>16</v>
      </c>
      <c r="B22" s="359"/>
      <c r="C22" s="60" t="s">
        <v>209</v>
      </c>
      <c r="D22" s="121">
        <v>12.977460000000002</v>
      </c>
      <c r="E22" s="121" t="s">
        <v>126</v>
      </c>
      <c r="F22" s="121">
        <v>3.2133120000000006</v>
      </c>
      <c r="G22" s="61" t="s">
        <v>14</v>
      </c>
      <c r="H22" s="121" t="s">
        <v>126</v>
      </c>
      <c r="I22" s="61" t="s">
        <v>126</v>
      </c>
      <c r="J22" s="121">
        <v>2.4307000000000007</v>
      </c>
      <c r="K22" s="61" t="s">
        <v>14</v>
      </c>
      <c r="L22" s="121" t="s">
        <v>126</v>
      </c>
      <c r="M22" s="61" t="s">
        <v>126</v>
      </c>
      <c r="N22" s="121">
        <v>2.2515520000000002</v>
      </c>
      <c r="O22" s="61" t="s">
        <v>14</v>
      </c>
      <c r="P22" s="121" t="s">
        <v>126</v>
      </c>
      <c r="Q22" s="61" t="s">
        <v>126</v>
      </c>
      <c r="R22" s="121">
        <v>2.6380900000000005</v>
      </c>
      <c r="S22" s="61" t="s">
        <v>14</v>
      </c>
      <c r="T22" s="121" t="s">
        <v>126</v>
      </c>
      <c r="U22" s="61" t="s">
        <v>126</v>
      </c>
      <c r="V22" s="121">
        <v>2.4438060000000004</v>
      </c>
      <c r="W22" s="61" t="s">
        <v>14</v>
      </c>
      <c r="X22" s="121" t="s">
        <v>126</v>
      </c>
      <c r="Y22" s="61" t="s">
        <v>126</v>
      </c>
      <c r="Z22" s="121">
        <v>12.977460000000002</v>
      </c>
      <c r="AA22" s="121" t="s">
        <v>126</v>
      </c>
    </row>
    <row r="23" spans="1:30" ht="31.5" x14ac:dyDescent="0.25">
      <c r="A23" s="61" t="s">
        <v>15</v>
      </c>
      <c r="B23" s="359"/>
      <c r="C23" s="60" t="s">
        <v>62</v>
      </c>
      <c r="D23" s="110" t="s">
        <v>126</v>
      </c>
      <c r="E23" s="110" t="s">
        <v>126</v>
      </c>
      <c r="F23" s="58" t="s">
        <v>126</v>
      </c>
      <c r="G23" s="58" t="s">
        <v>126</v>
      </c>
      <c r="H23" s="58" t="s">
        <v>126</v>
      </c>
      <c r="I23" s="58" t="s">
        <v>126</v>
      </c>
      <c r="J23" s="58" t="s">
        <v>126</v>
      </c>
      <c r="K23" s="58" t="s">
        <v>126</v>
      </c>
      <c r="L23" s="58" t="s">
        <v>126</v>
      </c>
      <c r="M23" s="58" t="s">
        <v>126</v>
      </c>
      <c r="N23" s="58" t="s">
        <v>126</v>
      </c>
      <c r="O23" s="58" t="s">
        <v>126</v>
      </c>
      <c r="P23" s="58" t="s">
        <v>126</v>
      </c>
      <c r="Q23" s="58" t="s">
        <v>126</v>
      </c>
      <c r="R23" s="58" t="s">
        <v>126</v>
      </c>
      <c r="S23" s="58" t="s">
        <v>126</v>
      </c>
      <c r="T23" s="58" t="s">
        <v>126</v>
      </c>
      <c r="U23" s="58" t="s">
        <v>126</v>
      </c>
      <c r="V23" s="58" t="s">
        <v>126</v>
      </c>
      <c r="W23" s="58" t="s">
        <v>126</v>
      </c>
      <c r="X23" s="58" t="s">
        <v>126</v>
      </c>
      <c r="Y23" s="58" t="s">
        <v>126</v>
      </c>
      <c r="Z23" s="58" t="s">
        <v>126</v>
      </c>
      <c r="AA23" s="120" t="s">
        <v>126</v>
      </c>
    </row>
    <row r="24" spans="1:30" x14ac:dyDescent="0.25">
      <c r="A24" s="61" t="s">
        <v>14</v>
      </c>
      <c r="B24" s="359"/>
      <c r="C24" s="60" t="s">
        <v>207</v>
      </c>
      <c r="D24" s="110">
        <v>55</v>
      </c>
      <c r="E24" s="130" t="s">
        <v>126</v>
      </c>
      <c r="F24" s="135">
        <v>13</v>
      </c>
      <c r="G24" s="58" t="s">
        <v>126</v>
      </c>
      <c r="H24" s="58" t="s">
        <v>126</v>
      </c>
      <c r="I24" s="58" t="s">
        <v>126</v>
      </c>
      <c r="J24" s="279">
        <v>11</v>
      </c>
      <c r="K24" s="58" t="s">
        <v>126</v>
      </c>
      <c r="L24" s="58" t="s">
        <v>126</v>
      </c>
      <c r="M24" s="58" t="s">
        <v>126</v>
      </c>
      <c r="N24" s="137">
        <v>10</v>
      </c>
      <c r="O24" s="58" t="s">
        <v>126</v>
      </c>
      <c r="P24" s="58" t="s">
        <v>126</v>
      </c>
      <c r="Q24" s="58" t="s">
        <v>126</v>
      </c>
      <c r="R24" s="137">
        <v>11</v>
      </c>
      <c r="S24" s="58" t="s">
        <v>126</v>
      </c>
      <c r="T24" s="58" t="s">
        <v>126</v>
      </c>
      <c r="U24" s="58" t="s">
        <v>126</v>
      </c>
      <c r="V24" s="138">
        <v>10</v>
      </c>
      <c r="W24" s="58" t="s">
        <v>126</v>
      </c>
      <c r="X24" s="58" t="s">
        <v>126</v>
      </c>
      <c r="Y24" s="58" t="s">
        <v>126</v>
      </c>
      <c r="Z24" s="136">
        <v>55</v>
      </c>
      <c r="AA24" s="120" t="s">
        <v>126</v>
      </c>
    </row>
    <row r="25" spans="1:30" ht="35.25" customHeight="1" x14ac:dyDescent="0.25">
      <c r="A25" s="61" t="s">
        <v>13</v>
      </c>
      <c r="B25" s="359"/>
      <c r="C25" s="60" t="s">
        <v>304</v>
      </c>
      <c r="D25" s="121">
        <v>12.977460000000002</v>
      </c>
      <c r="E25" s="131" t="s">
        <v>126</v>
      </c>
      <c r="F25" s="121">
        <v>3.2133120000000006</v>
      </c>
      <c r="G25" s="132" t="s">
        <v>14</v>
      </c>
      <c r="H25" s="121" t="s">
        <v>126</v>
      </c>
      <c r="I25" s="129" t="s">
        <v>126</v>
      </c>
      <c r="J25" s="121">
        <v>2.4307000000000007</v>
      </c>
      <c r="K25" s="134" t="s">
        <v>14</v>
      </c>
      <c r="L25" s="121" t="s">
        <v>126</v>
      </c>
      <c r="M25" s="134" t="s">
        <v>126</v>
      </c>
      <c r="N25" s="121">
        <v>2.2515520000000002</v>
      </c>
      <c r="O25" s="61" t="s">
        <v>14</v>
      </c>
      <c r="P25" s="121" t="s">
        <v>126</v>
      </c>
      <c r="Q25" s="134" t="s">
        <v>126</v>
      </c>
      <c r="R25" s="121">
        <v>2.6380900000000005</v>
      </c>
      <c r="S25" s="61" t="s">
        <v>14</v>
      </c>
      <c r="T25" s="121" t="s">
        <v>126</v>
      </c>
      <c r="U25" s="134" t="s">
        <v>126</v>
      </c>
      <c r="V25" s="121">
        <v>2.4438060000000004</v>
      </c>
      <c r="W25" s="61" t="s">
        <v>14</v>
      </c>
      <c r="X25" s="121" t="s">
        <v>126</v>
      </c>
      <c r="Y25" s="134" t="s">
        <v>126</v>
      </c>
      <c r="Z25" s="121">
        <v>12.977460000000002</v>
      </c>
      <c r="AA25" s="122" t="s">
        <v>126</v>
      </c>
    </row>
    <row r="26" spans="1:30" ht="36.75" customHeight="1" x14ac:dyDescent="0.25">
      <c r="A26" s="61" t="s">
        <v>12</v>
      </c>
      <c r="B26" s="359"/>
      <c r="C26" s="73" t="s">
        <v>305</v>
      </c>
      <c r="D26" s="121" t="s">
        <v>126</v>
      </c>
      <c r="E26" s="121" t="s">
        <v>126</v>
      </c>
      <c r="F26" s="121" t="s">
        <v>126</v>
      </c>
      <c r="G26" s="61" t="s">
        <v>126</v>
      </c>
      <c r="H26" s="121" t="s">
        <v>126</v>
      </c>
      <c r="I26" s="61" t="s">
        <v>126</v>
      </c>
      <c r="J26" s="121" t="s">
        <v>126</v>
      </c>
      <c r="K26" s="61" t="s">
        <v>126</v>
      </c>
      <c r="L26" s="121" t="s">
        <v>126</v>
      </c>
      <c r="M26" s="61" t="s">
        <v>126</v>
      </c>
      <c r="N26" s="121" t="s">
        <v>126</v>
      </c>
      <c r="O26" s="61" t="s">
        <v>126</v>
      </c>
      <c r="P26" s="121" t="s">
        <v>126</v>
      </c>
      <c r="Q26" s="61" t="s">
        <v>126</v>
      </c>
      <c r="R26" s="121" t="s">
        <v>126</v>
      </c>
      <c r="S26" s="61" t="s">
        <v>126</v>
      </c>
      <c r="T26" s="121" t="s">
        <v>126</v>
      </c>
      <c r="U26" s="61" t="s">
        <v>126</v>
      </c>
      <c r="V26" s="121" t="s">
        <v>126</v>
      </c>
      <c r="W26" s="61" t="s">
        <v>126</v>
      </c>
      <c r="X26" s="121" t="s">
        <v>126</v>
      </c>
      <c r="Y26" s="61" t="s">
        <v>126</v>
      </c>
      <c r="Z26" s="121" t="s">
        <v>126</v>
      </c>
      <c r="AA26" s="122" t="s">
        <v>126</v>
      </c>
    </row>
    <row r="27" spans="1:30" ht="60.75" customHeight="1" x14ac:dyDescent="0.25">
      <c r="A27" s="61" t="s">
        <v>10</v>
      </c>
      <c r="B27" s="360"/>
      <c r="C27" s="60" t="s">
        <v>61</v>
      </c>
      <c r="D27" s="110" t="s">
        <v>126</v>
      </c>
      <c r="E27" s="110" t="s">
        <v>126</v>
      </c>
      <c r="F27" s="58" t="s">
        <v>126</v>
      </c>
      <c r="G27" s="58" t="s">
        <v>126</v>
      </c>
      <c r="H27" s="58" t="s">
        <v>126</v>
      </c>
      <c r="I27" s="58" t="s">
        <v>126</v>
      </c>
      <c r="J27" s="58" t="s">
        <v>126</v>
      </c>
      <c r="K27" s="58" t="s">
        <v>126</v>
      </c>
      <c r="L27" s="58" t="s">
        <v>126</v>
      </c>
      <c r="M27" s="58" t="s">
        <v>126</v>
      </c>
      <c r="N27" s="58" t="s">
        <v>126</v>
      </c>
      <c r="O27" s="58" t="s">
        <v>126</v>
      </c>
      <c r="P27" s="58" t="s">
        <v>126</v>
      </c>
      <c r="Q27" s="58" t="s">
        <v>126</v>
      </c>
      <c r="R27" s="58" t="s">
        <v>126</v>
      </c>
      <c r="S27" s="58" t="s">
        <v>126</v>
      </c>
      <c r="T27" s="58" t="s">
        <v>126</v>
      </c>
      <c r="U27" s="58" t="s">
        <v>126</v>
      </c>
      <c r="V27" s="58" t="s">
        <v>126</v>
      </c>
      <c r="W27" s="58" t="s">
        <v>126</v>
      </c>
      <c r="X27" s="58" t="s">
        <v>126</v>
      </c>
      <c r="Y27" s="58" t="s">
        <v>126</v>
      </c>
      <c r="Z27" s="58" t="s">
        <v>126</v>
      </c>
      <c r="AA27" s="120" t="s">
        <v>126</v>
      </c>
    </row>
    <row r="28" spans="1:30" x14ac:dyDescent="0.25">
      <c r="A28" s="56"/>
      <c r="B28" s="56"/>
      <c r="C28" s="57"/>
      <c r="D28" s="57"/>
      <c r="E28" s="57"/>
      <c r="F28" s="56"/>
      <c r="G28" s="56"/>
      <c r="H28" s="50"/>
      <c r="I28" s="50"/>
      <c r="J28" s="56"/>
      <c r="K28" s="56"/>
      <c r="L28" s="50"/>
      <c r="M28" s="50"/>
      <c r="N28" s="56"/>
      <c r="O28" s="56"/>
      <c r="P28" s="50"/>
      <c r="Q28" s="50"/>
      <c r="R28" s="56"/>
      <c r="S28" s="56"/>
      <c r="T28" s="50"/>
      <c r="U28" s="50"/>
      <c r="V28" s="56"/>
      <c r="W28" s="56"/>
      <c r="X28" s="50"/>
      <c r="Y28" s="50"/>
      <c r="Z28" s="50"/>
    </row>
    <row r="29" spans="1:30" ht="54" customHeight="1" x14ac:dyDescent="0.25">
      <c r="A29" s="50"/>
      <c r="B29" s="50"/>
      <c r="C29" s="368"/>
      <c r="D29" s="368"/>
      <c r="E29" s="368"/>
      <c r="F29" s="55"/>
      <c r="G29" s="55"/>
      <c r="H29" s="55"/>
      <c r="I29" s="55"/>
      <c r="J29" s="55"/>
      <c r="K29" s="55"/>
      <c r="L29" s="55"/>
      <c r="M29" s="55"/>
      <c r="N29" s="55"/>
      <c r="O29" s="55"/>
      <c r="P29" s="55"/>
      <c r="Q29" s="55"/>
      <c r="R29" s="55"/>
      <c r="S29" s="55"/>
      <c r="T29" s="55"/>
      <c r="U29" s="55"/>
      <c r="V29" s="55"/>
      <c r="W29" s="55"/>
      <c r="X29" s="55"/>
      <c r="Y29" s="55"/>
      <c r="Z29" s="55"/>
    </row>
    <row r="30" spans="1:30" x14ac:dyDescent="0.25">
      <c r="A30" s="50"/>
      <c r="B30" s="50"/>
      <c r="C30" s="50"/>
      <c r="D30" s="50"/>
      <c r="E30" s="50"/>
      <c r="F30" s="50"/>
      <c r="G30" s="50"/>
      <c r="H30" s="50"/>
      <c r="I30" s="50"/>
      <c r="J30" s="50"/>
      <c r="K30" s="50"/>
      <c r="L30" s="50"/>
      <c r="M30" s="50"/>
      <c r="N30" s="50"/>
      <c r="O30" s="50"/>
      <c r="P30" s="50"/>
      <c r="Q30" s="50"/>
      <c r="R30" s="50"/>
      <c r="S30" s="50"/>
      <c r="T30" s="50"/>
      <c r="U30" s="50"/>
      <c r="V30" s="50"/>
      <c r="W30" s="50"/>
      <c r="X30" s="50"/>
      <c r="Y30" s="50"/>
      <c r="Z30" s="50"/>
    </row>
    <row r="31" spans="1:30" ht="50.25" customHeight="1" x14ac:dyDescent="0.25">
      <c r="A31" s="50"/>
      <c r="B31" s="50"/>
      <c r="C31" s="369"/>
      <c r="D31" s="369"/>
      <c r="E31" s="369"/>
      <c r="F31" s="50"/>
      <c r="G31" s="50"/>
      <c r="H31" s="50"/>
      <c r="I31" s="50"/>
      <c r="J31" s="50"/>
      <c r="K31" s="50"/>
      <c r="L31" s="50"/>
      <c r="M31" s="50"/>
      <c r="N31" s="50"/>
      <c r="O31" s="50"/>
      <c r="P31" s="50"/>
      <c r="Q31" s="50"/>
      <c r="R31" s="50"/>
      <c r="S31" s="50"/>
      <c r="T31" s="50"/>
      <c r="U31" s="50"/>
      <c r="V31" s="50"/>
      <c r="W31" s="50"/>
      <c r="X31" s="50"/>
      <c r="Y31" s="50"/>
      <c r="Z31" s="50"/>
    </row>
    <row r="32" spans="1:30" x14ac:dyDescent="0.25">
      <c r="A32" s="50"/>
      <c r="B32" s="50"/>
      <c r="C32" s="50"/>
      <c r="D32" s="50"/>
      <c r="E32" s="50"/>
      <c r="F32" s="50"/>
      <c r="G32" s="50"/>
      <c r="H32" s="50"/>
      <c r="I32" s="50"/>
      <c r="J32" s="50"/>
      <c r="K32" s="50"/>
      <c r="L32" s="50"/>
      <c r="M32" s="50"/>
      <c r="N32" s="50"/>
      <c r="O32" s="50"/>
      <c r="P32" s="50"/>
      <c r="Q32" s="50"/>
      <c r="R32" s="50"/>
      <c r="S32" s="50"/>
      <c r="T32" s="50"/>
      <c r="U32" s="50"/>
      <c r="V32" s="50"/>
      <c r="W32" s="50"/>
      <c r="X32" s="50"/>
      <c r="Y32" s="50"/>
      <c r="Z32" s="50"/>
    </row>
    <row r="33" spans="1:26" ht="36.75" customHeight="1" x14ac:dyDescent="0.25">
      <c r="A33" s="50"/>
      <c r="B33" s="50"/>
      <c r="C33" s="368"/>
      <c r="D33" s="368"/>
      <c r="E33" s="368"/>
      <c r="F33" s="50"/>
      <c r="G33" s="50"/>
      <c r="H33" s="50"/>
      <c r="I33" s="50"/>
      <c r="J33" s="50"/>
      <c r="K33" s="50"/>
      <c r="L33" s="50"/>
      <c r="M33" s="50"/>
      <c r="N33" s="50"/>
      <c r="O33" s="50"/>
      <c r="P33" s="50"/>
      <c r="Q33" s="50"/>
      <c r="R33" s="50"/>
      <c r="S33" s="50"/>
      <c r="T33" s="50"/>
      <c r="U33" s="50"/>
      <c r="V33" s="50"/>
      <c r="W33" s="50"/>
      <c r="X33" s="50"/>
      <c r="Y33" s="50"/>
      <c r="Z33" s="50"/>
    </row>
    <row r="34" spans="1:26" x14ac:dyDescent="0.25">
      <c r="A34" s="50"/>
      <c r="B34" s="50"/>
      <c r="C34" s="54"/>
      <c r="D34" s="54"/>
      <c r="E34" s="54"/>
      <c r="F34" s="50"/>
      <c r="G34" s="50"/>
      <c r="H34" s="53"/>
      <c r="I34" s="50"/>
      <c r="J34" s="50"/>
      <c r="K34" s="50"/>
      <c r="L34" s="53"/>
      <c r="M34" s="50"/>
      <c r="N34" s="50"/>
      <c r="O34" s="50"/>
      <c r="P34" s="53"/>
      <c r="Q34" s="50"/>
      <c r="R34" s="50"/>
      <c r="S34" s="50"/>
      <c r="T34" s="53"/>
      <c r="U34" s="50"/>
      <c r="V34" s="50"/>
      <c r="W34" s="50"/>
      <c r="X34" s="53"/>
      <c r="Y34" s="50"/>
      <c r="Z34" s="50"/>
    </row>
    <row r="35" spans="1:26" ht="51" customHeight="1" x14ac:dyDescent="0.25">
      <c r="A35" s="50"/>
      <c r="B35" s="50"/>
      <c r="C35" s="368"/>
      <c r="D35" s="368"/>
      <c r="E35" s="368"/>
      <c r="F35" s="50"/>
      <c r="G35" s="50"/>
      <c r="H35" s="53"/>
      <c r="I35" s="50"/>
      <c r="J35" s="50"/>
      <c r="K35" s="50"/>
      <c r="L35" s="53"/>
      <c r="M35" s="50"/>
      <c r="N35" s="50"/>
      <c r="O35" s="50"/>
      <c r="P35" s="53"/>
      <c r="Q35" s="50"/>
      <c r="R35" s="50"/>
      <c r="S35" s="50"/>
      <c r="T35" s="53"/>
      <c r="U35" s="50"/>
      <c r="V35" s="50"/>
      <c r="W35" s="50"/>
      <c r="X35" s="53"/>
      <c r="Y35" s="50"/>
      <c r="Z35" s="50"/>
    </row>
    <row r="36" spans="1:26" ht="32.25" customHeight="1" x14ac:dyDescent="0.25">
      <c r="A36" s="50"/>
      <c r="B36" s="50"/>
      <c r="C36" s="369"/>
      <c r="D36" s="369"/>
      <c r="E36" s="369"/>
      <c r="F36" s="50"/>
      <c r="G36" s="50"/>
      <c r="H36" s="50"/>
      <c r="I36" s="50"/>
      <c r="J36" s="50"/>
      <c r="K36" s="50"/>
      <c r="L36" s="50"/>
      <c r="M36" s="50"/>
      <c r="N36" s="50"/>
      <c r="O36" s="50"/>
      <c r="P36" s="50"/>
      <c r="Q36" s="50"/>
      <c r="R36" s="50"/>
      <c r="S36" s="50"/>
      <c r="T36" s="50"/>
      <c r="U36" s="50"/>
      <c r="V36" s="50"/>
      <c r="W36" s="50"/>
      <c r="X36" s="50"/>
      <c r="Y36" s="50"/>
      <c r="Z36" s="50"/>
    </row>
    <row r="37" spans="1:26" ht="51.75" customHeight="1" x14ac:dyDescent="0.25">
      <c r="A37" s="50"/>
      <c r="B37" s="50"/>
      <c r="C37" s="368"/>
      <c r="D37" s="368"/>
      <c r="E37" s="368"/>
      <c r="F37" s="50"/>
      <c r="G37" s="50"/>
      <c r="H37" s="50"/>
      <c r="I37" s="50"/>
      <c r="J37" s="50"/>
      <c r="K37" s="50"/>
      <c r="L37" s="50"/>
      <c r="M37" s="50"/>
      <c r="N37" s="50"/>
      <c r="O37" s="50"/>
      <c r="P37" s="50"/>
      <c r="Q37" s="50"/>
      <c r="R37" s="50"/>
      <c r="S37" s="50"/>
      <c r="T37" s="50"/>
      <c r="U37" s="50"/>
      <c r="V37" s="50"/>
      <c r="W37" s="50"/>
      <c r="X37" s="50"/>
      <c r="Y37" s="50"/>
      <c r="Z37" s="50"/>
    </row>
    <row r="38" spans="1:26" ht="21.75" customHeight="1" x14ac:dyDescent="0.25">
      <c r="A38" s="50"/>
      <c r="B38" s="50"/>
      <c r="C38" s="370"/>
      <c r="D38" s="370"/>
      <c r="E38" s="370"/>
      <c r="F38" s="51"/>
      <c r="G38" s="51"/>
      <c r="H38" s="50"/>
      <c r="I38" s="50"/>
      <c r="J38" s="51"/>
      <c r="K38" s="51"/>
      <c r="L38" s="50"/>
      <c r="M38" s="50"/>
      <c r="N38" s="51"/>
      <c r="O38" s="51"/>
      <c r="P38" s="50"/>
      <c r="Q38" s="50"/>
      <c r="R38" s="51"/>
      <c r="S38" s="51"/>
      <c r="T38" s="50"/>
      <c r="U38" s="50"/>
      <c r="V38" s="51"/>
      <c r="W38" s="51"/>
      <c r="X38" s="50"/>
      <c r="Y38" s="50"/>
      <c r="Z38" s="50"/>
    </row>
    <row r="39" spans="1:26" ht="23.25" customHeight="1" x14ac:dyDescent="0.25">
      <c r="A39" s="50"/>
      <c r="B39" s="50"/>
      <c r="C39" s="51"/>
      <c r="D39" s="51"/>
      <c r="E39" s="51"/>
      <c r="F39" s="50"/>
      <c r="G39" s="50"/>
      <c r="H39" s="50"/>
      <c r="I39" s="50"/>
      <c r="J39" s="50"/>
      <c r="K39" s="50"/>
      <c r="L39" s="50"/>
      <c r="M39" s="50"/>
      <c r="N39" s="50"/>
      <c r="O39" s="50"/>
      <c r="P39" s="50"/>
      <c r="Q39" s="50"/>
      <c r="R39" s="50"/>
      <c r="S39" s="50"/>
      <c r="T39" s="50"/>
      <c r="U39" s="50"/>
      <c r="V39" s="50"/>
      <c r="W39" s="50"/>
      <c r="X39" s="50"/>
      <c r="Y39" s="50"/>
      <c r="Z39" s="50"/>
    </row>
    <row r="40" spans="1:26" ht="18.75" customHeight="1" x14ac:dyDescent="0.25">
      <c r="A40" s="50"/>
      <c r="B40" s="50"/>
      <c r="C40" s="367"/>
      <c r="D40" s="367"/>
      <c r="E40" s="367"/>
      <c r="F40" s="50"/>
      <c r="G40" s="50"/>
      <c r="H40" s="50"/>
      <c r="I40" s="50"/>
      <c r="J40" s="50"/>
      <c r="K40" s="50"/>
      <c r="L40" s="50"/>
      <c r="M40" s="50"/>
      <c r="N40" s="50"/>
      <c r="O40" s="50"/>
      <c r="P40" s="50"/>
      <c r="Q40" s="50"/>
      <c r="R40" s="50"/>
      <c r="S40" s="50"/>
      <c r="T40" s="50"/>
      <c r="U40" s="50"/>
      <c r="V40" s="50"/>
      <c r="W40" s="50"/>
      <c r="X40" s="50"/>
      <c r="Y40" s="50"/>
      <c r="Z40" s="50"/>
    </row>
    <row r="41" spans="1:26" x14ac:dyDescent="0.25">
      <c r="A41" s="50"/>
      <c r="B41" s="50"/>
      <c r="C41" s="50"/>
      <c r="D41" s="50"/>
      <c r="E41" s="50"/>
      <c r="F41" s="50"/>
      <c r="G41" s="50"/>
      <c r="H41" s="50"/>
      <c r="I41" s="50"/>
      <c r="J41" s="50"/>
      <c r="K41" s="50"/>
      <c r="L41" s="50"/>
      <c r="M41" s="50"/>
      <c r="N41" s="50"/>
      <c r="O41" s="50"/>
      <c r="P41" s="50"/>
      <c r="Q41" s="50"/>
      <c r="R41" s="50"/>
      <c r="S41" s="50"/>
      <c r="T41" s="50"/>
      <c r="U41" s="50"/>
      <c r="V41" s="50"/>
      <c r="W41" s="50"/>
      <c r="X41" s="50"/>
      <c r="Y41" s="50"/>
      <c r="Z41" s="50"/>
    </row>
    <row r="42" spans="1:26" x14ac:dyDescent="0.25">
      <c r="A42" s="50"/>
      <c r="B42" s="50"/>
      <c r="C42" s="50"/>
      <c r="D42" s="50"/>
      <c r="E42" s="50"/>
      <c r="F42" s="50"/>
      <c r="G42" s="50"/>
      <c r="H42" s="50"/>
      <c r="I42" s="50"/>
      <c r="J42" s="50"/>
      <c r="K42" s="50"/>
      <c r="L42" s="50"/>
      <c r="M42" s="50"/>
      <c r="N42" s="50"/>
      <c r="O42" s="50"/>
      <c r="P42" s="50"/>
      <c r="Q42" s="50"/>
      <c r="R42" s="50"/>
      <c r="S42" s="50"/>
      <c r="T42" s="50"/>
      <c r="U42" s="50"/>
      <c r="V42" s="50"/>
      <c r="W42" s="50"/>
      <c r="X42" s="50"/>
      <c r="Y42" s="50"/>
      <c r="Z42" s="50"/>
    </row>
  </sheetData>
  <mergeCells count="37">
    <mergeCell ref="V18:W18"/>
    <mergeCell ref="X18:Y18"/>
    <mergeCell ref="C40:E40"/>
    <mergeCell ref="C29:E29"/>
    <mergeCell ref="C31:E31"/>
    <mergeCell ref="C33:E33"/>
    <mergeCell ref="C35:E35"/>
    <mergeCell ref="C36:E36"/>
    <mergeCell ref="C37:E37"/>
    <mergeCell ref="C38:E38"/>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A4:AA4"/>
    <mergeCell ref="A9:AA9"/>
    <mergeCell ref="A8:AA8"/>
    <mergeCell ref="A6:AA6"/>
    <mergeCell ref="A11:AA11"/>
    <mergeCell ref="F17:I17"/>
    <mergeCell ref="F18:G18"/>
    <mergeCell ref="H18:I18"/>
    <mergeCell ref="B17:B19"/>
    <mergeCell ref="B21:B27"/>
    <mergeCell ref="D17:E18"/>
  </mergeCells>
  <pageMargins left="0.39370078740157483" right="0.39370078740157483" top="0.78740157480314965" bottom="0.39370078740157483" header="0.31496062992125984" footer="0.31496062992125984"/>
  <pageSetup paperSize="8" scale="69"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Y15" sqref="Y15"/>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0" t="s">
        <v>302</v>
      </c>
      <c r="B5" s="290"/>
      <c r="C5" s="290"/>
      <c r="D5" s="290"/>
      <c r="E5" s="290"/>
      <c r="F5" s="290"/>
      <c r="G5" s="290"/>
      <c r="H5" s="290"/>
      <c r="I5" s="290"/>
      <c r="J5" s="290"/>
      <c r="K5" s="290"/>
      <c r="L5" s="290"/>
    </row>
    <row r="7" spans="1:12" ht="18.75" x14ac:dyDescent="0.25">
      <c r="A7" s="294" t="s">
        <v>173</v>
      </c>
      <c r="B7" s="294"/>
      <c r="C7" s="294"/>
      <c r="D7" s="294"/>
      <c r="E7" s="294"/>
      <c r="F7" s="294"/>
      <c r="G7" s="294"/>
      <c r="H7" s="294"/>
      <c r="I7" s="294"/>
      <c r="J7" s="294"/>
      <c r="K7" s="294"/>
      <c r="L7" s="294"/>
    </row>
    <row r="8" spans="1:12" ht="18.75" x14ac:dyDescent="0.25">
      <c r="A8" s="294"/>
      <c r="B8" s="294"/>
      <c r="C8" s="294"/>
      <c r="D8" s="294"/>
      <c r="E8" s="294"/>
      <c r="F8" s="294"/>
      <c r="G8" s="294"/>
      <c r="H8" s="294"/>
      <c r="I8" s="294"/>
      <c r="J8" s="294"/>
      <c r="K8" s="294"/>
      <c r="L8" s="294"/>
    </row>
    <row r="9" spans="1:12" ht="18.75" x14ac:dyDescent="0.25">
      <c r="A9" s="293" t="str">
        <f>'1. паспорт описание'!A9:D9</f>
        <v>О_0000000829</v>
      </c>
      <c r="B9" s="293"/>
      <c r="C9" s="293"/>
      <c r="D9" s="293"/>
      <c r="E9" s="293"/>
      <c r="F9" s="293"/>
      <c r="G9" s="293"/>
      <c r="H9" s="293"/>
      <c r="I9" s="293"/>
      <c r="J9" s="293"/>
      <c r="K9" s="293"/>
      <c r="L9" s="293"/>
    </row>
    <row r="10" spans="1:12" ht="15.75" x14ac:dyDescent="0.25">
      <c r="A10" s="291" t="s">
        <v>6</v>
      </c>
      <c r="B10" s="291"/>
      <c r="C10" s="291"/>
      <c r="D10" s="291"/>
      <c r="E10" s="291"/>
      <c r="F10" s="291"/>
      <c r="G10" s="291"/>
      <c r="H10" s="291"/>
      <c r="I10" s="291"/>
      <c r="J10" s="291"/>
      <c r="K10" s="291"/>
      <c r="L10" s="291"/>
    </row>
    <row r="11" spans="1:12" ht="18.75" x14ac:dyDescent="0.25">
      <c r="A11" s="296"/>
      <c r="B11" s="296"/>
      <c r="C11" s="296"/>
      <c r="D11" s="296"/>
      <c r="E11" s="296"/>
      <c r="F11" s="296"/>
      <c r="G11" s="296"/>
      <c r="H11" s="296"/>
      <c r="I11" s="296"/>
      <c r="J11" s="296"/>
      <c r="K11" s="296"/>
      <c r="L11" s="296"/>
    </row>
    <row r="12" spans="1:12" ht="63.75" customHeight="1" x14ac:dyDescent="0.25">
      <c r="A12" s="292" t="str">
        <f>'1. паспорт описание'!A12:D12</f>
        <v>Приобретение информационно-вычислительной техники</v>
      </c>
      <c r="B12" s="292"/>
      <c r="C12" s="292"/>
      <c r="D12" s="292"/>
      <c r="E12" s="292"/>
      <c r="F12" s="292"/>
      <c r="G12" s="292"/>
      <c r="H12" s="292"/>
      <c r="I12" s="292"/>
      <c r="J12" s="292"/>
      <c r="K12" s="292"/>
      <c r="L12" s="292"/>
    </row>
    <row r="13" spans="1:12" ht="15.75" x14ac:dyDescent="0.25">
      <c r="A13" s="291" t="s">
        <v>5</v>
      </c>
      <c r="B13" s="291"/>
      <c r="C13" s="291"/>
      <c r="D13" s="291"/>
      <c r="E13" s="291"/>
      <c r="F13" s="291"/>
      <c r="G13" s="291"/>
      <c r="H13" s="291"/>
      <c r="I13" s="291"/>
      <c r="J13" s="291"/>
      <c r="K13" s="291"/>
      <c r="L13" s="291"/>
    </row>
    <row r="14" spans="1:12" x14ac:dyDescent="0.25">
      <c r="A14" s="333"/>
      <c r="B14" s="333"/>
      <c r="C14" s="333"/>
      <c r="D14" s="333"/>
      <c r="E14" s="333"/>
      <c r="F14" s="333"/>
      <c r="G14" s="333"/>
      <c r="H14" s="333"/>
      <c r="I14" s="333"/>
      <c r="J14" s="333"/>
      <c r="K14" s="333"/>
      <c r="L14" s="333"/>
    </row>
    <row r="15" spans="1:12" ht="14.25" customHeight="1" x14ac:dyDescent="0.25">
      <c r="A15" s="333"/>
      <c r="B15" s="333"/>
      <c r="C15" s="333"/>
      <c r="D15" s="333"/>
      <c r="E15" s="333"/>
      <c r="F15" s="333"/>
      <c r="G15" s="333"/>
      <c r="H15" s="333"/>
      <c r="I15" s="333"/>
      <c r="J15" s="333"/>
      <c r="K15" s="333"/>
      <c r="L15" s="333"/>
    </row>
    <row r="16" spans="1:12" x14ac:dyDescent="0.25">
      <c r="A16" s="333"/>
      <c r="B16" s="333"/>
      <c r="C16" s="333"/>
      <c r="D16" s="333"/>
      <c r="E16" s="333"/>
      <c r="F16" s="333"/>
      <c r="G16" s="333"/>
      <c r="H16" s="333"/>
      <c r="I16" s="333"/>
      <c r="J16" s="333"/>
      <c r="K16" s="333"/>
      <c r="L16" s="333"/>
    </row>
    <row r="17" spans="1:12" s="19" customFormat="1" x14ac:dyDescent="0.25">
      <c r="A17" s="327"/>
      <c r="B17" s="327"/>
      <c r="C17" s="327"/>
      <c r="D17" s="327"/>
      <c r="E17" s="327"/>
      <c r="F17" s="327"/>
      <c r="G17" s="327"/>
      <c r="H17" s="327"/>
      <c r="I17" s="327"/>
      <c r="J17" s="327"/>
      <c r="K17" s="327"/>
      <c r="L17" s="327"/>
    </row>
    <row r="18" spans="1:12" s="19" customFormat="1" ht="50.25" customHeight="1" x14ac:dyDescent="0.25">
      <c r="A18" s="372" t="s">
        <v>191</v>
      </c>
      <c r="B18" s="372"/>
      <c r="C18" s="372"/>
      <c r="D18" s="372"/>
      <c r="E18" s="372"/>
      <c r="F18" s="372"/>
      <c r="G18" s="372"/>
      <c r="H18" s="372"/>
      <c r="I18" s="372"/>
      <c r="J18" s="372"/>
      <c r="K18" s="372"/>
      <c r="L18" s="372"/>
    </row>
    <row r="20" spans="1:12" ht="55.5" customHeight="1" x14ac:dyDescent="0.25">
      <c r="A20" s="371" t="s">
        <v>301</v>
      </c>
      <c r="B20" s="371"/>
      <c r="C20" s="371"/>
      <c r="D20" s="371"/>
      <c r="E20" s="371"/>
      <c r="F20" s="371"/>
      <c r="G20" s="371"/>
      <c r="H20" s="371"/>
      <c r="I20" s="371"/>
      <c r="J20" s="371"/>
      <c r="K20" s="371"/>
      <c r="L20" s="371"/>
    </row>
  </sheetData>
  <mergeCells count="14">
    <mergeCell ref="A20:L20"/>
    <mergeCell ref="A18:L18"/>
    <mergeCell ref="A14:L14"/>
    <mergeCell ref="A15:L15"/>
    <mergeCell ref="A16:L16"/>
    <mergeCell ref="A17:L17"/>
    <mergeCell ref="A5:L5"/>
    <mergeCell ref="A13:L13"/>
    <mergeCell ref="A9:L9"/>
    <mergeCell ref="A10:L10"/>
    <mergeCell ref="A11:L11"/>
    <mergeCell ref="A12:L12"/>
    <mergeCell ref="A7:L7"/>
    <mergeCell ref="A8:L8"/>
  </mergeCells>
  <printOptions horizontalCentered="1"/>
  <pageMargins left="0.59055118110236227" right="0.59055118110236227" top="0.59055118110236227" bottom="0.59055118110236227" header="0" footer="0"/>
  <pageSetup paperSize="8"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U29" sqref="U2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0" t="s">
        <v>302</v>
      </c>
      <c r="B5" s="290"/>
      <c r="C5" s="290"/>
      <c r="D5" s="290"/>
      <c r="E5" s="290"/>
      <c r="F5" s="290"/>
      <c r="G5" s="290"/>
      <c r="H5" s="290"/>
      <c r="I5" s="290"/>
      <c r="J5" s="290"/>
      <c r="K5" s="290"/>
      <c r="L5" s="290"/>
    </row>
    <row r="7" spans="1:12" ht="18.75" x14ac:dyDescent="0.25">
      <c r="A7" s="294" t="s">
        <v>173</v>
      </c>
      <c r="B7" s="294"/>
      <c r="C7" s="294"/>
      <c r="D7" s="294"/>
      <c r="E7" s="294"/>
      <c r="F7" s="294"/>
      <c r="G7" s="294"/>
      <c r="H7" s="294"/>
      <c r="I7" s="294"/>
      <c r="J7" s="294"/>
      <c r="K7" s="294"/>
      <c r="L7" s="294"/>
    </row>
    <row r="8" spans="1:12" ht="18.75" x14ac:dyDescent="0.25">
      <c r="A8" s="294"/>
      <c r="B8" s="294"/>
      <c r="C8" s="294"/>
      <c r="D8" s="294"/>
      <c r="E8" s="294"/>
      <c r="F8" s="294"/>
      <c r="G8" s="294"/>
      <c r="H8" s="294"/>
      <c r="I8" s="294"/>
      <c r="J8" s="294"/>
      <c r="K8" s="294"/>
      <c r="L8" s="294"/>
    </row>
    <row r="9" spans="1:12" ht="18.75" x14ac:dyDescent="0.25">
      <c r="A9" s="293" t="str">
        <f>'1. паспорт описание'!A9:D9</f>
        <v>О_0000000829</v>
      </c>
      <c r="B9" s="293"/>
      <c r="C9" s="293"/>
      <c r="D9" s="293"/>
      <c r="E9" s="293"/>
      <c r="F9" s="293"/>
      <c r="G9" s="293"/>
      <c r="H9" s="293"/>
      <c r="I9" s="293"/>
      <c r="J9" s="293"/>
      <c r="K9" s="293"/>
      <c r="L9" s="293"/>
    </row>
    <row r="10" spans="1:12" ht="15.75" x14ac:dyDescent="0.25">
      <c r="A10" s="291" t="s">
        <v>6</v>
      </c>
      <c r="B10" s="291"/>
      <c r="C10" s="291"/>
      <c r="D10" s="291"/>
      <c r="E10" s="291"/>
      <c r="F10" s="291"/>
      <c r="G10" s="291"/>
      <c r="H10" s="291"/>
      <c r="I10" s="291"/>
      <c r="J10" s="291"/>
      <c r="K10" s="291"/>
      <c r="L10" s="291"/>
    </row>
    <row r="11" spans="1:12" ht="18.75" x14ac:dyDescent="0.25">
      <c r="A11" s="296"/>
      <c r="B11" s="296"/>
      <c r="C11" s="296"/>
      <c r="D11" s="296"/>
      <c r="E11" s="296"/>
      <c r="F11" s="296"/>
      <c r="G11" s="296"/>
      <c r="H11" s="296"/>
      <c r="I11" s="296"/>
      <c r="J11" s="296"/>
      <c r="K11" s="296"/>
      <c r="L11" s="296"/>
    </row>
    <row r="12" spans="1:12" ht="64.5" customHeight="1" x14ac:dyDescent="0.25">
      <c r="A12" s="292" t="str">
        <f>'1. паспорт описание'!A12:D12</f>
        <v>Приобретение информационно-вычислительной техники</v>
      </c>
      <c r="B12" s="292"/>
      <c r="C12" s="292"/>
      <c r="D12" s="292"/>
      <c r="E12" s="292"/>
      <c r="F12" s="292"/>
      <c r="G12" s="292"/>
      <c r="H12" s="292"/>
      <c r="I12" s="292"/>
      <c r="J12" s="292"/>
      <c r="K12" s="292"/>
      <c r="L12" s="292"/>
    </row>
    <row r="13" spans="1:12" ht="15.75" x14ac:dyDescent="0.25">
      <c r="A13" s="291" t="s">
        <v>5</v>
      </c>
      <c r="B13" s="291"/>
      <c r="C13" s="291"/>
      <c r="D13" s="291"/>
      <c r="E13" s="291"/>
      <c r="F13" s="291"/>
      <c r="G13" s="291"/>
      <c r="H13" s="291"/>
      <c r="I13" s="291"/>
      <c r="J13" s="291"/>
      <c r="K13" s="291"/>
      <c r="L13" s="291"/>
    </row>
    <row r="14" spans="1:12" x14ac:dyDescent="0.25">
      <c r="A14" s="333"/>
      <c r="B14" s="333"/>
      <c r="C14" s="333"/>
      <c r="D14" s="333"/>
      <c r="E14" s="333"/>
      <c r="F14" s="333"/>
      <c r="G14" s="333"/>
      <c r="H14" s="333"/>
      <c r="I14" s="333"/>
      <c r="J14" s="333"/>
      <c r="K14" s="333"/>
      <c r="L14" s="333"/>
    </row>
    <row r="15" spans="1:12" ht="14.25" customHeight="1" x14ac:dyDescent="0.25">
      <c r="A15" s="333"/>
      <c r="B15" s="333"/>
      <c r="C15" s="333"/>
      <c r="D15" s="333"/>
      <c r="E15" s="333"/>
      <c r="F15" s="333"/>
      <c r="G15" s="333"/>
      <c r="H15" s="333"/>
      <c r="I15" s="333"/>
      <c r="J15" s="333"/>
      <c r="K15" s="333"/>
      <c r="L15" s="333"/>
    </row>
    <row r="16" spans="1:12" x14ac:dyDescent="0.25">
      <c r="A16" s="333"/>
      <c r="B16" s="333"/>
      <c r="C16" s="333"/>
      <c r="D16" s="333"/>
      <c r="E16" s="333"/>
      <c r="F16" s="333"/>
      <c r="G16" s="333"/>
      <c r="H16" s="333"/>
      <c r="I16" s="333"/>
      <c r="J16" s="333"/>
      <c r="K16" s="333"/>
      <c r="L16" s="333"/>
    </row>
    <row r="17" spans="1:12" s="19" customFormat="1" x14ac:dyDescent="0.25">
      <c r="A17" s="327"/>
      <c r="B17" s="327"/>
      <c r="C17" s="327"/>
      <c r="D17" s="327"/>
      <c r="E17" s="327"/>
      <c r="F17" s="327"/>
      <c r="G17" s="327"/>
      <c r="H17" s="327"/>
      <c r="I17" s="327"/>
      <c r="J17" s="327"/>
      <c r="K17" s="327"/>
      <c r="L17" s="327"/>
    </row>
    <row r="18" spans="1:12" s="19" customFormat="1" ht="50.25" customHeight="1" x14ac:dyDescent="0.25">
      <c r="A18" s="372" t="s">
        <v>190</v>
      </c>
      <c r="B18" s="372"/>
      <c r="C18" s="372"/>
      <c r="D18" s="372"/>
      <c r="E18" s="372"/>
      <c r="F18" s="372"/>
      <c r="G18" s="372"/>
      <c r="H18" s="372"/>
      <c r="I18" s="372"/>
      <c r="J18" s="372"/>
      <c r="K18" s="372"/>
      <c r="L18" s="372"/>
    </row>
    <row r="20" spans="1:12" ht="55.5" customHeight="1" x14ac:dyDescent="0.25">
      <c r="A20" s="371" t="s">
        <v>178</v>
      </c>
      <c r="B20" s="371"/>
      <c r="C20" s="371"/>
      <c r="D20" s="371"/>
      <c r="E20" s="371"/>
      <c r="F20" s="371"/>
      <c r="G20" s="371"/>
      <c r="H20" s="371"/>
      <c r="I20" s="371"/>
      <c r="J20" s="371"/>
      <c r="K20" s="371"/>
      <c r="L20" s="371"/>
    </row>
  </sheetData>
  <mergeCells count="14">
    <mergeCell ref="A18:L18"/>
    <mergeCell ref="A20:L20"/>
    <mergeCell ref="A12:L12"/>
    <mergeCell ref="A13:L13"/>
    <mergeCell ref="A14:L14"/>
    <mergeCell ref="A15:L15"/>
    <mergeCell ref="A16:L16"/>
    <mergeCell ref="A17:L17"/>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U39" sqref="U3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290" t="s">
        <v>302</v>
      </c>
      <c r="B5" s="290"/>
      <c r="C5" s="290"/>
      <c r="D5" s="290"/>
      <c r="E5" s="290"/>
      <c r="F5" s="290"/>
      <c r="G5" s="290"/>
      <c r="H5" s="290"/>
      <c r="I5" s="290"/>
      <c r="J5" s="290"/>
      <c r="K5" s="290"/>
      <c r="L5" s="290"/>
    </row>
    <row r="7" spans="1:12" ht="18.75" x14ac:dyDescent="0.25">
      <c r="A7" s="294" t="s">
        <v>184</v>
      </c>
      <c r="B7" s="294"/>
      <c r="C7" s="294"/>
      <c r="D7" s="294"/>
      <c r="E7" s="294"/>
      <c r="F7" s="294"/>
      <c r="G7" s="294"/>
      <c r="H7" s="294"/>
      <c r="I7" s="294"/>
      <c r="J7" s="294"/>
      <c r="K7" s="294"/>
      <c r="L7" s="294"/>
    </row>
    <row r="8" spans="1:12" ht="18.75" x14ac:dyDescent="0.25">
      <c r="A8" s="294"/>
      <c r="B8" s="294"/>
      <c r="C8" s="294"/>
      <c r="D8" s="294"/>
      <c r="E8" s="294"/>
      <c r="F8" s="294"/>
      <c r="G8" s="294"/>
      <c r="H8" s="294"/>
      <c r="I8" s="294"/>
      <c r="J8" s="294"/>
      <c r="K8" s="294"/>
      <c r="L8" s="294"/>
    </row>
    <row r="9" spans="1:12" ht="18.75" x14ac:dyDescent="0.25">
      <c r="A9" s="293" t="str">
        <f>'1. паспорт описание'!A9:D9</f>
        <v>О_0000000829</v>
      </c>
      <c r="B9" s="293"/>
      <c r="C9" s="293"/>
      <c r="D9" s="293"/>
      <c r="E9" s="293"/>
      <c r="F9" s="293"/>
      <c r="G9" s="293"/>
      <c r="H9" s="293"/>
      <c r="I9" s="293"/>
      <c r="J9" s="293"/>
      <c r="K9" s="293"/>
      <c r="L9" s="293"/>
    </row>
    <row r="10" spans="1:12" ht="15.75" x14ac:dyDescent="0.25">
      <c r="A10" s="291" t="s">
        <v>6</v>
      </c>
      <c r="B10" s="291"/>
      <c r="C10" s="291"/>
      <c r="D10" s="291"/>
      <c r="E10" s="291"/>
      <c r="F10" s="291"/>
      <c r="G10" s="291"/>
      <c r="H10" s="291"/>
      <c r="I10" s="291"/>
      <c r="J10" s="291"/>
      <c r="K10" s="291"/>
      <c r="L10" s="291"/>
    </row>
    <row r="11" spans="1:12" ht="18.75" x14ac:dyDescent="0.25">
      <c r="A11" s="296"/>
      <c r="B11" s="296"/>
      <c r="C11" s="296"/>
      <c r="D11" s="296"/>
      <c r="E11" s="296"/>
      <c r="F11" s="296"/>
      <c r="G11" s="296"/>
      <c r="H11" s="296"/>
      <c r="I11" s="296"/>
      <c r="J11" s="296"/>
      <c r="K11" s="296"/>
      <c r="L11" s="296"/>
    </row>
    <row r="12" spans="1:12" ht="42.75" customHeight="1" x14ac:dyDescent="0.25">
      <c r="A12" s="292" t="str">
        <f>'1. паспорт описание'!A12:D12</f>
        <v>Приобретение информационно-вычислительной техники</v>
      </c>
      <c r="B12" s="292"/>
      <c r="C12" s="292"/>
      <c r="D12" s="292"/>
      <c r="E12" s="292"/>
      <c r="F12" s="292"/>
      <c r="G12" s="292"/>
      <c r="H12" s="292"/>
      <c r="I12" s="292"/>
      <c r="J12" s="292"/>
      <c r="K12" s="292"/>
      <c r="L12" s="292"/>
    </row>
    <row r="13" spans="1:12" ht="15.75" x14ac:dyDescent="0.25">
      <c r="A13" s="291" t="s">
        <v>5</v>
      </c>
      <c r="B13" s="291"/>
      <c r="C13" s="291"/>
      <c r="D13" s="291"/>
      <c r="E13" s="291"/>
      <c r="F13" s="291"/>
      <c r="G13" s="291"/>
      <c r="H13" s="291"/>
      <c r="I13" s="291"/>
      <c r="J13" s="291"/>
      <c r="K13" s="291"/>
      <c r="L13" s="291"/>
    </row>
    <row r="14" spans="1:12" x14ac:dyDescent="0.25">
      <c r="A14" s="333"/>
      <c r="B14" s="333"/>
      <c r="C14" s="333"/>
      <c r="D14" s="333"/>
      <c r="E14" s="333"/>
      <c r="F14" s="333"/>
      <c r="G14" s="333"/>
      <c r="H14" s="333"/>
      <c r="I14" s="333"/>
      <c r="J14" s="333"/>
      <c r="K14" s="333"/>
      <c r="L14" s="333"/>
    </row>
    <row r="15" spans="1:12" ht="14.25" customHeight="1" x14ac:dyDescent="0.25">
      <c r="A15" s="333"/>
      <c r="B15" s="333"/>
      <c r="C15" s="333"/>
      <c r="D15" s="333"/>
      <c r="E15" s="333"/>
      <c r="F15" s="333"/>
      <c r="G15" s="333"/>
      <c r="H15" s="333"/>
      <c r="I15" s="333"/>
      <c r="J15" s="333"/>
      <c r="K15" s="333"/>
      <c r="L15" s="333"/>
    </row>
    <row r="16" spans="1:12" x14ac:dyDescent="0.25">
      <c r="A16" s="333"/>
      <c r="B16" s="333"/>
      <c r="C16" s="333"/>
      <c r="D16" s="333"/>
      <c r="E16" s="333"/>
      <c r="F16" s="333"/>
      <c r="G16" s="333"/>
      <c r="H16" s="333"/>
      <c r="I16" s="333"/>
      <c r="J16" s="333"/>
      <c r="K16" s="333"/>
      <c r="L16" s="333"/>
    </row>
    <row r="17" spans="1:12" s="19" customFormat="1" x14ac:dyDescent="0.25">
      <c r="A17" s="327"/>
      <c r="B17" s="327"/>
      <c r="C17" s="327"/>
      <c r="D17" s="327"/>
      <c r="E17" s="327"/>
      <c r="F17" s="327"/>
      <c r="G17" s="327"/>
      <c r="H17" s="327"/>
      <c r="I17" s="327"/>
      <c r="J17" s="327"/>
      <c r="K17" s="327"/>
      <c r="L17" s="327"/>
    </row>
    <row r="18" spans="1:12" s="19" customFormat="1" ht="67.5" customHeight="1" x14ac:dyDescent="0.25">
      <c r="A18" s="372" t="s">
        <v>192</v>
      </c>
      <c r="B18" s="372"/>
      <c r="C18" s="372"/>
      <c r="D18" s="372"/>
      <c r="E18" s="372"/>
      <c r="F18" s="372"/>
      <c r="G18" s="372"/>
      <c r="H18" s="372"/>
      <c r="I18" s="372"/>
      <c r="J18" s="372"/>
      <c r="K18" s="372"/>
      <c r="L18" s="372"/>
    </row>
    <row r="19" spans="1:12" ht="33.75" hidden="1" customHeight="1" x14ac:dyDescent="0.25">
      <c r="A19" s="373"/>
      <c r="B19" s="373"/>
      <c r="C19" s="373"/>
      <c r="D19" s="373"/>
      <c r="E19" s="373"/>
      <c r="F19" s="373"/>
      <c r="G19" s="373"/>
      <c r="H19" s="373"/>
      <c r="I19" s="373"/>
      <c r="J19" s="373"/>
      <c r="K19" s="373"/>
      <c r="L19" s="373"/>
    </row>
    <row r="20" spans="1:12" ht="45.75" customHeight="1" x14ac:dyDescent="0.25">
      <c r="A20" s="371" t="s">
        <v>201</v>
      </c>
      <c r="B20" s="371"/>
      <c r="C20" s="371"/>
      <c r="D20" s="371"/>
      <c r="E20" s="371"/>
      <c r="F20" s="371"/>
      <c r="G20" s="371"/>
      <c r="H20" s="371"/>
      <c r="I20" s="371"/>
      <c r="J20" s="371"/>
      <c r="K20" s="371"/>
      <c r="L20" s="371"/>
    </row>
  </sheetData>
  <mergeCells count="15">
    <mergeCell ref="A18:L18"/>
    <mergeCell ref="A20:L20"/>
    <mergeCell ref="A12:L12"/>
    <mergeCell ref="A13:L13"/>
    <mergeCell ref="A14:L14"/>
    <mergeCell ref="A15:L15"/>
    <mergeCell ref="A16:L16"/>
    <mergeCell ref="A17:L17"/>
    <mergeCell ref="A19:L19"/>
    <mergeCell ref="A11:L11"/>
    <mergeCell ref="A5:L5"/>
    <mergeCell ref="A7:L7"/>
    <mergeCell ref="A8:L8"/>
    <mergeCell ref="A9:L9"/>
    <mergeCell ref="A10:L10"/>
  </mergeCells>
  <printOptions horizontalCentered="1"/>
  <pageMargins left="0.59055118110236227" right="0.59055118110236227" top="0.59055118110236227" bottom="0.59055118110236227" header="0" footer="0"/>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zoomScale="85" zoomScaleSheetLayoutView="85" workbookViewId="0">
      <selection activeCell="C29" sqref="C29"/>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290" t="s">
        <v>302</v>
      </c>
      <c r="B4" s="290"/>
      <c r="C4" s="290"/>
      <c r="D4" s="290"/>
      <c r="E4" s="290"/>
      <c r="F4" s="290"/>
      <c r="G4" s="290"/>
      <c r="H4" s="290"/>
      <c r="I4" s="290"/>
      <c r="J4" s="290"/>
      <c r="K4" s="290"/>
    </row>
    <row r="5" spans="1:20" s="11" customFormat="1" ht="15.75" x14ac:dyDescent="0.2">
      <c r="A5" s="16"/>
      <c r="B5" s="16"/>
    </row>
    <row r="6" spans="1:20" s="11" customFormat="1" ht="18.75" x14ac:dyDescent="0.2">
      <c r="A6" s="294" t="s">
        <v>173</v>
      </c>
      <c r="B6" s="294"/>
      <c r="C6" s="294"/>
      <c r="D6" s="294"/>
      <c r="E6" s="294"/>
      <c r="F6" s="294"/>
      <c r="G6" s="294"/>
      <c r="H6" s="294"/>
      <c r="I6" s="294"/>
      <c r="J6" s="294"/>
      <c r="K6" s="294"/>
      <c r="L6" s="12"/>
      <c r="M6" s="12"/>
      <c r="N6" s="12"/>
      <c r="O6" s="12"/>
      <c r="P6" s="12"/>
      <c r="Q6" s="12"/>
      <c r="R6" s="12"/>
      <c r="S6" s="12"/>
      <c r="T6" s="12"/>
    </row>
    <row r="7" spans="1:20" s="11" customFormat="1" ht="18.75" x14ac:dyDescent="0.2">
      <c r="A7" s="294"/>
      <c r="B7" s="294"/>
      <c r="C7" s="294"/>
      <c r="D7" s="294"/>
      <c r="E7" s="294"/>
      <c r="F7" s="294"/>
      <c r="G7" s="294"/>
      <c r="H7" s="294"/>
      <c r="I7" s="294"/>
      <c r="J7" s="294"/>
      <c r="K7" s="294"/>
      <c r="L7" s="12"/>
      <c r="M7" s="12"/>
      <c r="N7" s="12"/>
      <c r="O7" s="12"/>
      <c r="P7" s="12"/>
      <c r="Q7" s="12"/>
      <c r="R7" s="12"/>
      <c r="S7" s="12"/>
      <c r="T7" s="12"/>
    </row>
    <row r="8" spans="1:20" s="11" customFormat="1" ht="18.75" x14ac:dyDescent="0.2">
      <c r="A8" s="293" t="str">
        <f>'1. паспорт описание'!A9:D9</f>
        <v>О_0000000829</v>
      </c>
      <c r="B8" s="293"/>
      <c r="C8" s="293"/>
      <c r="D8" s="293"/>
      <c r="E8" s="293"/>
      <c r="F8" s="293"/>
      <c r="G8" s="293"/>
      <c r="H8" s="293"/>
      <c r="I8" s="293"/>
      <c r="J8" s="293"/>
      <c r="K8" s="293"/>
      <c r="L8" s="12"/>
      <c r="M8" s="12"/>
      <c r="N8" s="12"/>
      <c r="O8" s="12"/>
      <c r="P8" s="12"/>
      <c r="Q8" s="12"/>
      <c r="R8" s="12"/>
      <c r="S8" s="12"/>
      <c r="T8" s="12"/>
    </row>
    <row r="9" spans="1:20" s="11" customFormat="1" ht="18.75" x14ac:dyDescent="0.2">
      <c r="A9" s="291" t="s">
        <v>6</v>
      </c>
      <c r="B9" s="291"/>
      <c r="C9" s="291"/>
      <c r="D9" s="291"/>
      <c r="E9" s="291"/>
      <c r="F9" s="291"/>
      <c r="G9" s="291"/>
      <c r="H9" s="291"/>
      <c r="I9" s="291"/>
      <c r="J9" s="291"/>
      <c r="K9" s="291"/>
      <c r="L9" s="12"/>
      <c r="M9" s="12"/>
      <c r="N9" s="12"/>
      <c r="O9" s="12"/>
      <c r="P9" s="12"/>
      <c r="Q9" s="12"/>
      <c r="R9" s="12"/>
      <c r="S9" s="12"/>
      <c r="T9" s="12"/>
    </row>
    <row r="10" spans="1:20" s="8" customFormat="1" ht="15.75" customHeight="1" x14ac:dyDescent="0.2">
      <c r="A10" s="296"/>
      <c r="B10" s="296"/>
      <c r="C10" s="296"/>
      <c r="D10" s="296"/>
      <c r="E10" s="296"/>
      <c r="F10" s="296"/>
      <c r="G10" s="296"/>
      <c r="H10" s="296"/>
      <c r="I10" s="296"/>
      <c r="J10" s="296"/>
      <c r="K10" s="296"/>
      <c r="L10" s="9"/>
      <c r="M10" s="9"/>
      <c r="N10" s="9"/>
      <c r="O10" s="9"/>
      <c r="P10" s="9"/>
      <c r="Q10" s="9"/>
      <c r="R10" s="9"/>
      <c r="S10" s="9"/>
      <c r="T10" s="9"/>
    </row>
    <row r="11" spans="1:20" s="2" customFormat="1" ht="18.75" x14ac:dyDescent="0.2">
      <c r="A11" s="293" t="str">
        <f>'1. паспорт описание'!A12:D12</f>
        <v>Приобретение информационно-вычислительной техники</v>
      </c>
      <c r="B11" s="293"/>
      <c r="C11" s="293"/>
      <c r="D11" s="293"/>
      <c r="E11" s="293"/>
      <c r="F11" s="293"/>
      <c r="G11" s="293"/>
      <c r="H11" s="293"/>
      <c r="I11" s="293"/>
      <c r="J11" s="293"/>
      <c r="K11" s="293"/>
      <c r="L11" s="7"/>
      <c r="M11" s="7"/>
      <c r="N11" s="7"/>
      <c r="O11" s="7"/>
      <c r="P11" s="7"/>
      <c r="Q11" s="7"/>
      <c r="R11" s="7"/>
      <c r="S11" s="7"/>
      <c r="T11" s="7"/>
    </row>
    <row r="12" spans="1:20" s="2" customFormat="1" ht="15" customHeight="1" x14ac:dyDescent="0.2">
      <c r="A12" s="291" t="s">
        <v>5</v>
      </c>
      <c r="B12" s="291"/>
      <c r="C12" s="291"/>
      <c r="D12" s="291"/>
      <c r="E12" s="291"/>
      <c r="F12" s="291"/>
      <c r="G12" s="291"/>
      <c r="H12" s="291"/>
      <c r="I12" s="291"/>
      <c r="J12" s="291"/>
      <c r="K12" s="291"/>
      <c r="L12" s="5"/>
      <c r="M12" s="5"/>
      <c r="N12" s="5"/>
      <c r="O12" s="5"/>
      <c r="P12" s="5"/>
      <c r="Q12" s="5"/>
      <c r="R12" s="5"/>
      <c r="S12" s="5"/>
      <c r="T12" s="5"/>
    </row>
    <row r="13" spans="1:20" s="2" customFormat="1" ht="15" customHeight="1" x14ac:dyDescent="0.2">
      <c r="A13" s="301"/>
      <c r="B13" s="301"/>
      <c r="C13" s="301"/>
      <c r="D13" s="301"/>
      <c r="E13" s="301"/>
      <c r="F13" s="301"/>
      <c r="G13" s="301"/>
      <c r="H13" s="301"/>
      <c r="I13" s="301"/>
      <c r="J13" s="301"/>
      <c r="K13" s="301"/>
      <c r="L13" s="3"/>
      <c r="M13" s="3"/>
      <c r="N13" s="3"/>
      <c r="O13" s="3"/>
      <c r="P13" s="3"/>
      <c r="Q13" s="3"/>
    </row>
    <row r="14" spans="1:20" s="2" customFormat="1" ht="45.75" customHeight="1" x14ac:dyDescent="0.2">
      <c r="A14" s="292" t="s">
        <v>137</v>
      </c>
      <c r="B14" s="292"/>
      <c r="C14" s="292"/>
      <c r="D14" s="292"/>
      <c r="E14" s="292"/>
      <c r="F14" s="292"/>
      <c r="G14" s="292"/>
      <c r="H14" s="292"/>
      <c r="I14" s="292"/>
      <c r="J14" s="292"/>
      <c r="K14" s="292"/>
      <c r="L14" s="6"/>
      <c r="M14" s="6"/>
      <c r="N14" s="6"/>
      <c r="O14" s="6"/>
      <c r="P14" s="6"/>
      <c r="Q14" s="6"/>
      <c r="R14" s="6"/>
      <c r="S14" s="6"/>
      <c r="T14" s="6"/>
    </row>
    <row r="15" spans="1:20" s="2" customFormat="1" ht="15" customHeight="1" x14ac:dyDescent="0.2">
      <c r="A15" s="295"/>
      <c r="B15" s="295"/>
      <c r="C15" s="295"/>
      <c r="D15" s="295"/>
      <c r="E15" s="295"/>
      <c r="F15" s="295"/>
      <c r="G15" s="295"/>
      <c r="H15" s="295"/>
      <c r="I15" s="295"/>
      <c r="J15" s="295"/>
      <c r="K15" s="295"/>
      <c r="L15" s="3"/>
      <c r="M15" s="3"/>
      <c r="N15" s="3"/>
      <c r="O15" s="3"/>
      <c r="P15" s="3"/>
      <c r="Q15" s="3"/>
    </row>
    <row r="16" spans="1:20" s="2" customFormat="1" ht="54" customHeight="1" x14ac:dyDescent="0.2">
      <c r="A16" s="300" t="s">
        <v>4</v>
      </c>
      <c r="B16" s="298" t="s">
        <v>158</v>
      </c>
      <c r="C16" s="300" t="s">
        <v>41</v>
      </c>
      <c r="D16" s="300" t="s">
        <v>40</v>
      </c>
      <c r="E16" s="300" t="s">
        <v>39</v>
      </c>
      <c r="F16" s="300" t="s">
        <v>127</v>
      </c>
      <c r="G16" s="300" t="s">
        <v>38</v>
      </c>
      <c r="H16" s="300" t="s">
        <v>37</v>
      </c>
      <c r="I16" s="300" t="s">
        <v>36</v>
      </c>
      <c r="J16" s="300" t="s">
        <v>130</v>
      </c>
      <c r="K16" s="300"/>
      <c r="L16" s="3"/>
      <c r="M16" s="3"/>
      <c r="N16" s="3"/>
      <c r="O16" s="3"/>
      <c r="P16" s="3"/>
      <c r="Q16" s="3"/>
    </row>
    <row r="17" spans="1:20" s="2" customFormat="1" ht="180.75" customHeight="1" x14ac:dyDescent="0.2">
      <c r="A17" s="300"/>
      <c r="B17" s="299"/>
      <c r="C17" s="300"/>
      <c r="D17" s="300"/>
      <c r="E17" s="300"/>
      <c r="F17" s="300"/>
      <c r="G17" s="300"/>
      <c r="H17" s="300"/>
      <c r="I17" s="300"/>
      <c r="J17" s="32" t="s">
        <v>128</v>
      </c>
      <c r="K17" s="33" t="s">
        <v>129</v>
      </c>
      <c r="L17" s="25"/>
      <c r="M17" s="25"/>
      <c r="N17" s="25"/>
      <c r="O17" s="25"/>
      <c r="P17" s="25"/>
      <c r="Q17" s="25"/>
      <c r="R17" s="24"/>
      <c r="S17" s="24"/>
      <c r="T17" s="24"/>
    </row>
    <row r="18" spans="1:20" s="2" customFormat="1" ht="18.75" x14ac:dyDescent="0.2">
      <c r="A18" s="32">
        <v>1</v>
      </c>
      <c r="B18" s="105">
        <v>2</v>
      </c>
      <c r="C18" s="104">
        <v>3</v>
      </c>
      <c r="D18" s="105">
        <v>6</v>
      </c>
      <c r="E18" s="104">
        <v>7</v>
      </c>
      <c r="F18" s="105">
        <v>8</v>
      </c>
      <c r="G18" s="104">
        <v>9</v>
      </c>
      <c r="H18" s="105">
        <v>10</v>
      </c>
      <c r="I18" s="104">
        <v>11</v>
      </c>
      <c r="J18" s="105">
        <v>18</v>
      </c>
      <c r="K18" s="104">
        <v>19</v>
      </c>
      <c r="L18" s="25"/>
      <c r="M18" s="25"/>
      <c r="N18" s="25"/>
      <c r="O18" s="25"/>
      <c r="P18" s="25"/>
      <c r="Q18" s="25"/>
      <c r="R18" s="24"/>
      <c r="S18" s="24"/>
      <c r="T18" s="24"/>
    </row>
    <row r="19" spans="1:20" s="2" customFormat="1" ht="167.25" customHeight="1" x14ac:dyDescent="0.2">
      <c r="A19" s="32"/>
      <c r="B19" s="124" t="s">
        <v>193</v>
      </c>
      <c r="C19" s="34" t="s">
        <v>126</v>
      </c>
      <c r="D19" s="34" t="s">
        <v>126</v>
      </c>
      <c r="E19" s="34" t="s">
        <v>126</v>
      </c>
      <c r="F19" s="34" t="s">
        <v>126</v>
      </c>
      <c r="G19" s="34" t="s">
        <v>126</v>
      </c>
      <c r="H19" s="34" t="s">
        <v>126</v>
      </c>
      <c r="I19" s="34" t="s">
        <v>126</v>
      </c>
      <c r="J19" s="29" t="s">
        <v>126</v>
      </c>
      <c r="K19" s="4" t="s">
        <v>126</v>
      </c>
      <c r="L19" s="25"/>
      <c r="M19" s="25"/>
      <c r="N19" s="25"/>
      <c r="O19" s="25"/>
      <c r="P19" s="25"/>
      <c r="Q19" s="25"/>
      <c r="R19" s="24"/>
      <c r="S19" s="24"/>
      <c r="T19" s="24"/>
    </row>
    <row r="20" spans="1:20" s="2" customFormat="1" ht="72" customHeight="1" x14ac:dyDescent="0.2">
      <c r="A20" s="32"/>
      <c r="B20" s="124" t="s">
        <v>194</v>
      </c>
      <c r="C20" s="34" t="s">
        <v>126</v>
      </c>
      <c r="D20" s="34" t="s">
        <v>126</v>
      </c>
      <c r="E20" s="34" t="s">
        <v>126</v>
      </c>
      <c r="F20" s="34" t="s">
        <v>126</v>
      </c>
      <c r="G20" s="123" t="s">
        <v>126</v>
      </c>
      <c r="H20" s="123" t="s">
        <v>126</v>
      </c>
      <c r="I20" s="123" t="s">
        <v>126</v>
      </c>
      <c r="J20" s="123" t="s">
        <v>126</v>
      </c>
      <c r="K20" s="4" t="s">
        <v>126</v>
      </c>
      <c r="L20" s="25"/>
      <c r="M20" s="25"/>
      <c r="N20" s="25"/>
      <c r="O20" s="25"/>
      <c r="P20" s="24"/>
      <c r="Q20" s="24"/>
      <c r="R20" s="24"/>
      <c r="S20" s="24"/>
      <c r="T20" s="24"/>
    </row>
    <row r="21" spans="1:20" s="2" customFormat="1" ht="84" customHeight="1" x14ac:dyDescent="0.2">
      <c r="A21" s="32"/>
      <c r="B21" s="124" t="s">
        <v>195</v>
      </c>
      <c r="C21" s="34" t="s">
        <v>126</v>
      </c>
      <c r="D21" s="34" t="s">
        <v>126</v>
      </c>
      <c r="E21" s="34" t="s">
        <v>126</v>
      </c>
      <c r="F21" s="34" t="s">
        <v>126</v>
      </c>
      <c r="G21" s="123" t="s">
        <v>126</v>
      </c>
      <c r="H21" s="123" t="s">
        <v>126</v>
      </c>
      <c r="I21" s="123" t="s">
        <v>126</v>
      </c>
      <c r="J21" s="123" t="s">
        <v>126</v>
      </c>
      <c r="K21" s="4" t="s">
        <v>126</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297" t="s">
        <v>177</v>
      </c>
      <c r="B23" s="297"/>
      <c r="C23" s="297"/>
      <c r="D23" s="297"/>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 ref="A15:K15"/>
    <mergeCell ref="A8:K8"/>
    <mergeCell ref="A9:K9"/>
    <mergeCell ref="A10:K10"/>
    <mergeCell ref="A11:K11"/>
    <mergeCell ref="A12:K12"/>
  </mergeCells>
  <pageMargins left="0.70866141732283472" right="0.70866141732283472" top="0.74803149606299213" bottom="0.74803149606299213" header="0.31496062992125984" footer="0.31496062992125984"/>
  <pageSetup paperSize="8" scale="4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zoomScaleNormal="60" zoomScaleSheetLayoutView="100" workbookViewId="0">
      <selection activeCell="N25" sqref="N25"/>
    </sheetView>
  </sheetViews>
  <sheetFormatPr defaultColWidth="10.7109375" defaultRowHeight="15.75" x14ac:dyDescent="0.25"/>
  <cols>
    <col min="1" max="1" width="9.5703125" style="37" customWidth="1"/>
    <col min="2" max="2" width="36.28515625" style="37" customWidth="1"/>
    <col min="3" max="3" width="8.7109375" style="37" customWidth="1"/>
    <col min="4" max="4" width="12.7109375" style="37" customWidth="1"/>
    <col min="5" max="5" width="16.140625" style="37" customWidth="1"/>
    <col min="6" max="6" width="16.5703125" style="37" customWidth="1"/>
    <col min="7" max="7" width="18.42578125" style="37" customWidth="1"/>
    <col min="8" max="8" width="14.5703125" style="37" customWidth="1"/>
    <col min="9" max="9" width="12.42578125" style="37" customWidth="1"/>
    <col min="10" max="10" width="16" style="37" customWidth="1"/>
    <col min="11" max="14" width="8.7109375" style="37" customWidth="1"/>
    <col min="15" max="231" width="10.7109375" style="37"/>
    <col min="232" max="236" width="15.7109375" style="37" customWidth="1"/>
    <col min="237" max="240" width="12.7109375" style="37" customWidth="1"/>
    <col min="241" max="244" width="15.7109375" style="37" customWidth="1"/>
    <col min="245" max="245" width="22.85546875" style="37" customWidth="1"/>
    <col min="246" max="246" width="20.7109375" style="37" customWidth="1"/>
    <col min="247" max="247" width="16.7109375" style="37" customWidth="1"/>
    <col min="248" max="487" width="10.7109375" style="37"/>
    <col min="488" max="492" width="15.7109375" style="37" customWidth="1"/>
    <col min="493" max="496" width="12.7109375" style="37" customWidth="1"/>
    <col min="497" max="500" width="15.7109375" style="37" customWidth="1"/>
    <col min="501" max="501" width="22.85546875" style="37" customWidth="1"/>
    <col min="502" max="502" width="20.7109375" style="37" customWidth="1"/>
    <col min="503" max="503" width="16.7109375" style="37" customWidth="1"/>
    <col min="504" max="743" width="10.7109375" style="37"/>
    <col min="744" max="748" width="15.7109375" style="37" customWidth="1"/>
    <col min="749" max="752" width="12.7109375" style="37" customWidth="1"/>
    <col min="753" max="756" width="15.7109375" style="37" customWidth="1"/>
    <col min="757" max="757" width="22.85546875" style="37" customWidth="1"/>
    <col min="758" max="758" width="20.7109375" style="37" customWidth="1"/>
    <col min="759" max="759" width="16.7109375" style="37" customWidth="1"/>
    <col min="760" max="999" width="10.7109375" style="37"/>
    <col min="1000" max="1004" width="15.7109375" style="37" customWidth="1"/>
    <col min="1005" max="1008" width="12.7109375" style="37" customWidth="1"/>
    <col min="1009" max="1012" width="15.7109375" style="37" customWidth="1"/>
    <col min="1013" max="1013" width="22.85546875" style="37" customWidth="1"/>
    <col min="1014" max="1014" width="20.7109375" style="37" customWidth="1"/>
    <col min="1015" max="1015" width="16.7109375" style="37" customWidth="1"/>
    <col min="1016" max="1255" width="10.7109375" style="37"/>
    <col min="1256" max="1260" width="15.7109375" style="37" customWidth="1"/>
    <col min="1261" max="1264" width="12.7109375" style="37" customWidth="1"/>
    <col min="1265" max="1268" width="15.7109375" style="37" customWidth="1"/>
    <col min="1269" max="1269" width="22.85546875" style="37" customWidth="1"/>
    <col min="1270" max="1270" width="20.7109375" style="37" customWidth="1"/>
    <col min="1271" max="1271" width="16.7109375" style="37" customWidth="1"/>
    <col min="1272" max="1511" width="10.7109375" style="37"/>
    <col min="1512" max="1516" width="15.7109375" style="37" customWidth="1"/>
    <col min="1517" max="1520" width="12.7109375" style="37" customWidth="1"/>
    <col min="1521" max="1524" width="15.7109375" style="37" customWidth="1"/>
    <col min="1525" max="1525" width="22.85546875" style="37" customWidth="1"/>
    <col min="1526" max="1526" width="20.7109375" style="37" customWidth="1"/>
    <col min="1527" max="1527" width="16.7109375" style="37" customWidth="1"/>
    <col min="1528" max="1767" width="10.7109375" style="37"/>
    <col min="1768" max="1772" width="15.7109375" style="37" customWidth="1"/>
    <col min="1773" max="1776" width="12.7109375" style="37" customWidth="1"/>
    <col min="1777" max="1780" width="15.7109375" style="37" customWidth="1"/>
    <col min="1781" max="1781" width="22.85546875" style="37" customWidth="1"/>
    <col min="1782" max="1782" width="20.7109375" style="37" customWidth="1"/>
    <col min="1783" max="1783" width="16.7109375" style="37" customWidth="1"/>
    <col min="1784" max="2023" width="10.7109375" style="37"/>
    <col min="2024" max="2028" width="15.7109375" style="37" customWidth="1"/>
    <col min="2029" max="2032" width="12.7109375" style="37" customWidth="1"/>
    <col min="2033" max="2036" width="15.7109375" style="37" customWidth="1"/>
    <col min="2037" max="2037" width="22.85546875" style="37" customWidth="1"/>
    <col min="2038" max="2038" width="20.7109375" style="37" customWidth="1"/>
    <col min="2039" max="2039" width="16.7109375" style="37" customWidth="1"/>
    <col min="2040" max="2279" width="10.7109375" style="37"/>
    <col min="2280" max="2284" width="15.7109375" style="37" customWidth="1"/>
    <col min="2285" max="2288" width="12.7109375" style="37" customWidth="1"/>
    <col min="2289" max="2292" width="15.7109375" style="37" customWidth="1"/>
    <col min="2293" max="2293" width="22.85546875" style="37" customWidth="1"/>
    <col min="2294" max="2294" width="20.7109375" style="37" customWidth="1"/>
    <col min="2295" max="2295" width="16.7109375" style="37" customWidth="1"/>
    <col min="2296" max="2535" width="10.7109375" style="37"/>
    <col min="2536" max="2540" width="15.7109375" style="37" customWidth="1"/>
    <col min="2541" max="2544" width="12.7109375" style="37" customWidth="1"/>
    <col min="2545" max="2548" width="15.7109375" style="37" customWidth="1"/>
    <col min="2549" max="2549" width="22.85546875" style="37" customWidth="1"/>
    <col min="2550" max="2550" width="20.7109375" style="37" customWidth="1"/>
    <col min="2551" max="2551" width="16.7109375" style="37" customWidth="1"/>
    <col min="2552" max="2791" width="10.7109375" style="37"/>
    <col min="2792" max="2796" width="15.7109375" style="37" customWidth="1"/>
    <col min="2797" max="2800" width="12.7109375" style="37" customWidth="1"/>
    <col min="2801" max="2804" width="15.7109375" style="37" customWidth="1"/>
    <col min="2805" max="2805" width="22.85546875" style="37" customWidth="1"/>
    <col min="2806" max="2806" width="20.7109375" style="37" customWidth="1"/>
    <col min="2807" max="2807" width="16.7109375" style="37" customWidth="1"/>
    <col min="2808" max="3047" width="10.7109375" style="37"/>
    <col min="3048" max="3052" width="15.7109375" style="37" customWidth="1"/>
    <col min="3053" max="3056" width="12.7109375" style="37" customWidth="1"/>
    <col min="3057" max="3060" width="15.7109375" style="37" customWidth="1"/>
    <col min="3061" max="3061" width="22.85546875" style="37" customWidth="1"/>
    <col min="3062" max="3062" width="20.7109375" style="37" customWidth="1"/>
    <col min="3063" max="3063" width="16.7109375" style="37" customWidth="1"/>
    <col min="3064" max="3303" width="10.7109375" style="37"/>
    <col min="3304" max="3308" width="15.7109375" style="37" customWidth="1"/>
    <col min="3309" max="3312" width="12.7109375" style="37" customWidth="1"/>
    <col min="3313" max="3316" width="15.7109375" style="37" customWidth="1"/>
    <col min="3317" max="3317" width="22.85546875" style="37" customWidth="1"/>
    <col min="3318" max="3318" width="20.7109375" style="37" customWidth="1"/>
    <col min="3319" max="3319" width="16.7109375" style="37" customWidth="1"/>
    <col min="3320" max="3559" width="10.7109375" style="37"/>
    <col min="3560" max="3564" width="15.7109375" style="37" customWidth="1"/>
    <col min="3565" max="3568" width="12.7109375" style="37" customWidth="1"/>
    <col min="3569" max="3572" width="15.7109375" style="37" customWidth="1"/>
    <col min="3573" max="3573" width="22.85546875" style="37" customWidth="1"/>
    <col min="3574" max="3574" width="20.7109375" style="37" customWidth="1"/>
    <col min="3575" max="3575" width="16.7109375" style="37" customWidth="1"/>
    <col min="3576" max="3815" width="10.7109375" style="37"/>
    <col min="3816" max="3820" width="15.7109375" style="37" customWidth="1"/>
    <col min="3821" max="3824" width="12.7109375" style="37" customWidth="1"/>
    <col min="3825" max="3828" width="15.7109375" style="37" customWidth="1"/>
    <col min="3829" max="3829" width="22.85546875" style="37" customWidth="1"/>
    <col min="3830" max="3830" width="20.7109375" style="37" customWidth="1"/>
    <col min="3831" max="3831" width="16.7109375" style="37" customWidth="1"/>
    <col min="3832" max="4071" width="10.7109375" style="37"/>
    <col min="4072" max="4076" width="15.7109375" style="37" customWidth="1"/>
    <col min="4077" max="4080" width="12.7109375" style="37" customWidth="1"/>
    <col min="4081" max="4084" width="15.7109375" style="37" customWidth="1"/>
    <col min="4085" max="4085" width="22.85546875" style="37" customWidth="1"/>
    <col min="4086" max="4086" width="20.7109375" style="37" customWidth="1"/>
    <col min="4087" max="4087" width="16.7109375" style="37" customWidth="1"/>
    <col min="4088" max="4327" width="10.7109375" style="37"/>
    <col min="4328" max="4332" width="15.7109375" style="37" customWidth="1"/>
    <col min="4333" max="4336" width="12.7109375" style="37" customWidth="1"/>
    <col min="4337" max="4340" width="15.7109375" style="37" customWidth="1"/>
    <col min="4341" max="4341" width="22.85546875" style="37" customWidth="1"/>
    <col min="4342" max="4342" width="20.7109375" style="37" customWidth="1"/>
    <col min="4343" max="4343" width="16.7109375" style="37" customWidth="1"/>
    <col min="4344" max="4583" width="10.7109375" style="37"/>
    <col min="4584" max="4588" width="15.7109375" style="37" customWidth="1"/>
    <col min="4589" max="4592" width="12.7109375" style="37" customWidth="1"/>
    <col min="4593" max="4596" width="15.7109375" style="37" customWidth="1"/>
    <col min="4597" max="4597" width="22.85546875" style="37" customWidth="1"/>
    <col min="4598" max="4598" width="20.7109375" style="37" customWidth="1"/>
    <col min="4599" max="4599" width="16.7109375" style="37" customWidth="1"/>
    <col min="4600" max="4839" width="10.7109375" style="37"/>
    <col min="4840" max="4844" width="15.7109375" style="37" customWidth="1"/>
    <col min="4845" max="4848" width="12.7109375" style="37" customWidth="1"/>
    <col min="4849" max="4852" width="15.7109375" style="37" customWidth="1"/>
    <col min="4853" max="4853" width="22.85546875" style="37" customWidth="1"/>
    <col min="4854" max="4854" width="20.7109375" style="37" customWidth="1"/>
    <col min="4855" max="4855" width="16.7109375" style="37" customWidth="1"/>
    <col min="4856" max="5095" width="10.7109375" style="37"/>
    <col min="5096" max="5100" width="15.7109375" style="37" customWidth="1"/>
    <col min="5101" max="5104" width="12.7109375" style="37" customWidth="1"/>
    <col min="5105" max="5108" width="15.7109375" style="37" customWidth="1"/>
    <col min="5109" max="5109" width="22.85546875" style="37" customWidth="1"/>
    <col min="5110" max="5110" width="20.7109375" style="37" customWidth="1"/>
    <col min="5111" max="5111" width="16.7109375" style="37" customWidth="1"/>
    <col min="5112" max="5351" width="10.7109375" style="37"/>
    <col min="5352" max="5356" width="15.7109375" style="37" customWidth="1"/>
    <col min="5357" max="5360" width="12.7109375" style="37" customWidth="1"/>
    <col min="5361" max="5364" width="15.7109375" style="37" customWidth="1"/>
    <col min="5365" max="5365" width="22.85546875" style="37" customWidth="1"/>
    <col min="5366" max="5366" width="20.7109375" style="37" customWidth="1"/>
    <col min="5367" max="5367" width="16.7109375" style="37" customWidth="1"/>
    <col min="5368" max="5607" width="10.7109375" style="37"/>
    <col min="5608" max="5612" width="15.7109375" style="37" customWidth="1"/>
    <col min="5613" max="5616" width="12.7109375" style="37" customWidth="1"/>
    <col min="5617" max="5620" width="15.7109375" style="37" customWidth="1"/>
    <col min="5621" max="5621" width="22.85546875" style="37" customWidth="1"/>
    <col min="5622" max="5622" width="20.7109375" style="37" customWidth="1"/>
    <col min="5623" max="5623" width="16.7109375" style="37" customWidth="1"/>
    <col min="5624" max="5863" width="10.7109375" style="37"/>
    <col min="5864" max="5868" width="15.7109375" style="37" customWidth="1"/>
    <col min="5869" max="5872" width="12.7109375" style="37" customWidth="1"/>
    <col min="5873" max="5876" width="15.7109375" style="37" customWidth="1"/>
    <col min="5877" max="5877" width="22.85546875" style="37" customWidth="1"/>
    <col min="5878" max="5878" width="20.7109375" style="37" customWidth="1"/>
    <col min="5879" max="5879" width="16.7109375" style="37" customWidth="1"/>
    <col min="5880" max="6119" width="10.7109375" style="37"/>
    <col min="6120" max="6124" width="15.7109375" style="37" customWidth="1"/>
    <col min="6125" max="6128" width="12.7109375" style="37" customWidth="1"/>
    <col min="6129" max="6132" width="15.7109375" style="37" customWidth="1"/>
    <col min="6133" max="6133" width="22.85546875" style="37" customWidth="1"/>
    <col min="6134" max="6134" width="20.7109375" style="37" customWidth="1"/>
    <col min="6135" max="6135" width="16.7109375" style="37" customWidth="1"/>
    <col min="6136" max="6375" width="10.7109375" style="37"/>
    <col min="6376" max="6380" width="15.7109375" style="37" customWidth="1"/>
    <col min="6381" max="6384" width="12.7109375" style="37" customWidth="1"/>
    <col min="6385" max="6388" width="15.7109375" style="37" customWidth="1"/>
    <col min="6389" max="6389" width="22.85546875" style="37" customWidth="1"/>
    <col min="6390" max="6390" width="20.7109375" style="37" customWidth="1"/>
    <col min="6391" max="6391" width="16.7109375" style="37" customWidth="1"/>
    <col min="6392" max="6631" width="10.7109375" style="37"/>
    <col min="6632" max="6636" width="15.7109375" style="37" customWidth="1"/>
    <col min="6637" max="6640" width="12.7109375" style="37" customWidth="1"/>
    <col min="6641" max="6644" width="15.7109375" style="37" customWidth="1"/>
    <col min="6645" max="6645" width="22.85546875" style="37" customWidth="1"/>
    <col min="6646" max="6646" width="20.7109375" style="37" customWidth="1"/>
    <col min="6647" max="6647" width="16.7109375" style="37" customWidth="1"/>
    <col min="6648" max="6887" width="10.7109375" style="37"/>
    <col min="6888" max="6892" width="15.7109375" style="37" customWidth="1"/>
    <col min="6893" max="6896" width="12.7109375" style="37" customWidth="1"/>
    <col min="6897" max="6900" width="15.7109375" style="37" customWidth="1"/>
    <col min="6901" max="6901" width="22.85546875" style="37" customWidth="1"/>
    <col min="6902" max="6902" width="20.7109375" style="37" customWidth="1"/>
    <col min="6903" max="6903" width="16.7109375" style="37" customWidth="1"/>
    <col min="6904" max="7143" width="10.7109375" style="37"/>
    <col min="7144" max="7148" width="15.7109375" style="37" customWidth="1"/>
    <col min="7149" max="7152" width="12.7109375" style="37" customWidth="1"/>
    <col min="7153" max="7156" width="15.7109375" style="37" customWidth="1"/>
    <col min="7157" max="7157" width="22.85546875" style="37" customWidth="1"/>
    <col min="7158" max="7158" width="20.7109375" style="37" customWidth="1"/>
    <col min="7159" max="7159" width="16.7109375" style="37" customWidth="1"/>
    <col min="7160" max="7399" width="10.7109375" style="37"/>
    <col min="7400" max="7404" width="15.7109375" style="37" customWidth="1"/>
    <col min="7405" max="7408" width="12.7109375" style="37" customWidth="1"/>
    <col min="7409" max="7412" width="15.7109375" style="37" customWidth="1"/>
    <col min="7413" max="7413" width="22.85546875" style="37" customWidth="1"/>
    <col min="7414" max="7414" width="20.7109375" style="37" customWidth="1"/>
    <col min="7415" max="7415" width="16.7109375" style="37" customWidth="1"/>
    <col min="7416" max="7655" width="10.7109375" style="37"/>
    <col min="7656" max="7660" width="15.7109375" style="37" customWidth="1"/>
    <col min="7661" max="7664" width="12.7109375" style="37" customWidth="1"/>
    <col min="7665" max="7668" width="15.7109375" style="37" customWidth="1"/>
    <col min="7669" max="7669" width="22.85546875" style="37" customWidth="1"/>
    <col min="7670" max="7670" width="20.7109375" style="37" customWidth="1"/>
    <col min="7671" max="7671" width="16.7109375" style="37" customWidth="1"/>
    <col min="7672" max="7911" width="10.7109375" style="37"/>
    <col min="7912" max="7916" width="15.7109375" style="37" customWidth="1"/>
    <col min="7917" max="7920" width="12.7109375" style="37" customWidth="1"/>
    <col min="7921" max="7924" width="15.7109375" style="37" customWidth="1"/>
    <col min="7925" max="7925" width="22.85546875" style="37" customWidth="1"/>
    <col min="7926" max="7926" width="20.7109375" style="37" customWidth="1"/>
    <col min="7927" max="7927" width="16.7109375" style="37" customWidth="1"/>
    <col min="7928" max="8167" width="10.7109375" style="37"/>
    <col min="8168" max="8172" width="15.7109375" style="37" customWidth="1"/>
    <col min="8173" max="8176" width="12.7109375" style="37" customWidth="1"/>
    <col min="8177" max="8180" width="15.7109375" style="37" customWidth="1"/>
    <col min="8181" max="8181" width="22.85546875" style="37" customWidth="1"/>
    <col min="8182" max="8182" width="20.7109375" style="37" customWidth="1"/>
    <col min="8183" max="8183" width="16.7109375" style="37" customWidth="1"/>
    <col min="8184" max="8423" width="10.7109375" style="37"/>
    <col min="8424" max="8428" width="15.7109375" style="37" customWidth="1"/>
    <col min="8429" max="8432" width="12.7109375" style="37" customWidth="1"/>
    <col min="8433" max="8436" width="15.7109375" style="37" customWidth="1"/>
    <col min="8437" max="8437" width="22.85546875" style="37" customWidth="1"/>
    <col min="8438" max="8438" width="20.7109375" style="37" customWidth="1"/>
    <col min="8439" max="8439" width="16.7109375" style="37" customWidth="1"/>
    <col min="8440" max="8679" width="10.7109375" style="37"/>
    <col min="8680" max="8684" width="15.7109375" style="37" customWidth="1"/>
    <col min="8685" max="8688" width="12.7109375" style="37" customWidth="1"/>
    <col min="8689" max="8692" width="15.7109375" style="37" customWidth="1"/>
    <col min="8693" max="8693" width="22.85546875" style="37" customWidth="1"/>
    <col min="8694" max="8694" width="20.7109375" style="37" customWidth="1"/>
    <col min="8695" max="8695" width="16.7109375" style="37" customWidth="1"/>
    <col min="8696" max="8935" width="10.7109375" style="37"/>
    <col min="8936" max="8940" width="15.7109375" style="37" customWidth="1"/>
    <col min="8941" max="8944" width="12.7109375" style="37" customWidth="1"/>
    <col min="8945" max="8948" width="15.7109375" style="37" customWidth="1"/>
    <col min="8949" max="8949" width="22.85546875" style="37" customWidth="1"/>
    <col min="8950" max="8950" width="20.7109375" style="37" customWidth="1"/>
    <col min="8951" max="8951" width="16.7109375" style="37" customWidth="1"/>
    <col min="8952" max="9191" width="10.7109375" style="37"/>
    <col min="9192" max="9196" width="15.7109375" style="37" customWidth="1"/>
    <col min="9197" max="9200" width="12.7109375" style="37" customWidth="1"/>
    <col min="9201" max="9204" width="15.7109375" style="37" customWidth="1"/>
    <col min="9205" max="9205" width="22.85546875" style="37" customWidth="1"/>
    <col min="9206" max="9206" width="20.7109375" style="37" customWidth="1"/>
    <col min="9207" max="9207" width="16.7109375" style="37" customWidth="1"/>
    <col min="9208" max="9447" width="10.7109375" style="37"/>
    <col min="9448" max="9452" width="15.7109375" style="37" customWidth="1"/>
    <col min="9453" max="9456" width="12.7109375" style="37" customWidth="1"/>
    <col min="9457" max="9460" width="15.7109375" style="37" customWidth="1"/>
    <col min="9461" max="9461" width="22.85546875" style="37" customWidth="1"/>
    <col min="9462" max="9462" width="20.7109375" style="37" customWidth="1"/>
    <col min="9463" max="9463" width="16.7109375" style="37" customWidth="1"/>
    <col min="9464" max="9703" width="10.7109375" style="37"/>
    <col min="9704" max="9708" width="15.7109375" style="37" customWidth="1"/>
    <col min="9709" max="9712" width="12.7109375" style="37" customWidth="1"/>
    <col min="9713" max="9716" width="15.7109375" style="37" customWidth="1"/>
    <col min="9717" max="9717" width="22.85546875" style="37" customWidth="1"/>
    <col min="9718" max="9718" width="20.7109375" style="37" customWidth="1"/>
    <col min="9719" max="9719" width="16.7109375" style="37" customWidth="1"/>
    <col min="9720" max="9959" width="10.7109375" style="37"/>
    <col min="9960" max="9964" width="15.7109375" style="37" customWidth="1"/>
    <col min="9965" max="9968" width="12.7109375" style="37" customWidth="1"/>
    <col min="9969" max="9972" width="15.7109375" style="37" customWidth="1"/>
    <col min="9973" max="9973" width="22.85546875" style="37" customWidth="1"/>
    <col min="9974" max="9974" width="20.7109375" style="37" customWidth="1"/>
    <col min="9975" max="9975" width="16.7109375" style="37" customWidth="1"/>
    <col min="9976" max="10215" width="10.7109375" style="37"/>
    <col min="10216" max="10220" width="15.7109375" style="37" customWidth="1"/>
    <col min="10221" max="10224" width="12.7109375" style="37" customWidth="1"/>
    <col min="10225" max="10228" width="15.7109375" style="37" customWidth="1"/>
    <col min="10229" max="10229" width="22.85546875" style="37" customWidth="1"/>
    <col min="10230" max="10230" width="20.7109375" style="37" customWidth="1"/>
    <col min="10231" max="10231" width="16.7109375" style="37" customWidth="1"/>
    <col min="10232" max="10471" width="10.7109375" style="37"/>
    <col min="10472" max="10476" width="15.7109375" style="37" customWidth="1"/>
    <col min="10477" max="10480" width="12.7109375" style="37" customWidth="1"/>
    <col min="10481" max="10484" width="15.7109375" style="37" customWidth="1"/>
    <col min="10485" max="10485" width="22.85546875" style="37" customWidth="1"/>
    <col min="10486" max="10486" width="20.7109375" style="37" customWidth="1"/>
    <col min="10487" max="10487" width="16.7109375" style="37" customWidth="1"/>
    <col min="10488" max="10727" width="10.7109375" style="37"/>
    <col min="10728" max="10732" width="15.7109375" style="37" customWidth="1"/>
    <col min="10733" max="10736" width="12.7109375" style="37" customWidth="1"/>
    <col min="10737" max="10740" width="15.7109375" style="37" customWidth="1"/>
    <col min="10741" max="10741" width="22.85546875" style="37" customWidth="1"/>
    <col min="10742" max="10742" width="20.7109375" style="37" customWidth="1"/>
    <col min="10743" max="10743" width="16.7109375" style="37" customWidth="1"/>
    <col min="10744" max="10983" width="10.7109375" style="37"/>
    <col min="10984" max="10988" width="15.7109375" style="37" customWidth="1"/>
    <col min="10989" max="10992" width="12.7109375" style="37" customWidth="1"/>
    <col min="10993" max="10996" width="15.7109375" style="37" customWidth="1"/>
    <col min="10997" max="10997" width="22.85546875" style="37" customWidth="1"/>
    <col min="10998" max="10998" width="20.7109375" style="37" customWidth="1"/>
    <col min="10999" max="10999" width="16.7109375" style="37" customWidth="1"/>
    <col min="11000" max="11239" width="10.7109375" style="37"/>
    <col min="11240" max="11244" width="15.7109375" style="37" customWidth="1"/>
    <col min="11245" max="11248" width="12.7109375" style="37" customWidth="1"/>
    <col min="11249" max="11252" width="15.7109375" style="37" customWidth="1"/>
    <col min="11253" max="11253" width="22.85546875" style="37" customWidth="1"/>
    <col min="11254" max="11254" width="20.7109375" style="37" customWidth="1"/>
    <col min="11255" max="11255" width="16.7109375" style="37" customWidth="1"/>
    <col min="11256" max="11495" width="10.7109375" style="37"/>
    <col min="11496" max="11500" width="15.7109375" style="37" customWidth="1"/>
    <col min="11501" max="11504" width="12.7109375" style="37" customWidth="1"/>
    <col min="11505" max="11508" width="15.7109375" style="37" customWidth="1"/>
    <col min="11509" max="11509" width="22.85546875" style="37" customWidth="1"/>
    <col min="11510" max="11510" width="20.7109375" style="37" customWidth="1"/>
    <col min="11511" max="11511" width="16.7109375" style="37" customWidth="1"/>
    <col min="11512" max="11751" width="10.7109375" style="37"/>
    <col min="11752" max="11756" width="15.7109375" style="37" customWidth="1"/>
    <col min="11757" max="11760" width="12.7109375" style="37" customWidth="1"/>
    <col min="11761" max="11764" width="15.7109375" style="37" customWidth="1"/>
    <col min="11765" max="11765" width="22.85546875" style="37" customWidth="1"/>
    <col min="11766" max="11766" width="20.7109375" style="37" customWidth="1"/>
    <col min="11767" max="11767" width="16.7109375" style="37" customWidth="1"/>
    <col min="11768" max="12007" width="10.7109375" style="37"/>
    <col min="12008" max="12012" width="15.7109375" style="37" customWidth="1"/>
    <col min="12013" max="12016" width="12.7109375" style="37" customWidth="1"/>
    <col min="12017" max="12020" width="15.7109375" style="37" customWidth="1"/>
    <col min="12021" max="12021" width="22.85546875" style="37" customWidth="1"/>
    <col min="12022" max="12022" width="20.7109375" style="37" customWidth="1"/>
    <col min="12023" max="12023" width="16.7109375" style="37" customWidth="1"/>
    <col min="12024" max="12263" width="10.7109375" style="37"/>
    <col min="12264" max="12268" width="15.7109375" style="37" customWidth="1"/>
    <col min="12269" max="12272" width="12.7109375" style="37" customWidth="1"/>
    <col min="12273" max="12276" width="15.7109375" style="37" customWidth="1"/>
    <col min="12277" max="12277" width="22.85546875" style="37" customWidth="1"/>
    <col min="12278" max="12278" width="20.7109375" style="37" customWidth="1"/>
    <col min="12279" max="12279" width="16.7109375" style="37" customWidth="1"/>
    <col min="12280" max="12519" width="10.7109375" style="37"/>
    <col min="12520" max="12524" width="15.7109375" style="37" customWidth="1"/>
    <col min="12525" max="12528" width="12.7109375" style="37" customWidth="1"/>
    <col min="12529" max="12532" width="15.7109375" style="37" customWidth="1"/>
    <col min="12533" max="12533" width="22.85546875" style="37" customWidth="1"/>
    <col min="12534" max="12534" width="20.7109375" style="37" customWidth="1"/>
    <col min="12535" max="12535" width="16.7109375" style="37" customWidth="1"/>
    <col min="12536" max="12775" width="10.7109375" style="37"/>
    <col min="12776" max="12780" width="15.7109375" style="37" customWidth="1"/>
    <col min="12781" max="12784" width="12.7109375" style="37" customWidth="1"/>
    <col min="12785" max="12788" width="15.7109375" style="37" customWidth="1"/>
    <col min="12789" max="12789" width="22.85546875" style="37" customWidth="1"/>
    <col min="12790" max="12790" width="20.7109375" style="37" customWidth="1"/>
    <col min="12791" max="12791" width="16.7109375" style="37" customWidth="1"/>
    <col min="12792" max="13031" width="10.7109375" style="37"/>
    <col min="13032" max="13036" width="15.7109375" style="37" customWidth="1"/>
    <col min="13037" max="13040" width="12.7109375" style="37" customWidth="1"/>
    <col min="13041" max="13044" width="15.7109375" style="37" customWidth="1"/>
    <col min="13045" max="13045" width="22.85546875" style="37" customWidth="1"/>
    <col min="13046" max="13046" width="20.7109375" style="37" customWidth="1"/>
    <col min="13047" max="13047" width="16.7109375" style="37" customWidth="1"/>
    <col min="13048" max="13287" width="10.7109375" style="37"/>
    <col min="13288" max="13292" width="15.7109375" style="37" customWidth="1"/>
    <col min="13293" max="13296" width="12.7109375" style="37" customWidth="1"/>
    <col min="13297" max="13300" width="15.7109375" style="37" customWidth="1"/>
    <col min="13301" max="13301" width="22.85546875" style="37" customWidth="1"/>
    <col min="13302" max="13302" width="20.7109375" style="37" customWidth="1"/>
    <col min="13303" max="13303" width="16.7109375" style="37" customWidth="1"/>
    <col min="13304" max="13543" width="10.7109375" style="37"/>
    <col min="13544" max="13548" width="15.7109375" style="37" customWidth="1"/>
    <col min="13549" max="13552" width="12.7109375" style="37" customWidth="1"/>
    <col min="13553" max="13556" width="15.7109375" style="37" customWidth="1"/>
    <col min="13557" max="13557" width="22.85546875" style="37" customWidth="1"/>
    <col min="13558" max="13558" width="20.7109375" style="37" customWidth="1"/>
    <col min="13559" max="13559" width="16.7109375" style="37" customWidth="1"/>
    <col min="13560" max="13799" width="10.7109375" style="37"/>
    <col min="13800" max="13804" width="15.7109375" style="37" customWidth="1"/>
    <col min="13805" max="13808" width="12.7109375" style="37" customWidth="1"/>
    <col min="13809" max="13812" width="15.7109375" style="37" customWidth="1"/>
    <col min="13813" max="13813" width="22.85546875" style="37" customWidth="1"/>
    <col min="13814" max="13814" width="20.7109375" style="37" customWidth="1"/>
    <col min="13815" max="13815" width="16.7109375" style="37" customWidth="1"/>
    <col min="13816" max="14055" width="10.7109375" style="37"/>
    <col min="14056" max="14060" width="15.7109375" style="37" customWidth="1"/>
    <col min="14061" max="14064" width="12.7109375" style="37" customWidth="1"/>
    <col min="14065" max="14068" width="15.7109375" style="37" customWidth="1"/>
    <col min="14069" max="14069" width="22.85546875" style="37" customWidth="1"/>
    <col min="14070" max="14070" width="20.7109375" style="37" customWidth="1"/>
    <col min="14071" max="14071" width="16.7109375" style="37" customWidth="1"/>
    <col min="14072" max="14311" width="10.7109375" style="37"/>
    <col min="14312" max="14316" width="15.7109375" style="37" customWidth="1"/>
    <col min="14317" max="14320" width="12.7109375" style="37" customWidth="1"/>
    <col min="14321" max="14324" width="15.7109375" style="37" customWidth="1"/>
    <col min="14325" max="14325" width="22.85546875" style="37" customWidth="1"/>
    <col min="14326" max="14326" width="20.7109375" style="37" customWidth="1"/>
    <col min="14327" max="14327" width="16.7109375" style="37" customWidth="1"/>
    <col min="14328" max="14567" width="10.7109375" style="37"/>
    <col min="14568" max="14572" width="15.7109375" style="37" customWidth="1"/>
    <col min="14573" max="14576" width="12.7109375" style="37" customWidth="1"/>
    <col min="14577" max="14580" width="15.7109375" style="37" customWidth="1"/>
    <col min="14581" max="14581" width="22.85546875" style="37" customWidth="1"/>
    <col min="14582" max="14582" width="20.7109375" style="37" customWidth="1"/>
    <col min="14583" max="14583" width="16.7109375" style="37" customWidth="1"/>
    <col min="14584" max="14823" width="10.7109375" style="37"/>
    <col min="14824" max="14828" width="15.7109375" style="37" customWidth="1"/>
    <col min="14829" max="14832" width="12.7109375" style="37" customWidth="1"/>
    <col min="14833" max="14836" width="15.7109375" style="37" customWidth="1"/>
    <col min="14837" max="14837" width="22.85546875" style="37" customWidth="1"/>
    <col min="14838" max="14838" width="20.7109375" style="37" customWidth="1"/>
    <col min="14839" max="14839" width="16.7109375" style="37" customWidth="1"/>
    <col min="14840" max="15079" width="10.7109375" style="37"/>
    <col min="15080" max="15084" width="15.7109375" style="37" customWidth="1"/>
    <col min="15085" max="15088" width="12.7109375" style="37" customWidth="1"/>
    <col min="15089" max="15092" width="15.7109375" style="37" customWidth="1"/>
    <col min="15093" max="15093" width="22.85546875" style="37" customWidth="1"/>
    <col min="15094" max="15094" width="20.7109375" style="37" customWidth="1"/>
    <col min="15095" max="15095" width="16.7109375" style="37" customWidth="1"/>
    <col min="15096" max="15335" width="10.7109375" style="37"/>
    <col min="15336" max="15340" width="15.7109375" style="37" customWidth="1"/>
    <col min="15341" max="15344" width="12.7109375" style="37" customWidth="1"/>
    <col min="15345" max="15348" width="15.7109375" style="37" customWidth="1"/>
    <col min="15349" max="15349" width="22.85546875" style="37" customWidth="1"/>
    <col min="15350" max="15350" width="20.7109375" style="37" customWidth="1"/>
    <col min="15351" max="15351" width="16.7109375" style="37" customWidth="1"/>
    <col min="15352" max="15591" width="10.7109375" style="37"/>
    <col min="15592" max="15596" width="15.7109375" style="37" customWidth="1"/>
    <col min="15597" max="15600" width="12.7109375" style="37" customWidth="1"/>
    <col min="15601" max="15604" width="15.7109375" style="37" customWidth="1"/>
    <col min="15605" max="15605" width="22.85546875" style="37" customWidth="1"/>
    <col min="15606" max="15606" width="20.7109375" style="37" customWidth="1"/>
    <col min="15607" max="15607" width="16.7109375" style="37" customWidth="1"/>
    <col min="15608" max="15847" width="10.7109375" style="37"/>
    <col min="15848" max="15852" width="15.7109375" style="37" customWidth="1"/>
    <col min="15853" max="15856" width="12.7109375" style="37" customWidth="1"/>
    <col min="15857" max="15860" width="15.7109375" style="37" customWidth="1"/>
    <col min="15861" max="15861" width="22.85546875" style="37" customWidth="1"/>
    <col min="15862" max="15862" width="20.7109375" style="37" customWidth="1"/>
    <col min="15863" max="15863" width="16.7109375" style="37" customWidth="1"/>
    <col min="15864" max="16103" width="10.7109375" style="37"/>
    <col min="16104" max="16108" width="15.7109375" style="37" customWidth="1"/>
    <col min="16109" max="16112" width="12.7109375" style="37" customWidth="1"/>
    <col min="16113" max="16116" width="15.7109375" style="37" customWidth="1"/>
    <col min="16117" max="16117" width="22.85546875" style="37" customWidth="1"/>
    <col min="16118" max="16118" width="20.7109375" style="37" customWidth="1"/>
    <col min="16119" max="16119" width="16.7109375" style="37" customWidth="1"/>
    <col min="16120" max="16384" width="10.7109375" style="37"/>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290" t="s">
        <v>302</v>
      </c>
      <c r="B6" s="290"/>
      <c r="C6" s="290"/>
      <c r="D6" s="290"/>
      <c r="E6" s="290"/>
      <c r="F6" s="290"/>
      <c r="G6" s="290"/>
      <c r="H6" s="290"/>
      <c r="I6" s="290"/>
      <c r="J6" s="290"/>
      <c r="K6" s="290"/>
      <c r="L6" s="290"/>
      <c r="M6" s="290"/>
      <c r="N6" s="290"/>
    </row>
    <row r="7" spans="1:14" s="11" customFormat="1" x14ac:dyDescent="0.2">
      <c r="A7" s="16"/>
      <c r="B7" s="16"/>
      <c r="I7" s="15"/>
    </row>
    <row r="8" spans="1:14" s="11" customFormat="1" ht="18.75" x14ac:dyDescent="0.2">
      <c r="A8" s="294" t="s">
        <v>7</v>
      </c>
      <c r="B8" s="294"/>
      <c r="C8" s="294"/>
      <c r="D8" s="294"/>
      <c r="E8" s="294"/>
      <c r="F8" s="294"/>
      <c r="G8" s="294"/>
      <c r="H8" s="294"/>
      <c r="I8" s="294"/>
      <c r="J8" s="294"/>
      <c r="K8" s="294"/>
      <c r="L8" s="294"/>
      <c r="M8" s="294"/>
      <c r="N8" s="294"/>
    </row>
    <row r="9" spans="1:14" s="11" customFormat="1" ht="18.75" x14ac:dyDescent="0.2">
      <c r="A9" s="294"/>
      <c r="B9" s="294"/>
      <c r="C9" s="294"/>
      <c r="D9" s="294"/>
      <c r="E9" s="294"/>
      <c r="F9" s="294"/>
      <c r="G9" s="294"/>
      <c r="H9" s="294"/>
      <c r="I9" s="294"/>
      <c r="J9" s="294"/>
      <c r="K9" s="294"/>
      <c r="L9" s="294"/>
      <c r="M9" s="294"/>
      <c r="N9" s="294"/>
    </row>
    <row r="10" spans="1:14" s="11" customFormat="1" ht="18.75" customHeight="1" x14ac:dyDescent="0.2">
      <c r="A10" s="293" t="str">
        <f>'1. паспорт описание'!A9:D9</f>
        <v>О_0000000829</v>
      </c>
      <c r="B10" s="293"/>
      <c r="C10" s="293"/>
      <c r="D10" s="293"/>
      <c r="E10" s="293"/>
      <c r="F10" s="293"/>
      <c r="G10" s="293"/>
      <c r="H10" s="293"/>
      <c r="I10" s="293"/>
      <c r="J10" s="293"/>
      <c r="K10" s="293"/>
      <c r="L10" s="293"/>
      <c r="M10" s="293"/>
      <c r="N10" s="293"/>
    </row>
    <row r="11" spans="1:14" s="11" customFormat="1" ht="18.75" customHeight="1" x14ac:dyDescent="0.2">
      <c r="A11" s="291" t="s">
        <v>6</v>
      </c>
      <c r="B11" s="291"/>
      <c r="C11" s="291"/>
      <c r="D11" s="291"/>
      <c r="E11" s="291"/>
      <c r="F11" s="291"/>
      <c r="G11" s="291"/>
      <c r="H11" s="291"/>
      <c r="I11" s="291"/>
      <c r="J11" s="291"/>
      <c r="K11" s="291"/>
      <c r="L11" s="291"/>
      <c r="M11" s="291"/>
      <c r="N11" s="291"/>
    </row>
    <row r="12" spans="1:14" s="8" customFormat="1" ht="15.75" customHeight="1" x14ac:dyDescent="0.2">
      <c r="A12" s="296"/>
      <c r="B12" s="296"/>
      <c r="C12" s="296"/>
      <c r="D12" s="296"/>
      <c r="E12" s="296"/>
      <c r="F12" s="296"/>
      <c r="G12" s="296"/>
      <c r="H12" s="296"/>
      <c r="I12" s="296"/>
      <c r="J12" s="296"/>
      <c r="K12" s="296"/>
      <c r="L12" s="296"/>
      <c r="M12" s="296"/>
      <c r="N12" s="296"/>
    </row>
    <row r="13" spans="1:14" s="2" customFormat="1" ht="18.75" x14ac:dyDescent="0.2">
      <c r="A13" s="293" t="str">
        <f>'1. паспорт описание'!A12:D12</f>
        <v>Приобретение информационно-вычислительной техники</v>
      </c>
      <c r="B13" s="293"/>
      <c r="C13" s="293"/>
      <c r="D13" s="293"/>
      <c r="E13" s="293"/>
      <c r="F13" s="293"/>
      <c r="G13" s="293"/>
      <c r="H13" s="293"/>
      <c r="I13" s="293"/>
      <c r="J13" s="293"/>
      <c r="K13" s="293"/>
      <c r="L13" s="293"/>
      <c r="M13" s="293"/>
      <c r="N13" s="293"/>
    </row>
    <row r="14" spans="1:14" s="2" customFormat="1" ht="15" customHeight="1" x14ac:dyDescent="0.2">
      <c r="A14" s="291" t="s">
        <v>5</v>
      </c>
      <c r="B14" s="291"/>
      <c r="C14" s="291"/>
      <c r="D14" s="291"/>
      <c r="E14" s="291"/>
      <c r="F14" s="291"/>
      <c r="G14" s="291"/>
      <c r="H14" s="291"/>
      <c r="I14" s="291"/>
      <c r="J14" s="291"/>
      <c r="K14" s="291"/>
      <c r="L14" s="291"/>
      <c r="M14" s="291"/>
      <c r="N14" s="291"/>
    </row>
    <row r="15" spans="1:14" s="2" customFormat="1" ht="15" customHeight="1" x14ac:dyDescent="0.2">
      <c r="A15" s="301"/>
      <c r="B15" s="301"/>
      <c r="C15" s="301"/>
      <c r="D15" s="301"/>
      <c r="E15" s="301"/>
      <c r="F15" s="301"/>
      <c r="G15" s="301"/>
      <c r="H15" s="301"/>
      <c r="I15" s="301"/>
      <c r="J15" s="301"/>
      <c r="K15" s="301"/>
      <c r="L15" s="301"/>
      <c r="M15" s="301"/>
      <c r="N15" s="301"/>
    </row>
    <row r="16" spans="1:14" s="2" customFormat="1" ht="15" customHeight="1" x14ac:dyDescent="0.2">
      <c r="A16" s="293" t="s">
        <v>140</v>
      </c>
      <c r="B16" s="293"/>
      <c r="C16" s="293"/>
      <c r="D16" s="293"/>
      <c r="E16" s="293"/>
      <c r="F16" s="293"/>
      <c r="G16" s="293"/>
      <c r="H16" s="293"/>
      <c r="I16" s="293"/>
      <c r="J16" s="293"/>
      <c r="K16" s="293"/>
      <c r="L16" s="293"/>
      <c r="M16" s="293"/>
      <c r="N16" s="293"/>
    </row>
    <row r="17" spans="1:107" s="45" customFormat="1" ht="21" customHeight="1" x14ac:dyDescent="0.25">
      <c r="A17" s="302"/>
      <c r="B17" s="302"/>
      <c r="C17" s="302"/>
      <c r="D17" s="302"/>
      <c r="E17" s="302"/>
      <c r="F17" s="302"/>
      <c r="G17" s="302"/>
      <c r="H17" s="302"/>
      <c r="I17" s="302"/>
      <c r="J17" s="302"/>
      <c r="K17" s="302"/>
      <c r="L17" s="302"/>
      <c r="M17" s="302"/>
      <c r="N17" s="302"/>
    </row>
    <row r="18" spans="1:107" ht="46.5" customHeight="1" x14ac:dyDescent="0.25">
      <c r="A18" s="315" t="s">
        <v>4</v>
      </c>
      <c r="B18" s="305" t="s">
        <v>158</v>
      </c>
      <c r="C18" s="308" t="s">
        <v>72</v>
      </c>
      <c r="D18" s="309"/>
      <c r="E18" s="312" t="s">
        <v>56</v>
      </c>
      <c r="F18" s="308" t="s">
        <v>154</v>
      </c>
      <c r="G18" s="309"/>
      <c r="H18" s="308" t="s">
        <v>82</v>
      </c>
      <c r="I18" s="309"/>
      <c r="J18" s="312" t="s">
        <v>55</v>
      </c>
      <c r="K18" s="308" t="s">
        <v>54</v>
      </c>
      <c r="L18" s="309"/>
      <c r="M18" s="308" t="s">
        <v>153</v>
      </c>
      <c r="N18" s="309"/>
    </row>
    <row r="19" spans="1:107" ht="204.75" customHeight="1" x14ac:dyDescent="0.25">
      <c r="A19" s="316"/>
      <c r="B19" s="318"/>
      <c r="C19" s="310"/>
      <c r="D19" s="311"/>
      <c r="E19" s="313"/>
      <c r="F19" s="310"/>
      <c r="G19" s="311"/>
      <c r="H19" s="310"/>
      <c r="I19" s="311"/>
      <c r="J19" s="314"/>
      <c r="K19" s="310"/>
      <c r="L19" s="311"/>
      <c r="M19" s="310"/>
      <c r="N19" s="311"/>
    </row>
    <row r="20" spans="1:107" ht="51.75" customHeight="1" x14ac:dyDescent="0.25">
      <c r="A20" s="317"/>
      <c r="B20" s="306"/>
      <c r="C20" s="93" t="s">
        <v>52</v>
      </c>
      <c r="D20" s="93" t="s">
        <v>53</v>
      </c>
      <c r="E20" s="314"/>
      <c r="F20" s="93" t="s">
        <v>52</v>
      </c>
      <c r="G20" s="93" t="s">
        <v>53</v>
      </c>
      <c r="H20" s="93" t="s">
        <v>52</v>
      </c>
      <c r="I20" s="93" t="s">
        <v>53</v>
      </c>
      <c r="J20" s="93" t="s">
        <v>52</v>
      </c>
      <c r="K20" s="93" t="s">
        <v>52</v>
      </c>
      <c r="L20" s="93" t="s">
        <v>53</v>
      </c>
      <c r="M20" s="93" t="s">
        <v>52</v>
      </c>
      <c r="N20" s="93" t="s">
        <v>53</v>
      </c>
    </row>
    <row r="21" spans="1:107" x14ac:dyDescent="0.25">
      <c r="A21" s="48">
        <v>1</v>
      </c>
      <c r="B21" s="48">
        <v>2</v>
      </c>
      <c r="C21" s="48">
        <v>3</v>
      </c>
      <c r="D21" s="48">
        <v>4</v>
      </c>
      <c r="E21" s="48">
        <v>5</v>
      </c>
      <c r="F21" s="48">
        <v>6</v>
      </c>
      <c r="G21" s="48">
        <v>7</v>
      </c>
      <c r="H21" s="48">
        <v>8</v>
      </c>
      <c r="I21" s="48">
        <v>9</v>
      </c>
      <c r="J21" s="48">
        <v>10</v>
      </c>
      <c r="K21" s="48">
        <v>11</v>
      </c>
      <c r="L21" s="48">
        <v>12</v>
      </c>
      <c r="M21" s="48">
        <v>13</v>
      </c>
      <c r="N21" s="48">
        <v>14</v>
      </c>
    </row>
    <row r="22" spans="1:107" s="45" customFormat="1" ht="63" customHeight="1" x14ac:dyDescent="0.25">
      <c r="A22" s="303">
        <v>1</v>
      </c>
      <c r="B22" s="305" t="s">
        <v>165</v>
      </c>
      <c r="C22" s="111" t="s">
        <v>126</v>
      </c>
      <c r="D22" s="111" t="s">
        <v>126</v>
      </c>
      <c r="E22" s="111" t="s">
        <v>126</v>
      </c>
      <c r="F22" s="111" t="s">
        <v>126</v>
      </c>
      <c r="G22" s="111" t="s">
        <v>126</v>
      </c>
      <c r="H22" s="111" t="s">
        <v>126</v>
      </c>
      <c r="I22" s="111" t="s">
        <v>126</v>
      </c>
      <c r="J22" s="46" t="s">
        <v>126</v>
      </c>
      <c r="K22" s="46" t="s">
        <v>126</v>
      </c>
      <c r="L22" s="47" t="s">
        <v>126</v>
      </c>
      <c r="M22" s="47" t="s">
        <v>126</v>
      </c>
      <c r="N22" s="47" t="s">
        <v>126</v>
      </c>
    </row>
    <row r="23" spans="1:107" s="45" customFormat="1" ht="63" customHeight="1" x14ac:dyDescent="0.25">
      <c r="A23" s="304"/>
      <c r="B23" s="306"/>
      <c r="C23" s="111" t="s">
        <v>126</v>
      </c>
      <c r="D23" s="111" t="s">
        <v>126</v>
      </c>
      <c r="E23" s="111" t="s">
        <v>126</v>
      </c>
      <c r="F23" s="111" t="s">
        <v>126</v>
      </c>
      <c r="G23" s="111" t="s">
        <v>126</v>
      </c>
      <c r="H23" s="111" t="s">
        <v>126</v>
      </c>
      <c r="I23" s="111" t="s">
        <v>126</v>
      </c>
      <c r="J23" s="46" t="s">
        <v>126</v>
      </c>
      <c r="K23" s="46" t="s">
        <v>126</v>
      </c>
      <c r="L23" s="47" t="s">
        <v>126</v>
      </c>
      <c r="M23" s="47" t="s">
        <v>126</v>
      </c>
      <c r="N23" s="47" t="s">
        <v>126</v>
      </c>
    </row>
    <row r="24" spans="1:107" ht="63" x14ac:dyDescent="0.25">
      <c r="A24" s="47">
        <v>2</v>
      </c>
      <c r="B24" s="81" t="s">
        <v>165</v>
      </c>
      <c r="C24" s="111" t="s">
        <v>126</v>
      </c>
      <c r="D24" s="111" t="s">
        <v>126</v>
      </c>
      <c r="E24" s="111" t="s">
        <v>126</v>
      </c>
      <c r="F24" s="111" t="s">
        <v>126</v>
      </c>
      <c r="G24" s="111" t="s">
        <v>126</v>
      </c>
      <c r="H24" s="111" t="s">
        <v>126</v>
      </c>
      <c r="I24" s="111" t="s">
        <v>126</v>
      </c>
      <c r="J24" s="46" t="s">
        <v>126</v>
      </c>
      <c r="K24" s="46" t="s">
        <v>126</v>
      </c>
      <c r="L24" s="47" t="s">
        <v>126</v>
      </c>
      <c r="M24" s="47" t="s">
        <v>126</v>
      </c>
      <c r="N24" s="47" t="s">
        <v>126</v>
      </c>
    </row>
    <row r="25" spans="1:107" s="43" customFormat="1" ht="12.75" x14ac:dyDescent="0.2">
      <c r="C25" s="44"/>
      <c r="D25" s="44"/>
      <c r="J25" s="44"/>
    </row>
    <row r="26" spans="1:107" s="43" customFormat="1" x14ac:dyDescent="0.25">
      <c r="C26" s="41" t="s">
        <v>51</v>
      </c>
      <c r="D26" s="41"/>
      <c r="E26" s="41"/>
      <c r="F26" s="41"/>
      <c r="G26" s="41"/>
      <c r="H26" s="41"/>
      <c r="I26" s="41"/>
      <c r="J26" s="41"/>
      <c r="K26" s="41"/>
      <c r="L26" s="41"/>
      <c r="M26" s="41"/>
      <c r="N26" s="41"/>
    </row>
    <row r="27" spans="1:107" x14ac:dyDescent="0.25">
      <c r="C27" s="307" t="s">
        <v>170</v>
      </c>
      <c r="D27" s="307"/>
      <c r="E27" s="307"/>
      <c r="F27" s="307"/>
      <c r="G27" s="307"/>
      <c r="H27" s="307"/>
      <c r="I27" s="307"/>
      <c r="J27" s="307"/>
      <c r="K27" s="307"/>
      <c r="L27" s="307"/>
      <c r="M27" s="307"/>
      <c r="N27" s="307"/>
    </row>
    <row r="28" spans="1:107" x14ac:dyDescent="0.25">
      <c r="C28" s="41"/>
      <c r="D28" s="41"/>
      <c r="E28" s="41"/>
      <c r="F28" s="41"/>
      <c r="G28" s="41"/>
      <c r="H28" s="41"/>
      <c r="I28" s="41"/>
      <c r="J28" s="41"/>
      <c r="K28" s="41"/>
      <c r="L28" s="41"/>
      <c r="M28" s="41"/>
      <c r="N28" s="41"/>
      <c r="O28" s="41"/>
      <c r="P28" s="41"/>
      <c r="AH28" s="41"/>
      <c r="AI28" s="41"/>
      <c r="AJ28" s="41"/>
      <c r="AK28" s="41"/>
      <c r="AL28" s="41"/>
      <c r="AM28" s="41"/>
      <c r="AN28" s="41"/>
      <c r="AO28" s="41"/>
      <c r="AP28" s="41"/>
      <c r="AQ28" s="41"/>
      <c r="AR28" s="41"/>
      <c r="AS28" s="41"/>
      <c r="AT28" s="41"/>
      <c r="AU28" s="41"/>
      <c r="AV28" s="41"/>
      <c r="AW28" s="41"/>
      <c r="AX28" s="41"/>
      <c r="AY28" s="41"/>
      <c r="AZ28" s="41"/>
      <c r="BA28" s="41"/>
      <c r="BB28" s="41"/>
      <c r="BC28" s="41"/>
      <c r="BD28" s="41"/>
      <c r="BE28" s="41"/>
      <c r="BF28" s="41"/>
      <c r="BG28" s="41"/>
      <c r="BH28" s="41"/>
      <c r="BI28" s="41"/>
      <c r="BJ28" s="41"/>
      <c r="BK28" s="41"/>
      <c r="BL28" s="41"/>
      <c r="BM28" s="41"/>
      <c r="BN28" s="41"/>
      <c r="BO28" s="41"/>
      <c r="BP28" s="41"/>
      <c r="BQ28" s="41"/>
      <c r="BR28" s="41"/>
      <c r="BS28" s="41"/>
      <c r="BT28" s="41"/>
      <c r="BU28" s="41"/>
      <c r="BV28" s="41"/>
      <c r="BW28" s="41"/>
      <c r="BX28" s="41"/>
      <c r="BY28" s="41"/>
      <c r="BZ28" s="41"/>
      <c r="CA28" s="41"/>
      <c r="CB28" s="41"/>
      <c r="CC28" s="41"/>
      <c r="CD28" s="41"/>
      <c r="CE28" s="41"/>
      <c r="CF28" s="41"/>
      <c r="CG28" s="41"/>
      <c r="CH28" s="41"/>
      <c r="CI28" s="41"/>
      <c r="CJ28" s="41"/>
      <c r="CK28" s="41"/>
      <c r="CL28" s="41"/>
      <c r="CM28" s="41"/>
      <c r="CN28" s="41"/>
      <c r="CO28" s="41"/>
      <c r="CP28" s="41"/>
      <c r="CQ28" s="41"/>
      <c r="CR28" s="41"/>
      <c r="CS28" s="41"/>
      <c r="CT28" s="41"/>
      <c r="CU28" s="41"/>
      <c r="CV28" s="41"/>
      <c r="CW28" s="41"/>
      <c r="CX28" s="41"/>
      <c r="CY28" s="41"/>
      <c r="CZ28" s="41"/>
      <c r="DA28" s="41"/>
      <c r="DB28" s="41"/>
      <c r="DC28" s="41"/>
    </row>
    <row r="29" spans="1:107" x14ac:dyDescent="0.25">
      <c r="C29" s="40" t="s">
        <v>139</v>
      </c>
      <c r="D29" s="40"/>
      <c r="E29" s="40"/>
      <c r="F29" s="40"/>
      <c r="G29" s="38"/>
      <c r="H29" s="38"/>
      <c r="I29" s="40"/>
      <c r="J29" s="40"/>
      <c r="K29" s="40"/>
      <c r="L29" s="40"/>
      <c r="M29" s="40"/>
      <c r="N29" s="40"/>
      <c r="O29" s="42"/>
      <c r="P29" s="42"/>
      <c r="AH29" s="42"/>
      <c r="AI29" s="42"/>
      <c r="AJ29" s="42"/>
      <c r="AK29" s="42"/>
      <c r="AL29" s="42"/>
      <c r="AM29" s="42"/>
      <c r="AN29" s="42"/>
      <c r="AO29" s="42"/>
      <c r="AP29" s="42"/>
      <c r="AQ29" s="42"/>
      <c r="AR29" s="42"/>
      <c r="AS29" s="42"/>
      <c r="AT29" s="42"/>
      <c r="AU29" s="42"/>
      <c r="AV29" s="42"/>
      <c r="AW29" s="42"/>
      <c r="AX29" s="42"/>
      <c r="AY29" s="42"/>
      <c r="AZ29" s="42"/>
      <c r="BA29" s="42"/>
      <c r="BB29" s="42"/>
      <c r="BC29" s="42"/>
      <c r="BD29" s="42"/>
      <c r="BE29" s="42"/>
      <c r="BF29" s="42"/>
      <c r="BG29" s="42"/>
      <c r="BH29" s="42"/>
      <c r="BI29" s="42"/>
      <c r="BJ29" s="42"/>
      <c r="BK29" s="42"/>
      <c r="BL29" s="42"/>
      <c r="BM29" s="42"/>
      <c r="BN29" s="42"/>
      <c r="BO29" s="42"/>
      <c r="BP29" s="42"/>
      <c r="BQ29" s="42"/>
      <c r="BR29" s="42"/>
      <c r="BS29" s="42"/>
      <c r="BT29" s="42"/>
      <c r="BU29" s="42"/>
      <c r="BV29" s="42"/>
      <c r="BW29" s="42"/>
      <c r="BX29" s="42"/>
      <c r="BY29" s="42"/>
      <c r="BZ29" s="42"/>
      <c r="CA29" s="42"/>
      <c r="CB29" s="42"/>
      <c r="CC29" s="42"/>
      <c r="CD29" s="42"/>
      <c r="CE29" s="42"/>
      <c r="CF29" s="42"/>
      <c r="CG29" s="42"/>
      <c r="CH29" s="42"/>
      <c r="CI29" s="42"/>
      <c r="CJ29" s="42"/>
      <c r="CK29" s="42"/>
      <c r="CL29" s="42"/>
      <c r="CM29" s="42"/>
      <c r="CN29" s="42"/>
      <c r="CO29" s="42"/>
      <c r="CP29" s="42"/>
      <c r="CQ29" s="42"/>
      <c r="CR29" s="42"/>
      <c r="CS29" s="42"/>
      <c r="CT29" s="42"/>
      <c r="CU29" s="42"/>
      <c r="CV29" s="42"/>
      <c r="CW29" s="42"/>
      <c r="CX29" s="42"/>
      <c r="CY29" s="42"/>
      <c r="CZ29" s="42"/>
      <c r="DA29" s="42"/>
      <c r="DB29" s="42"/>
      <c r="DC29" s="42"/>
    </row>
    <row r="30" spans="1:107" x14ac:dyDescent="0.25">
      <c r="C30" s="40" t="s">
        <v>50</v>
      </c>
      <c r="D30" s="40"/>
      <c r="E30" s="40"/>
      <c r="F30" s="40"/>
      <c r="G30" s="38"/>
      <c r="H30" s="38"/>
      <c r="I30" s="40"/>
      <c r="J30" s="40"/>
      <c r="K30" s="40"/>
      <c r="L30" s="40"/>
      <c r="M30" s="40"/>
      <c r="N30" s="40"/>
      <c r="AH30" s="41"/>
      <c r="AI30" s="41"/>
      <c r="AJ30" s="41"/>
      <c r="AK30" s="41"/>
      <c r="AL30" s="41"/>
      <c r="AM30" s="41"/>
      <c r="AN30" s="41"/>
      <c r="AO30" s="41"/>
      <c r="AP30" s="41"/>
      <c r="AQ30" s="41"/>
      <c r="AR30" s="41"/>
      <c r="AS30" s="41"/>
      <c r="AT30" s="41"/>
      <c r="AU30" s="41"/>
      <c r="AV30" s="41"/>
      <c r="AW30" s="41"/>
      <c r="AX30" s="41"/>
      <c r="AY30" s="41"/>
      <c r="AZ30" s="41"/>
      <c r="BA30" s="41"/>
      <c r="BB30" s="41"/>
      <c r="BC30" s="41"/>
      <c r="BD30" s="41"/>
      <c r="BE30" s="41"/>
      <c r="BF30" s="41"/>
      <c r="BG30" s="41"/>
      <c r="BH30" s="41"/>
      <c r="BI30" s="41"/>
      <c r="BJ30" s="41"/>
      <c r="BK30" s="41"/>
      <c r="BL30" s="41"/>
      <c r="BM30" s="41"/>
      <c r="BN30" s="41"/>
      <c r="BO30" s="41"/>
      <c r="BP30" s="41"/>
      <c r="BQ30" s="41"/>
      <c r="BR30" s="41"/>
      <c r="BS30" s="41"/>
      <c r="BT30" s="41"/>
      <c r="BU30" s="41"/>
      <c r="BV30" s="41"/>
      <c r="BW30" s="41"/>
      <c r="BX30" s="41"/>
      <c r="BY30" s="41"/>
      <c r="BZ30" s="41"/>
      <c r="CA30" s="41"/>
      <c r="CB30" s="41"/>
      <c r="CC30" s="41"/>
      <c r="CD30" s="41"/>
      <c r="CE30" s="41"/>
      <c r="CF30" s="41"/>
      <c r="CG30" s="41"/>
      <c r="CH30" s="41"/>
      <c r="CI30" s="41"/>
      <c r="CJ30" s="41"/>
      <c r="CK30" s="41"/>
      <c r="CL30" s="41"/>
      <c r="CM30" s="41"/>
      <c r="CN30" s="41"/>
      <c r="CO30" s="41"/>
      <c r="CP30" s="41"/>
      <c r="CQ30" s="41"/>
      <c r="CR30" s="41"/>
      <c r="CS30" s="41"/>
      <c r="CT30" s="41"/>
      <c r="CU30" s="41"/>
      <c r="CV30" s="41"/>
      <c r="CW30" s="41"/>
      <c r="CX30" s="41"/>
      <c r="CY30" s="41"/>
      <c r="CZ30" s="41"/>
      <c r="DA30" s="41"/>
      <c r="DB30" s="41"/>
      <c r="DC30" s="41"/>
    </row>
    <row r="31" spans="1:107" s="38" customFormat="1" x14ac:dyDescent="0.25">
      <c r="C31" s="40" t="s">
        <v>49</v>
      </c>
      <c r="D31" s="40"/>
      <c r="E31" s="40"/>
      <c r="F31" s="40"/>
      <c r="I31" s="40"/>
      <c r="J31" s="40"/>
      <c r="K31" s="40"/>
      <c r="L31" s="40"/>
      <c r="M31" s="40"/>
      <c r="N31" s="40"/>
      <c r="AH31" s="40"/>
      <c r="AI31" s="40"/>
      <c r="AJ31" s="40"/>
      <c r="AK31" s="40"/>
      <c r="AL31" s="40"/>
      <c r="AM31" s="40"/>
      <c r="AN31" s="40"/>
      <c r="AO31" s="40"/>
      <c r="AP31" s="40"/>
      <c r="AQ31" s="40"/>
      <c r="AR31" s="40"/>
      <c r="AS31" s="40"/>
      <c r="AT31" s="40"/>
      <c r="AU31" s="40"/>
      <c r="AV31" s="40"/>
      <c r="AW31" s="40"/>
      <c r="AX31" s="40"/>
      <c r="AY31" s="40"/>
      <c r="AZ31" s="40"/>
      <c r="BA31" s="40"/>
      <c r="BB31" s="40"/>
      <c r="BC31" s="40"/>
      <c r="BD31" s="40"/>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row>
    <row r="32" spans="1:107" s="38" customFormat="1" x14ac:dyDescent="0.25">
      <c r="C32" s="40" t="s">
        <v>48</v>
      </c>
      <c r="D32" s="40"/>
      <c r="E32" s="40"/>
      <c r="F32" s="40"/>
      <c r="I32" s="40"/>
      <c r="J32" s="40"/>
      <c r="K32" s="40"/>
      <c r="L32" s="40"/>
      <c r="M32" s="40"/>
      <c r="N32" s="40"/>
      <c r="O32" s="40"/>
      <c r="P32" s="40"/>
      <c r="AH32" s="40"/>
      <c r="AI32" s="40"/>
      <c r="AJ32" s="40"/>
      <c r="AK32" s="40"/>
      <c r="AL32" s="40"/>
      <c r="AM32" s="40"/>
      <c r="AN32" s="40"/>
      <c r="AO32" s="40"/>
      <c r="AP32" s="40"/>
      <c r="AQ32" s="40"/>
      <c r="AR32" s="40"/>
      <c r="AS32" s="40"/>
      <c r="AT32" s="40"/>
      <c r="AU32" s="40"/>
      <c r="AV32" s="40"/>
      <c r="AW32" s="40"/>
      <c r="AX32" s="40"/>
      <c r="AY32" s="40"/>
      <c r="AZ32" s="40"/>
      <c r="BA32" s="40"/>
      <c r="BB32" s="40"/>
      <c r="BC32" s="40"/>
      <c r="BD32" s="40"/>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39"/>
      <c r="CD32" s="39"/>
      <c r="CE32" s="39"/>
      <c r="CF32" s="39"/>
      <c r="CG32" s="39"/>
      <c r="CH32" s="39"/>
      <c r="CI32" s="39"/>
      <c r="CJ32" s="39"/>
      <c r="CK32" s="39"/>
      <c r="CL32" s="39"/>
      <c r="CM32" s="39"/>
      <c r="CN32" s="39"/>
      <c r="CO32" s="39"/>
      <c r="CP32" s="39"/>
      <c r="CQ32" s="39"/>
      <c r="CR32" s="39"/>
      <c r="CS32" s="39"/>
      <c r="CT32" s="39"/>
      <c r="CU32" s="39"/>
      <c r="CV32" s="39"/>
      <c r="CW32" s="39"/>
      <c r="CX32" s="39"/>
      <c r="CY32" s="39"/>
      <c r="CZ32" s="39"/>
      <c r="DA32" s="39"/>
      <c r="DB32" s="39"/>
      <c r="DC32" s="39"/>
    </row>
    <row r="33" spans="3:107" s="38" customFormat="1" x14ac:dyDescent="0.25">
      <c r="C33" s="40" t="s">
        <v>47</v>
      </c>
      <c r="D33" s="40"/>
      <c r="E33" s="40"/>
      <c r="F33" s="40"/>
      <c r="I33" s="40"/>
      <c r="J33" s="40"/>
      <c r="K33" s="40"/>
      <c r="L33" s="40"/>
      <c r="M33" s="40"/>
      <c r="N33" s="40"/>
      <c r="O33" s="40"/>
      <c r="P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row>
    <row r="34" spans="3:107" s="38" customFormat="1" x14ac:dyDescent="0.25">
      <c r="C34" s="40" t="s">
        <v>46</v>
      </c>
      <c r="D34" s="40"/>
      <c r="E34" s="40"/>
      <c r="F34" s="40"/>
      <c r="I34" s="40"/>
      <c r="J34" s="40"/>
      <c r="K34" s="40"/>
      <c r="L34" s="40"/>
      <c r="M34" s="40"/>
      <c r="N34" s="40"/>
      <c r="O34" s="40"/>
      <c r="P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row>
    <row r="35" spans="3:107" s="38" customFormat="1" x14ac:dyDescent="0.25">
      <c r="C35" s="40" t="s">
        <v>45</v>
      </c>
      <c r="D35" s="40"/>
      <c r="E35" s="40"/>
      <c r="F35" s="40"/>
      <c r="I35" s="40"/>
      <c r="J35" s="40"/>
      <c r="K35" s="40"/>
      <c r="L35" s="40"/>
      <c r="M35" s="40"/>
      <c r="N35" s="40"/>
      <c r="O35" s="40"/>
      <c r="P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row>
    <row r="36" spans="3:107" s="38" customFormat="1" x14ac:dyDescent="0.25">
      <c r="C36" s="40" t="s">
        <v>44</v>
      </c>
      <c r="D36" s="40"/>
      <c r="E36" s="40"/>
      <c r="F36" s="40"/>
      <c r="I36" s="40"/>
      <c r="J36" s="40"/>
      <c r="K36" s="40"/>
      <c r="L36" s="40"/>
      <c r="M36" s="40"/>
      <c r="N36" s="40"/>
      <c r="O36" s="40"/>
      <c r="P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row>
    <row r="37" spans="3:107" s="38" customFormat="1" x14ac:dyDescent="0.25">
      <c r="C37" s="40" t="s">
        <v>43</v>
      </c>
      <c r="D37" s="40"/>
      <c r="E37" s="40"/>
      <c r="F37" s="40"/>
      <c r="I37" s="40"/>
      <c r="J37" s="40"/>
      <c r="K37" s="40"/>
      <c r="L37" s="40"/>
      <c r="M37" s="40"/>
      <c r="N37" s="40"/>
      <c r="O37" s="40"/>
      <c r="P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row>
    <row r="38" spans="3:107" s="38" customFormat="1" x14ac:dyDescent="0.25">
      <c r="C38" s="40" t="s">
        <v>42</v>
      </c>
      <c r="D38" s="40"/>
      <c r="E38" s="40"/>
      <c r="F38" s="40"/>
      <c r="I38" s="40"/>
      <c r="J38" s="40"/>
      <c r="K38" s="40"/>
      <c r="L38" s="40"/>
      <c r="M38" s="40"/>
      <c r="N38" s="40"/>
      <c r="O38" s="40"/>
      <c r="P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row>
    <row r="39" spans="3:107" s="38" customFormat="1" x14ac:dyDescent="0.25">
      <c r="O39" s="40"/>
      <c r="P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row>
    <row r="40" spans="3:107" s="38" customFormat="1" x14ac:dyDescent="0.25">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row>
  </sheetData>
  <mergeCells count="23">
    <mergeCell ref="A22:A23"/>
    <mergeCell ref="B22:B23"/>
    <mergeCell ref="C27:N27"/>
    <mergeCell ref="K18:L19"/>
    <mergeCell ref="M18:N19"/>
    <mergeCell ref="E18:E20"/>
    <mergeCell ref="C18:D19"/>
    <mergeCell ref="A18:A20"/>
    <mergeCell ref="F18:G19"/>
    <mergeCell ref="H18:I19"/>
    <mergeCell ref="J18:J19"/>
    <mergeCell ref="B18:B20"/>
    <mergeCell ref="A6:N6"/>
    <mergeCell ref="A8:N8"/>
    <mergeCell ref="A14:N14"/>
    <mergeCell ref="A15:N15"/>
    <mergeCell ref="A16:N16"/>
    <mergeCell ref="A17:N17"/>
    <mergeCell ref="A9:N9"/>
    <mergeCell ref="A10:N10"/>
    <mergeCell ref="A11:N11"/>
    <mergeCell ref="A12:N12"/>
    <mergeCell ref="A13:N13"/>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view="pageBreakPreview" zoomScale="85" zoomScaleSheetLayoutView="85" workbookViewId="0">
      <selection activeCell="A5" sqref="A5:P5"/>
    </sheetView>
  </sheetViews>
  <sheetFormatPr defaultColWidth="10.7109375" defaultRowHeight="15.75" x14ac:dyDescent="0.25"/>
  <cols>
    <col min="1" max="1" width="10.7109375" style="37"/>
    <col min="2" max="2" width="38" style="37" customWidth="1"/>
    <col min="3" max="3" width="10.7109375" style="37"/>
    <col min="4" max="4" width="20.140625" style="37" customWidth="1"/>
    <col min="5" max="5" width="11.5703125" style="37" customWidth="1"/>
    <col min="6" max="6" width="11.85546875" style="37" customWidth="1"/>
    <col min="7" max="7" width="8.7109375" style="37" customWidth="1"/>
    <col min="8" max="8" width="10.28515625" style="37" customWidth="1"/>
    <col min="9" max="9" width="8.7109375" style="37" customWidth="1"/>
    <col min="10" max="10" width="8.28515625" style="37" customWidth="1"/>
    <col min="11" max="11" width="8.7109375" style="37" customWidth="1"/>
    <col min="12" max="12" width="13.7109375" style="37" customWidth="1"/>
    <col min="13" max="13" width="11.85546875" style="37" customWidth="1"/>
    <col min="14" max="14" width="12" style="37" customWidth="1"/>
    <col min="15" max="16" width="8.7109375" style="37" customWidth="1"/>
    <col min="17" max="229" width="10.7109375" style="37"/>
    <col min="230" max="231" width="15.7109375" style="37" customWidth="1"/>
    <col min="232" max="234" width="14.7109375" style="37" customWidth="1"/>
    <col min="235" max="238" width="13.7109375" style="37" customWidth="1"/>
    <col min="239" max="242" width="15.7109375" style="37" customWidth="1"/>
    <col min="243" max="243" width="22.85546875" style="37" customWidth="1"/>
    <col min="244" max="244" width="20.7109375" style="37" customWidth="1"/>
    <col min="245" max="245" width="17.7109375" style="37" customWidth="1"/>
    <col min="246" max="254" width="14.7109375" style="37" customWidth="1"/>
    <col min="255" max="485" width="10.7109375" style="37"/>
    <col min="486" max="487" width="15.7109375" style="37" customWidth="1"/>
    <col min="488" max="490" width="14.7109375" style="37" customWidth="1"/>
    <col min="491" max="494" width="13.7109375" style="37" customWidth="1"/>
    <col min="495" max="498" width="15.7109375" style="37" customWidth="1"/>
    <col min="499" max="499" width="22.85546875" style="37" customWidth="1"/>
    <col min="500" max="500" width="20.7109375" style="37" customWidth="1"/>
    <col min="501" max="501" width="17.7109375" style="37" customWidth="1"/>
    <col min="502" max="510" width="14.7109375" style="37" customWidth="1"/>
    <col min="511" max="741" width="10.7109375" style="37"/>
    <col min="742" max="743" width="15.7109375" style="37" customWidth="1"/>
    <col min="744" max="746" width="14.7109375" style="37" customWidth="1"/>
    <col min="747" max="750" width="13.7109375" style="37" customWidth="1"/>
    <col min="751" max="754" width="15.7109375" style="37" customWidth="1"/>
    <col min="755" max="755" width="22.85546875" style="37" customWidth="1"/>
    <col min="756" max="756" width="20.7109375" style="37" customWidth="1"/>
    <col min="757" max="757" width="17.7109375" style="37" customWidth="1"/>
    <col min="758" max="766" width="14.7109375" style="37" customWidth="1"/>
    <col min="767" max="997" width="10.7109375" style="37"/>
    <col min="998" max="999" width="15.7109375" style="37" customWidth="1"/>
    <col min="1000" max="1002" width="14.7109375" style="37" customWidth="1"/>
    <col min="1003" max="1006" width="13.7109375" style="37" customWidth="1"/>
    <col min="1007" max="1010" width="15.7109375" style="37" customWidth="1"/>
    <col min="1011" max="1011" width="22.85546875" style="37" customWidth="1"/>
    <col min="1012" max="1012" width="20.7109375" style="37" customWidth="1"/>
    <col min="1013" max="1013" width="17.7109375" style="37" customWidth="1"/>
    <col min="1014" max="1022" width="14.7109375" style="37" customWidth="1"/>
    <col min="1023" max="1253" width="10.7109375" style="37"/>
    <col min="1254" max="1255" width="15.7109375" style="37" customWidth="1"/>
    <col min="1256" max="1258" width="14.7109375" style="37" customWidth="1"/>
    <col min="1259" max="1262" width="13.7109375" style="37" customWidth="1"/>
    <col min="1263" max="1266" width="15.7109375" style="37" customWidth="1"/>
    <col min="1267" max="1267" width="22.85546875" style="37" customWidth="1"/>
    <col min="1268" max="1268" width="20.7109375" style="37" customWidth="1"/>
    <col min="1269" max="1269" width="17.7109375" style="37" customWidth="1"/>
    <col min="1270" max="1278" width="14.7109375" style="37" customWidth="1"/>
    <col min="1279" max="1509" width="10.7109375" style="37"/>
    <col min="1510" max="1511" width="15.7109375" style="37" customWidth="1"/>
    <col min="1512" max="1514" width="14.7109375" style="37" customWidth="1"/>
    <col min="1515" max="1518" width="13.7109375" style="37" customWidth="1"/>
    <col min="1519" max="1522" width="15.7109375" style="37" customWidth="1"/>
    <col min="1523" max="1523" width="22.85546875" style="37" customWidth="1"/>
    <col min="1524" max="1524" width="20.7109375" style="37" customWidth="1"/>
    <col min="1525" max="1525" width="17.7109375" style="37" customWidth="1"/>
    <col min="1526" max="1534" width="14.7109375" style="37" customWidth="1"/>
    <col min="1535" max="1765" width="10.7109375" style="37"/>
    <col min="1766" max="1767" width="15.7109375" style="37" customWidth="1"/>
    <col min="1768" max="1770" width="14.7109375" style="37" customWidth="1"/>
    <col min="1771" max="1774" width="13.7109375" style="37" customWidth="1"/>
    <col min="1775" max="1778" width="15.7109375" style="37" customWidth="1"/>
    <col min="1779" max="1779" width="22.85546875" style="37" customWidth="1"/>
    <col min="1780" max="1780" width="20.7109375" style="37" customWidth="1"/>
    <col min="1781" max="1781" width="17.7109375" style="37" customWidth="1"/>
    <col min="1782" max="1790" width="14.7109375" style="37" customWidth="1"/>
    <col min="1791" max="2021" width="10.7109375" style="37"/>
    <col min="2022" max="2023" width="15.7109375" style="37" customWidth="1"/>
    <col min="2024" max="2026" width="14.7109375" style="37" customWidth="1"/>
    <col min="2027" max="2030" width="13.7109375" style="37" customWidth="1"/>
    <col min="2031" max="2034" width="15.7109375" style="37" customWidth="1"/>
    <col min="2035" max="2035" width="22.85546875" style="37" customWidth="1"/>
    <col min="2036" max="2036" width="20.7109375" style="37" customWidth="1"/>
    <col min="2037" max="2037" width="17.7109375" style="37" customWidth="1"/>
    <col min="2038" max="2046" width="14.7109375" style="37" customWidth="1"/>
    <col min="2047" max="2277" width="10.7109375" style="37"/>
    <col min="2278" max="2279" width="15.7109375" style="37" customWidth="1"/>
    <col min="2280" max="2282" width="14.7109375" style="37" customWidth="1"/>
    <col min="2283" max="2286" width="13.7109375" style="37" customWidth="1"/>
    <col min="2287" max="2290" width="15.7109375" style="37" customWidth="1"/>
    <col min="2291" max="2291" width="22.85546875" style="37" customWidth="1"/>
    <col min="2292" max="2292" width="20.7109375" style="37" customWidth="1"/>
    <col min="2293" max="2293" width="17.7109375" style="37" customWidth="1"/>
    <col min="2294" max="2302" width="14.7109375" style="37" customWidth="1"/>
    <col min="2303" max="2533" width="10.7109375" style="37"/>
    <col min="2534" max="2535" width="15.7109375" style="37" customWidth="1"/>
    <col min="2536" max="2538" width="14.7109375" style="37" customWidth="1"/>
    <col min="2539" max="2542" width="13.7109375" style="37" customWidth="1"/>
    <col min="2543" max="2546" width="15.7109375" style="37" customWidth="1"/>
    <col min="2547" max="2547" width="22.85546875" style="37" customWidth="1"/>
    <col min="2548" max="2548" width="20.7109375" style="37" customWidth="1"/>
    <col min="2549" max="2549" width="17.7109375" style="37" customWidth="1"/>
    <col min="2550" max="2558" width="14.7109375" style="37" customWidth="1"/>
    <col min="2559" max="2789" width="10.7109375" style="37"/>
    <col min="2790" max="2791" width="15.7109375" style="37" customWidth="1"/>
    <col min="2792" max="2794" width="14.7109375" style="37" customWidth="1"/>
    <col min="2795" max="2798" width="13.7109375" style="37" customWidth="1"/>
    <col min="2799" max="2802" width="15.7109375" style="37" customWidth="1"/>
    <col min="2803" max="2803" width="22.85546875" style="37" customWidth="1"/>
    <col min="2804" max="2804" width="20.7109375" style="37" customWidth="1"/>
    <col min="2805" max="2805" width="17.7109375" style="37" customWidth="1"/>
    <col min="2806" max="2814" width="14.7109375" style="37" customWidth="1"/>
    <col min="2815" max="3045" width="10.7109375" style="37"/>
    <col min="3046" max="3047" width="15.7109375" style="37" customWidth="1"/>
    <col min="3048" max="3050" width="14.7109375" style="37" customWidth="1"/>
    <col min="3051" max="3054" width="13.7109375" style="37" customWidth="1"/>
    <col min="3055" max="3058" width="15.7109375" style="37" customWidth="1"/>
    <col min="3059" max="3059" width="22.85546875" style="37" customWidth="1"/>
    <col min="3060" max="3060" width="20.7109375" style="37" customWidth="1"/>
    <col min="3061" max="3061" width="17.7109375" style="37" customWidth="1"/>
    <col min="3062" max="3070" width="14.7109375" style="37" customWidth="1"/>
    <col min="3071" max="3301" width="10.7109375" style="37"/>
    <col min="3302" max="3303" width="15.7109375" style="37" customWidth="1"/>
    <col min="3304" max="3306" width="14.7109375" style="37" customWidth="1"/>
    <col min="3307" max="3310" width="13.7109375" style="37" customWidth="1"/>
    <col min="3311" max="3314" width="15.7109375" style="37" customWidth="1"/>
    <col min="3315" max="3315" width="22.85546875" style="37" customWidth="1"/>
    <col min="3316" max="3316" width="20.7109375" style="37" customWidth="1"/>
    <col min="3317" max="3317" width="17.7109375" style="37" customWidth="1"/>
    <col min="3318" max="3326" width="14.7109375" style="37" customWidth="1"/>
    <col min="3327" max="3557" width="10.7109375" style="37"/>
    <col min="3558" max="3559" width="15.7109375" style="37" customWidth="1"/>
    <col min="3560" max="3562" width="14.7109375" style="37" customWidth="1"/>
    <col min="3563" max="3566" width="13.7109375" style="37" customWidth="1"/>
    <col min="3567" max="3570" width="15.7109375" style="37" customWidth="1"/>
    <col min="3571" max="3571" width="22.85546875" style="37" customWidth="1"/>
    <col min="3572" max="3572" width="20.7109375" style="37" customWidth="1"/>
    <col min="3573" max="3573" width="17.7109375" style="37" customWidth="1"/>
    <col min="3574" max="3582" width="14.7109375" style="37" customWidth="1"/>
    <col min="3583" max="3813" width="10.7109375" style="37"/>
    <col min="3814" max="3815" width="15.7109375" style="37" customWidth="1"/>
    <col min="3816" max="3818" width="14.7109375" style="37" customWidth="1"/>
    <col min="3819" max="3822" width="13.7109375" style="37" customWidth="1"/>
    <col min="3823" max="3826" width="15.7109375" style="37" customWidth="1"/>
    <col min="3827" max="3827" width="22.85546875" style="37" customWidth="1"/>
    <col min="3828" max="3828" width="20.7109375" style="37" customWidth="1"/>
    <col min="3829" max="3829" width="17.7109375" style="37" customWidth="1"/>
    <col min="3830" max="3838" width="14.7109375" style="37" customWidth="1"/>
    <col min="3839" max="4069" width="10.7109375" style="37"/>
    <col min="4070" max="4071" width="15.7109375" style="37" customWidth="1"/>
    <col min="4072" max="4074" width="14.7109375" style="37" customWidth="1"/>
    <col min="4075" max="4078" width="13.7109375" style="37" customWidth="1"/>
    <col min="4079" max="4082" width="15.7109375" style="37" customWidth="1"/>
    <col min="4083" max="4083" width="22.85546875" style="37" customWidth="1"/>
    <col min="4084" max="4084" width="20.7109375" style="37" customWidth="1"/>
    <col min="4085" max="4085" width="17.7109375" style="37" customWidth="1"/>
    <col min="4086" max="4094" width="14.7109375" style="37" customWidth="1"/>
    <col min="4095" max="4325" width="10.7109375" style="37"/>
    <col min="4326" max="4327" width="15.7109375" style="37" customWidth="1"/>
    <col min="4328" max="4330" width="14.7109375" style="37" customWidth="1"/>
    <col min="4331" max="4334" width="13.7109375" style="37" customWidth="1"/>
    <col min="4335" max="4338" width="15.7109375" style="37" customWidth="1"/>
    <col min="4339" max="4339" width="22.85546875" style="37" customWidth="1"/>
    <col min="4340" max="4340" width="20.7109375" style="37" customWidth="1"/>
    <col min="4341" max="4341" width="17.7109375" style="37" customWidth="1"/>
    <col min="4342" max="4350" width="14.7109375" style="37" customWidth="1"/>
    <col min="4351" max="4581" width="10.7109375" style="37"/>
    <col min="4582" max="4583" width="15.7109375" style="37" customWidth="1"/>
    <col min="4584" max="4586" width="14.7109375" style="37" customWidth="1"/>
    <col min="4587" max="4590" width="13.7109375" style="37" customWidth="1"/>
    <col min="4591" max="4594" width="15.7109375" style="37" customWidth="1"/>
    <col min="4595" max="4595" width="22.85546875" style="37" customWidth="1"/>
    <col min="4596" max="4596" width="20.7109375" style="37" customWidth="1"/>
    <col min="4597" max="4597" width="17.7109375" style="37" customWidth="1"/>
    <col min="4598" max="4606" width="14.7109375" style="37" customWidth="1"/>
    <col min="4607" max="4837" width="10.7109375" style="37"/>
    <col min="4838" max="4839" width="15.7109375" style="37" customWidth="1"/>
    <col min="4840" max="4842" width="14.7109375" style="37" customWidth="1"/>
    <col min="4843" max="4846" width="13.7109375" style="37" customWidth="1"/>
    <col min="4847" max="4850" width="15.7109375" style="37" customWidth="1"/>
    <col min="4851" max="4851" width="22.85546875" style="37" customWidth="1"/>
    <col min="4852" max="4852" width="20.7109375" style="37" customWidth="1"/>
    <col min="4853" max="4853" width="17.7109375" style="37" customWidth="1"/>
    <col min="4854" max="4862" width="14.7109375" style="37" customWidth="1"/>
    <col min="4863" max="5093" width="10.7109375" style="37"/>
    <col min="5094" max="5095" width="15.7109375" style="37" customWidth="1"/>
    <col min="5096" max="5098" width="14.7109375" style="37" customWidth="1"/>
    <col min="5099" max="5102" width="13.7109375" style="37" customWidth="1"/>
    <col min="5103" max="5106" width="15.7109375" style="37" customWidth="1"/>
    <col min="5107" max="5107" width="22.85546875" style="37" customWidth="1"/>
    <col min="5108" max="5108" width="20.7109375" style="37" customWidth="1"/>
    <col min="5109" max="5109" width="17.7109375" style="37" customWidth="1"/>
    <col min="5110" max="5118" width="14.7109375" style="37" customWidth="1"/>
    <col min="5119" max="5349" width="10.7109375" style="37"/>
    <col min="5350" max="5351" width="15.7109375" style="37" customWidth="1"/>
    <col min="5352" max="5354" width="14.7109375" style="37" customWidth="1"/>
    <col min="5355" max="5358" width="13.7109375" style="37" customWidth="1"/>
    <col min="5359" max="5362" width="15.7109375" style="37" customWidth="1"/>
    <col min="5363" max="5363" width="22.85546875" style="37" customWidth="1"/>
    <col min="5364" max="5364" width="20.7109375" style="37" customWidth="1"/>
    <col min="5365" max="5365" width="17.7109375" style="37" customWidth="1"/>
    <col min="5366" max="5374" width="14.7109375" style="37" customWidth="1"/>
    <col min="5375" max="5605" width="10.7109375" style="37"/>
    <col min="5606" max="5607" width="15.7109375" style="37" customWidth="1"/>
    <col min="5608" max="5610" width="14.7109375" style="37" customWidth="1"/>
    <col min="5611" max="5614" width="13.7109375" style="37" customWidth="1"/>
    <col min="5615" max="5618" width="15.7109375" style="37" customWidth="1"/>
    <col min="5619" max="5619" width="22.85546875" style="37" customWidth="1"/>
    <col min="5620" max="5620" width="20.7109375" style="37" customWidth="1"/>
    <col min="5621" max="5621" width="17.7109375" style="37" customWidth="1"/>
    <col min="5622" max="5630" width="14.7109375" style="37" customWidth="1"/>
    <col min="5631" max="5861" width="10.7109375" style="37"/>
    <col min="5862" max="5863" width="15.7109375" style="37" customWidth="1"/>
    <col min="5864" max="5866" width="14.7109375" style="37" customWidth="1"/>
    <col min="5867" max="5870" width="13.7109375" style="37" customWidth="1"/>
    <col min="5871" max="5874" width="15.7109375" style="37" customWidth="1"/>
    <col min="5875" max="5875" width="22.85546875" style="37" customWidth="1"/>
    <col min="5876" max="5876" width="20.7109375" style="37" customWidth="1"/>
    <col min="5877" max="5877" width="17.7109375" style="37" customWidth="1"/>
    <col min="5878" max="5886" width="14.7109375" style="37" customWidth="1"/>
    <col min="5887" max="6117" width="10.7109375" style="37"/>
    <col min="6118" max="6119" width="15.7109375" style="37" customWidth="1"/>
    <col min="6120" max="6122" width="14.7109375" style="37" customWidth="1"/>
    <col min="6123" max="6126" width="13.7109375" style="37" customWidth="1"/>
    <col min="6127" max="6130" width="15.7109375" style="37" customWidth="1"/>
    <col min="6131" max="6131" width="22.85546875" style="37" customWidth="1"/>
    <col min="6132" max="6132" width="20.7109375" style="37" customWidth="1"/>
    <col min="6133" max="6133" width="17.7109375" style="37" customWidth="1"/>
    <col min="6134" max="6142" width="14.7109375" style="37" customWidth="1"/>
    <col min="6143" max="6373" width="10.7109375" style="37"/>
    <col min="6374" max="6375" width="15.7109375" style="37" customWidth="1"/>
    <col min="6376" max="6378" width="14.7109375" style="37" customWidth="1"/>
    <col min="6379" max="6382" width="13.7109375" style="37" customWidth="1"/>
    <col min="6383" max="6386" width="15.7109375" style="37" customWidth="1"/>
    <col min="6387" max="6387" width="22.85546875" style="37" customWidth="1"/>
    <col min="6388" max="6388" width="20.7109375" style="37" customWidth="1"/>
    <col min="6389" max="6389" width="17.7109375" style="37" customWidth="1"/>
    <col min="6390" max="6398" width="14.7109375" style="37" customWidth="1"/>
    <col min="6399" max="6629" width="10.7109375" style="37"/>
    <col min="6630" max="6631" width="15.7109375" style="37" customWidth="1"/>
    <col min="6632" max="6634" width="14.7109375" style="37" customWidth="1"/>
    <col min="6635" max="6638" width="13.7109375" style="37" customWidth="1"/>
    <col min="6639" max="6642" width="15.7109375" style="37" customWidth="1"/>
    <col min="6643" max="6643" width="22.85546875" style="37" customWidth="1"/>
    <col min="6644" max="6644" width="20.7109375" style="37" customWidth="1"/>
    <col min="6645" max="6645" width="17.7109375" style="37" customWidth="1"/>
    <col min="6646" max="6654" width="14.7109375" style="37" customWidth="1"/>
    <col min="6655" max="6885" width="10.7109375" style="37"/>
    <col min="6886" max="6887" width="15.7109375" style="37" customWidth="1"/>
    <col min="6888" max="6890" width="14.7109375" style="37" customWidth="1"/>
    <col min="6891" max="6894" width="13.7109375" style="37" customWidth="1"/>
    <col min="6895" max="6898" width="15.7109375" style="37" customWidth="1"/>
    <col min="6899" max="6899" width="22.85546875" style="37" customWidth="1"/>
    <col min="6900" max="6900" width="20.7109375" style="37" customWidth="1"/>
    <col min="6901" max="6901" width="17.7109375" style="37" customWidth="1"/>
    <col min="6902" max="6910" width="14.7109375" style="37" customWidth="1"/>
    <col min="6911" max="7141" width="10.7109375" style="37"/>
    <col min="7142" max="7143" width="15.7109375" style="37" customWidth="1"/>
    <col min="7144" max="7146" width="14.7109375" style="37" customWidth="1"/>
    <col min="7147" max="7150" width="13.7109375" style="37" customWidth="1"/>
    <col min="7151" max="7154" width="15.7109375" style="37" customWidth="1"/>
    <col min="7155" max="7155" width="22.85546875" style="37" customWidth="1"/>
    <col min="7156" max="7156" width="20.7109375" style="37" customWidth="1"/>
    <col min="7157" max="7157" width="17.7109375" style="37" customWidth="1"/>
    <col min="7158" max="7166" width="14.7109375" style="37" customWidth="1"/>
    <col min="7167" max="7397" width="10.7109375" style="37"/>
    <col min="7398" max="7399" width="15.7109375" style="37" customWidth="1"/>
    <col min="7400" max="7402" width="14.7109375" style="37" customWidth="1"/>
    <col min="7403" max="7406" width="13.7109375" style="37" customWidth="1"/>
    <col min="7407" max="7410" width="15.7109375" style="37" customWidth="1"/>
    <col min="7411" max="7411" width="22.85546875" style="37" customWidth="1"/>
    <col min="7412" max="7412" width="20.7109375" style="37" customWidth="1"/>
    <col min="7413" max="7413" width="17.7109375" style="37" customWidth="1"/>
    <col min="7414" max="7422" width="14.7109375" style="37" customWidth="1"/>
    <col min="7423" max="7653" width="10.7109375" style="37"/>
    <col min="7654" max="7655" width="15.7109375" style="37" customWidth="1"/>
    <col min="7656" max="7658" width="14.7109375" style="37" customWidth="1"/>
    <col min="7659" max="7662" width="13.7109375" style="37" customWidth="1"/>
    <col min="7663" max="7666" width="15.7109375" style="37" customWidth="1"/>
    <col min="7667" max="7667" width="22.85546875" style="37" customWidth="1"/>
    <col min="7668" max="7668" width="20.7109375" style="37" customWidth="1"/>
    <col min="7669" max="7669" width="17.7109375" style="37" customWidth="1"/>
    <col min="7670" max="7678" width="14.7109375" style="37" customWidth="1"/>
    <col min="7679" max="7909" width="10.7109375" style="37"/>
    <col min="7910" max="7911" width="15.7109375" style="37" customWidth="1"/>
    <col min="7912" max="7914" width="14.7109375" style="37" customWidth="1"/>
    <col min="7915" max="7918" width="13.7109375" style="37" customWidth="1"/>
    <col min="7919" max="7922" width="15.7109375" style="37" customWidth="1"/>
    <col min="7923" max="7923" width="22.85546875" style="37" customWidth="1"/>
    <col min="7924" max="7924" width="20.7109375" style="37" customWidth="1"/>
    <col min="7925" max="7925" width="17.7109375" style="37" customWidth="1"/>
    <col min="7926" max="7934" width="14.7109375" style="37" customWidth="1"/>
    <col min="7935" max="8165" width="10.7109375" style="37"/>
    <col min="8166" max="8167" width="15.7109375" style="37" customWidth="1"/>
    <col min="8168" max="8170" width="14.7109375" style="37" customWidth="1"/>
    <col min="8171" max="8174" width="13.7109375" style="37" customWidth="1"/>
    <col min="8175" max="8178" width="15.7109375" style="37" customWidth="1"/>
    <col min="8179" max="8179" width="22.85546875" style="37" customWidth="1"/>
    <col min="8180" max="8180" width="20.7109375" style="37" customWidth="1"/>
    <col min="8181" max="8181" width="17.7109375" style="37" customWidth="1"/>
    <col min="8182" max="8190" width="14.7109375" style="37" customWidth="1"/>
    <col min="8191" max="8421" width="10.7109375" style="37"/>
    <col min="8422" max="8423" width="15.7109375" style="37" customWidth="1"/>
    <col min="8424" max="8426" width="14.7109375" style="37" customWidth="1"/>
    <col min="8427" max="8430" width="13.7109375" style="37" customWidth="1"/>
    <col min="8431" max="8434" width="15.7109375" style="37" customWidth="1"/>
    <col min="8435" max="8435" width="22.85546875" style="37" customWidth="1"/>
    <col min="8436" max="8436" width="20.7109375" style="37" customWidth="1"/>
    <col min="8437" max="8437" width="17.7109375" style="37" customWidth="1"/>
    <col min="8438" max="8446" width="14.7109375" style="37" customWidth="1"/>
    <col min="8447" max="8677" width="10.7109375" style="37"/>
    <col min="8678" max="8679" width="15.7109375" style="37" customWidth="1"/>
    <col min="8680" max="8682" width="14.7109375" style="37" customWidth="1"/>
    <col min="8683" max="8686" width="13.7109375" style="37" customWidth="1"/>
    <col min="8687" max="8690" width="15.7109375" style="37" customWidth="1"/>
    <col min="8691" max="8691" width="22.85546875" style="37" customWidth="1"/>
    <col min="8692" max="8692" width="20.7109375" style="37" customWidth="1"/>
    <col min="8693" max="8693" width="17.7109375" style="37" customWidth="1"/>
    <col min="8694" max="8702" width="14.7109375" style="37" customWidth="1"/>
    <col min="8703" max="8933" width="10.7109375" style="37"/>
    <col min="8934" max="8935" width="15.7109375" style="37" customWidth="1"/>
    <col min="8936" max="8938" width="14.7109375" style="37" customWidth="1"/>
    <col min="8939" max="8942" width="13.7109375" style="37" customWidth="1"/>
    <col min="8943" max="8946" width="15.7109375" style="37" customWidth="1"/>
    <col min="8947" max="8947" width="22.85546875" style="37" customWidth="1"/>
    <col min="8948" max="8948" width="20.7109375" style="37" customWidth="1"/>
    <col min="8949" max="8949" width="17.7109375" style="37" customWidth="1"/>
    <col min="8950" max="8958" width="14.7109375" style="37" customWidth="1"/>
    <col min="8959" max="9189" width="10.7109375" style="37"/>
    <col min="9190" max="9191" width="15.7109375" style="37" customWidth="1"/>
    <col min="9192" max="9194" width="14.7109375" style="37" customWidth="1"/>
    <col min="9195" max="9198" width="13.7109375" style="37" customWidth="1"/>
    <col min="9199" max="9202" width="15.7109375" style="37" customWidth="1"/>
    <col min="9203" max="9203" width="22.85546875" style="37" customWidth="1"/>
    <col min="9204" max="9204" width="20.7109375" style="37" customWidth="1"/>
    <col min="9205" max="9205" width="17.7109375" style="37" customWidth="1"/>
    <col min="9206" max="9214" width="14.7109375" style="37" customWidth="1"/>
    <col min="9215" max="9445" width="10.7109375" style="37"/>
    <col min="9446" max="9447" width="15.7109375" style="37" customWidth="1"/>
    <col min="9448" max="9450" width="14.7109375" style="37" customWidth="1"/>
    <col min="9451" max="9454" width="13.7109375" style="37" customWidth="1"/>
    <col min="9455" max="9458" width="15.7109375" style="37" customWidth="1"/>
    <col min="9459" max="9459" width="22.85546875" style="37" customWidth="1"/>
    <col min="9460" max="9460" width="20.7109375" style="37" customWidth="1"/>
    <col min="9461" max="9461" width="17.7109375" style="37" customWidth="1"/>
    <col min="9462" max="9470" width="14.7109375" style="37" customWidth="1"/>
    <col min="9471" max="9701" width="10.7109375" style="37"/>
    <col min="9702" max="9703" width="15.7109375" style="37" customWidth="1"/>
    <col min="9704" max="9706" width="14.7109375" style="37" customWidth="1"/>
    <col min="9707" max="9710" width="13.7109375" style="37" customWidth="1"/>
    <col min="9711" max="9714" width="15.7109375" style="37" customWidth="1"/>
    <col min="9715" max="9715" width="22.85546875" style="37" customWidth="1"/>
    <col min="9716" max="9716" width="20.7109375" style="37" customWidth="1"/>
    <col min="9717" max="9717" width="17.7109375" style="37" customWidth="1"/>
    <col min="9718" max="9726" width="14.7109375" style="37" customWidth="1"/>
    <col min="9727" max="9957" width="10.7109375" style="37"/>
    <col min="9958" max="9959" width="15.7109375" style="37" customWidth="1"/>
    <col min="9960" max="9962" width="14.7109375" style="37" customWidth="1"/>
    <col min="9963" max="9966" width="13.7109375" style="37" customWidth="1"/>
    <col min="9967" max="9970" width="15.7109375" style="37" customWidth="1"/>
    <col min="9971" max="9971" width="22.85546875" style="37" customWidth="1"/>
    <col min="9972" max="9972" width="20.7109375" style="37" customWidth="1"/>
    <col min="9973" max="9973" width="17.7109375" style="37" customWidth="1"/>
    <col min="9974" max="9982" width="14.7109375" style="37" customWidth="1"/>
    <col min="9983" max="10213" width="10.7109375" style="37"/>
    <col min="10214" max="10215" width="15.7109375" style="37" customWidth="1"/>
    <col min="10216" max="10218" width="14.7109375" style="37" customWidth="1"/>
    <col min="10219" max="10222" width="13.7109375" style="37" customWidth="1"/>
    <col min="10223" max="10226" width="15.7109375" style="37" customWidth="1"/>
    <col min="10227" max="10227" width="22.85546875" style="37" customWidth="1"/>
    <col min="10228" max="10228" width="20.7109375" style="37" customWidth="1"/>
    <col min="10229" max="10229" width="17.7109375" style="37" customWidth="1"/>
    <col min="10230" max="10238" width="14.7109375" style="37" customWidth="1"/>
    <col min="10239" max="10469" width="10.7109375" style="37"/>
    <col min="10470" max="10471" width="15.7109375" style="37" customWidth="1"/>
    <col min="10472" max="10474" width="14.7109375" style="37" customWidth="1"/>
    <col min="10475" max="10478" width="13.7109375" style="37" customWidth="1"/>
    <col min="10479" max="10482" width="15.7109375" style="37" customWidth="1"/>
    <col min="10483" max="10483" width="22.85546875" style="37" customWidth="1"/>
    <col min="10484" max="10484" width="20.7109375" style="37" customWidth="1"/>
    <col min="10485" max="10485" width="17.7109375" style="37" customWidth="1"/>
    <col min="10486" max="10494" width="14.7109375" style="37" customWidth="1"/>
    <col min="10495" max="10725" width="10.7109375" style="37"/>
    <col min="10726" max="10727" width="15.7109375" style="37" customWidth="1"/>
    <col min="10728" max="10730" width="14.7109375" style="37" customWidth="1"/>
    <col min="10731" max="10734" width="13.7109375" style="37" customWidth="1"/>
    <col min="10735" max="10738" width="15.7109375" style="37" customWidth="1"/>
    <col min="10739" max="10739" width="22.85546875" style="37" customWidth="1"/>
    <col min="10740" max="10740" width="20.7109375" style="37" customWidth="1"/>
    <col min="10741" max="10741" width="17.7109375" style="37" customWidth="1"/>
    <col min="10742" max="10750" width="14.7109375" style="37" customWidth="1"/>
    <col min="10751" max="10981" width="10.7109375" style="37"/>
    <col min="10982" max="10983" width="15.7109375" style="37" customWidth="1"/>
    <col min="10984" max="10986" width="14.7109375" style="37" customWidth="1"/>
    <col min="10987" max="10990" width="13.7109375" style="37" customWidth="1"/>
    <col min="10991" max="10994" width="15.7109375" style="37" customWidth="1"/>
    <col min="10995" max="10995" width="22.85546875" style="37" customWidth="1"/>
    <col min="10996" max="10996" width="20.7109375" style="37" customWidth="1"/>
    <col min="10997" max="10997" width="17.7109375" style="37" customWidth="1"/>
    <col min="10998" max="11006" width="14.7109375" style="37" customWidth="1"/>
    <col min="11007" max="11237" width="10.7109375" style="37"/>
    <col min="11238" max="11239" width="15.7109375" style="37" customWidth="1"/>
    <col min="11240" max="11242" width="14.7109375" style="37" customWidth="1"/>
    <col min="11243" max="11246" width="13.7109375" style="37" customWidth="1"/>
    <col min="11247" max="11250" width="15.7109375" style="37" customWidth="1"/>
    <col min="11251" max="11251" width="22.85546875" style="37" customWidth="1"/>
    <col min="11252" max="11252" width="20.7109375" style="37" customWidth="1"/>
    <col min="11253" max="11253" width="17.7109375" style="37" customWidth="1"/>
    <col min="11254" max="11262" width="14.7109375" style="37" customWidth="1"/>
    <col min="11263" max="11493" width="10.7109375" style="37"/>
    <col min="11494" max="11495" width="15.7109375" style="37" customWidth="1"/>
    <col min="11496" max="11498" width="14.7109375" style="37" customWidth="1"/>
    <col min="11499" max="11502" width="13.7109375" style="37" customWidth="1"/>
    <col min="11503" max="11506" width="15.7109375" style="37" customWidth="1"/>
    <col min="11507" max="11507" width="22.85546875" style="37" customWidth="1"/>
    <col min="11508" max="11508" width="20.7109375" style="37" customWidth="1"/>
    <col min="11509" max="11509" width="17.7109375" style="37" customWidth="1"/>
    <col min="11510" max="11518" width="14.7109375" style="37" customWidth="1"/>
    <col min="11519" max="11749" width="10.7109375" style="37"/>
    <col min="11750" max="11751" width="15.7109375" style="37" customWidth="1"/>
    <col min="11752" max="11754" width="14.7109375" style="37" customWidth="1"/>
    <col min="11755" max="11758" width="13.7109375" style="37" customWidth="1"/>
    <col min="11759" max="11762" width="15.7109375" style="37" customWidth="1"/>
    <col min="11763" max="11763" width="22.85546875" style="37" customWidth="1"/>
    <col min="11764" max="11764" width="20.7109375" style="37" customWidth="1"/>
    <col min="11765" max="11765" width="17.7109375" style="37" customWidth="1"/>
    <col min="11766" max="11774" width="14.7109375" style="37" customWidth="1"/>
    <col min="11775" max="12005" width="10.7109375" style="37"/>
    <col min="12006" max="12007" width="15.7109375" style="37" customWidth="1"/>
    <col min="12008" max="12010" width="14.7109375" style="37" customWidth="1"/>
    <col min="12011" max="12014" width="13.7109375" style="37" customWidth="1"/>
    <col min="12015" max="12018" width="15.7109375" style="37" customWidth="1"/>
    <col min="12019" max="12019" width="22.85546875" style="37" customWidth="1"/>
    <col min="12020" max="12020" width="20.7109375" style="37" customWidth="1"/>
    <col min="12021" max="12021" width="17.7109375" style="37" customWidth="1"/>
    <col min="12022" max="12030" width="14.7109375" style="37" customWidth="1"/>
    <col min="12031" max="12261" width="10.7109375" style="37"/>
    <col min="12262" max="12263" width="15.7109375" style="37" customWidth="1"/>
    <col min="12264" max="12266" width="14.7109375" style="37" customWidth="1"/>
    <col min="12267" max="12270" width="13.7109375" style="37" customWidth="1"/>
    <col min="12271" max="12274" width="15.7109375" style="37" customWidth="1"/>
    <col min="12275" max="12275" width="22.85546875" style="37" customWidth="1"/>
    <col min="12276" max="12276" width="20.7109375" style="37" customWidth="1"/>
    <col min="12277" max="12277" width="17.7109375" style="37" customWidth="1"/>
    <col min="12278" max="12286" width="14.7109375" style="37" customWidth="1"/>
    <col min="12287" max="12517" width="10.7109375" style="37"/>
    <col min="12518" max="12519" width="15.7109375" style="37" customWidth="1"/>
    <col min="12520" max="12522" width="14.7109375" style="37" customWidth="1"/>
    <col min="12523" max="12526" width="13.7109375" style="37" customWidth="1"/>
    <col min="12527" max="12530" width="15.7109375" style="37" customWidth="1"/>
    <col min="12531" max="12531" width="22.85546875" style="37" customWidth="1"/>
    <col min="12532" max="12532" width="20.7109375" style="37" customWidth="1"/>
    <col min="12533" max="12533" width="17.7109375" style="37" customWidth="1"/>
    <col min="12534" max="12542" width="14.7109375" style="37" customWidth="1"/>
    <col min="12543" max="12773" width="10.7109375" style="37"/>
    <col min="12774" max="12775" width="15.7109375" style="37" customWidth="1"/>
    <col min="12776" max="12778" width="14.7109375" style="37" customWidth="1"/>
    <col min="12779" max="12782" width="13.7109375" style="37" customWidth="1"/>
    <col min="12783" max="12786" width="15.7109375" style="37" customWidth="1"/>
    <col min="12787" max="12787" width="22.85546875" style="37" customWidth="1"/>
    <col min="12788" max="12788" width="20.7109375" style="37" customWidth="1"/>
    <col min="12789" max="12789" width="17.7109375" style="37" customWidth="1"/>
    <col min="12790" max="12798" width="14.7109375" style="37" customWidth="1"/>
    <col min="12799" max="13029" width="10.7109375" style="37"/>
    <col min="13030" max="13031" width="15.7109375" style="37" customWidth="1"/>
    <col min="13032" max="13034" width="14.7109375" style="37" customWidth="1"/>
    <col min="13035" max="13038" width="13.7109375" style="37" customWidth="1"/>
    <col min="13039" max="13042" width="15.7109375" style="37" customWidth="1"/>
    <col min="13043" max="13043" width="22.85546875" style="37" customWidth="1"/>
    <col min="13044" max="13044" width="20.7109375" style="37" customWidth="1"/>
    <col min="13045" max="13045" width="17.7109375" style="37" customWidth="1"/>
    <col min="13046" max="13054" width="14.7109375" style="37" customWidth="1"/>
    <col min="13055" max="13285" width="10.7109375" style="37"/>
    <col min="13286" max="13287" width="15.7109375" style="37" customWidth="1"/>
    <col min="13288" max="13290" width="14.7109375" style="37" customWidth="1"/>
    <col min="13291" max="13294" width="13.7109375" style="37" customWidth="1"/>
    <col min="13295" max="13298" width="15.7109375" style="37" customWidth="1"/>
    <col min="13299" max="13299" width="22.85546875" style="37" customWidth="1"/>
    <col min="13300" max="13300" width="20.7109375" style="37" customWidth="1"/>
    <col min="13301" max="13301" width="17.7109375" style="37" customWidth="1"/>
    <col min="13302" max="13310" width="14.7109375" style="37" customWidth="1"/>
    <col min="13311" max="13541" width="10.7109375" style="37"/>
    <col min="13542" max="13543" width="15.7109375" style="37" customWidth="1"/>
    <col min="13544" max="13546" width="14.7109375" style="37" customWidth="1"/>
    <col min="13547" max="13550" width="13.7109375" style="37" customWidth="1"/>
    <col min="13551" max="13554" width="15.7109375" style="37" customWidth="1"/>
    <col min="13555" max="13555" width="22.85546875" style="37" customWidth="1"/>
    <col min="13556" max="13556" width="20.7109375" style="37" customWidth="1"/>
    <col min="13557" max="13557" width="17.7109375" style="37" customWidth="1"/>
    <col min="13558" max="13566" width="14.7109375" style="37" customWidth="1"/>
    <col min="13567" max="13797" width="10.7109375" style="37"/>
    <col min="13798" max="13799" width="15.7109375" style="37" customWidth="1"/>
    <col min="13800" max="13802" width="14.7109375" style="37" customWidth="1"/>
    <col min="13803" max="13806" width="13.7109375" style="37" customWidth="1"/>
    <col min="13807" max="13810" width="15.7109375" style="37" customWidth="1"/>
    <col min="13811" max="13811" width="22.85546875" style="37" customWidth="1"/>
    <col min="13812" max="13812" width="20.7109375" style="37" customWidth="1"/>
    <col min="13813" max="13813" width="17.7109375" style="37" customWidth="1"/>
    <col min="13814" max="13822" width="14.7109375" style="37" customWidth="1"/>
    <col min="13823" max="14053" width="10.7109375" style="37"/>
    <col min="14054" max="14055" width="15.7109375" style="37" customWidth="1"/>
    <col min="14056" max="14058" width="14.7109375" style="37" customWidth="1"/>
    <col min="14059" max="14062" width="13.7109375" style="37" customWidth="1"/>
    <col min="14063" max="14066" width="15.7109375" style="37" customWidth="1"/>
    <col min="14067" max="14067" width="22.85546875" style="37" customWidth="1"/>
    <col min="14068" max="14068" width="20.7109375" style="37" customWidth="1"/>
    <col min="14069" max="14069" width="17.7109375" style="37" customWidth="1"/>
    <col min="14070" max="14078" width="14.7109375" style="37" customWidth="1"/>
    <col min="14079" max="14309" width="10.7109375" style="37"/>
    <col min="14310" max="14311" width="15.7109375" style="37" customWidth="1"/>
    <col min="14312" max="14314" width="14.7109375" style="37" customWidth="1"/>
    <col min="14315" max="14318" width="13.7109375" style="37" customWidth="1"/>
    <col min="14319" max="14322" width="15.7109375" style="37" customWidth="1"/>
    <col min="14323" max="14323" width="22.85546875" style="37" customWidth="1"/>
    <col min="14324" max="14324" width="20.7109375" style="37" customWidth="1"/>
    <col min="14325" max="14325" width="17.7109375" style="37" customWidth="1"/>
    <col min="14326" max="14334" width="14.7109375" style="37" customWidth="1"/>
    <col min="14335" max="14565" width="10.7109375" style="37"/>
    <col min="14566" max="14567" width="15.7109375" style="37" customWidth="1"/>
    <col min="14568" max="14570" width="14.7109375" style="37" customWidth="1"/>
    <col min="14571" max="14574" width="13.7109375" style="37" customWidth="1"/>
    <col min="14575" max="14578" width="15.7109375" style="37" customWidth="1"/>
    <col min="14579" max="14579" width="22.85546875" style="37" customWidth="1"/>
    <col min="14580" max="14580" width="20.7109375" style="37" customWidth="1"/>
    <col min="14581" max="14581" width="17.7109375" style="37" customWidth="1"/>
    <col min="14582" max="14590" width="14.7109375" style="37" customWidth="1"/>
    <col min="14591" max="14821" width="10.7109375" style="37"/>
    <col min="14822" max="14823" width="15.7109375" style="37" customWidth="1"/>
    <col min="14824" max="14826" width="14.7109375" style="37" customWidth="1"/>
    <col min="14827" max="14830" width="13.7109375" style="37" customWidth="1"/>
    <col min="14831" max="14834" width="15.7109375" style="37" customWidth="1"/>
    <col min="14835" max="14835" width="22.85546875" style="37" customWidth="1"/>
    <col min="14836" max="14836" width="20.7109375" style="37" customWidth="1"/>
    <col min="14837" max="14837" width="17.7109375" style="37" customWidth="1"/>
    <col min="14838" max="14846" width="14.7109375" style="37" customWidth="1"/>
    <col min="14847" max="15077" width="10.7109375" style="37"/>
    <col min="15078" max="15079" width="15.7109375" style="37" customWidth="1"/>
    <col min="15080" max="15082" width="14.7109375" style="37" customWidth="1"/>
    <col min="15083" max="15086" width="13.7109375" style="37" customWidth="1"/>
    <col min="15087" max="15090" width="15.7109375" style="37" customWidth="1"/>
    <col min="15091" max="15091" width="22.85546875" style="37" customWidth="1"/>
    <col min="15092" max="15092" width="20.7109375" style="37" customWidth="1"/>
    <col min="15093" max="15093" width="17.7109375" style="37" customWidth="1"/>
    <col min="15094" max="15102" width="14.7109375" style="37" customWidth="1"/>
    <col min="15103" max="15333" width="10.7109375" style="37"/>
    <col min="15334" max="15335" width="15.7109375" style="37" customWidth="1"/>
    <col min="15336" max="15338" width="14.7109375" style="37" customWidth="1"/>
    <col min="15339" max="15342" width="13.7109375" style="37" customWidth="1"/>
    <col min="15343" max="15346" width="15.7109375" style="37" customWidth="1"/>
    <col min="15347" max="15347" width="22.85546875" style="37" customWidth="1"/>
    <col min="15348" max="15348" width="20.7109375" style="37" customWidth="1"/>
    <col min="15349" max="15349" width="17.7109375" style="37" customWidth="1"/>
    <col min="15350" max="15358" width="14.7109375" style="37" customWidth="1"/>
    <col min="15359" max="15589" width="10.7109375" style="37"/>
    <col min="15590" max="15591" width="15.7109375" style="37" customWidth="1"/>
    <col min="15592" max="15594" width="14.7109375" style="37" customWidth="1"/>
    <col min="15595" max="15598" width="13.7109375" style="37" customWidth="1"/>
    <col min="15599" max="15602" width="15.7109375" style="37" customWidth="1"/>
    <col min="15603" max="15603" width="22.85546875" style="37" customWidth="1"/>
    <col min="15604" max="15604" width="20.7109375" style="37" customWidth="1"/>
    <col min="15605" max="15605" width="17.7109375" style="37" customWidth="1"/>
    <col min="15606" max="15614" width="14.7109375" style="37" customWidth="1"/>
    <col min="15615" max="15845" width="10.7109375" style="37"/>
    <col min="15846" max="15847" width="15.7109375" style="37" customWidth="1"/>
    <col min="15848" max="15850" width="14.7109375" style="37" customWidth="1"/>
    <col min="15851" max="15854" width="13.7109375" style="37" customWidth="1"/>
    <col min="15855" max="15858" width="15.7109375" style="37" customWidth="1"/>
    <col min="15859" max="15859" width="22.85546875" style="37" customWidth="1"/>
    <col min="15860" max="15860" width="20.7109375" style="37" customWidth="1"/>
    <col min="15861" max="15861" width="17.7109375" style="37" customWidth="1"/>
    <col min="15862" max="15870" width="14.7109375" style="37" customWidth="1"/>
    <col min="15871" max="16101" width="10.7109375" style="37"/>
    <col min="16102" max="16103" width="15.7109375" style="37" customWidth="1"/>
    <col min="16104" max="16106" width="14.7109375" style="37" customWidth="1"/>
    <col min="16107" max="16110" width="13.7109375" style="37" customWidth="1"/>
    <col min="16111" max="16114" width="15.7109375" style="37" customWidth="1"/>
    <col min="16115" max="16115" width="22.85546875" style="37" customWidth="1"/>
    <col min="16116" max="16116" width="20.7109375" style="37" customWidth="1"/>
    <col min="16117" max="16117" width="17.7109375" style="37" customWidth="1"/>
    <col min="16118" max="16126" width="14.7109375" style="37" customWidth="1"/>
    <col min="16127" max="16384" width="10.7109375" style="37"/>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290" t="s">
        <v>302</v>
      </c>
      <c r="B5" s="290"/>
      <c r="C5" s="290"/>
      <c r="D5" s="290"/>
      <c r="E5" s="290"/>
      <c r="F5" s="290"/>
      <c r="G5" s="290"/>
      <c r="H5" s="290"/>
      <c r="I5" s="290"/>
      <c r="J5" s="290"/>
      <c r="K5" s="290"/>
      <c r="L5" s="290"/>
      <c r="M5" s="290"/>
      <c r="N5" s="290"/>
      <c r="O5" s="290"/>
      <c r="P5" s="290"/>
    </row>
    <row r="6" spans="1:16" s="11" customFormat="1" x14ac:dyDescent="0.2">
      <c r="A6" s="95"/>
      <c r="B6" s="103"/>
      <c r="C6" s="95"/>
      <c r="D6" s="95"/>
      <c r="E6" s="95"/>
      <c r="F6" s="95"/>
      <c r="G6" s="95"/>
      <c r="H6" s="95"/>
      <c r="I6" s="95"/>
      <c r="J6" s="95"/>
      <c r="K6" s="95"/>
      <c r="L6" s="95"/>
      <c r="M6" s="95"/>
      <c r="N6" s="95"/>
    </row>
    <row r="7" spans="1:16" s="11" customFormat="1" ht="18.75" x14ac:dyDescent="0.2">
      <c r="A7" s="294" t="s">
        <v>7</v>
      </c>
      <c r="B7" s="294"/>
      <c r="C7" s="294"/>
      <c r="D7" s="294"/>
      <c r="E7" s="294"/>
      <c r="F7" s="294"/>
      <c r="G7" s="294"/>
      <c r="H7" s="294"/>
      <c r="I7" s="294"/>
      <c r="J7" s="294"/>
      <c r="K7" s="294"/>
      <c r="L7" s="294"/>
      <c r="M7" s="294"/>
      <c r="N7" s="294"/>
      <c r="O7" s="294"/>
      <c r="P7" s="294"/>
    </row>
    <row r="8" spans="1:16" s="11" customFormat="1" ht="18.75" x14ac:dyDescent="0.2">
      <c r="F8" s="13"/>
      <c r="G8" s="13"/>
      <c r="H8" s="13"/>
      <c r="I8" s="13"/>
      <c r="J8" s="13"/>
      <c r="K8" s="13"/>
      <c r="L8" s="13"/>
      <c r="M8" s="13"/>
      <c r="N8" s="13"/>
      <c r="O8" s="12"/>
      <c r="P8" s="12"/>
    </row>
    <row r="9" spans="1:16" s="11" customFormat="1" ht="18.75" customHeight="1" x14ac:dyDescent="0.2">
      <c r="A9" s="293" t="str">
        <f>'1. паспорт описание'!A9:D9</f>
        <v>О_0000000829</v>
      </c>
      <c r="B9" s="293"/>
      <c r="C9" s="293"/>
      <c r="D9" s="293"/>
      <c r="E9" s="293"/>
      <c r="F9" s="293"/>
      <c r="G9" s="293"/>
      <c r="H9" s="293"/>
      <c r="I9" s="293"/>
      <c r="J9" s="293"/>
      <c r="K9" s="293"/>
      <c r="L9" s="293"/>
      <c r="M9" s="293"/>
      <c r="N9" s="293"/>
      <c r="O9" s="293"/>
      <c r="P9" s="293"/>
    </row>
    <row r="10" spans="1:16" s="11" customFormat="1" ht="18.75" customHeight="1" x14ac:dyDescent="0.2">
      <c r="A10" s="291" t="s">
        <v>6</v>
      </c>
      <c r="B10" s="291"/>
      <c r="C10" s="291"/>
      <c r="D10" s="291"/>
      <c r="E10" s="291"/>
      <c r="F10" s="291"/>
      <c r="G10" s="291"/>
      <c r="H10" s="291"/>
      <c r="I10" s="291"/>
      <c r="J10" s="291"/>
      <c r="K10" s="291"/>
      <c r="L10" s="291"/>
      <c r="M10" s="291"/>
      <c r="N10" s="291"/>
      <c r="O10" s="291"/>
      <c r="P10" s="291"/>
    </row>
    <row r="11" spans="1:16" s="8" customFormat="1" ht="15.75" customHeight="1" x14ac:dyDescent="0.2">
      <c r="F11" s="9"/>
      <c r="G11" s="9"/>
      <c r="H11" s="9"/>
      <c r="I11" s="9"/>
      <c r="J11" s="9"/>
      <c r="K11" s="9"/>
      <c r="L11" s="9"/>
      <c r="M11" s="9"/>
      <c r="N11" s="9"/>
      <c r="O11" s="9"/>
      <c r="P11" s="9"/>
    </row>
    <row r="12" spans="1:16" s="2" customFormat="1" ht="15" customHeight="1" x14ac:dyDescent="0.2">
      <c r="A12" s="293" t="str">
        <f>'1. паспорт описание'!A12:D12</f>
        <v>Приобретение информационно-вычислительной техники</v>
      </c>
      <c r="B12" s="293"/>
      <c r="C12" s="293"/>
      <c r="D12" s="293"/>
      <c r="E12" s="293"/>
      <c r="F12" s="293"/>
      <c r="G12" s="293"/>
      <c r="H12" s="293"/>
      <c r="I12" s="293"/>
      <c r="J12" s="293"/>
      <c r="K12" s="293"/>
      <c r="L12" s="293"/>
      <c r="M12" s="293"/>
      <c r="N12" s="293"/>
      <c r="O12" s="293"/>
      <c r="P12" s="293"/>
    </row>
    <row r="13" spans="1:16" s="2" customFormat="1" ht="15" customHeight="1" x14ac:dyDescent="0.2">
      <c r="A13" s="291" t="s">
        <v>5</v>
      </c>
      <c r="B13" s="291"/>
      <c r="C13" s="291"/>
      <c r="D13" s="291"/>
      <c r="E13" s="291"/>
      <c r="F13" s="291"/>
      <c r="G13" s="291"/>
      <c r="H13" s="291"/>
      <c r="I13" s="291"/>
      <c r="J13" s="291"/>
      <c r="K13" s="291"/>
      <c r="L13" s="291"/>
      <c r="M13" s="291"/>
      <c r="N13" s="291"/>
      <c r="O13" s="291"/>
      <c r="P13" s="291"/>
    </row>
    <row r="14" spans="1:16" s="2" customFormat="1" ht="15" customHeight="1" x14ac:dyDescent="0.2">
      <c r="F14" s="3"/>
      <c r="G14" s="3"/>
      <c r="H14" s="3"/>
      <c r="I14" s="3"/>
      <c r="J14" s="3"/>
      <c r="K14" s="3"/>
      <c r="L14" s="3"/>
      <c r="M14" s="3"/>
      <c r="N14" s="3"/>
      <c r="O14" s="3"/>
      <c r="P14" s="3"/>
    </row>
    <row r="15" spans="1:16" s="2" customFormat="1" ht="15" customHeight="1" x14ac:dyDescent="0.2">
      <c r="F15" s="293"/>
      <c r="G15" s="293"/>
      <c r="H15" s="293"/>
      <c r="I15" s="293"/>
      <c r="J15" s="293"/>
      <c r="K15" s="293"/>
      <c r="L15" s="293"/>
      <c r="M15" s="293"/>
      <c r="N15" s="293"/>
      <c r="O15" s="293"/>
      <c r="P15" s="293"/>
    </row>
    <row r="16" spans="1:16" ht="25.5" customHeight="1" x14ac:dyDescent="0.25">
      <c r="A16" s="293" t="s">
        <v>141</v>
      </c>
      <c r="B16" s="293"/>
      <c r="C16" s="293"/>
      <c r="D16" s="293"/>
      <c r="E16" s="293"/>
      <c r="F16" s="293"/>
      <c r="G16" s="293"/>
      <c r="H16" s="293"/>
      <c r="I16" s="293"/>
      <c r="J16" s="293"/>
      <c r="K16" s="293"/>
      <c r="L16" s="293"/>
      <c r="M16" s="293"/>
      <c r="N16" s="293"/>
      <c r="O16" s="293"/>
      <c r="P16" s="293"/>
    </row>
    <row r="17" spans="1:16" s="45" customFormat="1" ht="21" customHeight="1" x14ac:dyDescent="0.25"/>
    <row r="18" spans="1:16" ht="15.75" customHeight="1" x14ac:dyDescent="0.25">
      <c r="A18" s="305" t="s">
        <v>4</v>
      </c>
      <c r="B18" s="305" t="s">
        <v>158</v>
      </c>
      <c r="C18" s="319" t="s">
        <v>146</v>
      </c>
      <c r="D18" s="320"/>
      <c r="E18" s="319" t="s">
        <v>147</v>
      </c>
      <c r="F18" s="320"/>
      <c r="G18" s="323" t="s">
        <v>35</v>
      </c>
      <c r="H18" s="324"/>
      <c r="I18" s="324"/>
      <c r="J18" s="325"/>
      <c r="K18" s="319" t="s">
        <v>148</v>
      </c>
      <c r="L18" s="320"/>
      <c r="M18" s="319" t="s">
        <v>60</v>
      </c>
      <c r="N18" s="320"/>
      <c r="O18" s="319" t="s">
        <v>59</v>
      </c>
      <c r="P18" s="320"/>
    </row>
    <row r="19" spans="1:16" ht="216" customHeight="1" x14ac:dyDescent="0.25">
      <c r="A19" s="318"/>
      <c r="B19" s="318"/>
      <c r="C19" s="321"/>
      <c r="D19" s="322"/>
      <c r="E19" s="321"/>
      <c r="F19" s="322"/>
      <c r="G19" s="323" t="s">
        <v>58</v>
      </c>
      <c r="H19" s="325"/>
      <c r="I19" s="323" t="s">
        <v>57</v>
      </c>
      <c r="J19" s="325"/>
      <c r="K19" s="321"/>
      <c r="L19" s="322"/>
      <c r="M19" s="321"/>
      <c r="N19" s="322"/>
      <c r="O19" s="321"/>
      <c r="P19" s="322"/>
    </row>
    <row r="20" spans="1:16" ht="60" customHeight="1" x14ac:dyDescent="0.25">
      <c r="A20" s="306"/>
      <c r="B20" s="306"/>
      <c r="C20" s="92" t="s">
        <v>52</v>
      </c>
      <c r="D20" s="92" t="s">
        <v>53</v>
      </c>
      <c r="E20" s="82" t="s">
        <v>52</v>
      </c>
      <c r="F20" s="82" t="s">
        <v>53</v>
      </c>
      <c r="G20" s="82" t="s">
        <v>52</v>
      </c>
      <c r="H20" s="82" t="s">
        <v>53</v>
      </c>
      <c r="I20" s="82" t="s">
        <v>52</v>
      </c>
      <c r="J20" s="82" t="s">
        <v>53</v>
      </c>
      <c r="K20" s="82" t="s">
        <v>52</v>
      </c>
      <c r="L20" s="82" t="s">
        <v>53</v>
      </c>
      <c r="M20" s="82" t="s">
        <v>52</v>
      </c>
      <c r="N20" s="82" t="s">
        <v>53</v>
      </c>
      <c r="O20" s="82" t="s">
        <v>52</v>
      </c>
      <c r="P20" s="82" t="s">
        <v>53</v>
      </c>
    </row>
    <row r="21" spans="1:16" x14ac:dyDescent="0.25">
      <c r="A21" s="83">
        <v>1</v>
      </c>
      <c r="B21" s="83">
        <v>2</v>
      </c>
      <c r="C21" s="83">
        <v>3</v>
      </c>
      <c r="D21" s="83">
        <v>4</v>
      </c>
      <c r="E21" s="83">
        <v>5</v>
      </c>
      <c r="F21" s="83">
        <v>6</v>
      </c>
      <c r="G21" s="83">
        <v>7</v>
      </c>
      <c r="H21" s="83">
        <v>8</v>
      </c>
      <c r="I21" s="83">
        <v>9</v>
      </c>
      <c r="J21" s="83">
        <v>10</v>
      </c>
      <c r="K21" s="83">
        <v>11</v>
      </c>
      <c r="L21" s="83">
        <v>12</v>
      </c>
      <c r="M21" s="83">
        <v>13</v>
      </c>
      <c r="N21" s="83">
        <v>14</v>
      </c>
      <c r="O21" s="83">
        <v>15</v>
      </c>
      <c r="P21" s="83">
        <v>16</v>
      </c>
    </row>
    <row r="22" spans="1:16" s="45" customFormat="1" ht="134.25" customHeight="1" x14ac:dyDescent="0.25">
      <c r="A22" s="84">
        <v>1</v>
      </c>
      <c r="B22" s="81" t="s">
        <v>165</v>
      </c>
      <c r="C22" s="84" t="s">
        <v>126</v>
      </c>
      <c r="D22" s="81" t="s">
        <v>126</v>
      </c>
      <c r="E22" s="84" t="s">
        <v>126</v>
      </c>
      <c r="F22" s="81" t="s">
        <v>126</v>
      </c>
      <c r="G22" s="81" t="s">
        <v>126</v>
      </c>
      <c r="H22" s="84" t="s">
        <v>126</v>
      </c>
      <c r="I22" s="84" t="s">
        <v>126</v>
      </c>
      <c r="J22" s="84" t="s">
        <v>126</v>
      </c>
      <c r="K22" s="112" t="s">
        <v>126</v>
      </c>
      <c r="L22" s="113" t="s">
        <v>126</v>
      </c>
      <c r="M22" s="113" t="s">
        <v>126</v>
      </c>
      <c r="N22" s="84" t="s">
        <v>126</v>
      </c>
      <c r="O22" s="85" t="s">
        <v>126</v>
      </c>
      <c r="P22" s="113" t="s">
        <v>126</v>
      </c>
    </row>
    <row r="23" spans="1:16" ht="63" x14ac:dyDescent="0.25">
      <c r="A23" s="84">
        <v>2</v>
      </c>
      <c r="B23" s="81" t="s">
        <v>165</v>
      </c>
      <c r="C23" s="84" t="s">
        <v>126</v>
      </c>
      <c r="D23" s="81" t="s">
        <v>126</v>
      </c>
      <c r="E23" s="84" t="s">
        <v>126</v>
      </c>
      <c r="F23" s="81" t="s">
        <v>126</v>
      </c>
      <c r="G23" s="84" t="s">
        <v>126</v>
      </c>
      <c r="H23" s="84" t="s">
        <v>126</v>
      </c>
      <c r="I23" s="84" t="s">
        <v>126</v>
      </c>
      <c r="J23" s="84" t="s">
        <v>126</v>
      </c>
      <c r="K23" s="112" t="s">
        <v>126</v>
      </c>
      <c r="L23" s="113" t="s">
        <v>126</v>
      </c>
      <c r="M23" s="113" t="s">
        <v>126</v>
      </c>
      <c r="N23" s="84" t="s">
        <v>126</v>
      </c>
      <c r="O23" s="85" t="s">
        <v>126</v>
      </c>
      <c r="P23" s="113" t="s">
        <v>126</v>
      </c>
    </row>
    <row r="24" spans="1:16" s="43" customFormat="1" ht="63" x14ac:dyDescent="0.2">
      <c r="A24" s="84">
        <v>3</v>
      </c>
      <c r="B24" s="81" t="s">
        <v>165</v>
      </c>
      <c r="C24" s="84" t="s">
        <v>126</v>
      </c>
      <c r="D24" s="81" t="s">
        <v>126</v>
      </c>
      <c r="E24" s="84" t="s">
        <v>126</v>
      </c>
      <c r="F24" s="81" t="s">
        <v>126</v>
      </c>
      <c r="G24" s="84" t="s">
        <v>126</v>
      </c>
      <c r="H24" s="84" t="s">
        <v>126</v>
      </c>
      <c r="I24" s="84" t="s">
        <v>126</v>
      </c>
      <c r="J24" s="84" t="s">
        <v>126</v>
      </c>
      <c r="K24" s="112" t="s">
        <v>126</v>
      </c>
      <c r="L24" s="113" t="s">
        <v>126</v>
      </c>
      <c r="M24" s="113" t="s">
        <v>126</v>
      </c>
      <c r="N24" s="84" t="s">
        <v>126</v>
      </c>
      <c r="O24" s="85" t="s">
        <v>126</v>
      </c>
      <c r="P24" s="113" t="s">
        <v>126</v>
      </c>
    </row>
    <row r="25" spans="1:16" s="43" customFormat="1" ht="63" x14ac:dyDescent="0.2">
      <c r="A25" s="84">
        <v>4</v>
      </c>
      <c r="B25" s="81" t="s">
        <v>165</v>
      </c>
      <c r="C25" s="84" t="s">
        <v>126</v>
      </c>
      <c r="D25" s="81" t="s">
        <v>126</v>
      </c>
      <c r="E25" s="84" t="s">
        <v>126</v>
      </c>
      <c r="F25" s="81" t="s">
        <v>126</v>
      </c>
      <c r="G25" s="84" t="s">
        <v>126</v>
      </c>
      <c r="H25" s="84" t="s">
        <v>126</v>
      </c>
      <c r="I25" s="84" t="s">
        <v>126</v>
      </c>
      <c r="J25" s="84" t="s">
        <v>126</v>
      </c>
      <c r="K25" s="112" t="s">
        <v>126</v>
      </c>
      <c r="L25" s="113" t="s">
        <v>126</v>
      </c>
      <c r="M25" s="113" t="s">
        <v>126</v>
      </c>
      <c r="N25" s="84" t="s">
        <v>126</v>
      </c>
      <c r="O25" s="85" t="s">
        <v>126</v>
      </c>
      <c r="P25" s="113" t="s">
        <v>126</v>
      </c>
    </row>
    <row r="26" spans="1:16" x14ac:dyDescent="0.25">
      <c r="A26" s="84"/>
      <c r="B26" s="81"/>
      <c r="C26" s="84"/>
      <c r="D26" s="84"/>
      <c r="E26" s="84"/>
      <c r="F26" s="81"/>
      <c r="G26" s="81"/>
      <c r="H26" s="84"/>
      <c r="I26" s="84"/>
      <c r="J26" s="84"/>
      <c r="K26" s="112"/>
      <c r="L26" s="113"/>
      <c r="M26" s="113"/>
      <c r="N26" s="84"/>
      <c r="O26" s="85"/>
      <c r="P26" s="113"/>
    </row>
  </sheetData>
  <mergeCells count="18">
    <mergeCell ref="A13:P13"/>
    <mergeCell ref="F15:P15"/>
    <mergeCell ref="A18:A20"/>
    <mergeCell ref="E18:F19"/>
    <mergeCell ref="G18:J18"/>
    <mergeCell ref="K18:L19"/>
    <mergeCell ref="M18:N19"/>
    <mergeCell ref="O18:P19"/>
    <mergeCell ref="B18:B20"/>
    <mergeCell ref="A16:P16"/>
    <mergeCell ref="G19:H19"/>
    <mergeCell ref="I19:J19"/>
    <mergeCell ref="C18:D19"/>
    <mergeCell ref="A5:P5"/>
    <mergeCell ref="A7:P7"/>
    <mergeCell ref="A9:P9"/>
    <mergeCell ref="A10:P10"/>
    <mergeCell ref="A12:P12"/>
  </mergeCells>
  <pageMargins left="0.78740157480314965" right="0.59055118110236227" top="0.78740157480314965" bottom="0.39370078740157483" header="0.19685039370078741" footer="0.19685039370078741"/>
  <pageSetup paperSize="8" scale="8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80" zoomScaleNormal="80" zoomScaleSheetLayoutView="80" workbookViewId="0">
      <selection activeCell="A4" sqref="A4:X4"/>
    </sheetView>
  </sheetViews>
  <sheetFormatPr defaultRowHeight="15" x14ac:dyDescent="0.25"/>
  <cols>
    <col min="1" max="1" width="25.28515625"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0"/>
    </row>
    <row r="2" spans="1:26" ht="18.75" x14ac:dyDescent="0.3">
      <c r="X2" s="14"/>
    </row>
    <row r="3" spans="1:26" ht="18.75" x14ac:dyDescent="0.3">
      <c r="X3" s="14"/>
    </row>
    <row r="4" spans="1:26" ht="18.75" customHeight="1" x14ac:dyDescent="0.25">
      <c r="A4" s="290" t="s">
        <v>302</v>
      </c>
      <c r="B4" s="290"/>
      <c r="C4" s="290"/>
      <c r="D4" s="290"/>
      <c r="E4" s="290"/>
      <c r="F4" s="290"/>
      <c r="G4" s="290"/>
      <c r="H4" s="290"/>
      <c r="I4" s="290"/>
      <c r="J4" s="290"/>
      <c r="K4" s="290"/>
      <c r="L4" s="290"/>
      <c r="M4" s="290"/>
      <c r="N4" s="290"/>
      <c r="O4" s="290"/>
      <c r="P4" s="290"/>
      <c r="Q4" s="290"/>
      <c r="R4" s="290"/>
      <c r="S4" s="290"/>
      <c r="T4" s="290"/>
      <c r="U4" s="290"/>
      <c r="V4" s="290"/>
      <c r="W4" s="290"/>
      <c r="X4" s="290"/>
    </row>
    <row r="6" spans="1:26" ht="18.75" x14ac:dyDescent="0.25">
      <c r="A6" s="294" t="s">
        <v>173</v>
      </c>
      <c r="B6" s="294"/>
      <c r="C6" s="294"/>
      <c r="D6" s="294"/>
      <c r="E6" s="294"/>
      <c r="F6" s="294"/>
      <c r="G6" s="294"/>
      <c r="H6" s="294"/>
      <c r="I6" s="294"/>
      <c r="J6" s="294"/>
      <c r="K6" s="294"/>
      <c r="L6" s="294"/>
      <c r="M6" s="294"/>
      <c r="N6" s="294"/>
      <c r="O6" s="294"/>
      <c r="P6" s="294"/>
      <c r="Q6" s="294"/>
      <c r="R6" s="294"/>
      <c r="S6" s="294"/>
      <c r="T6" s="294"/>
      <c r="U6" s="294"/>
      <c r="V6" s="294"/>
      <c r="W6" s="294"/>
      <c r="X6" s="294"/>
      <c r="Y6" s="89"/>
      <c r="Z6" s="89"/>
    </row>
    <row r="7" spans="1:26" ht="18.75" x14ac:dyDescent="0.25">
      <c r="B7" s="294"/>
      <c r="C7" s="294"/>
      <c r="D7" s="294"/>
      <c r="E7" s="294"/>
      <c r="F7" s="294"/>
      <c r="G7" s="294"/>
      <c r="H7" s="294"/>
      <c r="I7" s="294"/>
      <c r="J7" s="294"/>
      <c r="K7" s="294"/>
      <c r="L7" s="294"/>
      <c r="M7" s="294"/>
      <c r="N7" s="294"/>
      <c r="O7" s="294"/>
      <c r="P7" s="294"/>
      <c r="Q7" s="294"/>
      <c r="R7" s="294"/>
      <c r="S7" s="294"/>
      <c r="T7" s="294"/>
      <c r="U7" s="294"/>
      <c r="V7" s="294"/>
      <c r="W7" s="294"/>
      <c r="X7" s="294"/>
      <c r="Y7" s="89"/>
      <c r="Z7" s="89"/>
    </row>
    <row r="8" spans="1:26" ht="18.75" x14ac:dyDescent="0.25">
      <c r="A8" s="293" t="str">
        <f>'1. паспорт описание'!A9:D9</f>
        <v>О_0000000829</v>
      </c>
      <c r="B8" s="293"/>
      <c r="C8" s="293"/>
      <c r="D8" s="293"/>
      <c r="E8" s="293"/>
      <c r="F8" s="293"/>
      <c r="G8" s="293"/>
      <c r="H8" s="293"/>
      <c r="I8" s="293"/>
      <c r="J8" s="293"/>
      <c r="K8" s="293"/>
      <c r="L8" s="293"/>
      <c r="M8" s="293"/>
      <c r="N8" s="293"/>
      <c r="O8" s="293"/>
      <c r="P8" s="293"/>
      <c r="Q8" s="293"/>
      <c r="R8" s="293"/>
      <c r="S8" s="293"/>
      <c r="T8" s="293"/>
      <c r="U8" s="293"/>
      <c r="V8" s="293"/>
      <c r="W8" s="293"/>
      <c r="X8" s="293"/>
      <c r="Y8" s="90"/>
      <c r="Z8" s="90"/>
    </row>
    <row r="9" spans="1:26" ht="15.75" x14ac:dyDescent="0.25">
      <c r="A9" s="291" t="s">
        <v>6</v>
      </c>
      <c r="B9" s="291"/>
      <c r="C9" s="291"/>
      <c r="D9" s="291"/>
      <c r="E9" s="291"/>
      <c r="F9" s="291"/>
      <c r="G9" s="291"/>
      <c r="H9" s="291"/>
      <c r="I9" s="291"/>
      <c r="J9" s="291"/>
      <c r="K9" s="291"/>
      <c r="L9" s="291"/>
      <c r="M9" s="291"/>
      <c r="N9" s="291"/>
      <c r="O9" s="291"/>
      <c r="P9" s="291"/>
      <c r="Q9" s="291"/>
      <c r="R9" s="291"/>
      <c r="S9" s="291"/>
      <c r="T9" s="291"/>
      <c r="U9" s="291"/>
      <c r="V9" s="291"/>
      <c r="W9" s="291"/>
      <c r="X9" s="291"/>
      <c r="Y9" s="91"/>
      <c r="Z9" s="91"/>
    </row>
    <row r="10" spans="1:26" ht="18.75" x14ac:dyDescent="0.25">
      <c r="B10" s="296"/>
      <c r="C10" s="296"/>
      <c r="D10" s="296"/>
      <c r="E10" s="296"/>
      <c r="F10" s="296"/>
      <c r="G10" s="296"/>
      <c r="H10" s="296"/>
      <c r="I10" s="296"/>
      <c r="J10" s="296"/>
      <c r="K10" s="296"/>
      <c r="L10" s="296"/>
      <c r="M10" s="296"/>
      <c r="N10" s="296"/>
      <c r="O10" s="296"/>
      <c r="P10" s="296"/>
      <c r="Q10" s="296"/>
      <c r="R10" s="296"/>
      <c r="S10" s="296"/>
      <c r="T10" s="296"/>
      <c r="U10" s="296"/>
      <c r="V10" s="296"/>
      <c r="W10" s="296"/>
      <c r="X10" s="296"/>
      <c r="Y10" s="10"/>
      <c r="Z10" s="10"/>
    </row>
    <row r="11" spans="1:26" ht="18.75" x14ac:dyDescent="0.25">
      <c r="A11" s="293" t="str">
        <f>'1. паспорт описание'!A12:D12</f>
        <v>Приобретение информационно-вычислительной техники</v>
      </c>
      <c r="B11" s="293"/>
      <c r="C11" s="293"/>
      <c r="D11" s="293"/>
      <c r="E11" s="293"/>
      <c r="F11" s="293"/>
      <c r="G11" s="293"/>
      <c r="H11" s="293"/>
      <c r="I11" s="293"/>
      <c r="J11" s="293"/>
      <c r="K11" s="293"/>
      <c r="L11" s="293"/>
      <c r="M11" s="293"/>
      <c r="N11" s="293"/>
      <c r="O11" s="293"/>
      <c r="P11" s="293"/>
      <c r="Q11" s="293"/>
      <c r="R11" s="293"/>
      <c r="S11" s="293"/>
      <c r="T11" s="293"/>
      <c r="U11" s="293"/>
      <c r="V11" s="293"/>
      <c r="W11" s="293"/>
      <c r="X11" s="293"/>
      <c r="Y11" s="90"/>
      <c r="Z11" s="90"/>
    </row>
    <row r="12" spans="1:26" ht="15.75" x14ac:dyDescent="0.25">
      <c r="A12" s="291" t="s">
        <v>5</v>
      </c>
      <c r="B12" s="291"/>
      <c r="C12" s="291"/>
      <c r="D12" s="291"/>
      <c r="E12" s="291"/>
      <c r="F12" s="291"/>
      <c r="G12" s="291"/>
      <c r="H12" s="291"/>
      <c r="I12" s="291"/>
      <c r="J12" s="291"/>
      <c r="K12" s="291"/>
      <c r="L12" s="291"/>
      <c r="M12" s="291"/>
      <c r="N12" s="291"/>
      <c r="O12" s="291"/>
      <c r="P12" s="291"/>
      <c r="Q12" s="291"/>
      <c r="R12" s="291"/>
      <c r="S12" s="291"/>
      <c r="T12" s="291"/>
      <c r="U12" s="291"/>
      <c r="V12" s="291"/>
      <c r="W12" s="291"/>
      <c r="X12" s="291"/>
      <c r="Y12" s="91"/>
      <c r="Z12" s="91"/>
    </row>
    <row r="13" spans="1:26" x14ac:dyDescent="0.25">
      <c r="B13" s="333"/>
      <c r="C13" s="333"/>
      <c r="D13" s="333"/>
      <c r="E13" s="333"/>
      <c r="F13" s="333"/>
      <c r="G13" s="333"/>
      <c r="H13" s="333"/>
      <c r="I13" s="333"/>
      <c r="J13" s="333"/>
      <c r="K13" s="333"/>
      <c r="L13" s="333"/>
      <c r="M13" s="333"/>
      <c r="N13" s="333"/>
      <c r="O13" s="333"/>
      <c r="P13" s="333"/>
      <c r="Q13" s="333"/>
      <c r="R13" s="333"/>
      <c r="S13" s="333"/>
      <c r="T13" s="333"/>
      <c r="U13" s="333"/>
      <c r="V13" s="333"/>
      <c r="W13" s="333"/>
      <c r="X13" s="333"/>
      <c r="Y13" s="97"/>
      <c r="Z13" s="97"/>
    </row>
    <row r="14" spans="1:26" x14ac:dyDescent="0.25">
      <c r="B14" s="333"/>
      <c r="C14" s="333"/>
      <c r="D14" s="333"/>
      <c r="E14" s="333"/>
      <c r="F14" s="333"/>
      <c r="G14" s="333"/>
      <c r="H14" s="333"/>
      <c r="I14" s="333"/>
      <c r="J14" s="333"/>
      <c r="K14" s="333"/>
      <c r="L14" s="333"/>
      <c r="M14" s="333"/>
      <c r="N14" s="333"/>
      <c r="O14" s="333"/>
      <c r="P14" s="333"/>
      <c r="Q14" s="333"/>
      <c r="R14" s="333"/>
      <c r="S14" s="333"/>
      <c r="T14" s="333"/>
      <c r="U14" s="333"/>
      <c r="V14" s="333"/>
      <c r="W14" s="333"/>
      <c r="X14" s="333"/>
      <c r="Y14" s="97"/>
      <c r="Z14" s="97"/>
    </row>
    <row r="15" spans="1:26" x14ac:dyDescent="0.25">
      <c r="B15" s="333"/>
      <c r="C15" s="333"/>
      <c r="D15" s="333"/>
      <c r="E15" s="333"/>
      <c r="F15" s="333"/>
      <c r="G15" s="333"/>
      <c r="H15" s="333"/>
      <c r="I15" s="333"/>
      <c r="J15" s="333"/>
      <c r="K15" s="333"/>
      <c r="L15" s="333"/>
      <c r="M15" s="333"/>
      <c r="N15" s="333"/>
      <c r="O15" s="333"/>
      <c r="P15" s="333"/>
      <c r="Q15" s="333"/>
      <c r="R15" s="333"/>
      <c r="S15" s="333"/>
      <c r="T15" s="333"/>
      <c r="U15" s="333"/>
      <c r="V15" s="333"/>
      <c r="W15" s="333"/>
      <c r="X15" s="333"/>
      <c r="Y15" s="97"/>
      <c r="Z15" s="97"/>
    </row>
    <row r="16" spans="1:26" x14ac:dyDescent="0.25">
      <c r="B16" s="333"/>
      <c r="C16" s="333"/>
      <c r="D16" s="333"/>
      <c r="E16" s="333"/>
      <c r="F16" s="333"/>
      <c r="G16" s="333"/>
      <c r="H16" s="333"/>
      <c r="I16" s="333"/>
      <c r="J16" s="333"/>
      <c r="K16" s="333"/>
      <c r="L16" s="333"/>
      <c r="M16" s="333"/>
      <c r="N16" s="333"/>
      <c r="O16" s="333"/>
      <c r="P16" s="333"/>
      <c r="Q16" s="333"/>
      <c r="R16" s="333"/>
      <c r="S16" s="333"/>
      <c r="T16" s="333"/>
      <c r="U16" s="333"/>
      <c r="V16" s="333"/>
      <c r="W16" s="333"/>
      <c r="X16" s="333"/>
      <c r="Y16" s="97"/>
      <c r="Z16" s="97"/>
    </row>
    <row r="17" spans="1:26" x14ac:dyDescent="0.25">
      <c r="B17" s="327"/>
      <c r="C17" s="327"/>
      <c r="D17" s="327"/>
      <c r="E17" s="327"/>
      <c r="F17" s="327"/>
      <c r="G17" s="327"/>
      <c r="H17" s="327"/>
      <c r="I17" s="327"/>
      <c r="J17" s="327"/>
      <c r="K17" s="327"/>
      <c r="L17" s="327"/>
      <c r="M17" s="327"/>
      <c r="N17" s="327"/>
      <c r="O17" s="327"/>
      <c r="P17" s="327"/>
      <c r="Q17" s="327"/>
      <c r="R17" s="327"/>
      <c r="S17" s="327"/>
      <c r="T17" s="327"/>
      <c r="U17" s="327"/>
      <c r="V17" s="327"/>
      <c r="W17" s="327"/>
      <c r="X17" s="327"/>
      <c r="Y17" s="98"/>
      <c r="Z17" s="98"/>
    </row>
    <row r="18" spans="1:26" x14ac:dyDescent="0.25">
      <c r="B18" s="327"/>
      <c r="C18" s="327"/>
      <c r="D18" s="327"/>
      <c r="E18" s="327"/>
      <c r="F18" s="327"/>
      <c r="G18" s="327"/>
      <c r="H18" s="327"/>
      <c r="I18" s="327"/>
      <c r="J18" s="327"/>
      <c r="K18" s="327"/>
      <c r="L18" s="327"/>
      <c r="M18" s="327"/>
      <c r="N18" s="327"/>
      <c r="O18" s="327"/>
      <c r="P18" s="327"/>
      <c r="Q18" s="327"/>
      <c r="R18" s="327"/>
      <c r="S18" s="327"/>
      <c r="T18" s="327"/>
      <c r="U18" s="327"/>
      <c r="V18" s="327"/>
      <c r="W18" s="327"/>
      <c r="X18" s="327"/>
      <c r="Y18" s="98"/>
      <c r="Z18" s="98"/>
    </row>
    <row r="19" spans="1:26" x14ac:dyDescent="0.25">
      <c r="B19" s="328" t="s">
        <v>174</v>
      </c>
      <c r="C19" s="328"/>
      <c r="D19" s="328"/>
      <c r="E19" s="328"/>
      <c r="F19" s="328"/>
      <c r="G19" s="328"/>
      <c r="H19" s="328"/>
      <c r="I19" s="328"/>
      <c r="J19" s="328"/>
      <c r="K19" s="328"/>
      <c r="L19" s="328"/>
      <c r="M19" s="328"/>
      <c r="N19" s="328"/>
      <c r="O19" s="328"/>
      <c r="P19" s="328"/>
      <c r="Q19" s="328"/>
      <c r="R19" s="328"/>
      <c r="S19" s="328"/>
      <c r="T19" s="328"/>
      <c r="U19" s="328"/>
      <c r="V19" s="328"/>
      <c r="W19" s="328"/>
      <c r="X19" s="328"/>
      <c r="Y19" s="99"/>
      <c r="Z19" s="99"/>
    </row>
    <row r="20" spans="1:26" ht="32.25" customHeight="1" x14ac:dyDescent="0.25">
      <c r="A20" s="74"/>
      <c r="B20" s="330" t="s">
        <v>124</v>
      </c>
      <c r="C20" s="331"/>
      <c r="D20" s="331"/>
      <c r="E20" s="331"/>
      <c r="F20" s="331"/>
      <c r="G20" s="331"/>
      <c r="H20" s="331"/>
      <c r="I20" s="331"/>
      <c r="J20" s="331"/>
      <c r="K20" s="331"/>
      <c r="L20" s="332"/>
      <c r="M20" s="329" t="s">
        <v>125</v>
      </c>
      <c r="N20" s="329"/>
      <c r="O20" s="329"/>
      <c r="P20" s="329"/>
      <c r="Q20" s="329"/>
      <c r="R20" s="329"/>
      <c r="S20" s="329"/>
      <c r="T20" s="329"/>
      <c r="U20" s="329"/>
      <c r="V20" s="329"/>
      <c r="W20" s="329"/>
      <c r="X20" s="329"/>
    </row>
    <row r="21" spans="1:26" ht="151.5" customHeight="1" x14ac:dyDescent="0.25">
      <c r="A21" s="108" t="s">
        <v>158</v>
      </c>
      <c r="B21" s="78" t="s">
        <v>75</v>
      </c>
      <c r="C21" s="79" t="s">
        <v>171</v>
      </c>
      <c r="D21" s="78" t="s">
        <v>120</v>
      </c>
      <c r="E21" s="78" t="s">
        <v>76</v>
      </c>
      <c r="F21" s="78" t="s">
        <v>122</v>
      </c>
      <c r="G21" s="78" t="s">
        <v>121</v>
      </c>
      <c r="H21" s="78" t="s">
        <v>77</v>
      </c>
      <c r="I21" s="78" t="s">
        <v>123</v>
      </c>
      <c r="J21" s="78" t="s">
        <v>81</v>
      </c>
      <c r="K21" s="79" t="s">
        <v>80</v>
      </c>
      <c r="L21" s="79" t="s">
        <v>78</v>
      </c>
      <c r="M21" s="80" t="s">
        <v>88</v>
      </c>
      <c r="N21" s="79" t="s">
        <v>157</v>
      </c>
      <c r="O21" s="78" t="s">
        <v>86</v>
      </c>
      <c r="P21" s="78" t="s">
        <v>87</v>
      </c>
      <c r="Q21" s="78" t="s">
        <v>85</v>
      </c>
      <c r="R21" s="78" t="s">
        <v>77</v>
      </c>
      <c r="S21" s="78" t="s">
        <v>84</v>
      </c>
      <c r="T21" s="78" t="s">
        <v>83</v>
      </c>
      <c r="U21" s="78" t="s">
        <v>119</v>
      </c>
      <c r="V21" s="78" t="s">
        <v>85</v>
      </c>
      <c r="W21" s="86" t="s">
        <v>79</v>
      </c>
      <c r="X21" s="88" t="s">
        <v>89</v>
      </c>
    </row>
    <row r="22" spans="1:26" ht="16.5" customHeight="1" x14ac:dyDescent="0.25">
      <c r="A22" s="109">
        <v>1</v>
      </c>
      <c r="B22" s="78">
        <v>2</v>
      </c>
      <c r="C22" s="109">
        <v>3</v>
      </c>
      <c r="D22" s="109">
        <v>4</v>
      </c>
      <c r="E22" s="109">
        <v>5</v>
      </c>
      <c r="F22" s="109">
        <v>6</v>
      </c>
      <c r="G22" s="109">
        <v>7</v>
      </c>
      <c r="H22" s="109">
        <v>8</v>
      </c>
      <c r="I22" s="109">
        <v>9</v>
      </c>
      <c r="J22" s="109">
        <v>10</v>
      </c>
      <c r="K22" s="109">
        <v>11</v>
      </c>
      <c r="L22" s="109">
        <v>12</v>
      </c>
      <c r="M22" s="109">
        <v>13</v>
      </c>
      <c r="N22" s="109">
        <v>14</v>
      </c>
      <c r="O22" s="109">
        <v>15</v>
      </c>
      <c r="P22" s="109">
        <v>16</v>
      </c>
      <c r="Q22" s="109">
        <v>17</v>
      </c>
      <c r="R22" s="109">
        <v>18</v>
      </c>
      <c r="S22" s="109">
        <v>19</v>
      </c>
      <c r="T22" s="109">
        <v>20</v>
      </c>
      <c r="U22" s="109">
        <v>21</v>
      </c>
      <c r="V22" s="109">
        <v>22</v>
      </c>
      <c r="W22" s="109">
        <v>23</v>
      </c>
      <c r="X22" s="109">
        <v>24</v>
      </c>
    </row>
    <row r="23" spans="1:26" ht="88.5" customHeight="1" x14ac:dyDescent="0.25">
      <c r="A23" s="126" t="s">
        <v>162</v>
      </c>
      <c r="B23" s="114" t="s">
        <v>126</v>
      </c>
      <c r="C23" s="115" t="s">
        <v>126</v>
      </c>
      <c r="D23" s="75" t="s">
        <v>126</v>
      </c>
      <c r="E23" s="75" t="s">
        <v>126</v>
      </c>
      <c r="F23" s="75" t="s">
        <v>126</v>
      </c>
      <c r="G23" s="75" t="s">
        <v>126</v>
      </c>
      <c r="H23" s="75" t="s">
        <v>126</v>
      </c>
      <c r="I23" s="75" t="s">
        <v>126</v>
      </c>
      <c r="J23" s="75" t="s">
        <v>126</v>
      </c>
      <c r="K23" s="75" t="s">
        <v>126</v>
      </c>
      <c r="L23" s="76" t="s">
        <v>126</v>
      </c>
      <c r="M23" s="77" t="s">
        <v>126</v>
      </c>
      <c r="N23" s="75" t="s">
        <v>126</v>
      </c>
      <c r="O23" s="75" t="s">
        <v>126</v>
      </c>
      <c r="P23" s="75" t="s">
        <v>126</v>
      </c>
      <c r="Q23" s="75" t="s">
        <v>126</v>
      </c>
      <c r="R23" s="75" t="s">
        <v>126</v>
      </c>
      <c r="S23" s="75" t="s">
        <v>126</v>
      </c>
      <c r="T23" s="75" t="s">
        <v>126</v>
      </c>
      <c r="U23" s="75" t="s">
        <v>126</v>
      </c>
      <c r="V23" s="75" t="s">
        <v>126</v>
      </c>
      <c r="W23" s="75" t="s">
        <v>126</v>
      </c>
      <c r="X23" s="114" t="s">
        <v>126</v>
      </c>
    </row>
    <row r="25" spans="1:26" x14ac:dyDescent="0.25">
      <c r="A25" s="326" t="s">
        <v>172</v>
      </c>
      <c r="B25" s="326"/>
      <c r="C25" s="326"/>
      <c r="D25" s="326"/>
      <c r="E25" s="326"/>
      <c r="F25" s="326"/>
      <c r="G25" s="326"/>
      <c r="H25" s="326"/>
    </row>
    <row r="26" spans="1:26" x14ac:dyDescent="0.25">
      <c r="A26" s="116"/>
      <c r="B26" s="116"/>
      <c r="C26" s="116"/>
      <c r="D26" s="116"/>
    </row>
    <row r="27" spans="1:26" x14ac:dyDescent="0.25">
      <c r="B27" s="87"/>
    </row>
  </sheetData>
  <mergeCells count="18">
    <mergeCell ref="B10:X10"/>
    <mergeCell ref="A11:X11"/>
    <mergeCell ref="A12:X12"/>
    <mergeCell ref="A25:H25"/>
    <mergeCell ref="B17:X17"/>
    <mergeCell ref="B18:X18"/>
    <mergeCell ref="B19:X19"/>
    <mergeCell ref="M20:X20"/>
    <mergeCell ref="B20:L20"/>
    <mergeCell ref="B13:X13"/>
    <mergeCell ref="B14:X14"/>
    <mergeCell ref="B15:X15"/>
    <mergeCell ref="B16:X16"/>
    <mergeCell ref="B7:X7"/>
    <mergeCell ref="A6:X6"/>
    <mergeCell ref="A4:X4"/>
    <mergeCell ref="A8:X8"/>
    <mergeCell ref="A9:X9"/>
  </mergeCells>
  <pageMargins left="0.7" right="0.7" top="0.75" bottom="0.75" header="0.3" footer="0.3"/>
  <pageSetup paperSize="8" scale="4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C16" sqref="C16:C17"/>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0"/>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290" t="s">
        <v>302</v>
      </c>
      <c r="B5" s="290"/>
      <c r="C5" s="290"/>
      <c r="D5" s="290"/>
      <c r="E5" s="290"/>
      <c r="F5" s="290"/>
      <c r="G5" s="290"/>
      <c r="H5" s="290"/>
      <c r="I5" s="290"/>
      <c r="J5" s="290"/>
      <c r="K5" s="290"/>
      <c r="L5" s="290"/>
      <c r="M5" s="290"/>
      <c r="N5" s="290"/>
      <c r="O5" s="290"/>
      <c r="P5" s="96"/>
      <c r="Q5" s="96"/>
      <c r="R5" s="96"/>
      <c r="S5" s="96"/>
      <c r="T5" s="96"/>
      <c r="U5" s="96"/>
      <c r="V5" s="96"/>
      <c r="W5" s="96"/>
      <c r="X5" s="96"/>
      <c r="Y5" s="96"/>
      <c r="Z5" s="96"/>
      <c r="AA5" s="96"/>
      <c r="AB5" s="96"/>
    </row>
    <row r="6" spans="1:28" s="11" customFormat="1" ht="18.75" x14ac:dyDescent="0.3">
      <c r="A6" s="16"/>
      <c r="B6" s="16"/>
      <c r="L6" s="14"/>
    </row>
    <row r="7" spans="1:28" s="11" customFormat="1" ht="18.75" x14ac:dyDescent="0.2">
      <c r="A7" s="294" t="s">
        <v>173</v>
      </c>
      <c r="B7" s="294"/>
      <c r="C7" s="294"/>
      <c r="D7" s="294"/>
      <c r="E7" s="294"/>
      <c r="F7" s="294"/>
      <c r="G7" s="294"/>
      <c r="H7" s="294"/>
      <c r="I7" s="294"/>
      <c r="J7" s="294"/>
      <c r="K7" s="294"/>
      <c r="L7" s="294"/>
      <c r="M7" s="294"/>
      <c r="N7" s="294"/>
      <c r="O7" s="294"/>
      <c r="P7" s="12"/>
      <c r="Q7" s="12"/>
      <c r="R7" s="12"/>
      <c r="S7" s="12"/>
      <c r="T7" s="12"/>
      <c r="U7" s="12"/>
      <c r="V7" s="12"/>
      <c r="W7" s="12"/>
      <c r="X7" s="12"/>
      <c r="Y7" s="12"/>
      <c r="Z7" s="12"/>
    </row>
    <row r="8" spans="1:28" s="11" customFormat="1" ht="18.75" x14ac:dyDescent="0.2">
      <c r="A8" s="294"/>
      <c r="B8" s="294"/>
      <c r="C8" s="294"/>
      <c r="D8" s="294"/>
      <c r="E8" s="294"/>
      <c r="F8" s="294"/>
      <c r="G8" s="294"/>
      <c r="H8" s="294"/>
      <c r="I8" s="294"/>
      <c r="J8" s="294"/>
      <c r="K8" s="294"/>
      <c r="L8" s="294"/>
      <c r="M8" s="294"/>
      <c r="N8" s="294"/>
      <c r="O8" s="294"/>
      <c r="P8" s="12"/>
      <c r="Q8" s="12"/>
      <c r="R8" s="12"/>
      <c r="S8" s="12"/>
      <c r="T8" s="12"/>
      <c r="U8" s="12"/>
      <c r="V8" s="12"/>
      <c r="W8" s="12"/>
      <c r="X8" s="12"/>
      <c r="Y8" s="12"/>
      <c r="Z8" s="12"/>
    </row>
    <row r="9" spans="1:28" s="11" customFormat="1" ht="18.75" x14ac:dyDescent="0.2">
      <c r="A9" s="293" t="str">
        <f>'1. паспорт описание'!A9:D9</f>
        <v>О_0000000829</v>
      </c>
      <c r="B9" s="293"/>
      <c r="C9" s="293"/>
      <c r="D9" s="293"/>
      <c r="E9" s="293"/>
      <c r="F9" s="293"/>
      <c r="G9" s="293"/>
      <c r="H9" s="293"/>
      <c r="I9" s="293"/>
      <c r="J9" s="293"/>
      <c r="K9" s="293"/>
      <c r="L9" s="293"/>
      <c r="M9" s="293"/>
      <c r="N9" s="293"/>
      <c r="O9" s="293"/>
      <c r="P9" s="12"/>
      <c r="Q9" s="12"/>
      <c r="R9" s="12"/>
      <c r="S9" s="12"/>
      <c r="T9" s="12"/>
      <c r="U9" s="12"/>
      <c r="V9" s="12"/>
      <c r="W9" s="12"/>
      <c r="X9" s="12"/>
      <c r="Y9" s="12"/>
      <c r="Z9" s="12"/>
    </row>
    <row r="10" spans="1:28" s="11" customFormat="1" ht="18.75" x14ac:dyDescent="0.2">
      <c r="A10" s="291" t="s">
        <v>6</v>
      </c>
      <c r="B10" s="291"/>
      <c r="C10" s="291"/>
      <c r="D10" s="291"/>
      <c r="E10" s="291"/>
      <c r="F10" s="291"/>
      <c r="G10" s="291"/>
      <c r="H10" s="291"/>
      <c r="I10" s="291"/>
      <c r="J10" s="291"/>
      <c r="K10" s="291"/>
      <c r="L10" s="291"/>
      <c r="M10" s="291"/>
      <c r="N10" s="291"/>
      <c r="O10" s="291"/>
      <c r="P10" s="12"/>
      <c r="Q10" s="12"/>
      <c r="R10" s="12"/>
      <c r="S10" s="12"/>
      <c r="T10" s="12"/>
      <c r="U10" s="12"/>
      <c r="V10" s="12"/>
      <c r="W10" s="12"/>
      <c r="X10" s="12"/>
      <c r="Y10" s="12"/>
      <c r="Z10" s="12"/>
    </row>
    <row r="11" spans="1:28" s="8" customFormat="1" ht="15.75" customHeight="1" x14ac:dyDescent="0.2">
      <c r="A11" s="296"/>
      <c r="B11" s="296"/>
      <c r="C11" s="296"/>
      <c r="D11" s="296"/>
      <c r="E11" s="296"/>
      <c r="F11" s="296"/>
      <c r="G11" s="296"/>
      <c r="H11" s="296"/>
      <c r="I11" s="296"/>
      <c r="J11" s="296"/>
      <c r="K11" s="296"/>
      <c r="L11" s="296"/>
      <c r="M11" s="296"/>
      <c r="N11" s="296"/>
      <c r="O11" s="296"/>
      <c r="P11" s="9"/>
      <c r="Q11" s="9"/>
      <c r="R11" s="9"/>
      <c r="S11" s="9"/>
      <c r="T11" s="9"/>
      <c r="U11" s="9"/>
      <c r="V11" s="9"/>
      <c r="W11" s="9"/>
      <c r="X11" s="9"/>
      <c r="Y11" s="9"/>
      <c r="Z11" s="9"/>
    </row>
    <row r="12" spans="1:28" s="2" customFormat="1" ht="18.75" x14ac:dyDescent="0.2">
      <c r="A12" s="293" t="str">
        <f>'1. паспорт описание'!A12:D12</f>
        <v>Приобретение информационно-вычислительной техники</v>
      </c>
      <c r="B12" s="293"/>
      <c r="C12" s="293"/>
      <c r="D12" s="293"/>
      <c r="E12" s="293"/>
      <c r="F12" s="293"/>
      <c r="G12" s="293"/>
      <c r="H12" s="293"/>
      <c r="I12" s="293"/>
      <c r="J12" s="293"/>
      <c r="K12" s="293"/>
      <c r="L12" s="293"/>
      <c r="M12" s="293"/>
      <c r="N12" s="293"/>
      <c r="O12" s="293"/>
      <c r="P12" s="7"/>
      <c r="Q12" s="7"/>
      <c r="R12" s="7"/>
      <c r="S12" s="7"/>
      <c r="T12" s="7"/>
      <c r="U12" s="7"/>
      <c r="V12" s="7"/>
      <c r="W12" s="7"/>
      <c r="X12" s="7"/>
      <c r="Y12" s="7"/>
      <c r="Z12" s="7"/>
    </row>
    <row r="13" spans="1:28" s="2" customFormat="1" ht="15" customHeight="1" x14ac:dyDescent="0.2">
      <c r="A13" s="291" t="s">
        <v>5</v>
      </c>
      <c r="B13" s="291"/>
      <c r="C13" s="291"/>
      <c r="D13" s="291"/>
      <c r="E13" s="291"/>
      <c r="F13" s="291"/>
      <c r="G13" s="291"/>
      <c r="H13" s="291"/>
      <c r="I13" s="291"/>
      <c r="J13" s="291"/>
      <c r="K13" s="291"/>
      <c r="L13" s="291"/>
      <c r="M13" s="291"/>
      <c r="N13" s="291"/>
      <c r="O13" s="291"/>
      <c r="P13" s="5"/>
      <c r="Q13" s="5"/>
      <c r="R13" s="5"/>
      <c r="S13" s="5"/>
      <c r="T13" s="5"/>
      <c r="U13" s="5"/>
      <c r="V13" s="5"/>
      <c r="W13" s="5"/>
      <c r="X13" s="5"/>
      <c r="Y13" s="5"/>
      <c r="Z13" s="5"/>
    </row>
    <row r="14" spans="1:28" s="2" customFormat="1" ht="15" customHeight="1" x14ac:dyDescent="0.2">
      <c r="A14" s="301"/>
      <c r="B14" s="301"/>
      <c r="C14" s="301"/>
      <c r="D14" s="301"/>
      <c r="E14" s="301"/>
      <c r="F14" s="301"/>
      <c r="G14" s="301"/>
      <c r="H14" s="301"/>
      <c r="I14" s="301"/>
      <c r="J14" s="301"/>
      <c r="K14" s="301"/>
      <c r="L14" s="301"/>
      <c r="M14" s="301"/>
      <c r="N14" s="301"/>
      <c r="O14" s="301"/>
      <c r="P14" s="3"/>
      <c r="Q14" s="3"/>
      <c r="R14" s="3"/>
      <c r="S14" s="3"/>
      <c r="T14" s="3"/>
      <c r="U14" s="3"/>
      <c r="V14" s="3"/>
      <c r="W14" s="3"/>
    </row>
    <row r="15" spans="1:28" s="2" customFormat="1" ht="91.5" customHeight="1" x14ac:dyDescent="0.2">
      <c r="A15" s="338" t="s">
        <v>142</v>
      </c>
      <c r="B15" s="338"/>
      <c r="C15" s="338"/>
      <c r="D15" s="338"/>
      <c r="E15" s="338"/>
      <c r="F15" s="338"/>
      <c r="G15" s="338"/>
      <c r="H15" s="338"/>
      <c r="I15" s="338"/>
      <c r="J15" s="338"/>
      <c r="K15" s="338"/>
      <c r="L15" s="338"/>
      <c r="M15" s="338"/>
      <c r="N15" s="338"/>
      <c r="O15" s="338"/>
      <c r="P15" s="6"/>
      <c r="Q15" s="6"/>
      <c r="R15" s="6"/>
      <c r="S15" s="6"/>
      <c r="T15" s="6"/>
      <c r="U15" s="6"/>
      <c r="V15" s="6"/>
      <c r="W15" s="6"/>
      <c r="X15" s="6"/>
      <c r="Y15" s="6"/>
      <c r="Z15" s="6"/>
    </row>
    <row r="16" spans="1:28" s="2" customFormat="1" ht="78" customHeight="1" x14ac:dyDescent="0.2">
      <c r="A16" s="300" t="s">
        <v>4</v>
      </c>
      <c r="B16" s="298" t="s">
        <v>158</v>
      </c>
      <c r="C16" s="300" t="s">
        <v>34</v>
      </c>
      <c r="D16" s="300" t="s">
        <v>23</v>
      </c>
      <c r="E16" s="334" t="s">
        <v>33</v>
      </c>
      <c r="F16" s="335"/>
      <c r="G16" s="335"/>
      <c r="H16" s="335"/>
      <c r="I16" s="336"/>
      <c r="J16" s="300" t="s">
        <v>32</v>
      </c>
      <c r="K16" s="300"/>
      <c r="L16" s="300"/>
      <c r="M16" s="300"/>
      <c r="N16" s="300"/>
      <c r="O16" s="300"/>
      <c r="P16" s="3"/>
      <c r="Q16" s="3"/>
      <c r="R16" s="3"/>
      <c r="S16" s="3"/>
      <c r="T16" s="3"/>
      <c r="U16" s="3"/>
      <c r="V16" s="3"/>
      <c r="W16" s="3"/>
    </row>
    <row r="17" spans="1:26" s="2" customFormat="1" ht="51" customHeight="1" x14ac:dyDescent="0.2">
      <c r="A17" s="300"/>
      <c r="B17" s="299"/>
      <c r="C17" s="300"/>
      <c r="D17" s="300"/>
      <c r="E17" s="32" t="s">
        <v>31</v>
      </c>
      <c r="F17" s="32" t="s">
        <v>30</v>
      </c>
      <c r="G17" s="32" t="s">
        <v>29</v>
      </c>
      <c r="H17" s="32" t="s">
        <v>28</v>
      </c>
      <c r="I17" s="32" t="s">
        <v>27</v>
      </c>
      <c r="J17" s="32" t="s">
        <v>26</v>
      </c>
      <c r="K17" s="32" t="s">
        <v>3</v>
      </c>
      <c r="L17" s="36" t="s">
        <v>2</v>
      </c>
      <c r="M17" s="35" t="s">
        <v>74</v>
      </c>
      <c r="N17" s="35" t="s">
        <v>25</v>
      </c>
      <c r="O17" s="35" t="s">
        <v>24</v>
      </c>
      <c r="P17" s="25"/>
      <c r="Q17" s="25"/>
      <c r="R17" s="25"/>
      <c r="S17" s="25"/>
      <c r="T17" s="25"/>
      <c r="U17" s="25"/>
      <c r="V17" s="25"/>
      <c r="W17" s="25"/>
      <c r="X17" s="24"/>
      <c r="Y17" s="24"/>
      <c r="Z17" s="24"/>
    </row>
    <row r="18" spans="1:26" s="2" customFormat="1" ht="16.5" customHeight="1" x14ac:dyDescent="0.2">
      <c r="A18" s="28">
        <v>1</v>
      </c>
      <c r="B18" s="29">
        <v>2</v>
      </c>
      <c r="C18" s="28">
        <v>3</v>
      </c>
      <c r="D18" s="29">
        <v>4</v>
      </c>
      <c r="E18" s="28">
        <v>5</v>
      </c>
      <c r="F18" s="29">
        <v>6</v>
      </c>
      <c r="G18" s="28">
        <v>7</v>
      </c>
      <c r="H18" s="29">
        <v>8</v>
      </c>
      <c r="I18" s="28">
        <v>9</v>
      </c>
      <c r="J18" s="29">
        <v>10</v>
      </c>
      <c r="K18" s="28">
        <v>11</v>
      </c>
      <c r="L18" s="29">
        <v>12</v>
      </c>
      <c r="M18" s="28">
        <v>13</v>
      </c>
      <c r="N18" s="29">
        <v>14</v>
      </c>
      <c r="O18" s="28">
        <v>15</v>
      </c>
      <c r="P18" s="25"/>
      <c r="Q18" s="25"/>
      <c r="R18" s="25"/>
      <c r="S18" s="25"/>
      <c r="T18" s="25"/>
      <c r="U18" s="25"/>
      <c r="V18" s="25"/>
      <c r="W18" s="25"/>
      <c r="X18" s="24"/>
      <c r="Y18" s="24"/>
      <c r="Z18" s="24"/>
    </row>
    <row r="19" spans="1:26" s="2" customFormat="1" ht="123" customHeight="1" x14ac:dyDescent="0.2">
      <c r="A19" s="117" t="s">
        <v>17</v>
      </c>
      <c r="B19" s="125" t="s">
        <v>162</v>
      </c>
      <c r="C19" s="123" t="s">
        <v>126</v>
      </c>
      <c r="D19" s="123" t="s">
        <v>126</v>
      </c>
      <c r="E19" s="123" t="s">
        <v>126</v>
      </c>
      <c r="F19" s="123" t="s">
        <v>126</v>
      </c>
      <c r="G19" s="123" t="s">
        <v>126</v>
      </c>
      <c r="H19" s="123" t="s">
        <v>126</v>
      </c>
      <c r="I19" s="123" t="s">
        <v>126</v>
      </c>
      <c r="J19" s="123" t="s">
        <v>126</v>
      </c>
      <c r="K19" s="123" t="s">
        <v>126</v>
      </c>
      <c r="L19" s="123" t="s">
        <v>126</v>
      </c>
      <c r="M19" s="123" t="s">
        <v>126</v>
      </c>
      <c r="N19" s="123" t="s">
        <v>126</v>
      </c>
      <c r="O19" s="123" t="s">
        <v>126</v>
      </c>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337" t="s">
        <v>175</v>
      </c>
      <c r="B21" s="337"/>
      <c r="C21" s="337"/>
      <c r="D21" s="337"/>
      <c r="E21" s="337"/>
      <c r="F21" s="337"/>
      <c r="G21" s="337"/>
      <c r="H21" s="337"/>
      <c r="I21" s="337"/>
      <c r="J21" s="337"/>
      <c r="K21" s="337"/>
      <c r="L21" s="337"/>
      <c r="M21" s="337"/>
      <c r="N21" s="337"/>
      <c r="O21" s="337"/>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A21:O21"/>
    <mergeCell ref="A15:O15"/>
    <mergeCell ref="A9:O9"/>
    <mergeCell ref="A10:O10"/>
    <mergeCell ref="A5:O5"/>
    <mergeCell ref="E16:I16"/>
    <mergeCell ref="A16:A17"/>
    <mergeCell ref="C16:C17"/>
    <mergeCell ref="D16:D17"/>
    <mergeCell ref="J16:O16"/>
    <mergeCell ref="A7:O7"/>
    <mergeCell ref="A8:O8"/>
    <mergeCell ref="A11:O11"/>
    <mergeCell ref="A12:O12"/>
    <mergeCell ref="A13:O13"/>
    <mergeCell ref="A14:O14"/>
    <mergeCell ref="B16:B17"/>
  </mergeCells>
  <pageMargins left="0.70866141732283472" right="0.70866141732283472" top="0.74803149606299213" bottom="0.74803149606299213" header="0.31496062992125984" footer="0.31496062992125984"/>
  <pageSetup paperSize="8"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62"/>
  <sheetViews>
    <sheetView view="pageBreakPreview" zoomScale="80" zoomScaleNormal="82" zoomScaleSheetLayoutView="80" workbookViewId="0">
      <selection activeCell="L19" sqref="L19"/>
    </sheetView>
  </sheetViews>
  <sheetFormatPr defaultRowHeight="15.75" outlineLevelRow="1" x14ac:dyDescent="0.25"/>
  <cols>
    <col min="1" max="1" width="66.85546875" style="140" customWidth="1"/>
    <col min="2" max="2" width="13.7109375" style="140" bestFit="1" customWidth="1"/>
    <col min="3" max="3" width="12.5703125" style="140" customWidth="1"/>
    <col min="4" max="4" width="13.85546875" style="140" customWidth="1"/>
    <col min="5" max="5" width="11.5703125" style="140" customWidth="1"/>
    <col min="6" max="6" width="13.5703125" style="140" customWidth="1"/>
    <col min="7" max="7" width="9.85546875" style="140" customWidth="1"/>
    <col min="8" max="8" width="10.140625" style="140" customWidth="1"/>
    <col min="9" max="9" width="9.140625" style="140"/>
    <col min="10" max="10" width="9.85546875" style="140" customWidth="1"/>
    <col min="11" max="11" width="12.140625" style="140" customWidth="1"/>
    <col min="12" max="14" width="9.85546875" style="140" bestFit="1" customWidth="1"/>
    <col min="15" max="15" width="10.85546875" style="140" customWidth="1"/>
    <col min="16" max="256" width="9.140625" style="140"/>
    <col min="257" max="257" width="66.85546875" style="140" customWidth="1"/>
    <col min="258" max="258" width="13.7109375" style="140" bestFit="1" customWidth="1"/>
    <col min="259" max="259" width="12.5703125" style="140" customWidth="1"/>
    <col min="260" max="260" width="13.85546875" style="140" customWidth="1"/>
    <col min="261" max="261" width="11.5703125" style="140" customWidth="1"/>
    <col min="262" max="262" width="13.5703125" style="140" customWidth="1"/>
    <col min="263" max="263" width="9.85546875" style="140" customWidth="1"/>
    <col min="264" max="264" width="10.140625" style="140" customWidth="1"/>
    <col min="265" max="265" width="9.140625" style="140"/>
    <col min="266" max="266" width="9.85546875" style="140" customWidth="1"/>
    <col min="267" max="267" width="12.140625" style="140" customWidth="1"/>
    <col min="268" max="270" width="9.85546875" style="140" bestFit="1" customWidth="1"/>
    <col min="271" max="271" width="10.85546875" style="140" customWidth="1"/>
    <col min="272" max="512" width="9.140625" style="140"/>
    <col min="513" max="513" width="66.85546875" style="140" customWidth="1"/>
    <col min="514" max="514" width="13.7109375" style="140" bestFit="1" customWidth="1"/>
    <col min="515" max="515" width="12.5703125" style="140" customWidth="1"/>
    <col min="516" max="516" width="13.85546875" style="140" customWidth="1"/>
    <col min="517" max="517" width="11.5703125" style="140" customWidth="1"/>
    <col min="518" max="518" width="13.5703125" style="140" customWidth="1"/>
    <col min="519" max="519" width="9.85546875" style="140" customWidth="1"/>
    <col min="520" max="520" width="10.140625" style="140" customWidth="1"/>
    <col min="521" max="521" width="9.140625" style="140"/>
    <col min="522" max="522" width="9.85546875" style="140" customWidth="1"/>
    <col min="523" max="523" width="12.140625" style="140" customWidth="1"/>
    <col min="524" max="526" width="9.85546875" style="140" bestFit="1" customWidth="1"/>
    <col min="527" max="527" width="10.85546875" style="140" customWidth="1"/>
    <col min="528" max="768" width="9.140625" style="140"/>
    <col min="769" max="769" width="66.85546875" style="140" customWidth="1"/>
    <col min="770" max="770" width="13.7109375" style="140" bestFit="1" customWidth="1"/>
    <col min="771" max="771" width="12.5703125" style="140" customWidth="1"/>
    <col min="772" max="772" width="13.85546875" style="140" customWidth="1"/>
    <col min="773" max="773" width="11.5703125" style="140" customWidth="1"/>
    <col min="774" max="774" width="13.5703125" style="140" customWidth="1"/>
    <col min="775" max="775" width="9.85546875" style="140" customWidth="1"/>
    <col min="776" max="776" width="10.140625" style="140" customWidth="1"/>
    <col min="777" max="777" width="9.140625" style="140"/>
    <col min="778" max="778" width="9.85546875" style="140" customWidth="1"/>
    <col min="779" max="779" width="12.140625" style="140" customWidth="1"/>
    <col min="780" max="782" width="9.85546875" style="140" bestFit="1" customWidth="1"/>
    <col min="783" max="783" width="10.85546875" style="140" customWidth="1"/>
    <col min="784" max="1024" width="9.140625" style="140"/>
    <col min="1025" max="1025" width="66.85546875" style="140" customWidth="1"/>
    <col min="1026" max="1026" width="13.7109375" style="140" bestFit="1" customWidth="1"/>
    <col min="1027" max="1027" width="12.5703125" style="140" customWidth="1"/>
    <col min="1028" max="1028" width="13.85546875" style="140" customWidth="1"/>
    <col min="1029" max="1029" width="11.5703125" style="140" customWidth="1"/>
    <col min="1030" max="1030" width="13.5703125" style="140" customWidth="1"/>
    <col min="1031" max="1031" width="9.85546875" style="140" customWidth="1"/>
    <col min="1032" max="1032" width="10.140625" style="140" customWidth="1"/>
    <col min="1033" max="1033" width="9.140625" style="140"/>
    <col min="1034" max="1034" width="9.85546875" style="140" customWidth="1"/>
    <col min="1035" max="1035" width="12.140625" style="140" customWidth="1"/>
    <col min="1036" max="1038" width="9.85546875" style="140" bestFit="1" customWidth="1"/>
    <col min="1039" max="1039" width="10.85546875" style="140" customWidth="1"/>
    <col min="1040" max="1280" width="9.140625" style="140"/>
    <col min="1281" max="1281" width="66.85546875" style="140" customWidth="1"/>
    <col min="1282" max="1282" width="13.7109375" style="140" bestFit="1" customWidth="1"/>
    <col min="1283" max="1283" width="12.5703125" style="140" customWidth="1"/>
    <col min="1284" max="1284" width="13.85546875" style="140" customWidth="1"/>
    <col min="1285" max="1285" width="11.5703125" style="140" customWidth="1"/>
    <col min="1286" max="1286" width="13.5703125" style="140" customWidth="1"/>
    <col min="1287" max="1287" width="9.85546875" style="140" customWidth="1"/>
    <col min="1288" max="1288" width="10.140625" style="140" customWidth="1"/>
    <col min="1289" max="1289" width="9.140625" style="140"/>
    <col min="1290" max="1290" width="9.85546875" style="140" customWidth="1"/>
    <col min="1291" max="1291" width="12.140625" style="140" customWidth="1"/>
    <col min="1292" max="1294" width="9.85546875" style="140" bestFit="1" customWidth="1"/>
    <col min="1295" max="1295" width="10.85546875" style="140" customWidth="1"/>
    <col min="1296" max="1536" width="9.140625" style="140"/>
    <col min="1537" max="1537" width="66.85546875" style="140" customWidth="1"/>
    <col min="1538" max="1538" width="13.7109375" style="140" bestFit="1" customWidth="1"/>
    <col min="1539" max="1539" width="12.5703125" style="140" customWidth="1"/>
    <col min="1540" max="1540" width="13.85546875" style="140" customWidth="1"/>
    <col min="1541" max="1541" width="11.5703125" style="140" customWidth="1"/>
    <col min="1542" max="1542" width="13.5703125" style="140" customWidth="1"/>
    <col min="1543" max="1543" width="9.85546875" style="140" customWidth="1"/>
    <col min="1544" max="1544" width="10.140625" style="140" customWidth="1"/>
    <col min="1545" max="1545" width="9.140625" style="140"/>
    <col min="1546" max="1546" width="9.85546875" style="140" customWidth="1"/>
    <col min="1547" max="1547" width="12.140625" style="140" customWidth="1"/>
    <col min="1548" max="1550" width="9.85546875" style="140" bestFit="1" customWidth="1"/>
    <col min="1551" max="1551" width="10.85546875" style="140" customWidth="1"/>
    <col min="1552" max="1792" width="9.140625" style="140"/>
    <col min="1793" max="1793" width="66.85546875" style="140" customWidth="1"/>
    <col min="1794" max="1794" width="13.7109375" style="140" bestFit="1" customWidth="1"/>
    <col min="1795" max="1795" width="12.5703125" style="140" customWidth="1"/>
    <col min="1796" max="1796" width="13.85546875" style="140" customWidth="1"/>
    <col min="1797" max="1797" width="11.5703125" style="140" customWidth="1"/>
    <col min="1798" max="1798" width="13.5703125" style="140" customWidth="1"/>
    <col min="1799" max="1799" width="9.85546875" style="140" customWidth="1"/>
    <col min="1800" max="1800" width="10.140625" style="140" customWidth="1"/>
    <col min="1801" max="1801" width="9.140625" style="140"/>
    <col min="1802" max="1802" width="9.85546875" style="140" customWidth="1"/>
    <col min="1803" max="1803" width="12.140625" style="140" customWidth="1"/>
    <col min="1804" max="1806" width="9.85546875" style="140" bestFit="1" customWidth="1"/>
    <col min="1807" max="1807" width="10.85546875" style="140" customWidth="1"/>
    <col min="1808" max="2048" width="9.140625" style="140"/>
    <col min="2049" max="2049" width="66.85546875" style="140" customWidth="1"/>
    <col min="2050" max="2050" width="13.7109375" style="140" bestFit="1" customWidth="1"/>
    <col min="2051" max="2051" width="12.5703125" style="140" customWidth="1"/>
    <col min="2052" max="2052" width="13.85546875" style="140" customWidth="1"/>
    <col min="2053" max="2053" width="11.5703125" style="140" customWidth="1"/>
    <col min="2054" max="2054" width="13.5703125" style="140" customWidth="1"/>
    <col min="2055" max="2055" width="9.85546875" style="140" customWidth="1"/>
    <col min="2056" max="2056" width="10.140625" style="140" customWidth="1"/>
    <col min="2057" max="2057" width="9.140625" style="140"/>
    <col min="2058" max="2058" width="9.85546875" style="140" customWidth="1"/>
    <col min="2059" max="2059" width="12.140625" style="140" customWidth="1"/>
    <col min="2060" max="2062" width="9.85546875" style="140" bestFit="1" customWidth="1"/>
    <col min="2063" max="2063" width="10.85546875" style="140" customWidth="1"/>
    <col min="2064" max="2304" width="9.140625" style="140"/>
    <col min="2305" max="2305" width="66.85546875" style="140" customWidth="1"/>
    <col min="2306" max="2306" width="13.7109375" style="140" bestFit="1" customWidth="1"/>
    <col min="2307" max="2307" width="12.5703125" style="140" customWidth="1"/>
    <col min="2308" max="2308" width="13.85546875" style="140" customWidth="1"/>
    <col min="2309" max="2309" width="11.5703125" style="140" customWidth="1"/>
    <col min="2310" max="2310" width="13.5703125" style="140" customWidth="1"/>
    <col min="2311" max="2311" width="9.85546875" style="140" customWidth="1"/>
    <col min="2312" max="2312" width="10.140625" style="140" customWidth="1"/>
    <col min="2313" max="2313" width="9.140625" style="140"/>
    <col min="2314" max="2314" width="9.85546875" style="140" customWidth="1"/>
    <col min="2315" max="2315" width="12.140625" style="140" customWidth="1"/>
    <col min="2316" max="2318" width="9.85546875" style="140" bestFit="1" customWidth="1"/>
    <col min="2319" max="2319" width="10.85546875" style="140" customWidth="1"/>
    <col min="2320" max="2560" width="9.140625" style="140"/>
    <col min="2561" max="2561" width="66.85546875" style="140" customWidth="1"/>
    <col min="2562" max="2562" width="13.7109375" style="140" bestFit="1" customWidth="1"/>
    <col min="2563" max="2563" width="12.5703125" style="140" customWidth="1"/>
    <col min="2564" max="2564" width="13.85546875" style="140" customWidth="1"/>
    <col min="2565" max="2565" width="11.5703125" style="140" customWidth="1"/>
    <col min="2566" max="2566" width="13.5703125" style="140" customWidth="1"/>
    <col min="2567" max="2567" width="9.85546875" style="140" customWidth="1"/>
    <col min="2568" max="2568" width="10.140625" style="140" customWidth="1"/>
    <col min="2569" max="2569" width="9.140625" style="140"/>
    <col min="2570" max="2570" width="9.85546875" style="140" customWidth="1"/>
    <col min="2571" max="2571" width="12.140625" style="140" customWidth="1"/>
    <col min="2572" max="2574" width="9.85546875" style="140" bestFit="1" customWidth="1"/>
    <col min="2575" max="2575" width="10.85546875" style="140" customWidth="1"/>
    <col min="2576" max="2816" width="9.140625" style="140"/>
    <col min="2817" max="2817" width="66.85546875" style="140" customWidth="1"/>
    <col min="2818" max="2818" width="13.7109375" style="140" bestFit="1" customWidth="1"/>
    <col min="2819" max="2819" width="12.5703125" style="140" customWidth="1"/>
    <col min="2820" max="2820" width="13.85546875" style="140" customWidth="1"/>
    <col min="2821" max="2821" width="11.5703125" style="140" customWidth="1"/>
    <col min="2822" max="2822" width="13.5703125" style="140" customWidth="1"/>
    <col min="2823" max="2823" width="9.85546875" style="140" customWidth="1"/>
    <col min="2824" max="2824" width="10.140625" style="140" customWidth="1"/>
    <col min="2825" max="2825" width="9.140625" style="140"/>
    <col min="2826" max="2826" width="9.85546875" style="140" customWidth="1"/>
    <col min="2827" max="2827" width="12.140625" style="140" customWidth="1"/>
    <col min="2828" max="2830" width="9.85546875" style="140" bestFit="1" customWidth="1"/>
    <col min="2831" max="2831" width="10.85546875" style="140" customWidth="1"/>
    <col min="2832" max="3072" width="9.140625" style="140"/>
    <col min="3073" max="3073" width="66.85546875" style="140" customWidth="1"/>
    <col min="3074" max="3074" width="13.7109375" style="140" bestFit="1" customWidth="1"/>
    <col min="3075" max="3075" width="12.5703125" style="140" customWidth="1"/>
    <col min="3076" max="3076" width="13.85546875" style="140" customWidth="1"/>
    <col min="3077" max="3077" width="11.5703125" style="140" customWidth="1"/>
    <col min="3078" max="3078" width="13.5703125" style="140" customWidth="1"/>
    <col min="3079" max="3079" width="9.85546875" style="140" customWidth="1"/>
    <col min="3080" max="3080" width="10.140625" style="140" customWidth="1"/>
    <col min="3081" max="3081" width="9.140625" style="140"/>
    <col min="3082" max="3082" width="9.85546875" style="140" customWidth="1"/>
    <col min="3083" max="3083" width="12.140625" style="140" customWidth="1"/>
    <col min="3084" max="3086" width="9.85546875" style="140" bestFit="1" customWidth="1"/>
    <col min="3087" max="3087" width="10.85546875" style="140" customWidth="1"/>
    <col min="3088" max="3328" width="9.140625" style="140"/>
    <col min="3329" max="3329" width="66.85546875" style="140" customWidth="1"/>
    <col min="3330" max="3330" width="13.7109375" style="140" bestFit="1" customWidth="1"/>
    <col min="3331" max="3331" width="12.5703125" style="140" customWidth="1"/>
    <col min="3332" max="3332" width="13.85546875" style="140" customWidth="1"/>
    <col min="3333" max="3333" width="11.5703125" style="140" customWidth="1"/>
    <col min="3334" max="3334" width="13.5703125" style="140" customWidth="1"/>
    <col min="3335" max="3335" width="9.85546875" style="140" customWidth="1"/>
    <col min="3336" max="3336" width="10.140625" style="140" customWidth="1"/>
    <col min="3337" max="3337" width="9.140625" style="140"/>
    <col min="3338" max="3338" width="9.85546875" style="140" customWidth="1"/>
    <col min="3339" max="3339" width="12.140625" style="140" customWidth="1"/>
    <col min="3340" max="3342" width="9.85546875" style="140" bestFit="1" customWidth="1"/>
    <col min="3343" max="3343" width="10.85546875" style="140" customWidth="1"/>
    <col min="3344" max="3584" width="9.140625" style="140"/>
    <col min="3585" max="3585" width="66.85546875" style="140" customWidth="1"/>
    <col min="3586" max="3586" width="13.7109375" style="140" bestFit="1" customWidth="1"/>
    <col min="3587" max="3587" width="12.5703125" style="140" customWidth="1"/>
    <col min="3588" max="3588" width="13.85546875" style="140" customWidth="1"/>
    <col min="3589" max="3589" width="11.5703125" style="140" customWidth="1"/>
    <col min="3590" max="3590" width="13.5703125" style="140" customWidth="1"/>
    <col min="3591" max="3591" width="9.85546875" style="140" customWidth="1"/>
    <col min="3592" max="3592" width="10.140625" style="140" customWidth="1"/>
    <col min="3593" max="3593" width="9.140625" style="140"/>
    <col min="3594" max="3594" width="9.85546875" style="140" customWidth="1"/>
    <col min="3595" max="3595" width="12.140625" style="140" customWidth="1"/>
    <col min="3596" max="3598" width="9.85546875" style="140" bestFit="1" customWidth="1"/>
    <col min="3599" max="3599" width="10.85546875" style="140" customWidth="1"/>
    <col min="3600" max="3840" width="9.140625" style="140"/>
    <col min="3841" max="3841" width="66.85546875" style="140" customWidth="1"/>
    <col min="3842" max="3842" width="13.7109375" style="140" bestFit="1" customWidth="1"/>
    <col min="3843" max="3843" width="12.5703125" style="140" customWidth="1"/>
    <col min="3844" max="3844" width="13.85546875" style="140" customWidth="1"/>
    <col min="3845" max="3845" width="11.5703125" style="140" customWidth="1"/>
    <col min="3846" max="3846" width="13.5703125" style="140" customWidth="1"/>
    <col min="3847" max="3847" width="9.85546875" style="140" customWidth="1"/>
    <col min="3848" max="3848" width="10.140625" style="140" customWidth="1"/>
    <col min="3849" max="3849" width="9.140625" style="140"/>
    <col min="3850" max="3850" width="9.85546875" style="140" customWidth="1"/>
    <col min="3851" max="3851" width="12.140625" style="140" customWidth="1"/>
    <col min="3852" max="3854" width="9.85546875" style="140" bestFit="1" customWidth="1"/>
    <col min="3855" max="3855" width="10.85546875" style="140" customWidth="1"/>
    <col min="3856" max="4096" width="9.140625" style="140"/>
    <col min="4097" max="4097" width="66.85546875" style="140" customWidth="1"/>
    <col min="4098" max="4098" width="13.7109375" style="140" bestFit="1" customWidth="1"/>
    <col min="4099" max="4099" width="12.5703125" style="140" customWidth="1"/>
    <col min="4100" max="4100" width="13.85546875" style="140" customWidth="1"/>
    <col min="4101" max="4101" width="11.5703125" style="140" customWidth="1"/>
    <col min="4102" max="4102" width="13.5703125" style="140" customWidth="1"/>
    <col min="4103" max="4103" width="9.85546875" style="140" customWidth="1"/>
    <col min="4104" max="4104" width="10.140625" style="140" customWidth="1"/>
    <col min="4105" max="4105" width="9.140625" style="140"/>
    <col min="4106" max="4106" width="9.85546875" style="140" customWidth="1"/>
    <col min="4107" max="4107" width="12.140625" style="140" customWidth="1"/>
    <col min="4108" max="4110" width="9.85546875" style="140" bestFit="1" customWidth="1"/>
    <col min="4111" max="4111" width="10.85546875" style="140" customWidth="1"/>
    <col min="4112" max="4352" width="9.140625" style="140"/>
    <col min="4353" max="4353" width="66.85546875" style="140" customWidth="1"/>
    <col min="4354" max="4354" width="13.7109375" style="140" bestFit="1" customWidth="1"/>
    <col min="4355" max="4355" width="12.5703125" style="140" customWidth="1"/>
    <col min="4356" max="4356" width="13.85546875" style="140" customWidth="1"/>
    <col min="4357" max="4357" width="11.5703125" style="140" customWidth="1"/>
    <col min="4358" max="4358" width="13.5703125" style="140" customWidth="1"/>
    <col min="4359" max="4359" width="9.85546875" style="140" customWidth="1"/>
    <col min="4360" max="4360" width="10.140625" style="140" customWidth="1"/>
    <col min="4361" max="4361" width="9.140625" style="140"/>
    <col min="4362" max="4362" width="9.85546875" style="140" customWidth="1"/>
    <col min="4363" max="4363" width="12.140625" style="140" customWidth="1"/>
    <col min="4364" max="4366" width="9.85546875" style="140" bestFit="1" customWidth="1"/>
    <col min="4367" max="4367" width="10.85546875" style="140" customWidth="1"/>
    <col min="4368" max="4608" width="9.140625" style="140"/>
    <col min="4609" max="4609" width="66.85546875" style="140" customWidth="1"/>
    <col min="4610" max="4610" width="13.7109375" style="140" bestFit="1" customWidth="1"/>
    <col min="4611" max="4611" width="12.5703125" style="140" customWidth="1"/>
    <col min="4612" max="4612" width="13.85546875" style="140" customWidth="1"/>
    <col min="4613" max="4613" width="11.5703125" style="140" customWidth="1"/>
    <col min="4614" max="4614" width="13.5703125" style="140" customWidth="1"/>
    <col min="4615" max="4615" width="9.85546875" style="140" customWidth="1"/>
    <col min="4616" max="4616" width="10.140625" style="140" customWidth="1"/>
    <col min="4617" max="4617" width="9.140625" style="140"/>
    <col min="4618" max="4618" width="9.85546875" style="140" customWidth="1"/>
    <col min="4619" max="4619" width="12.140625" style="140" customWidth="1"/>
    <col min="4620" max="4622" width="9.85546875" style="140" bestFit="1" customWidth="1"/>
    <col min="4623" max="4623" width="10.85546875" style="140" customWidth="1"/>
    <col min="4624" max="4864" width="9.140625" style="140"/>
    <col min="4865" max="4865" width="66.85546875" style="140" customWidth="1"/>
    <col min="4866" max="4866" width="13.7109375" style="140" bestFit="1" customWidth="1"/>
    <col min="4867" max="4867" width="12.5703125" style="140" customWidth="1"/>
    <col min="4868" max="4868" width="13.85546875" style="140" customWidth="1"/>
    <col min="4869" max="4869" width="11.5703125" style="140" customWidth="1"/>
    <col min="4870" max="4870" width="13.5703125" style="140" customWidth="1"/>
    <col min="4871" max="4871" width="9.85546875" style="140" customWidth="1"/>
    <col min="4872" max="4872" width="10.140625" style="140" customWidth="1"/>
    <col min="4873" max="4873" width="9.140625" style="140"/>
    <col min="4874" max="4874" width="9.85546875" style="140" customWidth="1"/>
    <col min="4875" max="4875" width="12.140625" style="140" customWidth="1"/>
    <col min="4876" max="4878" width="9.85546875" style="140" bestFit="1" customWidth="1"/>
    <col min="4879" max="4879" width="10.85546875" style="140" customWidth="1"/>
    <col min="4880" max="5120" width="9.140625" style="140"/>
    <col min="5121" max="5121" width="66.85546875" style="140" customWidth="1"/>
    <col min="5122" max="5122" width="13.7109375" style="140" bestFit="1" customWidth="1"/>
    <col min="5123" max="5123" width="12.5703125" style="140" customWidth="1"/>
    <col min="5124" max="5124" width="13.85546875" style="140" customWidth="1"/>
    <col min="5125" max="5125" width="11.5703125" style="140" customWidth="1"/>
    <col min="5126" max="5126" width="13.5703125" style="140" customWidth="1"/>
    <col min="5127" max="5127" width="9.85546875" style="140" customWidth="1"/>
    <col min="5128" max="5128" width="10.140625" style="140" customWidth="1"/>
    <col min="5129" max="5129" width="9.140625" style="140"/>
    <col min="5130" max="5130" width="9.85546875" style="140" customWidth="1"/>
    <col min="5131" max="5131" width="12.140625" style="140" customWidth="1"/>
    <col min="5132" max="5134" width="9.85546875" style="140" bestFit="1" customWidth="1"/>
    <col min="5135" max="5135" width="10.85546875" style="140" customWidth="1"/>
    <col min="5136" max="5376" width="9.140625" style="140"/>
    <col min="5377" max="5377" width="66.85546875" style="140" customWidth="1"/>
    <col min="5378" max="5378" width="13.7109375" style="140" bestFit="1" customWidth="1"/>
    <col min="5379" max="5379" width="12.5703125" style="140" customWidth="1"/>
    <col min="5380" max="5380" width="13.85546875" style="140" customWidth="1"/>
    <col min="5381" max="5381" width="11.5703125" style="140" customWidth="1"/>
    <col min="5382" max="5382" width="13.5703125" style="140" customWidth="1"/>
    <col min="5383" max="5383" width="9.85546875" style="140" customWidth="1"/>
    <col min="5384" max="5384" width="10.140625" style="140" customWidth="1"/>
    <col min="5385" max="5385" width="9.140625" style="140"/>
    <col min="5386" max="5386" width="9.85546875" style="140" customWidth="1"/>
    <col min="5387" max="5387" width="12.140625" style="140" customWidth="1"/>
    <col min="5388" max="5390" width="9.85546875" style="140" bestFit="1" customWidth="1"/>
    <col min="5391" max="5391" width="10.85546875" style="140" customWidth="1"/>
    <col min="5392" max="5632" width="9.140625" style="140"/>
    <col min="5633" max="5633" width="66.85546875" style="140" customWidth="1"/>
    <col min="5634" max="5634" width="13.7109375" style="140" bestFit="1" customWidth="1"/>
    <col min="5635" max="5635" width="12.5703125" style="140" customWidth="1"/>
    <col min="5636" max="5636" width="13.85546875" style="140" customWidth="1"/>
    <col min="5637" max="5637" width="11.5703125" style="140" customWidth="1"/>
    <col min="5638" max="5638" width="13.5703125" style="140" customWidth="1"/>
    <col min="5639" max="5639" width="9.85546875" style="140" customWidth="1"/>
    <col min="5640" max="5640" width="10.140625" style="140" customWidth="1"/>
    <col min="5641" max="5641" width="9.140625" style="140"/>
    <col min="5642" max="5642" width="9.85546875" style="140" customWidth="1"/>
    <col min="5643" max="5643" width="12.140625" style="140" customWidth="1"/>
    <col min="5644" max="5646" width="9.85546875" style="140" bestFit="1" customWidth="1"/>
    <col min="5647" max="5647" width="10.85546875" style="140" customWidth="1"/>
    <col min="5648" max="5888" width="9.140625" style="140"/>
    <col min="5889" max="5889" width="66.85546875" style="140" customWidth="1"/>
    <col min="5890" max="5890" width="13.7109375" style="140" bestFit="1" customWidth="1"/>
    <col min="5891" max="5891" width="12.5703125" style="140" customWidth="1"/>
    <col min="5892" max="5892" width="13.85546875" style="140" customWidth="1"/>
    <col min="5893" max="5893" width="11.5703125" style="140" customWidth="1"/>
    <col min="5894" max="5894" width="13.5703125" style="140" customWidth="1"/>
    <col min="5895" max="5895" width="9.85546875" style="140" customWidth="1"/>
    <col min="5896" max="5896" width="10.140625" style="140" customWidth="1"/>
    <col min="5897" max="5897" width="9.140625" style="140"/>
    <col min="5898" max="5898" width="9.85546875" style="140" customWidth="1"/>
    <col min="5899" max="5899" width="12.140625" style="140" customWidth="1"/>
    <col min="5900" max="5902" width="9.85546875" style="140" bestFit="1" customWidth="1"/>
    <col min="5903" max="5903" width="10.85546875" style="140" customWidth="1"/>
    <col min="5904" max="6144" width="9.140625" style="140"/>
    <col min="6145" max="6145" width="66.85546875" style="140" customWidth="1"/>
    <col min="6146" max="6146" width="13.7109375" style="140" bestFit="1" customWidth="1"/>
    <col min="6147" max="6147" width="12.5703125" style="140" customWidth="1"/>
    <col min="6148" max="6148" width="13.85546875" style="140" customWidth="1"/>
    <col min="6149" max="6149" width="11.5703125" style="140" customWidth="1"/>
    <col min="6150" max="6150" width="13.5703125" style="140" customWidth="1"/>
    <col min="6151" max="6151" width="9.85546875" style="140" customWidth="1"/>
    <col min="6152" max="6152" width="10.140625" style="140" customWidth="1"/>
    <col min="6153" max="6153" width="9.140625" style="140"/>
    <col min="6154" max="6154" width="9.85546875" style="140" customWidth="1"/>
    <col min="6155" max="6155" width="12.140625" style="140" customWidth="1"/>
    <col min="6156" max="6158" width="9.85546875" style="140" bestFit="1" customWidth="1"/>
    <col min="6159" max="6159" width="10.85546875" style="140" customWidth="1"/>
    <col min="6160" max="6400" width="9.140625" style="140"/>
    <col min="6401" max="6401" width="66.85546875" style="140" customWidth="1"/>
    <col min="6402" max="6402" width="13.7109375" style="140" bestFit="1" customWidth="1"/>
    <col min="6403" max="6403" width="12.5703125" style="140" customWidth="1"/>
    <col min="6404" max="6404" width="13.85546875" style="140" customWidth="1"/>
    <col min="6405" max="6405" width="11.5703125" style="140" customWidth="1"/>
    <col min="6406" max="6406" width="13.5703125" style="140" customWidth="1"/>
    <col min="6407" max="6407" width="9.85546875" style="140" customWidth="1"/>
    <col min="6408" max="6408" width="10.140625" style="140" customWidth="1"/>
    <col min="6409" max="6409" width="9.140625" style="140"/>
    <col min="6410" max="6410" width="9.85546875" style="140" customWidth="1"/>
    <col min="6411" max="6411" width="12.140625" style="140" customWidth="1"/>
    <col min="6412" max="6414" width="9.85546875" style="140" bestFit="1" customWidth="1"/>
    <col min="6415" max="6415" width="10.85546875" style="140" customWidth="1"/>
    <col min="6416" max="6656" width="9.140625" style="140"/>
    <col min="6657" max="6657" width="66.85546875" style="140" customWidth="1"/>
    <col min="6658" max="6658" width="13.7109375" style="140" bestFit="1" customWidth="1"/>
    <col min="6659" max="6659" width="12.5703125" style="140" customWidth="1"/>
    <col min="6660" max="6660" width="13.85546875" style="140" customWidth="1"/>
    <col min="6661" max="6661" width="11.5703125" style="140" customWidth="1"/>
    <col min="6662" max="6662" width="13.5703125" style="140" customWidth="1"/>
    <col min="6663" max="6663" width="9.85546875" style="140" customWidth="1"/>
    <col min="6664" max="6664" width="10.140625" style="140" customWidth="1"/>
    <col min="6665" max="6665" width="9.140625" style="140"/>
    <col min="6666" max="6666" width="9.85546875" style="140" customWidth="1"/>
    <col min="6667" max="6667" width="12.140625" style="140" customWidth="1"/>
    <col min="6668" max="6670" width="9.85546875" style="140" bestFit="1" customWidth="1"/>
    <col min="6671" max="6671" width="10.85546875" style="140" customWidth="1"/>
    <col min="6672" max="6912" width="9.140625" style="140"/>
    <col min="6913" max="6913" width="66.85546875" style="140" customWidth="1"/>
    <col min="6914" max="6914" width="13.7109375" style="140" bestFit="1" customWidth="1"/>
    <col min="6915" max="6915" width="12.5703125" style="140" customWidth="1"/>
    <col min="6916" max="6916" width="13.85546875" style="140" customWidth="1"/>
    <col min="6917" max="6917" width="11.5703125" style="140" customWidth="1"/>
    <col min="6918" max="6918" width="13.5703125" style="140" customWidth="1"/>
    <col min="6919" max="6919" width="9.85546875" style="140" customWidth="1"/>
    <col min="6920" max="6920" width="10.140625" style="140" customWidth="1"/>
    <col min="6921" max="6921" width="9.140625" style="140"/>
    <col min="6922" max="6922" width="9.85546875" style="140" customWidth="1"/>
    <col min="6923" max="6923" width="12.140625" style="140" customWidth="1"/>
    <col min="6924" max="6926" width="9.85546875" style="140" bestFit="1" customWidth="1"/>
    <col min="6927" max="6927" width="10.85546875" style="140" customWidth="1"/>
    <col min="6928" max="7168" width="9.140625" style="140"/>
    <col min="7169" max="7169" width="66.85546875" style="140" customWidth="1"/>
    <col min="7170" max="7170" width="13.7109375" style="140" bestFit="1" customWidth="1"/>
    <col min="7171" max="7171" width="12.5703125" style="140" customWidth="1"/>
    <col min="7172" max="7172" width="13.85546875" style="140" customWidth="1"/>
    <col min="7173" max="7173" width="11.5703125" style="140" customWidth="1"/>
    <col min="7174" max="7174" width="13.5703125" style="140" customWidth="1"/>
    <col min="7175" max="7175" width="9.85546875" style="140" customWidth="1"/>
    <col min="7176" max="7176" width="10.140625" style="140" customWidth="1"/>
    <col min="7177" max="7177" width="9.140625" style="140"/>
    <col min="7178" max="7178" width="9.85546875" style="140" customWidth="1"/>
    <col min="7179" max="7179" width="12.140625" style="140" customWidth="1"/>
    <col min="7180" max="7182" width="9.85546875" style="140" bestFit="1" customWidth="1"/>
    <col min="7183" max="7183" width="10.85546875" style="140" customWidth="1"/>
    <col min="7184" max="7424" width="9.140625" style="140"/>
    <col min="7425" max="7425" width="66.85546875" style="140" customWidth="1"/>
    <col min="7426" max="7426" width="13.7109375" style="140" bestFit="1" customWidth="1"/>
    <col min="7427" max="7427" width="12.5703125" style="140" customWidth="1"/>
    <col min="7428" max="7428" width="13.85546875" style="140" customWidth="1"/>
    <col min="7429" max="7429" width="11.5703125" style="140" customWidth="1"/>
    <col min="7430" max="7430" width="13.5703125" style="140" customWidth="1"/>
    <col min="7431" max="7431" width="9.85546875" style="140" customWidth="1"/>
    <col min="7432" max="7432" width="10.140625" style="140" customWidth="1"/>
    <col min="7433" max="7433" width="9.140625" style="140"/>
    <col min="7434" max="7434" width="9.85546875" style="140" customWidth="1"/>
    <col min="7435" max="7435" width="12.140625" style="140" customWidth="1"/>
    <col min="7436" max="7438" width="9.85546875" style="140" bestFit="1" customWidth="1"/>
    <col min="7439" max="7439" width="10.85546875" style="140" customWidth="1"/>
    <col min="7440" max="7680" width="9.140625" style="140"/>
    <col min="7681" max="7681" width="66.85546875" style="140" customWidth="1"/>
    <col min="7682" max="7682" width="13.7109375" style="140" bestFit="1" customWidth="1"/>
    <col min="7683" max="7683" width="12.5703125" style="140" customWidth="1"/>
    <col min="7684" max="7684" width="13.85546875" style="140" customWidth="1"/>
    <col min="7685" max="7685" width="11.5703125" style="140" customWidth="1"/>
    <col min="7686" max="7686" width="13.5703125" style="140" customWidth="1"/>
    <col min="7687" max="7687" width="9.85546875" style="140" customWidth="1"/>
    <col min="7688" max="7688" width="10.140625" style="140" customWidth="1"/>
    <col min="7689" max="7689" width="9.140625" style="140"/>
    <col min="7690" max="7690" width="9.85546875" style="140" customWidth="1"/>
    <col min="7691" max="7691" width="12.140625" style="140" customWidth="1"/>
    <col min="7692" max="7694" width="9.85546875" style="140" bestFit="1" customWidth="1"/>
    <col min="7695" max="7695" width="10.85546875" style="140" customWidth="1"/>
    <col min="7696" max="7936" width="9.140625" style="140"/>
    <col min="7937" max="7937" width="66.85546875" style="140" customWidth="1"/>
    <col min="7938" max="7938" width="13.7109375" style="140" bestFit="1" customWidth="1"/>
    <col min="7939" max="7939" width="12.5703125" style="140" customWidth="1"/>
    <col min="7940" max="7940" width="13.85546875" style="140" customWidth="1"/>
    <col min="7941" max="7941" width="11.5703125" style="140" customWidth="1"/>
    <col min="7942" max="7942" width="13.5703125" style="140" customWidth="1"/>
    <col min="7943" max="7943" width="9.85546875" style="140" customWidth="1"/>
    <col min="7944" max="7944" width="10.140625" style="140" customWidth="1"/>
    <col min="7945" max="7945" width="9.140625" style="140"/>
    <col min="7946" max="7946" width="9.85546875" style="140" customWidth="1"/>
    <col min="7947" max="7947" width="12.140625" style="140" customWidth="1"/>
    <col min="7948" max="7950" width="9.85546875" style="140" bestFit="1" customWidth="1"/>
    <col min="7951" max="7951" width="10.85546875" style="140" customWidth="1"/>
    <col min="7952" max="8192" width="9.140625" style="140"/>
    <col min="8193" max="8193" width="66.85546875" style="140" customWidth="1"/>
    <col min="8194" max="8194" width="13.7109375" style="140" bestFit="1" customWidth="1"/>
    <col min="8195" max="8195" width="12.5703125" style="140" customWidth="1"/>
    <col min="8196" max="8196" width="13.85546875" style="140" customWidth="1"/>
    <col min="8197" max="8197" width="11.5703125" style="140" customWidth="1"/>
    <col min="8198" max="8198" width="13.5703125" style="140" customWidth="1"/>
    <col min="8199" max="8199" width="9.85546875" style="140" customWidth="1"/>
    <col min="8200" max="8200" width="10.140625" style="140" customWidth="1"/>
    <col min="8201" max="8201" width="9.140625" style="140"/>
    <col min="8202" max="8202" width="9.85546875" style="140" customWidth="1"/>
    <col min="8203" max="8203" width="12.140625" style="140" customWidth="1"/>
    <col min="8204" max="8206" width="9.85546875" style="140" bestFit="1" customWidth="1"/>
    <col min="8207" max="8207" width="10.85546875" style="140" customWidth="1"/>
    <col min="8208" max="8448" width="9.140625" style="140"/>
    <col min="8449" max="8449" width="66.85546875" style="140" customWidth="1"/>
    <col min="8450" max="8450" width="13.7109375" style="140" bestFit="1" customWidth="1"/>
    <col min="8451" max="8451" width="12.5703125" style="140" customWidth="1"/>
    <col min="8452" max="8452" width="13.85546875" style="140" customWidth="1"/>
    <col min="8453" max="8453" width="11.5703125" style="140" customWidth="1"/>
    <col min="8454" max="8454" width="13.5703125" style="140" customWidth="1"/>
    <col min="8455" max="8455" width="9.85546875" style="140" customWidth="1"/>
    <col min="8456" max="8456" width="10.140625" style="140" customWidth="1"/>
    <col min="8457" max="8457" width="9.140625" style="140"/>
    <col min="8458" max="8458" width="9.85546875" style="140" customWidth="1"/>
    <col min="8459" max="8459" width="12.140625" style="140" customWidth="1"/>
    <col min="8460" max="8462" width="9.85546875" style="140" bestFit="1" customWidth="1"/>
    <col min="8463" max="8463" width="10.85546875" style="140" customWidth="1"/>
    <col min="8464" max="8704" width="9.140625" style="140"/>
    <col min="8705" max="8705" width="66.85546875" style="140" customWidth="1"/>
    <col min="8706" max="8706" width="13.7109375" style="140" bestFit="1" customWidth="1"/>
    <col min="8707" max="8707" width="12.5703125" style="140" customWidth="1"/>
    <col min="8708" max="8708" width="13.85546875" style="140" customWidth="1"/>
    <col min="8709" max="8709" width="11.5703125" style="140" customWidth="1"/>
    <col min="8710" max="8710" width="13.5703125" style="140" customWidth="1"/>
    <col min="8711" max="8711" width="9.85546875" style="140" customWidth="1"/>
    <col min="8712" max="8712" width="10.140625" style="140" customWidth="1"/>
    <col min="8713" max="8713" width="9.140625" style="140"/>
    <col min="8714" max="8714" width="9.85546875" style="140" customWidth="1"/>
    <col min="8715" max="8715" width="12.140625" style="140" customWidth="1"/>
    <col min="8716" max="8718" width="9.85546875" style="140" bestFit="1" customWidth="1"/>
    <col min="8719" max="8719" width="10.85546875" style="140" customWidth="1"/>
    <col min="8720" max="8960" width="9.140625" style="140"/>
    <col min="8961" max="8961" width="66.85546875" style="140" customWidth="1"/>
    <col min="8962" max="8962" width="13.7109375" style="140" bestFit="1" customWidth="1"/>
    <col min="8963" max="8963" width="12.5703125" style="140" customWidth="1"/>
    <col min="8964" max="8964" width="13.85546875" style="140" customWidth="1"/>
    <col min="8965" max="8965" width="11.5703125" style="140" customWidth="1"/>
    <col min="8966" max="8966" width="13.5703125" style="140" customWidth="1"/>
    <col min="8967" max="8967" width="9.85546875" style="140" customWidth="1"/>
    <col min="8968" max="8968" width="10.140625" style="140" customWidth="1"/>
    <col min="8969" max="8969" width="9.140625" style="140"/>
    <col min="8970" max="8970" width="9.85546875" style="140" customWidth="1"/>
    <col min="8971" max="8971" width="12.140625" style="140" customWidth="1"/>
    <col min="8972" max="8974" width="9.85546875" style="140" bestFit="1" customWidth="1"/>
    <col min="8975" max="8975" width="10.85546875" style="140" customWidth="1"/>
    <col min="8976" max="9216" width="9.140625" style="140"/>
    <col min="9217" max="9217" width="66.85546875" style="140" customWidth="1"/>
    <col min="9218" max="9218" width="13.7109375" style="140" bestFit="1" customWidth="1"/>
    <col min="9219" max="9219" width="12.5703125" style="140" customWidth="1"/>
    <col min="9220" max="9220" width="13.85546875" style="140" customWidth="1"/>
    <col min="9221" max="9221" width="11.5703125" style="140" customWidth="1"/>
    <col min="9222" max="9222" width="13.5703125" style="140" customWidth="1"/>
    <col min="9223" max="9223" width="9.85546875" style="140" customWidth="1"/>
    <col min="9224" max="9224" width="10.140625" style="140" customWidth="1"/>
    <col min="9225" max="9225" width="9.140625" style="140"/>
    <col min="9226" max="9226" width="9.85546875" style="140" customWidth="1"/>
    <col min="9227" max="9227" width="12.140625" style="140" customWidth="1"/>
    <col min="9228" max="9230" width="9.85546875" style="140" bestFit="1" customWidth="1"/>
    <col min="9231" max="9231" width="10.85546875" style="140" customWidth="1"/>
    <col min="9232" max="9472" width="9.140625" style="140"/>
    <col min="9473" max="9473" width="66.85546875" style="140" customWidth="1"/>
    <col min="9474" max="9474" width="13.7109375" style="140" bestFit="1" customWidth="1"/>
    <col min="9475" max="9475" width="12.5703125" style="140" customWidth="1"/>
    <col min="9476" max="9476" width="13.85546875" style="140" customWidth="1"/>
    <col min="9477" max="9477" width="11.5703125" style="140" customWidth="1"/>
    <col min="9478" max="9478" width="13.5703125" style="140" customWidth="1"/>
    <col min="9479" max="9479" width="9.85546875" style="140" customWidth="1"/>
    <col min="9480" max="9480" width="10.140625" style="140" customWidth="1"/>
    <col min="9481" max="9481" width="9.140625" style="140"/>
    <col min="9482" max="9482" width="9.85546875" style="140" customWidth="1"/>
    <col min="9483" max="9483" width="12.140625" style="140" customWidth="1"/>
    <col min="9484" max="9486" width="9.85546875" style="140" bestFit="1" customWidth="1"/>
    <col min="9487" max="9487" width="10.85546875" style="140" customWidth="1"/>
    <col min="9488" max="9728" width="9.140625" style="140"/>
    <col min="9729" max="9729" width="66.85546875" style="140" customWidth="1"/>
    <col min="9730" max="9730" width="13.7109375" style="140" bestFit="1" customWidth="1"/>
    <col min="9731" max="9731" width="12.5703125" style="140" customWidth="1"/>
    <col min="9732" max="9732" width="13.85546875" style="140" customWidth="1"/>
    <col min="9733" max="9733" width="11.5703125" style="140" customWidth="1"/>
    <col min="9734" max="9734" width="13.5703125" style="140" customWidth="1"/>
    <col min="9735" max="9735" width="9.85546875" style="140" customWidth="1"/>
    <col min="9736" max="9736" width="10.140625" style="140" customWidth="1"/>
    <col min="9737" max="9737" width="9.140625" style="140"/>
    <col min="9738" max="9738" width="9.85546875" style="140" customWidth="1"/>
    <col min="9739" max="9739" width="12.140625" style="140" customWidth="1"/>
    <col min="9740" max="9742" width="9.85546875" style="140" bestFit="1" customWidth="1"/>
    <col min="9743" max="9743" width="10.85546875" style="140" customWidth="1"/>
    <col min="9744" max="9984" width="9.140625" style="140"/>
    <col min="9985" max="9985" width="66.85546875" style="140" customWidth="1"/>
    <col min="9986" max="9986" width="13.7109375" style="140" bestFit="1" customWidth="1"/>
    <col min="9987" max="9987" width="12.5703125" style="140" customWidth="1"/>
    <col min="9988" max="9988" width="13.85546875" style="140" customWidth="1"/>
    <col min="9989" max="9989" width="11.5703125" style="140" customWidth="1"/>
    <col min="9990" max="9990" width="13.5703125" style="140" customWidth="1"/>
    <col min="9991" max="9991" width="9.85546875" style="140" customWidth="1"/>
    <col min="9992" max="9992" width="10.140625" style="140" customWidth="1"/>
    <col min="9993" max="9993" width="9.140625" style="140"/>
    <col min="9994" max="9994" width="9.85546875" style="140" customWidth="1"/>
    <col min="9995" max="9995" width="12.140625" style="140" customWidth="1"/>
    <col min="9996" max="9998" width="9.85546875" style="140" bestFit="1" customWidth="1"/>
    <col min="9999" max="9999" width="10.85546875" style="140" customWidth="1"/>
    <col min="10000" max="10240" width="9.140625" style="140"/>
    <col min="10241" max="10241" width="66.85546875" style="140" customWidth="1"/>
    <col min="10242" max="10242" width="13.7109375" style="140" bestFit="1" customWidth="1"/>
    <col min="10243" max="10243" width="12.5703125" style="140" customWidth="1"/>
    <col min="10244" max="10244" width="13.85546875" style="140" customWidth="1"/>
    <col min="10245" max="10245" width="11.5703125" style="140" customWidth="1"/>
    <col min="10246" max="10246" width="13.5703125" style="140" customWidth="1"/>
    <col min="10247" max="10247" width="9.85546875" style="140" customWidth="1"/>
    <col min="10248" max="10248" width="10.140625" style="140" customWidth="1"/>
    <col min="10249" max="10249" width="9.140625" style="140"/>
    <col min="10250" max="10250" width="9.85546875" style="140" customWidth="1"/>
    <col min="10251" max="10251" width="12.140625" style="140" customWidth="1"/>
    <col min="10252" max="10254" width="9.85546875" style="140" bestFit="1" customWidth="1"/>
    <col min="10255" max="10255" width="10.85546875" style="140" customWidth="1"/>
    <col min="10256" max="10496" width="9.140625" style="140"/>
    <col min="10497" max="10497" width="66.85546875" style="140" customWidth="1"/>
    <col min="10498" max="10498" width="13.7109375" style="140" bestFit="1" customWidth="1"/>
    <col min="10499" max="10499" width="12.5703125" style="140" customWidth="1"/>
    <col min="10500" max="10500" width="13.85546875" style="140" customWidth="1"/>
    <col min="10501" max="10501" width="11.5703125" style="140" customWidth="1"/>
    <col min="10502" max="10502" width="13.5703125" style="140" customWidth="1"/>
    <col min="10503" max="10503" width="9.85546875" style="140" customWidth="1"/>
    <col min="10504" max="10504" width="10.140625" style="140" customWidth="1"/>
    <col min="10505" max="10505" width="9.140625" style="140"/>
    <col min="10506" max="10506" width="9.85546875" style="140" customWidth="1"/>
    <col min="10507" max="10507" width="12.140625" style="140" customWidth="1"/>
    <col min="10508" max="10510" width="9.85546875" style="140" bestFit="1" customWidth="1"/>
    <col min="10511" max="10511" width="10.85546875" style="140" customWidth="1"/>
    <col min="10512" max="10752" width="9.140625" style="140"/>
    <col min="10753" max="10753" width="66.85546875" style="140" customWidth="1"/>
    <col min="10754" max="10754" width="13.7109375" style="140" bestFit="1" customWidth="1"/>
    <col min="10755" max="10755" width="12.5703125" style="140" customWidth="1"/>
    <col min="10756" max="10756" width="13.85546875" style="140" customWidth="1"/>
    <col min="10757" max="10757" width="11.5703125" style="140" customWidth="1"/>
    <col min="10758" max="10758" width="13.5703125" style="140" customWidth="1"/>
    <col min="10759" max="10759" width="9.85546875" style="140" customWidth="1"/>
    <col min="10760" max="10760" width="10.140625" style="140" customWidth="1"/>
    <col min="10761" max="10761" width="9.140625" style="140"/>
    <col min="10762" max="10762" width="9.85546875" style="140" customWidth="1"/>
    <col min="10763" max="10763" width="12.140625" style="140" customWidth="1"/>
    <col min="10764" max="10766" width="9.85546875" style="140" bestFit="1" customWidth="1"/>
    <col min="10767" max="10767" width="10.85546875" style="140" customWidth="1"/>
    <col min="10768" max="11008" width="9.140625" style="140"/>
    <col min="11009" max="11009" width="66.85546875" style="140" customWidth="1"/>
    <col min="11010" max="11010" width="13.7109375" style="140" bestFit="1" customWidth="1"/>
    <col min="11011" max="11011" width="12.5703125" style="140" customWidth="1"/>
    <col min="11012" max="11012" width="13.85546875" style="140" customWidth="1"/>
    <col min="11013" max="11013" width="11.5703125" style="140" customWidth="1"/>
    <col min="11014" max="11014" width="13.5703125" style="140" customWidth="1"/>
    <col min="11015" max="11015" width="9.85546875" style="140" customWidth="1"/>
    <col min="11016" max="11016" width="10.140625" style="140" customWidth="1"/>
    <col min="11017" max="11017" width="9.140625" style="140"/>
    <col min="11018" max="11018" width="9.85546875" style="140" customWidth="1"/>
    <col min="11019" max="11019" width="12.140625" style="140" customWidth="1"/>
    <col min="11020" max="11022" width="9.85546875" style="140" bestFit="1" customWidth="1"/>
    <col min="11023" max="11023" width="10.85546875" style="140" customWidth="1"/>
    <col min="11024" max="11264" width="9.140625" style="140"/>
    <col min="11265" max="11265" width="66.85546875" style="140" customWidth="1"/>
    <col min="11266" max="11266" width="13.7109375" style="140" bestFit="1" customWidth="1"/>
    <col min="11267" max="11267" width="12.5703125" style="140" customWidth="1"/>
    <col min="11268" max="11268" width="13.85546875" style="140" customWidth="1"/>
    <col min="11269" max="11269" width="11.5703125" style="140" customWidth="1"/>
    <col min="11270" max="11270" width="13.5703125" style="140" customWidth="1"/>
    <col min="11271" max="11271" width="9.85546875" style="140" customWidth="1"/>
    <col min="11272" max="11272" width="10.140625" style="140" customWidth="1"/>
    <col min="11273" max="11273" width="9.140625" style="140"/>
    <col min="11274" max="11274" width="9.85546875" style="140" customWidth="1"/>
    <col min="11275" max="11275" width="12.140625" style="140" customWidth="1"/>
    <col min="11276" max="11278" width="9.85546875" style="140" bestFit="1" customWidth="1"/>
    <col min="11279" max="11279" width="10.85546875" style="140" customWidth="1"/>
    <col min="11280" max="11520" width="9.140625" style="140"/>
    <col min="11521" max="11521" width="66.85546875" style="140" customWidth="1"/>
    <col min="11522" max="11522" width="13.7109375" style="140" bestFit="1" customWidth="1"/>
    <col min="11523" max="11523" width="12.5703125" style="140" customWidth="1"/>
    <col min="11524" max="11524" width="13.85546875" style="140" customWidth="1"/>
    <col min="11525" max="11525" width="11.5703125" style="140" customWidth="1"/>
    <col min="11526" max="11526" width="13.5703125" style="140" customWidth="1"/>
    <col min="11527" max="11527" width="9.85546875" style="140" customWidth="1"/>
    <col min="11528" max="11528" width="10.140625" style="140" customWidth="1"/>
    <col min="11529" max="11529" width="9.140625" style="140"/>
    <col min="11530" max="11530" width="9.85546875" style="140" customWidth="1"/>
    <col min="11531" max="11531" width="12.140625" style="140" customWidth="1"/>
    <col min="11532" max="11534" width="9.85546875" style="140" bestFit="1" customWidth="1"/>
    <col min="11535" max="11535" width="10.85546875" style="140" customWidth="1"/>
    <col min="11536" max="11776" width="9.140625" style="140"/>
    <col min="11777" max="11777" width="66.85546875" style="140" customWidth="1"/>
    <col min="11778" max="11778" width="13.7109375" style="140" bestFit="1" customWidth="1"/>
    <col min="11779" max="11779" width="12.5703125" style="140" customWidth="1"/>
    <col min="11780" max="11780" width="13.85546875" style="140" customWidth="1"/>
    <col min="11781" max="11781" width="11.5703125" style="140" customWidth="1"/>
    <col min="11782" max="11782" width="13.5703125" style="140" customWidth="1"/>
    <col min="11783" max="11783" width="9.85546875" style="140" customWidth="1"/>
    <col min="11784" max="11784" width="10.140625" style="140" customWidth="1"/>
    <col min="11785" max="11785" width="9.140625" style="140"/>
    <col min="11786" max="11786" width="9.85546875" style="140" customWidth="1"/>
    <col min="11787" max="11787" width="12.140625" style="140" customWidth="1"/>
    <col min="11788" max="11790" width="9.85546875" style="140" bestFit="1" customWidth="1"/>
    <col min="11791" max="11791" width="10.85546875" style="140" customWidth="1"/>
    <col min="11792" max="12032" width="9.140625" style="140"/>
    <col min="12033" max="12033" width="66.85546875" style="140" customWidth="1"/>
    <col min="12034" max="12034" width="13.7109375" style="140" bestFit="1" customWidth="1"/>
    <col min="12035" max="12035" width="12.5703125" style="140" customWidth="1"/>
    <col min="12036" max="12036" width="13.85546875" style="140" customWidth="1"/>
    <col min="12037" max="12037" width="11.5703125" style="140" customWidth="1"/>
    <col min="12038" max="12038" width="13.5703125" style="140" customWidth="1"/>
    <col min="12039" max="12039" width="9.85546875" style="140" customWidth="1"/>
    <col min="12040" max="12040" width="10.140625" style="140" customWidth="1"/>
    <col min="12041" max="12041" width="9.140625" style="140"/>
    <col min="12042" max="12042" width="9.85546875" style="140" customWidth="1"/>
    <col min="12043" max="12043" width="12.140625" style="140" customWidth="1"/>
    <col min="12044" max="12046" width="9.85546875" style="140" bestFit="1" customWidth="1"/>
    <col min="12047" max="12047" width="10.85546875" style="140" customWidth="1"/>
    <col min="12048" max="12288" width="9.140625" style="140"/>
    <col min="12289" max="12289" width="66.85546875" style="140" customWidth="1"/>
    <col min="12290" max="12290" width="13.7109375" style="140" bestFit="1" customWidth="1"/>
    <col min="12291" max="12291" width="12.5703125" style="140" customWidth="1"/>
    <col min="12292" max="12292" width="13.85546875" style="140" customWidth="1"/>
    <col min="12293" max="12293" width="11.5703125" style="140" customWidth="1"/>
    <col min="12294" max="12294" width="13.5703125" style="140" customWidth="1"/>
    <col min="12295" max="12295" width="9.85546875" style="140" customWidth="1"/>
    <col min="12296" max="12296" width="10.140625" style="140" customWidth="1"/>
    <col min="12297" max="12297" width="9.140625" style="140"/>
    <col min="12298" max="12298" width="9.85546875" style="140" customWidth="1"/>
    <col min="12299" max="12299" width="12.140625" style="140" customWidth="1"/>
    <col min="12300" max="12302" width="9.85546875" style="140" bestFit="1" customWidth="1"/>
    <col min="12303" max="12303" width="10.85546875" style="140" customWidth="1"/>
    <col min="12304" max="12544" width="9.140625" style="140"/>
    <col min="12545" max="12545" width="66.85546875" style="140" customWidth="1"/>
    <col min="12546" max="12546" width="13.7109375" style="140" bestFit="1" customWidth="1"/>
    <col min="12547" max="12547" width="12.5703125" style="140" customWidth="1"/>
    <col min="12548" max="12548" width="13.85546875" style="140" customWidth="1"/>
    <col min="12549" max="12549" width="11.5703125" style="140" customWidth="1"/>
    <col min="12550" max="12550" width="13.5703125" style="140" customWidth="1"/>
    <col min="12551" max="12551" width="9.85546875" style="140" customWidth="1"/>
    <col min="12552" max="12552" width="10.140625" style="140" customWidth="1"/>
    <col min="12553" max="12553" width="9.140625" style="140"/>
    <col min="12554" max="12554" width="9.85546875" style="140" customWidth="1"/>
    <col min="12555" max="12555" width="12.140625" style="140" customWidth="1"/>
    <col min="12556" max="12558" width="9.85546875" style="140" bestFit="1" customWidth="1"/>
    <col min="12559" max="12559" width="10.85546875" style="140" customWidth="1"/>
    <col min="12560" max="12800" width="9.140625" style="140"/>
    <col min="12801" max="12801" width="66.85546875" style="140" customWidth="1"/>
    <col min="12802" max="12802" width="13.7109375" style="140" bestFit="1" customWidth="1"/>
    <col min="12803" max="12803" width="12.5703125" style="140" customWidth="1"/>
    <col min="12804" max="12804" width="13.85546875" style="140" customWidth="1"/>
    <col min="12805" max="12805" width="11.5703125" style="140" customWidth="1"/>
    <col min="12806" max="12806" width="13.5703125" style="140" customWidth="1"/>
    <col min="12807" max="12807" width="9.85546875" style="140" customWidth="1"/>
    <col min="12808" max="12808" width="10.140625" style="140" customWidth="1"/>
    <col min="12809" max="12809" width="9.140625" style="140"/>
    <col min="12810" max="12810" width="9.85546875" style="140" customWidth="1"/>
    <col min="12811" max="12811" width="12.140625" style="140" customWidth="1"/>
    <col min="12812" max="12814" width="9.85546875" style="140" bestFit="1" customWidth="1"/>
    <col min="12815" max="12815" width="10.85546875" style="140" customWidth="1"/>
    <col min="12816" max="13056" width="9.140625" style="140"/>
    <col min="13057" max="13057" width="66.85546875" style="140" customWidth="1"/>
    <col min="13058" max="13058" width="13.7109375" style="140" bestFit="1" customWidth="1"/>
    <col min="13059" max="13059" width="12.5703125" style="140" customWidth="1"/>
    <col min="13060" max="13060" width="13.85546875" style="140" customWidth="1"/>
    <col min="13061" max="13061" width="11.5703125" style="140" customWidth="1"/>
    <col min="13062" max="13062" width="13.5703125" style="140" customWidth="1"/>
    <col min="13063" max="13063" width="9.85546875" style="140" customWidth="1"/>
    <col min="13064" max="13064" width="10.140625" style="140" customWidth="1"/>
    <col min="13065" max="13065" width="9.140625" style="140"/>
    <col min="13066" max="13066" width="9.85546875" style="140" customWidth="1"/>
    <col min="13067" max="13067" width="12.140625" style="140" customWidth="1"/>
    <col min="13068" max="13070" width="9.85546875" style="140" bestFit="1" customWidth="1"/>
    <col min="13071" max="13071" width="10.85546875" style="140" customWidth="1"/>
    <col min="13072" max="13312" width="9.140625" style="140"/>
    <col min="13313" max="13313" width="66.85546875" style="140" customWidth="1"/>
    <col min="13314" max="13314" width="13.7109375" style="140" bestFit="1" customWidth="1"/>
    <col min="13315" max="13315" width="12.5703125" style="140" customWidth="1"/>
    <col min="13316" max="13316" width="13.85546875" style="140" customWidth="1"/>
    <col min="13317" max="13317" width="11.5703125" style="140" customWidth="1"/>
    <col min="13318" max="13318" width="13.5703125" style="140" customWidth="1"/>
    <col min="13319" max="13319" width="9.85546875" style="140" customWidth="1"/>
    <col min="13320" max="13320" width="10.140625" style="140" customWidth="1"/>
    <col min="13321" max="13321" width="9.140625" style="140"/>
    <col min="13322" max="13322" width="9.85546875" style="140" customWidth="1"/>
    <col min="13323" max="13323" width="12.140625" style="140" customWidth="1"/>
    <col min="13324" max="13326" width="9.85546875" style="140" bestFit="1" customWidth="1"/>
    <col min="13327" max="13327" width="10.85546875" style="140" customWidth="1"/>
    <col min="13328" max="13568" width="9.140625" style="140"/>
    <col min="13569" max="13569" width="66.85546875" style="140" customWidth="1"/>
    <col min="13570" max="13570" width="13.7109375" style="140" bestFit="1" customWidth="1"/>
    <col min="13571" max="13571" width="12.5703125" style="140" customWidth="1"/>
    <col min="13572" max="13572" width="13.85546875" style="140" customWidth="1"/>
    <col min="13573" max="13573" width="11.5703125" style="140" customWidth="1"/>
    <col min="13574" max="13574" width="13.5703125" style="140" customWidth="1"/>
    <col min="13575" max="13575" width="9.85546875" style="140" customWidth="1"/>
    <col min="13576" max="13576" width="10.140625" style="140" customWidth="1"/>
    <col min="13577" max="13577" width="9.140625" style="140"/>
    <col min="13578" max="13578" width="9.85546875" style="140" customWidth="1"/>
    <col min="13579" max="13579" width="12.140625" style="140" customWidth="1"/>
    <col min="13580" max="13582" width="9.85546875" style="140" bestFit="1" customWidth="1"/>
    <col min="13583" max="13583" width="10.85546875" style="140" customWidth="1"/>
    <col min="13584" max="13824" width="9.140625" style="140"/>
    <col min="13825" max="13825" width="66.85546875" style="140" customWidth="1"/>
    <col min="13826" max="13826" width="13.7109375" style="140" bestFit="1" customWidth="1"/>
    <col min="13827" max="13827" width="12.5703125" style="140" customWidth="1"/>
    <col min="13828" max="13828" width="13.85546875" style="140" customWidth="1"/>
    <col min="13829" max="13829" width="11.5703125" style="140" customWidth="1"/>
    <col min="13830" max="13830" width="13.5703125" style="140" customWidth="1"/>
    <col min="13831" max="13831" width="9.85546875" style="140" customWidth="1"/>
    <col min="13832" max="13832" width="10.140625" style="140" customWidth="1"/>
    <col min="13833" max="13833" width="9.140625" style="140"/>
    <col min="13834" max="13834" width="9.85546875" style="140" customWidth="1"/>
    <col min="13835" max="13835" width="12.140625" style="140" customWidth="1"/>
    <col min="13836" max="13838" width="9.85546875" style="140" bestFit="1" customWidth="1"/>
    <col min="13839" max="13839" width="10.85546875" style="140" customWidth="1"/>
    <col min="13840" max="14080" width="9.140625" style="140"/>
    <col min="14081" max="14081" width="66.85546875" style="140" customWidth="1"/>
    <col min="14082" max="14082" width="13.7109375" style="140" bestFit="1" customWidth="1"/>
    <col min="14083" max="14083" width="12.5703125" style="140" customWidth="1"/>
    <col min="14084" max="14084" width="13.85546875" style="140" customWidth="1"/>
    <col min="14085" max="14085" width="11.5703125" style="140" customWidth="1"/>
    <col min="14086" max="14086" width="13.5703125" style="140" customWidth="1"/>
    <col min="14087" max="14087" width="9.85546875" style="140" customWidth="1"/>
    <col min="14088" max="14088" width="10.140625" style="140" customWidth="1"/>
    <col min="14089" max="14089" width="9.140625" style="140"/>
    <col min="14090" max="14090" width="9.85546875" style="140" customWidth="1"/>
    <col min="14091" max="14091" width="12.140625" style="140" customWidth="1"/>
    <col min="14092" max="14094" width="9.85546875" style="140" bestFit="1" customWidth="1"/>
    <col min="14095" max="14095" width="10.85546875" style="140" customWidth="1"/>
    <col min="14096" max="14336" width="9.140625" style="140"/>
    <col min="14337" max="14337" width="66.85546875" style="140" customWidth="1"/>
    <col min="14338" max="14338" width="13.7109375" style="140" bestFit="1" customWidth="1"/>
    <col min="14339" max="14339" width="12.5703125" style="140" customWidth="1"/>
    <col min="14340" max="14340" width="13.85546875" style="140" customWidth="1"/>
    <col min="14341" max="14341" width="11.5703125" style="140" customWidth="1"/>
    <col min="14342" max="14342" width="13.5703125" style="140" customWidth="1"/>
    <col min="14343" max="14343" width="9.85546875" style="140" customWidth="1"/>
    <col min="14344" max="14344" width="10.140625" style="140" customWidth="1"/>
    <col min="14345" max="14345" width="9.140625" style="140"/>
    <col min="14346" max="14346" width="9.85546875" style="140" customWidth="1"/>
    <col min="14347" max="14347" width="12.140625" style="140" customWidth="1"/>
    <col min="14348" max="14350" width="9.85546875" style="140" bestFit="1" customWidth="1"/>
    <col min="14351" max="14351" width="10.85546875" style="140" customWidth="1"/>
    <col min="14352" max="14592" width="9.140625" style="140"/>
    <col min="14593" max="14593" width="66.85546875" style="140" customWidth="1"/>
    <col min="14594" max="14594" width="13.7109375" style="140" bestFit="1" customWidth="1"/>
    <col min="14595" max="14595" width="12.5703125" style="140" customWidth="1"/>
    <col min="14596" max="14596" width="13.85546875" style="140" customWidth="1"/>
    <col min="14597" max="14597" width="11.5703125" style="140" customWidth="1"/>
    <col min="14598" max="14598" width="13.5703125" style="140" customWidth="1"/>
    <col min="14599" max="14599" width="9.85546875" style="140" customWidth="1"/>
    <col min="14600" max="14600" width="10.140625" style="140" customWidth="1"/>
    <col min="14601" max="14601" width="9.140625" style="140"/>
    <col min="14602" max="14602" width="9.85546875" style="140" customWidth="1"/>
    <col min="14603" max="14603" width="12.140625" style="140" customWidth="1"/>
    <col min="14604" max="14606" width="9.85546875" style="140" bestFit="1" customWidth="1"/>
    <col min="14607" max="14607" width="10.85546875" style="140" customWidth="1"/>
    <col min="14608" max="14848" width="9.140625" style="140"/>
    <col min="14849" max="14849" width="66.85546875" style="140" customWidth="1"/>
    <col min="14850" max="14850" width="13.7109375" style="140" bestFit="1" customWidth="1"/>
    <col min="14851" max="14851" width="12.5703125" style="140" customWidth="1"/>
    <col min="14852" max="14852" width="13.85546875" style="140" customWidth="1"/>
    <col min="14853" max="14853" width="11.5703125" style="140" customWidth="1"/>
    <col min="14854" max="14854" width="13.5703125" style="140" customWidth="1"/>
    <col min="14855" max="14855" width="9.85546875" style="140" customWidth="1"/>
    <col min="14856" max="14856" width="10.140625" style="140" customWidth="1"/>
    <col min="14857" max="14857" width="9.140625" style="140"/>
    <col min="14858" max="14858" width="9.85546875" style="140" customWidth="1"/>
    <col min="14859" max="14859" width="12.140625" style="140" customWidth="1"/>
    <col min="14860" max="14862" width="9.85546875" style="140" bestFit="1" customWidth="1"/>
    <col min="14863" max="14863" width="10.85546875" style="140" customWidth="1"/>
    <col min="14864" max="15104" width="9.140625" style="140"/>
    <col min="15105" max="15105" width="66.85546875" style="140" customWidth="1"/>
    <col min="15106" max="15106" width="13.7109375" style="140" bestFit="1" customWidth="1"/>
    <col min="15107" max="15107" width="12.5703125" style="140" customWidth="1"/>
    <col min="15108" max="15108" width="13.85546875" style="140" customWidth="1"/>
    <col min="15109" max="15109" width="11.5703125" style="140" customWidth="1"/>
    <col min="15110" max="15110" width="13.5703125" style="140" customWidth="1"/>
    <col min="15111" max="15111" width="9.85546875" style="140" customWidth="1"/>
    <col min="15112" max="15112" width="10.140625" style="140" customWidth="1"/>
    <col min="15113" max="15113" width="9.140625" style="140"/>
    <col min="15114" max="15114" width="9.85546875" style="140" customWidth="1"/>
    <col min="15115" max="15115" width="12.140625" style="140" customWidth="1"/>
    <col min="15116" max="15118" width="9.85546875" style="140" bestFit="1" customWidth="1"/>
    <col min="15119" max="15119" width="10.85546875" style="140" customWidth="1"/>
    <col min="15120" max="15360" width="9.140625" style="140"/>
    <col min="15361" max="15361" width="66.85546875" style="140" customWidth="1"/>
    <col min="15362" max="15362" width="13.7109375" style="140" bestFit="1" customWidth="1"/>
    <col min="15363" max="15363" width="12.5703125" style="140" customWidth="1"/>
    <col min="15364" max="15364" width="13.85546875" style="140" customWidth="1"/>
    <col min="15365" max="15365" width="11.5703125" style="140" customWidth="1"/>
    <col min="15366" max="15366" width="13.5703125" style="140" customWidth="1"/>
    <col min="15367" max="15367" width="9.85546875" style="140" customWidth="1"/>
    <col min="15368" max="15368" width="10.140625" style="140" customWidth="1"/>
    <col min="15369" max="15369" width="9.140625" style="140"/>
    <col min="15370" max="15370" width="9.85546875" style="140" customWidth="1"/>
    <col min="15371" max="15371" width="12.140625" style="140" customWidth="1"/>
    <col min="15372" max="15374" width="9.85546875" style="140" bestFit="1" customWidth="1"/>
    <col min="15375" max="15375" width="10.85546875" style="140" customWidth="1"/>
    <col min="15376" max="15616" width="9.140625" style="140"/>
    <col min="15617" max="15617" width="66.85546875" style="140" customWidth="1"/>
    <col min="15618" max="15618" width="13.7109375" style="140" bestFit="1" customWidth="1"/>
    <col min="15619" max="15619" width="12.5703125" style="140" customWidth="1"/>
    <col min="15620" max="15620" width="13.85546875" style="140" customWidth="1"/>
    <col min="15621" max="15621" width="11.5703125" style="140" customWidth="1"/>
    <col min="15622" max="15622" width="13.5703125" style="140" customWidth="1"/>
    <col min="15623" max="15623" width="9.85546875" style="140" customWidth="1"/>
    <col min="15624" max="15624" width="10.140625" style="140" customWidth="1"/>
    <col min="15625" max="15625" width="9.140625" style="140"/>
    <col min="15626" max="15626" width="9.85546875" style="140" customWidth="1"/>
    <col min="15627" max="15627" width="12.140625" style="140" customWidth="1"/>
    <col min="15628" max="15630" width="9.85546875" style="140" bestFit="1" customWidth="1"/>
    <col min="15631" max="15631" width="10.85546875" style="140" customWidth="1"/>
    <col min="15632" max="15872" width="9.140625" style="140"/>
    <col min="15873" max="15873" width="66.85546875" style="140" customWidth="1"/>
    <col min="15874" max="15874" width="13.7109375" style="140" bestFit="1" customWidth="1"/>
    <col min="15875" max="15875" width="12.5703125" style="140" customWidth="1"/>
    <col min="15876" max="15876" width="13.85546875" style="140" customWidth="1"/>
    <col min="15877" max="15877" width="11.5703125" style="140" customWidth="1"/>
    <col min="15878" max="15878" width="13.5703125" style="140" customWidth="1"/>
    <col min="15879" max="15879" width="9.85546875" style="140" customWidth="1"/>
    <col min="15880" max="15880" width="10.140625" style="140" customWidth="1"/>
    <col min="15881" max="15881" width="9.140625" style="140"/>
    <col min="15882" max="15882" width="9.85546875" style="140" customWidth="1"/>
    <col min="15883" max="15883" width="12.140625" style="140" customWidth="1"/>
    <col min="15884" max="15886" width="9.85546875" style="140" bestFit="1" customWidth="1"/>
    <col min="15887" max="15887" width="10.85546875" style="140" customWidth="1"/>
    <col min="15888" max="16128" width="9.140625" style="140"/>
    <col min="16129" max="16129" width="66.85546875" style="140" customWidth="1"/>
    <col min="16130" max="16130" width="13.7109375" style="140" bestFit="1" customWidth="1"/>
    <col min="16131" max="16131" width="12.5703125" style="140" customWidth="1"/>
    <col min="16132" max="16132" width="13.85546875" style="140" customWidth="1"/>
    <col min="16133" max="16133" width="11.5703125" style="140" customWidth="1"/>
    <col min="16134" max="16134" width="13.5703125" style="140" customWidth="1"/>
    <col min="16135" max="16135" width="9.85546875" style="140" customWidth="1"/>
    <col min="16136" max="16136" width="10.140625" style="140" customWidth="1"/>
    <col min="16137" max="16137" width="9.140625" style="140"/>
    <col min="16138" max="16138" width="9.85546875" style="140" customWidth="1"/>
    <col min="16139" max="16139" width="12.140625" style="140" customWidth="1"/>
    <col min="16140" max="16142" width="9.85546875" style="140" bestFit="1" customWidth="1"/>
    <col min="16143" max="16143" width="10.85546875" style="140" customWidth="1"/>
    <col min="16144" max="16384" width="9.140625" style="140"/>
  </cols>
  <sheetData>
    <row r="1" spans="1:21" x14ac:dyDescent="0.25">
      <c r="A1" s="139" t="s">
        <v>210</v>
      </c>
      <c r="O1" s="141"/>
    </row>
    <row r="2" spans="1:21" x14ac:dyDescent="0.25">
      <c r="A2" s="340" t="s">
        <v>211</v>
      </c>
      <c r="B2" s="340"/>
      <c r="C2" s="340"/>
      <c r="D2" s="340"/>
      <c r="E2" s="340"/>
      <c r="F2" s="340"/>
      <c r="G2" s="340"/>
      <c r="H2" s="340"/>
      <c r="I2" s="340"/>
      <c r="J2" s="340"/>
      <c r="K2" s="340"/>
      <c r="L2" s="340"/>
      <c r="M2" s="340"/>
      <c r="N2" s="340"/>
      <c r="O2" s="340"/>
      <c r="P2" s="340"/>
      <c r="Q2" s="340"/>
      <c r="R2" s="340"/>
      <c r="S2" s="340"/>
      <c r="T2" s="340"/>
      <c r="U2" s="340"/>
    </row>
    <row r="3" spans="1:21" x14ac:dyDescent="0.25">
      <c r="A3" s="142" t="s">
        <v>289</v>
      </c>
      <c r="O3" s="141"/>
    </row>
    <row r="4" spans="1:21" ht="19.5" customHeight="1" x14ac:dyDescent="0.25">
      <c r="A4" s="139" t="str">
        <f>'1. паспорт описание'!A9:D9</f>
        <v>О_0000000829</v>
      </c>
      <c r="C4" s="143"/>
      <c r="O4" s="141"/>
    </row>
    <row r="5" spans="1:21" ht="19.5" hidden="1" customHeight="1" x14ac:dyDescent="0.3">
      <c r="O5" s="144"/>
    </row>
    <row r="6" spans="1:21" ht="19.5" hidden="1" customHeight="1" x14ac:dyDescent="0.3">
      <c r="O6" s="145" t="s">
        <v>212</v>
      </c>
    </row>
    <row r="7" spans="1:21" ht="19.5" hidden="1" customHeight="1" x14ac:dyDescent="0.3">
      <c r="O7" s="146" t="s">
        <v>213</v>
      </c>
    </row>
    <row r="8" spans="1:21" ht="18.75" hidden="1" x14ac:dyDescent="0.3">
      <c r="O8" s="146" t="s">
        <v>210</v>
      </c>
    </row>
    <row r="9" spans="1:21" ht="18.75" hidden="1" x14ac:dyDescent="0.3">
      <c r="O9" s="146"/>
    </row>
    <row r="10" spans="1:21" ht="18.75" hidden="1" x14ac:dyDescent="0.3">
      <c r="O10" s="146" t="s">
        <v>214</v>
      </c>
    </row>
    <row r="11" spans="1:21" ht="18.75" hidden="1" x14ac:dyDescent="0.3">
      <c r="O11" s="144" t="s">
        <v>215</v>
      </c>
    </row>
    <row r="12" spans="1:21" hidden="1" x14ac:dyDescent="0.25">
      <c r="O12" s="141"/>
    </row>
    <row r="13" spans="1:21" ht="34.5" customHeight="1" x14ac:dyDescent="0.25">
      <c r="A13" s="341" t="str">
        <f>"Финансовая модель по проекту инвестиционной программы"</f>
        <v>Финансовая модель по проекту инвестиционной программы</v>
      </c>
      <c r="B13" s="341"/>
      <c r="C13" s="341"/>
      <c r="D13" s="341"/>
      <c r="E13" s="341"/>
      <c r="F13" s="341"/>
      <c r="G13" s="341"/>
      <c r="H13" s="341"/>
      <c r="I13" s="341"/>
      <c r="J13" s="341"/>
      <c r="K13" s="341"/>
      <c r="L13" s="341"/>
      <c r="M13" s="341"/>
      <c r="N13" s="341"/>
      <c r="O13" s="341"/>
    </row>
    <row r="14" spans="1:21" ht="27" customHeight="1" x14ac:dyDescent="0.25">
      <c r="A14" s="342" t="str">
        <f>'1. паспорт описание'!A12:D12</f>
        <v>Приобретение информационно-вычислительной техники</v>
      </c>
      <c r="B14" s="342"/>
      <c r="C14" s="342"/>
      <c r="D14" s="342"/>
      <c r="E14" s="342"/>
      <c r="F14" s="342"/>
      <c r="G14" s="342"/>
      <c r="H14" s="342"/>
      <c r="I14" s="342"/>
      <c r="J14" s="342"/>
      <c r="K14" s="342"/>
      <c r="L14" s="342"/>
      <c r="M14" s="342"/>
      <c r="N14" s="342"/>
      <c r="O14" s="342"/>
    </row>
    <row r="15" spans="1:21" ht="30.75" customHeight="1" x14ac:dyDescent="0.25">
      <c r="A15" s="147"/>
      <c r="B15" s="147"/>
      <c r="C15" s="147"/>
      <c r="D15" s="147"/>
      <c r="E15" s="147"/>
      <c r="F15" s="147"/>
      <c r="G15" s="147"/>
      <c r="H15" s="147"/>
      <c r="I15" s="147"/>
      <c r="J15" s="147"/>
      <c r="K15" s="147"/>
      <c r="L15" s="147"/>
      <c r="M15" s="147"/>
      <c r="N15" s="147"/>
      <c r="O15" s="147"/>
    </row>
    <row r="16" spans="1:21" x14ac:dyDescent="0.25">
      <c r="A16" s="148"/>
    </row>
    <row r="17" spans="1:18" ht="16.5" thickBot="1" x14ac:dyDescent="0.3">
      <c r="A17" s="149" t="s">
        <v>118</v>
      </c>
      <c r="B17" s="149" t="s">
        <v>0</v>
      </c>
      <c r="C17" s="149"/>
      <c r="D17" s="149"/>
      <c r="E17" s="149"/>
      <c r="F17" s="149"/>
      <c r="H17" s="150"/>
      <c r="I17" s="151"/>
      <c r="J17" s="151"/>
      <c r="K17" s="151"/>
      <c r="L17" s="151"/>
    </row>
    <row r="18" spans="1:18" ht="23.25" customHeight="1" x14ac:dyDescent="0.25">
      <c r="A18" s="152" t="s">
        <v>216</v>
      </c>
      <c r="B18" s="153">
        <f>SUM(B20:B24)</f>
        <v>2677.7600000000007</v>
      </c>
      <c r="C18" s="149"/>
      <c r="D18" s="149"/>
      <c r="E18" s="149"/>
      <c r="F18" s="149"/>
      <c r="H18" s="150"/>
      <c r="I18" s="151"/>
      <c r="J18" s="151"/>
      <c r="K18" s="151"/>
      <c r="L18" s="151"/>
    </row>
    <row r="19" spans="1:18" ht="21" customHeight="1" x14ac:dyDescent="0.25">
      <c r="A19" s="155" t="s">
        <v>217</v>
      </c>
      <c r="B19" s="156"/>
      <c r="C19" s="143"/>
      <c r="D19" s="143"/>
      <c r="E19" s="143"/>
      <c r="F19" s="143"/>
    </row>
    <row r="20" spans="1:18" ht="39" customHeight="1" x14ac:dyDescent="0.25">
      <c r="A20" s="280" t="s">
        <v>291</v>
      </c>
      <c r="B20" s="156">
        <f>'[57]2025'!$D$53</f>
        <v>2677.7600000000007</v>
      </c>
      <c r="C20" s="143"/>
      <c r="D20" s="143"/>
      <c r="E20" s="143"/>
      <c r="F20" s="143"/>
      <c r="H20" s="157"/>
      <c r="I20" s="154"/>
      <c r="J20" s="154"/>
      <c r="K20" s="154"/>
      <c r="L20" s="154"/>
    </row>
    <row r="21" spans="1:18" ht="24.95" hidden="1" customHeight="1" x14ac:dyDescent="0.25">
      <c r="A21" s="281"/>
      <c r="B21" s="156"/>
      <c r="C21" s="143"/>
      <c r="D21" s="143"/>
      <c r="E21" s="143"/>
      <c r="F21" s="143"/>
      <c r="H21" s="339"/>
      <c r="I21" s="339"/>
      <c r="J21" s="154"/>
      <c r="K21" s="158"/>
      <c r="L21" s="154"/>
    </row>
    <row r="22" spans="1:18" ht="24.95" hidden="1" customHeight="1" x14ac:dyDescent="0.25">
      <c r="A22" s="281"/>
      <c r="B22" s="156"/>
      <c r="C22" s="143"/>
      <c r="D22" s="159"/>
      <c r="E22" s="160"/>
      <c r="F22" s="160"/>
      <c r="H22" s="339"/>
      <c r="I22" s="339"/>
      <c r="J22" s="154"/>
      <c r="K22" s="158"/>
      <c r="L22" s="154"/>
    </row>
    <row r="23" spans="1:18" ht="24.95" hidden="1" customHeight="1" x14ac:dyDescent="0.25">
      <c r="A23" s="281"/>
      <c r="B23" s="156"/>
      <c r="C23" s="143"/>
      <c r="D23" s="143"/>
      <c r="E23" s="143"/>
      <c r="F23" s="143"/>
      <c r="H23" s="339"/>
      <c r="I23" s="339"/>
      <c r="J23" s="154"/>
      <c r="K23" s="161"/>
      <c r="L23" s="154"/>
    </row>
    <row r="24" spans="1:18" ht="24.95" hidden="1" customHeight="1" x14ac:dyDescent="0.25">
      <c r="A24" s="281"/>
      <c r="B24" s="156"/>
      <c r="C24" s="143"/>
      <c r="D24" s="143"/>
      <c r="E24" s="143"/>
      <c r="F24" s="143"/>
      <c r="H24" s="339"/>
      <c r="I24" s="339"/>
      <c r="J24" s="154"/>
      <c r="K24" s="162"/>
      <c r="L24" s="154"/>
    </row>
    <row r="25" spans="1:18" hidden="1" x14ac:dyDescent="0.25">
      <c r="A25" s="163" t="s">
        <v>294</v>
      </c>
      <c r="B25" s="178">
        <v>0</v>
      </c>
      <c r="C25" s="143"/>
      <c r="D25" s="143"/>
      <c r="E25" s="143"/>
      <c r="F25" s="143"/>
      <c r="H25" s="154"/>
      <c r="I25" s="154"/>
      <c r="J25" s="154"/>
      <c r="K25" s="154"/>
      <c r="L25" s="154"/>
    </row>
    <row r="26" spans="1:18" ht="27" hidden="1" customHeight="1" x14ac:dyDescent="0.25">
      <c r="A26" s="163" t="s">
        <v>295</v>
      </c>
      <c r="B26" s="164"/>
      <c r="C26" s="143"/>
      <c r="D26" s="143"/>
      <c r="E26" s="143"/>
      <c r="F26" s="143"/>
      <c r="H26" s="157"/>
      <c r="I26" s="154"/>
      <c r="J26" s="154"/>
      <c r="K26" s="154"/>
      <c r="L26" s="154"/>
      <c r="N26" s="154"/>
      <c r="O26" s="154"/>
      <c r="R26" s="165"/>
    </row>
    <row r="27" spans="1:18" ht="39.75" hidden="1" customHeight="1" outlineLevel="1" x14ac:dyDescent="0.25">
      <c r="A27" s="163" t="s">
        <v>296</v>
      </c>
      <c r="B27" s="166"/>
      <c r="C27" s="143"/>
      <c r="D27" s="143"/>
      <c r="E27" s="143"/>
      <c r="F27" s="143"/>
      <c r="H27" s="339"/>
      <c r="I27" s="339"/>
      <c r="J27" s="154"/>
      <c r="K27" s="158"/>
      <c r="L27" s="154"/>
      <c r="N27" s="154"/>
      <c r="O27" s="154"/>
    </row>
    <row r="28" spans="1:18" ht="16.5" outlineLevel="1" thickBot="1" x14ac:dyDescent="0.3">
      <c r="A28" s="186" t="s">
        <v>297</v>
      </c>
      <c r="B28" s="282">
        <v>3</v>
      </c>
      <c r="C28" s="143"/>
      <c r="D28" s="143"/>
      <c r="E28" s="143"/>
      <c r="F28" s="143"/>
      <c r="H28" s="339"/>
      <c r="I28" s="339"/>
      <c r="J28" s="154"/>
      <c r="K28" s="158"/>
      <c r="L28" s="154"/>
      <c r="N28" s="154"/>
      <c r="O28" s="154"/>
    </row>
    <row r="29" spans="1:18" ht="33" hidden="1" customHeight="1" outlineLevel="1" x14ac:dyDescent="0.25">
      <c r="A29" s="155" t="s">
        <v>298</v>
      </c>
      <c r="B29" s="283"/>
      <c r="C29" s="143"/>
      <c r="D29" s="143"/>
      <c r="E29" s="143"/>
      <c r="F29" s="143"/>
      <c r="H29" s="343"/>
      <c r="I29" s="343"/>
      <c r="J29" s="154"/>
      <c r="K29" s="161"/>
      <c r="L29" s="154"/>
      <c r="N29" s="154"/>
      <c r="O29" s="154"/>
    </row>
    <row r="30" spans="1:18" ht="16.5" hidden="1" outlineLevel="1" thickBot="1" x14ac:dyDescent="0.3">
      <c r="A30" s="163" t="s">
        <v>218</v>
      </c>
      <c r="B30" s="166"/>
      <c r="C30" s="143"/>
      <c r="D30" s="143"/>
      <c r="E30" s="143"/>
      <c r="F30" s="143"/>
      <c r="H30" s="339"/>
      <c r="I30" s="339"/>
      <c r="J30" s="154"/>
      <c r="K30" s="162"/>
      <c r="L30" s="154"/>
      <c r="N30" s="154"/>
      <c r="O30" s="154"/>
    </row>
    <row r="31" spans="1:18" ht="16.5" hidden="1" outlineLevel="1" thickBot="1" x14ac:dyDescent="0.3">
      <c r="A31" s="186" t="s">
        <v>219</v>
      </c>
      <c r="B31" s="166"/>
      <c r="C31" s="143"/>
      <c r="D31" s="143"/>
      <c r="E31" s="143"/>
      <c r="F31" s="143"/>
      <c r="H31" s="154"/>
      <c r="I31" s="154"/>
      <c r="J31" s="154"/>
      <c r="K31" s="154"/>
      <c r="L31" s="154"/>
      <c r="N31" s="154"/>
      <c r="O31" s="154"/>
    </row>
    <row r="32" spans="1:18" ht="16.5" hidden="1" outlineLevel="1" thickBot="1" x14ac:dyDescent="0.3">
      <c r="A32" s="152" t="s">
        <v>220</v>
      </c>
      <c r="B32" s="168">
        <v>1.65</v>
      </c>
      <c r="C32" s="143"/>
      <c r="D32" s="143"/>
      <c r="E32" s="143"/>
      <c r="F32" s="143"/>
      <c r="H32" s="154"/>
      <c r="I32" s="154"/>
      <c r="J32" s="154"/>
      <c r="K32" s="154"/>
      <c r="L32" s="154"/>
    </row>
    <row r="33" spans="1:6" ht="16.5" hidden="1" outlineLevel="1" thickBot="1" x14ac:dyDescent="0.3">
      <c r="A33" s="167" t="s">
        <v>221</v>
      </c>
      <c r="B33" s="169">
        <v>4</v>
      </c>
      <c r="C33" s="143"/>
      <c r="D33" s="143"/>
      <c r="E33" s="143"/>
      <c r="F33" s="143"/>
    </row>
    <row r="34" spans="1:6" ht="16.5" hidden="1" outlineLevel="1" thickBot="1" x14ac:dyDescent="0.3">
      <c r="A34" s="167" t="s">
        <v>117</v>
      </c>
      <c r="B34" s="169">
        <v>4</v>
      </c>
      <c r="C34" s="143"/>
      <c r="D34" s="143"/>
      <c r="E34" s="143"/>
      <c r="F34" s="143"/>
    </row>
    <row r="35" spans="1:6" ht="16.5" hidden="1" outlineLevel="1" thickBot="1" x14ac:dyDescent="0.3">
      <c r="A35" s="155" t="s">
        <v>222</v>
      </c>
      <c r="B35" s="170">
        <v>10.16</v>
      </c>
      <c r="C35" s="143"/>
      <c r="D35" s="143"/>
      <c r="E35" s="143"/>
      <c r="F35" s="143"/>
    </row>
    <row r="36" spans="1:6" ht="16.5" hidden="1" outlineLevel="1" thickBot="1" x14ac:dyDescent="0.3">
      <c r="A36" s="163" t="s">
        <v>221</v>
      </c>
      <c r="B36" s="169">
        <v>4.4000000000000004</v>
      </c>
      <c r="C36" s="143"/>
      <c r="D36" s="143"/>
      <c r="E36" s="143"/>
      <c r="F36" s="143"/>
    </row>
    <row r="37" spans="1:6" ht="16.5" hidden="1" outlineLevel="1" thickBot="1" x14ac:dyDescent="0.3">
      <c r="A37" s="163" t="s">
        <v>117</v>
      </c>
      <c r="B37" s="169">
        <v>4</v>
      </c>
      <c r="C37" s="143"/>
      <c r="D37" s="143"/>
      <c r="E37" s="143"/>
      <c r="F37" s="143"/>
    </row>
    <row r="38" spans="1:6" ht="16.5" hidden="1" customHeight="1" outlineLevel="1" x14ac:dyDescent="0.25">
      <c r="A38" s="171" t="s">
        <v>223</v>
      </c>
      <c r="B38" s="172">
        <v>142.76</v>
      </c>
      <c r="C38" s="173"/>
      <c r="D38" s="174"/>
      <c r="E38" s="143"/>
      <c r="F38" s="143"/>
    </row>
    <row r="39" spans="1:6" ht="16.5" hidden="1" outlineLevel="1" thickBot="1" x14ac:dyDescent="0.3">
      <c r="A39" s="163" t="s">
        <v>224</v>
      </c>
      <c r="B39" s="169">
        <v>12</v>
      </c>
      <c r="C39" s="173"/>
      <c r="D39" s="174"/>
      <c r="E39" s="143"/>
      <c r="F39" s="143"/>
    </row>
    <row r="40" spans="1:6" ht="16.5" hidden="1" outlineLevel="1" thickBot="1" x14ac:dyDescent="0.3">
      <c r="A40" s="163" t="s">
        <v>225</v>
      </c>
      <c r="B40" s="169">
        <v>12</v>
      </c>
      <c r="C40" s="173"/>
      <c r="D40" s="174"/>
      <c r="E40" s="143"/>
      <c r="F40" s="143"/>
    </row>
    <row r="41" spans="1:6" ht="15" hidden="1" customHeight="1" outlineLevel="1" x14ac:dyDescent="0.25">
      <c r="A41" s="171" t="s">
        <v>226</v>
      </c>
      <c r="B41" s="172">
        <v>209.91</v>
      </c>
      <c r="C41" s="173"/>
      <c r="D41" s="174"/>
      <c r="E41" s="143"/>
      <c r="F41" s="143"/>
    </row>
    <row r="42" spans="1:6" ht="16.5" hidden="1" thickBot="1" x14ac:dyDescent="0.3">
      <c r="A42" s="163" t="s">
        <v>224</v>
      </c>
      <c r="B42" s="169">
        <v>12</v>
      </c>
      <c r="C42" s="173"/>
      <c r="D42" s="174"/>
      <c r="E42" s="143"/>
      <c r="F42" s="143"/>
    </row>
    <row r="43" spans="1:6" ht="16.5" hidden="1" outlineLevel="1" thickBot="1" x14ac:dyDescent="0.3">
      <c r="A43" s="163" t="s">
        <v>225</v>
      </c>
      <c r="B43" s="169">
        <v>12</v>
      </c>
      <c r="C43" s="173"/>
      <c r="D43" s="174"/>
      <c r="E43" s="143"/>
      <c r="F43" s="143"/>
    </row>
    <row r="44" spans="1:6" ht="16.5" hidden="1" outlineLevel="1" thickBot="1" x14ac:dyDescent="0.3">
      <c r="A44" s="175" t="s">
        <v>227</v>
      </c>
      <c r="B44" s="172">
        <f>1472.41</f>
        <v>1472.41</v>
      </c>
      <c r="C44" s="176"/>
      <c r="D44" s="176"/>
      <c r="E44" s="143"/>
      <c r="F44" s="143"/>
    </row>
    <row r="45" spans="1:6" ht="16.5" hidden="1" outlineLevel="1" thickBot="1" x14ac:dyDescent="0.3">
      <c r="A45" s="177" t="s">
        <v>228</v>
      </c>
      <c r="B45" s="178"/>
      <c r="C45" s="173"/>
      <c r="D45" s="143"/>
      <c r="E45" s="143"/>
      <c r="F45" s="143"/>
    </row>
    <row r="46" spans="1:6" ht="16.5" hidden="1" thickBot="1" x14ac:dyDescent="0.3">
      <c r="A46" s="175" t="s">
        <v>229</v>
      </c>
      <c r="B46" s="169">
        <v>25</v>
      </c>
      <c r="C46" s="179"/>
      <c r="D46" s="179"/>
      <c r="E46" s="179"/>
      <c r="F46" s="179"/>
    </row>
    <row r="47" spans="1:6" ht="16.5" hidden="1" thickBot="1" x14ac:dyDescent="0.3">
      <c r="A47" s="175" t="s">
        <v>230</v>
      </c>
      <c r="B47" s="169">
        <v>25</v>
      </c>
      <c r="C47" s="179"/>
      <c r="D47" s="179"/>
      <c r="E47" s="179"/>
      <c r="F47" s="179"/>
    </row>
    <row r="48" spans="1:6" ht="16.5" hidden="1" thickBot="1" x14ac:dyDescent="0.3">
      <c r="A48" s="175" t="s">
        <v>96</v>
      </c>
      <c r="B48" s="180">
        <v>0.2</v>
      </c>
      <c r="C48" s="179"/>
      <c r="D48" s="179"/>
      <c r="E48" s="179"/>
      <c r="F48" s="179"/>
    </row>
    <row r="49" spans="1:27" x14ac:dyDescent="0.25">
      <c r="A49" s="152" t="str">
        <f>A82</f>
        <v>Оплата труда с отчислениями</v>
      </c>
      <c r="B49" s="170">
        <v>0</v>
      </c>
      <c r="C49" s="179"/>
      <c r="D49" s="179"/>
      <c r="E49" s="179"/>
      <c r="F49" s="179"/>
    </row>
    <row r="50" spans="1:27" x14ac:dyDescent="0.25">
      <c r="A50" s="163" t="str">
        <f>A83</f>
        <v>Вспомогательные материалы</v>
      </c>
      <c r="B50" s="181"/>
      <c r="C50" s="143"/>
      <c r="D50" s="143"/>
      <c r="E50" s="143"/>
      <c r="F50" s="143"/>
    </row>
    <row r="51" spans="1:27" ht="31.5" x14ac:dyDescent="0.25">
      <c r="A51" s="171" t="str">
        <f>A84</f>
        <v>Прочие расходы (без амортизации, арендной платы + транспортные расходы)</v>
      </c>
      <c r="B51" s="169"/>
      <c r="C51" s="182"/>
      <c r="D51" s="182"/>
      <c r="E51" s="182"/>
      <c r="F51" s="182"/>
    </row>
    <row r="52" spans="1:27" ht="16.5" hidden="1" thickBot="1" x14ac:dyDescent="0.3">
      <c r="A52" s="175" t="s">
        <v>116</v>
      </c>
      <c r="B52" s="180">
        <v>0.1</v>
      </c>
      <c r="C52" s="182"/>
      <c r="D52" s="182"/>
      <c r="E52" s="182"/>
      <c r="F52" s="182"/>
    </row>
    <row r="53" spans="1:27" hidden="1" x14ac:dyDescent="0.25">
      <c r="A53" s="183"/>
      <c r="B53" s="184"/>
      <c r="C53" s="182"/>
      <c r="D53" s="182"/>
      <c r="E53" s="182"/>
      <c r="F53" s="182"/>
    </row>
    <row r="54" spans="1:27" hidden="1" x14ac:dyDescent="0.25">
      <c r="A54" s="163" t="s">
        <v>231</v>
      </c>
      <c r="B54" s="185">
        <v>246.85</v>
      </c>
      <c r="C54" s="182"/>
      <c r="D54" s="182"/>
      <c r="E54" s="182"/>
      <c r="F54" s="182"/>
    </row>
    <row r="55" spans="1:27" ht="16.5" hidden="1" thickBot="1" x14ac:dyDescent="0.3">
      <c r="A55" s="186" t="s">
        <v>232</v>
      </c>
      <c r="B55" s="187">
        <v>515240.19</v>
      </c>
      <c r="C55" s="182"/>
      <c r="D55" s="182"/>
      <c r="E55" s="182"/>
      <c r="F55" s="182"/>
    </row>
    <row r="56" spans="1:27" hidden="1" x14ac:dyDescent="0.25">
      <c r="A56" s="155" t="s">
        <v>233</v>
      </c>
      <c r="B56" s="188">
        <v>2</v>
      </c>
      <c r="C56" s="182"/>
      <c r="D56" s="182"/>
      <c r="E56" s="182"/>
      <c r="F56" s="182"/>
    </row>
    <row r="57" spans="1:27" hidden="1" x14ac:dyDescent="0.25">
      <c r="A57" s="163" t="s">
        <v>115</v>
      </c>
      <c r="B57" s="189">
        <v>8.8999999999999996E-2</v>
      </c>
      <c r="C57" s="182"/>
      <c r="D57" s="182"/>
      <c r="E57" s="182"/>
      <c r="F57" s="182"/>
    </row>
    <row r="58" spans="1:27" hidden="1" outlineLevel="1" x14ac:dyDescent="0.25">
      <c r="A58" s="163" t="s">
        <v>114</v>
      </c>
      <c r="B58" s="190">
        <v>8.8999999999999996E-2</v>
      </c>
      <c r="C58" s="182"/>
      <c r="D58" s="182"/>
      <c r="E58" s="182"/>
      <c r="F58" s="182"/>
    </row>
    <row r="59" spans="1:27" hidden="1" outlineLevel="1" x14ac:dyDescent="0.25">
      <c r="A59" s="163" t="s">
        <v>113</v>
      </c>
      <c r="B59" s="190">
        <v>0</v>
      </c>
      <c r="C59" s="182"/>
      <c r="D59" s="182"/>
      <c r="E59" s="182"/>
      <c r="F59" s="182"/>
    </row>
    <row r="60" spans="1:27" s="148" customFormat="1" hidden="1" x14ac:dyDescent="0.25">
      <c r="A60" s="163" t="s">
        <v>112</v>
      </c>
      <c r="B60" s="190">
        <v>0.11</v>
      </c>
      <c r="C60" s="182"/>
      <c r="D60" s="182"/>
      <c r="E60" s="182"/>
      <c r="F60" s="182"/>
      <c r="G60" s="140"/>
      <c r="H60" s="140"/>
      <c r="I60" s="140"/>
      <c r="J60" s="140"/>
      <c r="K60" s="140"/>
      <c r="L60" s="140"/>
      <c r="M60" s="140"/>
      <c r="N60" s="140"/>
      <c r="O60" s="140"/>
      <c r="P60" s="140"/>
      <c r="Q60" s="140"/>
      <c r="R60" s="140"/>
      <c r="S60" s="140"/>
      <c r="T60" s="140"/>
      <c r="U60" s="140"/>
      <c r="V60" s="140"/>
    </row>
    <row r="61" spans="1:27" hidden="1" x14ac:dyDescent="0.25">
      <c r="A61" s="163" t="s">
        <v>111</v>
      </c>
      <c r="B61" s="190">
        <f>1-B59</f>
        <v>1</v>
      </c>
      <c r="C61" s="182"/>
      <c r="D61" s="182"/>
      <c r="E61" s="182"/>
      <c r="F61" s="182"/>
    </row>
    <row r="62" spans="1:27" ht="16.5" hidden="1" thickBot="1" x14ac:dyDescent="0.3">
      <c r="A62" s="175" t="s">
        <v>234</v>
      </c>
      <c r="B62" s="191">
        <f>B61*B60+B59*B58*(1-B48)</f>
        <v>0.11</v>
      </c>
      <c r="C62" s="182"/>
      <c r="D62" s="182"/>
      <c r="E62" s="182"/>
      <c r="F62" s="182"/>
      <c r="W62" s="192"/>
      <c r="X62" s="192"/>
      <c r="Y62" s="192"/>
      <c r="Z62" s="192"/>
      <c r="AA62" s="192"/>
    </row>
    <row r="63" spans="1:27" hidden="1" x14ac:dyDescent="0.25">
      <c r="A63" s="193" t="s">
        <v>110</v>
      </c>
      <c r="B63" s="194">
        <v>1</v>
      </c>
      <c r="C63" s="194">
        <f>B63+1</f>
        <v>2</v>
      </c>
      <c r="D63" s="194">
        <f t="shared" ref="D63:P63" si="0">C63+1</f>
        <v>3</v>
      </c>
      <c r="E63" s="194">
        <f t="shared" si="0"/>
        <v>4</v>
      </c>
      <c r="F63" s="194">
        <f t="shared" si="0"/>
        <v>5</v>
      </c>
      <c r="G63" s="194">
        <f t="shared" si="0"/>
        <v>6</v>
      </c>
      <c r="H63" s="194">
        <f t="shared" si="0"/>
        <v>7</v>
      </c>
      <c r="I63" s="194">
        <f t="shared" si="0"/>
        <v>8</v>
      </c>
      <c r="J63" s="194">
        <f t="shared" si="0"/>
        <v>9</v>
      </c>
      <c r="K63" s="194">
        <f t="shared" si="0"/>
        <v>10</v>
      </c>
      <c r="L63" s="194">
        <f t="shared" si="0"/>
        <v>11</v>
      </c>
      <c r="M63" s="194">
        <f t="shared" si="0"/>
        <v>12</v>
      </c>
      <c r="N63" s="194">
        <f t="shared" si="0"/>
        <v>13</v>
      </c>
      <c r="O63" s="194">
        <f t="shared" si="0"/>
        <v>14</v>
      </c>
      <c r="P63" s="194">
        <f t="shared" si="0"/>
        <v>15</v>
      </c>
      <c r="Q63" s="194">
        <f>P63+1</f>
        <v>16</v>
      </c>
      <c r="R63" s="194">
        <f>Q63+1</f>
        <v>17</v>
      </c>
      <c r="S63" s="194">
        <f>R63+1</f>
        <v>18</v>
      </c>
      <c r="T63" s="194">
        <f>S63+1</f>
        <v>19</v>
      </c>
      <c r="U63" s="195">
        <f>T63+1</f>
        <v>20</v>
      </c>
      <c r="V63" s="148"/>
      <c r="W63" s="192"/>
      <c r="X63" s="192"/>
      <c r="Y63" s="192"/>
      <c r="Z63" s="192"/>
      <c r="AA63" s="192"/>
    </row>
    <row r="64" spans="1:27" hidden="1" x14ac:dyDescent="0.25">
      <c r="A64" s="196" t="s">
        <v>109</v>
      </c>
      <c r="B64" s="197">
        <v>0.04</v>
      </c>
      <c r="C64" s="197">
        <v>0.04</v>
      </c>
      <c r="D64" s="197">
        <v>0.04</v>
      </c>
      <c r="E64" s="197">
        <v>0.04</v>
      </c>
      <c r="F64" s="197">
        <v>0.04</v>
      </c>
      <c r="G64" s="197">
        <v>0.04</v>
      </c>
      <c r="H64" s="197">
        <v>0.04</v>
      </c>
      <c r="I64" s="197">
        <v>0.04</v>
      </c>
      <c r="J64" s="197">
        <v>0.04</v>
      </c>
      <c r="K64" s="197">
        <v>0.04</v>
      </c>
      <c r="L64" s="197">
        <v>0.04</v>
      </c>
      <c r="M64" s="197">
        <v>0.04</v>
      </c>
      <c r="N64" s="197">
        <v>0.04</v>
      </c>
      <c r="O64" s="197">
        <v>0.04</v>
      </c>
      <c r="P64" s="197">
        <v>0.04</v>
      </c>
      <c r="Q64" s="197">
        <v>0.04</v>
      </c>
      <c r="R64" s="197">
        <v>0.04</v>
      </c>
      <c r="S64" s="197">
        <v>0.04</v>
      </c>
      <c r="T64" s="197">
        <v>0.04</v>
      </c>
      <c r="U64" s="198">
        <v>0.04</v>
      </c>
      <c r="W64" s="192"/>
      <c r="X64" s="192"/>
      <c r="Y64" s="192"/>
      <c r="Z64" s="192"/>
      <c r="AA64" s="192"/>
    </row>
    <row r="65" spans="1:27" hidden="1" x14ac:dyDescent="0.25">
      <c r="A65" s="196" t="s">
        <v>108</v>
      </c>
      <c r="B65" s="197">
        <v>0.04</v>
      </c>
      <c r="C65" s="197">
        <f>(1+B65)*(1+C64)-1</f>
        <v>8.1600000000000117E-2</v>
      </c>
      <c r="D65" s="197">
        <f t="shared" ref="D65:U65" si="1">(1+C65)*(1+D64)-1</f>
        <v>0.12486400000000009</v>
      </c>
      <c r="E65" s="197">
        <f t="shared" si="1"/>
        <v>0.16985856000000021</v>
      </c>
      <c r="F65" s="197">
        <f t="shared" si="1"/>
        <v>0.21665290240000035</v>
      </c>
      <c r="G65" s="197">
        <f t="shared" si="1"/>
        <v>0.26531901849600037</v>
      </c>
      <c r="H65" s="197">
        <f t="shared" si="1"/>
        <v>0.31593177923584048</v>
      </c>
      <c r="I65" s="197">
        <f t="shared" si="1"/>
        <v>0.3685690504052741</v>
      </c>
      <c r="J65" s="197">
        <f t="shared" si="1"/>
        <v>0.42331181242148519</v>
      </c>
      <c r="K65" s="197">
        <f t="shared" si="1"/>
        <v>0.48024428491834459</v>
      </c>
      <c r="L65" s="197">
        <f t="shared" si="1"/>
        <v>0.53945405631507848</v>
      </c>
      <c r="M65" s="197">
        <f t="shared" si="1"/>
        <v>0.60103221856768174</v>
      </c>
      <c r="N65" s="197">
        <f t="shared" si="1"/>
        <v>0.66507350731038906</v>
      </c>
      <c r="O65" s="197">
        <f t="shared" si="1"/>
        <v>0.73167644760280459</v>
      </c>
      <c r="P65" s="197">
        <f t="shared" si="1"/>
        <v>0.80094350550691673</v>
      </c>
      <c r="Q65" s="197">
        <f t="shared" si="1"/>
        <v>0.87298124572719349</v>
      </c>
      <c r="R65" s="197">
        <f>(1+Q65)*(1+R64)-1</f>
        <v>0.94790049555628131</v>
      </c>
      <c r="S65" s="197">
        <f>(1+R65)*(1+S64)-1</f>
        <v>1.0258165153785326</v>
      </c>
      <c r="T65" s="197">
        <f t="shared" si="1"/>
        <v>1.1068491759936738</v>
      </c>
      <c r="U65" s="198">
        <f t="shared" si="1"/>
        <v>1.1911231430334208</v>
      </c>
      <c r="V65" s="192"/>
      <c r="W65" s="192"/>
      <c r="X65" s="192"/>
      <c r="Y65" s="192"/>
      <c r="Z65" s="192"/>
      <c r="AA65" s="192"/>
    </row>
    <row r="66" spans="1:27" ht="16.5" hidden="1" thickBot="1" x14ac:dyDescent="0.3">
      <c r="A66" s="199" t="s">
        <v>235</v>
      </c>
      <c r="B66" s="200">
        <v>0</v>
      </c>
      <c r="C66" s="201">
        <f>B123</f>
        <v>0</v>
      </c>
      <c r="D66" s="201">
        <f>$C$123*(1+D65)</f>
        <v>0</v>
      </c>
      <c r="E66" s="201">
        <f t="shared" ref="E66:U66" si="2">$D$123*(1+E65)</f>
        <v>0</v>
      </c>
      <c r="F66" s="201">
        <f t="shared" si="2"/>
        <v>0</v>
      </c>
      <c r="G66" s="201">
        <f t="shared" si="2"/>
        <v>0</v>
      </c>
      <c r="H66" s="201">
        <f t="shared" si="2"/>
        <v>0</v>
      </c>
      <c r="I66" s="201">
        <f t="shared" si="2"/>
        <v>0</v>
      </c>
      <c r="J66" s="201">
        <f t="shared" si="2"/>
        <v>0</v>
      </c>
      <c r="K66" s="201">
        <f t="shared" si="2"/>
        <v>0</v>
      </c>
      <c r="L66" s="201">
        <f t="shared" si="2"/>
        <v>0</v>
      </c>
      <c r="M66" s="201">
        <f t="shared" si="2"/>
        <v>0</v>
      </c>
      <c r="N66" s="201">
        <f t="shared" si="2"/>
        <v>0</v>
      </c>
      <c r="O66" s="201">
        <f t="shared" si="2"/>
        <v>0</v>
      </c>
      <c r="P66" s="201">
        <f t="shared" si="2"/>
        <v>0</v>
      </c>
      <c r="Q66" s="201">
        <f t="shared" si="2"/>
        <v>0</v>
      </c>
      <c r="R66" s="201">
        <f t="shared" si="2"/>
        <v>0</v>
      </c>
      <c r="S66" s="201">
        <f t="shared" si="2"/>
        <v>0</v>
      </c>
      <c r="T66" s="201">
        <f t="shared" si="2"/>
        <v>0</v>
      </c>
      <c r="U66" s="202">
        <f t="shared" si="2"/>
        <v>0</v>
      </c>
      <c r="V66" s="192"/>
      <c r="W66" s="192"/>
      <c r="X66" s="192"/>
      <c r="Y66" s="192"/>
      <c r="Z66" s="192"/>
      <c r="AA66" s="192"/>
    </row>
    <row r="67" spans="1:27" hidden="1" x14ac:dyDescent="0.25">
      <c r="Q67" s="192"/>
      <c r="R67" s="192"/>
      <c r="S67" s="192"/>
      <c r="T67" s="192"/>
      <c r="U67" s="192"/>
      <c r="V67" s="192"/>
      <c r="W67" s="192"/>
      <c r="X67" s="192"/>
      <c r="Y67" s="192"/>
      <c r="Z67" s="192"/>
      <c r="AA67" s="192"/>
    </row>
    <row r="68" spans="1:27" s="154" customFormat="1" hidden="1" x14ac:dyDescent="0.25">
      <c r="A68" s="203" t="s">
        <v>236</v>
      </c>
      <c r="B68" s="194">
        <f t="shared" ref="B68:P68" si="3">B63</f>
        <v>1</v>
      </c>
      <c r="C68" s="194">
        <f t="shared" si="3"/>
        <v>2</v>
      </c>
      <c r="D68" s="194">
        <f t="shared" si="3"/>
        <v>3</v>
      </c>
      <c r="E68" s="194">
        <f t="shared" si="3"/>
        <v>4</v>
      </c>
      <c r="F68" s="194">
        <f t="shared" si="3"/>
        <v>5</v>
      </c>
      <c r="G68" s="194">
        <f t="shared" si="3"/>
        <v>6</v>
      </c>
      <c r="H68" s="194">
        <f t="shared" si="3"/>
        <v>7</v>
      </c>
      <c r="I68" s="194">
        <f t="shared" si="3"/>
        <v>8</v>
      </c>
      <c r="J68" s="194">
        <f t="shared" si="3"/>
        <v>9</v>
      </c>
      <c r="K68" s="194">
        <f t="shared" si="3"/>
        <v>10</v>
      </c>
      <c r="L68" s="194">
        <f t="shared" si="3"/>
        <v>11</v>
      </c>
      <c r="M68" s="194">
        <f t="shared" si="3"/>
        <v>12</v>
      </c>
      <c r="N68" s="194">
        <f t="shared" si="3"/>
        <v>13</v>
      </c>
      <c r="O68" s="194">
        <f t="shared" si="3"/>
        <v>14</v>
      </c>
      <c r="P68" s="194">
        <f t="shared" si="3"/>
        <v>15</v>
      </c>
      <c r="Q68" s="194">
        <f>P68+1</f>
        <v>16</v>
      </c>
      <c r="R68" s="194">
        <f>Q68+1</f>
        <v>17</v>
      </c>
      <c r="S68" s="194">
        <f>R68+1</f>
        <v>18</v>
      </c>
      <c r="T68" s="194">
        <f>S68+1</f>
        <v>19</v>
      </c>
      <c r="U68" s="195">
        <f>T68+1</f>
        <v>20</v>
      </c>
      <c r="V68" s="192"/>
    </row>
    <row r="69" spans="1:27" s="148" customFormat="1" hidden="1" x14ac:dyDescent="0.25">
      <c r="A69" s="196" t="s">
        <v>107</v>
      </c>
      <c r="B69" s="204">
        <v>0</v>
      </c>
      <c r="C69" s="204">
        <f>B69+B70-B71</f>
        <v>0</v>
      </c>
      <c r="D69" s="204">
        <f t="shared" ref="D69:P69" si="4">C69+C70-C71</f>
        <v>0</v>
      </c>
      <c r="E69" s="204">
        <f t="shared" si="4"/>
        <v>0</v>
      </c>
      <c r="F69" s="204">
        <f t="shared" si="4"/>
        <v>0</v>
      </c>
      <c r="G69" s="204">
        <f t="shared" si="4"/>
        <v>0</v>
      </c>
      <c r="H69" s="204">
        <f t="shared" si="4"/>
        <v>0</v>
      </c>
      <c r="I69" s="204">
        <f t="shared" si="4"/>
        <v>0</v>
      </c>
      <c r="J69" s="204">
        <f t="shared" si="4"/>
        <v>0</v>
      </c>
      <c r="K69" s="204">
        <f t="shared" si="4"/>
        <v>0</v>
      </c>
      <c r="L69" s="204">
        <f t="shared" si="4"/>
        <v>0</v>
      </c>
      <c r="M69" s="204">
        <f t="shared" si="4"/>
        <v>0</v>
      </c>
      <c r="N69" s="204">
        <f t="shared" si="4"/>
        <v>0</v>
      </c>
      <c r="O69" s="204">
        <f t="shared" si="4"/>
        <v>0</v>
      </c>
      <c r="P69" s="204">
        <f t="shared" si="4"/>
        <v>0</v>
      </c>
      <c r="Q69" s="204">
        <f>P69+P70-P71</f>
        <v>0</v>
      </c>
      <c r="R69" s="204">
        <f>Q69+Q70-Q71</f>
        <v>0</v>
      </c>
      <c r="S69" s="204">
        <f>R69+R70-R71</f>
        <v>0</v>
      </c>
      <c r="T69" s="204">
        <f>S69+S70-S71</f>
        <v>0</v>
      </c>
      <c r="U69" s="205">
        <f>T69+T70-T71</f>
        <v>0</v>
      </c>
      <c r="V69" s="192"/>
    </row>
    <row r="70" spans="1:27" ht="15" hidden="1" customHeight="1" x14ac:dyDescent="0.25">
      <c r="A70" s="196" t="s">
        <v>106</v>
      </c>
      <c r="B70" s="204">
        <f>B18*B31*B59*1.18</f>
        <v>0</v>
      </c>
      <c r="C70" s="204">
        <v>0</v>
      </c>
      <c r="D70" s="204">
        <v>0</v>
      </c>
      <c r="E70" s="204">
        <v>0</v>
      </c>
      <c r="F70" s="204">
        <v>0</v>
      </c>
      <c r="G70" s="204">
        <v>0</v>
      </c>
      <c r="H70" s="204">
        <v>0</v>
      </c>
      <c r="I70" s="204">
        <v>0</v>
      </c>
      <c r="J70" s="204">
        <v>0</v>
      </c>
      <c r="K70" s="204">
        <v>0</v>
      </c>
      <c r="L70" s="204">
        <v>0</v>
      </c>
      <c r="M70" s="204">
        <v>0</v>
      </c>
      <c r="N70" s="204">
        <v>0</v>
      </c>
      <c r="O70" s="204">
        <v>0</v>
      </c>
      <c r="P70" s="204">
        <v>0</v>
      </c>
      <c r="Q70" s="204">
        <v>0</v>
      </c>
      <c r="R70" s="204">
        <v>0</v>
      </c>
      <c r="S70" s="204">
        <v>0</v>
      </c>
      <c r="T70" s="204">
        <v>0</v>
      </c>
      <c r="U70" s="205">
        <v>0</v>
      </c>
      <c r="V70" s="192"/>
    </row>
    <row r="71" spans="1:27" hidden="1" outlineLevel="1" x14ac:dyDescent="0.25">
      <c r="A71" s="196" t="s">
        <v>105</v>
      </c>
      <c r="B71" s="204">
        <f>$B$70/$B$56</f>
        <v>0</v>
      </c>
      <c r="C71" s="204">
        <f t="shared" ref="C71:U71" si="5">IF(ROUND(C69,1)=0,0,B71+C70/$B$52)</f>
        <v>0</v>
      </c>
      <c r="D71" s="204">
        <f t="shared" si="5"/>
        <v>0</v>
      </c>
      <c r="E71" s="204">
        <f t="shared" si="5"/>
        <v>0</v>
      </c>
      <c r="F71" s="204">
        <f t="shared" si="5"/>
        <v>0</v>
      </c>
      <c r="G71" s="204">
        <f t="shared" si="5"/>
        <v>0</v>
      </c>
      <c r="H71" s="204">
        <f t="shared" si="5"/>
        <v>0</v>
      </c>
      <c r="I71" s="204">
        <f t="shared" si="5"/>
        <v>0</v>
      </c>
      <c r="J71" s="204">
        <f t="shared" si="5"/>
        <v>0</v>
      </c>
      <c r="K71" s="204">
        <f t="shared" si="5"/>
        <v>0</v>
      </c>
      <c r="L71" s="204">
        <f t="shared" si="5"/>
        <v>0</v>
      </c>
      <c r="M71" s="204">
        <f t="shared" si="5"/>
        <v>0</v>
      </c>
      <c r="N71" s="204">
        <f t="shared" si="5"/>
        <v>0</v>
      </c>
      <c r="O71" s="204">
        <f t="shared" si="5"/>
        <v>0</v>
      </c>
      <c r="P71" s="204">
        <f t="shared" si="5"/>
        <v>0</v>
      </c>
      <c r="Q71" s="204">
        <f t="shared" si="5"/>
        <v>0</v>
      </c>
      <c r="R71" s="204">
        <f t="shared" si="5"/>
        <v>0</v>
      </c>
      <c r="S71" s="204">
        <f t="shared" si="5"/>
        <v>0</v>
      </c>
      <c r="T71" s="204">
        <f t="shared" si="5"/>
        <v>0</v>
      </c>
      <c r="U71" s="205">
        <f t="shared" si="5"/>
        <v>0</v>
      </c>
      <c r="V71" s="154"/>
    </row>
    <row r="72" spans="1:27" ht="16.5" hidden="1" outlineLevel="1" thickBot="1" x14ac:dyDescent="0.3">
      <c r="A72" s="199" t="s">
        <v>104</v>
      </c>
      <c r="B72" s="206">
        <f t="shared" ref="B72:U72" si="6">AVERAGE(SUM(B69:B70),(SUM(B69:B70)-B71))*$B$58</f>
        <v>0</v>
      </c>
      <c r="C72" s="206">
        <f t="shared" si="6"/>
        <v>0</v>
      </c>
      <c r="D72" s="206">
        <f t="shared" si="6"/>
        <v>0</v>
      </c>
      <c r="E72" s="206">
        <f t="shared" si="6"/>
        <v>0</v>
      </c>
      <c r="F72" s="206">
        <f t="shared" si="6"/>
        <v>0</v>
      </c>
      <c r="G72" s="206">
        <f t="shared" si="6"/>
        <v>0</v>
      </c>
      <c r="H72" s="206">
        <f t="shared" si="6"/>
        <v>0</v>
      </c>
      <c r="I72" s="206">
        <f t="shared" si="6"/>
        <v>0</v>
      </c>
      <c r="J72" s="206">
        <f t="shared" si="6"/>
        <v>0</v>
      </c>
      <c r="K72" s="206">
        <f t="shared" si="6"/>
        <v>0</v>
      </c>
      <c r="L72" s="206">
        <f t="shared" si="6"/>
        <v>0</v>
      </c>
      <c r="M72" s="206">
        <f t="shared" si="6"/>
        <v>0</v>
      </c>
      <c r="N72" s="206">
        <f t="shared" si="6"/>
        <v>0</v>
      </c>
      <c r="O72" s="206">
        <f t="shared" si="6"/>
        <v>0</v>
      </c>
      <c r="P72" s="206">
        <f t="shared" si="6"/>
        <v>0</v>
      </c>
      <c r="Q72" s="206">
        <f t="shared" si="6"/>
        <v>0</v>
      </c>
      <c r="R72" s="206">
        <f t="shared" si="6"/>
        <v>0</v>
      </c>
      <c r="S72" s="206">
        <f t="shared" si="6"/>
        <v>0</v>
      </c>
      <c r="T72" s="206">
        <f t="shared" si="6"/>
        <v>0</v>
      </c>
      <c r="U72" s="207">
        <f t="shared" si="6"/>
        <v>0</v>
      </c>
      <c r="V72" s="148"/>
    </row>
    <row r="73" spans="1:27" hidden="1" outlineLevel="1" x14ac:dyDescent="0.25">
      <c r="A73" s="154"/>
      <c r="B73" s="208"/>
      <c r="C73" s="208"/>
      <c r="D73" s="208"/>
      <c r="E73" s="208"/>
      <c r="F73" s="208"/>
      <c r="G73" s="208"/>
      <c r="H73" s="208"/>
      <c r="I73" s="208"/>
      <c r="J73" s="208"/>
      <c r="K73" s="208"/>
      <c r="L73" s="208"/>
      <c r="M73" s="208"/>
      <c r="N73" s="208"/>
      <c r="O73" s="208"/>
      <c r="P73" s="192"/>
      <c r="Q73" s="148"/>
    </row>
    <row r="74" spans="1:27" ht="16.5" hidden="1" customHeight="1" outlineLevel="1" x14ac:dyDescent="0.25">
      <c r="A74" s="203" t="s">
        <v>237</v>
      </c>
      <c r="B74" s="194">
        <f t="shared" ref="B74:P74" si="7">B63</f>
        <v>1</v>
      </c>
      <c r="C74" s="194">
        <f t="shared" si="7"/>
        <v>2</v>
      </c>
      <c r="D74" s="194">
        <f t="shared" si="7"/>
        <v>3</v>
      </c>
      <c r="E74" s="194">
        <f t="shared" si="7"/>
        <v>4</v>
      </c>
      <c r="F74" s="194">
        <f t="shared" si="7"/>
        <v>5</v>
      </c>
      <c r="G74" s="194">
        <f t="shared" si="7"/>
        <v>6</v>
      </c>
      <c r="H74" s="194">
        <f t="shared" si="7"/>
        <v>7</v>
      </c>
      <c r="I74" s="194">
        <f t="shared" si="7"/>
        <v>8</v>
      </c>
      <c r="J74" s="194">
        <f t="shared" si="7"/>
        <v>9</v>
      </c>
      <c r="K74" s="194">
        <f t="shared" si="7"/>
        <v>10</v>
      </c>
      <c r="L74" s="194">
        <f t="shared" si="7"/>
        <v>11</v>
      </c>
      <c r="M74" s="194">
        <f t="shared" si="7"/>
        <v>12</v>
      </c>
      <c r="N74" s="194">
        <f t="shared" si="7"/>
        <v>13</v>
      </c>
      <c r="O74" s="194">
        <f t="shared" si="7"/>
        <v>14</v>
      </c>
      <c r="P74" s="194">
        <f t="shared" si="7"/>
        <v>15</v>
      </c>
      <c r="Q74" s="209">
        <f>P74+1</f>
        <v>16</v>
      </c>
      <c r="R74" s="194">
        <f>Q74+1</f>
        <v>17</v>
      </c>
      <c r="S74" s="194">
        <f>R74+1</f>
        <v>18</v>
      </c>
      <c r="T74" s="194">
        <f>S74+1</f>
        <v>19</v>
      </c>
      <c r="U74" s="195">
        <f>T74+1</f>
        <v>20</v>
      </c>
    </row>
    <row r="75" spans="1:27" ht="16.5" hidden="1" customHeight="1" outlineLevel="1" x14ac:dyDescent="0.25">
      <c r="A75" s="210" t="s">
        <v>103</v>
      </c>
      <c r="B75" s="211">
        <f t="shared" ref="B75:O75" si="8">B66*$B$31</f>
        <v>0</v>
      </c>
      <c r="C75" s="211">
        <f t="shared" si="8"/>
        <v>0</v>
      </c>
      <c r="D75" s="211">
        <f t="shared" si="8"/>
        <v>0</v>
      </c>
      <c r="E75" s="211">
        <f t="shared" si="8"/>
        <v>0</v>
      </c>
      <c r="F75" s="211">
        <f t="shared" si="8"/>
        <v>0</v>
      </c>
      <c r="G75" s="211">
        <f t="shared" si="8"/>
        <v>0</v>
      </c>
      <c r="H75" s="211">
        <f t="shared" si="8"/>
        <v>0</v>
      </c>
      <c r="I75" s="211">
        <f t="shared" si="8"/>
        <v>0</v>
      </c>
      <c r="J75" s="211">
        <f t="shared" si="8"/>
        <v>0</v>
      </c>
      <c r="K75" s="211">
        <f t="shared" si="8"/>
        <v>0</v>
      </c>
      <c r="L75" s="211">
        <f t="shared" si="8"/>
        <v>0</v>
      </c>
      <c r="M75" s="211">
        <f t="shared" si="8"/>
        <v>0</v>
      </c>
      <c r="N75" s="211">
        <f t="shared" si="8"/>
        <v>0</v>
      </c>
      <c r="O75" s="211">
        <f t="shared" si="8"/>
        <v>0</v>
      </c>
      <c r="P75" s="212"/>
      <c r="Q75" s="213"/>
      <c r="R75" s="213"/>
      <c r="S75" s="213"/>
      <c r="T75" s="213"/>
      <c r="U75" s="214"/>
    </row>
    <row r="76" spans="1:27" ht="16.5" customHeight="1" outlineLevel="1" x14ac:dyDescent="0.25">
      <c r="A76" s="215" t="s">
        <v>102</v>
      </c>
      <c r="B76" s="216">
        <f t="shared" ref="B76:U76" si="9">SUM(B77:B84)</f>
        <v>0</v>
      </c>
      <c r="C76" s="216">
        <f t="shared" si="9"/>
        <v>0</v>
      </c>
      <c r="D76" s="216">
        <f t="shared" si="9"/>
        <v>0</v>
      </c>
      <c r="E76" s="216">
        <f t="shared" si="9"/>
        <v>0</v>
      </c>
      <c r="F76" s="216">
        <f t="shared" si="9"/>
        <v>0</v>
      </c>
      <c r="G76" s="216">
        <f t="shared" si="9"/>
        <v>0</v>
      </c>
      <c r="H76" s="216">
        <f t="shared" si="9"/>
        <v>0</v>
      </c>
      <c r="I76" s="216">
        <f t="shared" si="9"/>
        <v>0</v>
      </c>
      <c r="J76" s="216">
        <f t="shared" si="9"/>
        <v>0</v>
      </c>
      <c r="K76" s="216">
        <f t="shared" si="9"/>
        <v>0</v>
      </c>
      <c r="L76" s="216">
        <f t="shared" si="9"/>
        <v>0</v>
      </c>
      <c r="M76" s="216">
        <f t="shared" si="9"/>
        <v>0</v>
      </c>
      <c r="N76" s="216">
        <f t="shared" si="9"/>
        <v>0</v>
      </c>
      <c r="O76" s="216">
        <f t="shared" si="9"/>
        <v>0</v>
      </c>
      <c r="P76" s="216">
        <f t="shared" si="9"/>
        <v>0</v>
      </c>
      <c r="Q76" s="216">
        <f t="shared" si="9"/>
        <v>0</v>
      </c>
      <c r="R76" s="216">
        <f t="shared" si="9"/>
        <v>0</v>
      </c>
      <c r="S76" s="216">
        <f t="shared" si="9"/>
        <v>0</v>
      </c>
      <c r="T76" s="216">
        <f t="shared" si="9"/>
        <v>0</v>
      </c>
      <c r="U76" s="217">
        <f t="shared" si="9"/>
        <v>0</v>
      </c>
    </row>
    <row r="77" spans="1:27" hidden="1" outlineLevel="1" x14ac:dyDescent="0.25">
      <c r="A77" s="218" t="str">
        <f>A32</f>
        <v>Затраты на текущий ремонт ТП (строит.часть), т.руб. без НДС</v>
      </c>
      <c r="B77" s="219">
        <f t="shared" ref="B77:U77" si="10">-IF(B$63/$B$34-INT(B63/$B$34)&lt;&gt;0,0,$B$32*(1+B$65)*$B$31)</f>
        <v>0</v>
      </c>
      <c r="C77" s="219">
        <f t="shared" si="10"/>
        <v>0</v>
      </c>
      <c r="D77" s="219">
        <f t="shared" si="10"/>
        <v>0</v>
      </c>
      <c r="E77" s="219">
        <f t="shared" si="10"/>
        <v>0</v>
      </c>
      <c r="F77" s="219">
        <f t="shared" si="10"/>
        <v>0</v>
      </c>
      <c r="G77" s="219">
        <f t="shared" si="10"/>
        <v>0</v>
      </c>
      <c r="H77" s="219">
        <f t="shared" si="10"/>
        <v>0</v>
      </c>
      <c r="I77" s="219">
        <f t="shared" si="10"/>
        <v>0</v>
      </c>
      <c r="J77" s="219">
        <f t="shared" si="10"/>
        <v>0</v>
      </c>
      <c r="K77" s="219">
        <f t="shared" si="10"/>
        <v>0</v>
      </c>
      <c r="L77" s="219">
        <f t="shared" si="10"/>
        <v>0</v>
      </c>
      <c r="M77" s="219">
        <f t="shared" si="10"/>
        <v>0</v>
      </c>
      <c r="N77" s="219">
        <f t="shared" si="10"/>
        <v>0</v>
      </c>
      <c r="O77" s="219">
        <f t="shared" si="10"/>
        <v>0</v>
      </c>
      <c r="P77" s="219">
        <f t="shared" si="10"/>
        <v>0</v>
      </c>
      <c r="Q77" s="219">
        <f t="shared" si="10"/>
        <v>0</v>
      </c>
      <c r="R77" s="219">
        <f t="shared" si="10"/>
        <v>0</v>
      </c>
      <c r="S77" s="219">
        <f t="shared" si="10"/>
        <v>0</v>
      </c>
      <c r="T77" s="219">
        <f t="shared" si="10"/>
        <v>0</v>
      </c>
      <c r="U77" s="220">
        <f t="shared" si="10"/>
        <v>0</v>
      </c>
    </row>
    <row r="78" spans="1:27" hidden="1" outlineLevel="1" x14ac:dyDescent="0.25">
      <c r="A78" s="218" t="str">
        <f>A38</f>
        <v>Затраты на капитальный ремонт ТП (строит.часть), т.руб. без НДС</v>
      </c>
      <c r="B78" s="219">
        <f t="shared" ref="B78:U78" si="11">-IF(B$63/$B$40-INT(B63/$B$40)&lt;&gt;0,0,$B$38*(1+B$65)*$B$31)</f>
        <v>0</v>
      </c>
      <c r="C78" s="219">
        <f t="shared" si="11"/>
        <v>0</v>
      </c>
      <c r="D78" s="219">
        <f t="shared" si="11"/>
        <v>0</v>
      </c>
      <c r="E78" s="219">
        <f t="shared" si="11"/>
        <v>0</v>
      </c>
      <c r="F78" s="219">
        <f t="shared" si="11"/>
        <v>0</v>
      </c>
      <c r="G78" s="219">
        <f t="shared" si="11"/>
        <v>0</v>
      </c>
      <c r="H78" s="219">
        <f t="shared" si="11"/>
        <v>0</v>
      </c>
      <c r="I78" s="219">
        <f t="shared" si="11"/>
        <v>0</v>
      </c>
      <c r="J78" s="219">
        <f t="shared" si="11"/>
        <v>0</v>
      </c>
      <c r="K78" s="219">
        <f t="shared" si="11"/>
        <v>0</v>
      </c>
      <c r="L78" s="219">
        <f t="shared" si="11"/>
        <v>0</v>
      </c>
      <c r="M78" s="219">
        <f t="shared" si="11"/>
        <v>0</v>
      </c>
      <c r="N78" s="219">
        <f t="shared" si="11"/>
        <v>0</v>
      </c>
      <c r="O78" s="219">
        <f t="shared" si="11"/>
        <v>0</v>
      </c>
      <c r="P78" s="219">
        <f t="shared" si="11"/>
        <v>0</v>
      </c>
      <c r="Q78" s="219">
        <f t="shared" si="11"/>
        <v>0</v>
      </c>
      <c r="R78" s="219">
        <f t="shared" si="11"/>
        <v>0</v>
      </c>
      <c r="S78" s="219">
        <f t="shared" si="11"/>
        <v>0</v>
      </c>
      <c r="T78" s="219">
        <f t="shared" si="11"/>
        <v>0</v>
      </c>
      <c r="U78" s="220">
        <f t="shared" si="11"/>
        <v>0</v>
      </c>
    </row>
    <row r="79" spans="1:27" hidden="1" x14ac:dyDescent="0.25">
      <c r="A79" s="218" t="str">
        <f>A44</f>
        <v>Затраты на капитальный ремонт КЛ т.руб. без НДС</v>
      </c>
      <c r="B79" s="219">
        <f t="shared" ref="B79:U79" si="12">-IF(B$63/$B$47-INT(B63/$B$47)&lt;&gt;0,0,$B$44*(1+B$65)*$B$45)</f>
        <v>0</v>
      </c>
      <c r="C79" s="219">
        <f t="shared" si="12"/>
        <v>0</v>
      </c>
      <c r="D79" s="219">
        <f t="shared" si="12"/>
        <v>0</v>
      </c>
      <c r="E79" s="219">
        <f t="shared" si="12"/>
        <v>0</v>
      </c>
      <c r="F79" s="219">
        <f t="shared" si="12"/>
        <v>0</v>
      </c>
      <c r="G79" s="219">
        <f t="shared" si="12"/>
        <v>0</v>
      </c>
      <c r="H79" s="219">
        <f t="shared" si="12"/>
        <v>0</v>
      </c>
      <c r="I79" s="219">
        <f t="shared" si="12"/>
        <v>0</v>
      </c>
      <c r="J79" s="219">
        <f t="shared" si="12"/>
        <v>0</v>
      </c>
      <c r="K79" s="219">
        <f t="shared" si="12"/>
        <v>0</v>
      </c>
      <c r="L79" s="219">
        <f t="shared" si="12"/>
        <v>0</v>
      </c>
      <c r="M79" s="219">
        <f t="shared" si="12"/>
        <v>0</v>
      </c>
      <c r="N79" s="219">
        <f t="shared" si="12"/>
        <v>0</v>
      </c>
      <c r="O79" s="219">
        <f t="shared" si="12"/>
        <v>0</v>
      </c>
      <c r="P79" s="219">
        <f t="shared" si="12"/>
        <v>0</v>
      </c>
      <c r="Q79" s="219">
        <f t="shared" si="12"/>
        <v>0</v>
      </c>
      <c r="R79" s="219">
        <f t="shared" si="12"/>
        <v>0</v>
      </c>
      <c r="S79" s="219">
        <f t="shared" si="12"/>
        <v>0</v>
      </c>
      <c r="T79" s="219">
        <f t="shared" si="12"/>
        <v>0</v>
      </c>
      <c r="U79" s="220">
        <f t="shared" si="12"/>
        <v>0</v>
      </c>
    </row>
    <row r="80" spans="1:27" s="148" customFormat="1" hidden="1" x14ac:dyDescent="0.25">
      <c r="A80" s="218" t="str">
        <f>A35</f>
        <v>Затраты на текущий ремонт ТП (оборудование), т.руб. без НДС</v>
      </c>
      <c r="B80" s="219">
        <f>-IF(B$63/$B$37-INT(B63/$B$37)&lt;&gt;0,0,$B$35*(1+B$65)*$B$31)</f>
        <v>0</v>
      </c>
      <c r="C80" s="219">
        <f t="shared" ref="C80:U80" si="13">-IF(C$63/$B$37-INT(C63/$B$37)&lt;&gt;0,0,$B$35*(1+C$65)*$B$31)</f>
        <v>0</v>
      </c>
      <c r="D80" s="219">
        <f t="shared" si="13"/>
        <v>0</v>
      </c>
      <c r="E80" s="219">
        <f t="shared" si="13"/>
        <v>0</v>
      </c>
      <c r="F80" s="219">
        <f t="shared" si="13"/>
        <v>0</v>
      </c>
      <c r="G80" s="219">
        <f t="shared" si="13"/>
        <v>0</v>
      </c>
      <c r="H80" s="219">
        <f t="shared" si="13"/>
        <v>0</v>
      </c>
      <c r="I80" s="219">
        <f t="shared" si="13"/>
        <v>0</v>
      </c>
      <c r="J80" s="219">
        <f t="shared" si="13"/>
        <v>0</v>
      </c>
      <c r="K80" s="219">
        <f t="shared" si="13"/>
        <v>0</v>
      </c>
      <c r="L80" s="219">
        <f t="shared" si="13"/>
        <v>0</v>
      </c>
      <c r="M80" s="219">
        <f t="shared" si="13"/>
        <v>0</v>
      </c>
      <c r="N80" s="219">
        <f t="shared" si="13"/>
        <v>0</v>
      </c>
      <c r="O80" s="219">
        <f t="shared" si="13"/>
        <v>0</v>
      </c>
      <c r="P80" s="219">
        <f t="shared" si="13"/>
        <v>0</v>
      </c>
      <c r="Q80" s="219">
        <f t="shared" si="13"/>
        <v>0</v>
      </c>
      <c r="R80" s="219">
        <f t="shared" si="13"/>
        <v>0</v>
      </c>
      <c r="S80" s="219">
        <f t="shared" si="13"/>
        <v>0</v>
      </c>
      <c r="T80" s="219">
        <f t="shared" si="13"/>
        <v>0</v>
      </c>
      <c r="U80" s="220">
        <f t="shared" si="13"/>
        <v>0</v>
      </c>
      <c r="V80" s="140"/>
    </row>
    <row r="81" spans="1:27" hidden="1" x14ac:dyDescent="0.25">
      <c r="A81" s="218" t="str">
        <f>A41</f>
        <v>Затраты на капитальный ремонт ТП (оборудование), т.руб. без НДС</v>
      </c>
      <c r="B81" s="219">
        <f>-IF(B$63/$B$42-INT(B63/$B$42)&lt;&gt;0,0,$B$41*(1+B$65)*$B$31)</f>
        <v>0</v>
      </c>
      <c r="C81" s="219">
        <f t="shared" ref="C81:U81" si="14">-IF(C$63/$B$42-INT(C63/$B$42)&lt;&gt;0,0,$B$41*(1+C$65)*$B$31)</f>
        <v>0</v>
      </c>
      <c r="D81" s="219">
        <f t="shared" si="14"/>
        <v>0</v>
      </c>
      <c r="E81" s="219">
        <f t="shared" si="14"/>
        <v>0</v>
      </c>
      <c r="F81" s="219">
        <f t="shared" si="14"/>
        <v>0</v>
      </c>
      <c r="G81" s="219">
        <f t="shared" si="14"/>
        <v>0</v>
      </c>
      <c r="H81" s="219">
        <f t="shared" si="14"/>
        <v>0</v>
      </c>
      <c r="I81" s="219">
        <f t="shared" si="14"/>
        <v>0</v>
      </c>
      <c r="J81" s="219">
        <f t="shared" si="14"/>
        <v>0</v>
      </c>
      <c r="K81" s="219">
        <f t="shared" si="14"/>
        <v>0</v>
      </c>
      <c r="L81" s="219">
        <f t="shared" si="14"/>
        <v>0</v>
      </c>
      <c r="M81" s="219">
        <f t="shared" si="14"/>
        <v>0</v>
      </c>
      <c r="N81" s="219">
        <f t="shared" si="14"/>
        <v>0</v>
      </c>
      <c r="O81" s="219">
        <f t="shared" si="14"/>
        <v>0</v>
      </c>
      <c r="P81" s="219">
        <f t="shared" si="14"/>
        <v>0</v>
      </c>
      <c r="Q81" s="219">
        <f t="shared" si="14"/>
        <v>0</v>
      </c>
      <c r="R81" s="219">
        <f t="shared" si="14"/>
        <v>0</v>
      </c>
      <c r="S81" s="219">
        <f t="shared" si="14"/>
        <v>0</v>
      </c>
      <c r="T81" s="219">
        <f t="shared" si="14"/>
        <v>0</v>
      </c>
      <c r="U81" s="220">
        <f t="shared" si="14"/>
        <v>0</v>
      </c>
    </row>
    <row r="82" spans="1:27" s="148" customFormat="1" hidden="1" x14ac:dyDescent="0.25">
      <c r="A82" s="218" t="s">
        <v>238</v>
      </c>
      <c r="B82" s="219"/>
      <c r="C82" s="219">
        <f>-$B$49</f>
        <v>0</v>
      </c>
      <c r="D82" s="219">
        <f t="shared" ref="D82:U82" si="15">-$B$49*(1+D65)</f>
        <v>0</v>
      </c>
      <c r="E82" s="219">
        <f t="shared" si="15"/>
        <v>0</v>
      </c>
      <c r="F82" s="219">
        <f t="shared" si="15"/>
        <v>0</v>
      </c>
      <c r="G82" s="219">
        <f t="shared" si="15"/>
        <v>0</v>
      </c>
      <c r="H82" s="219">
        <f t="shared" si="15"/>
        <v>0</v>
      </c>
      <c r="I82" s="219">
        <f t="shared" si="15"/>
        <v>0</v>
      </c>
      <c r="J82" s="219">
        <f t="shared" si="15"/>
        <v>0</v>
      </c>
      <c r="K82" s="219">
        <f t="shared" si="15"/>
        <v>0</v>
      </c>
      <c r="L82" s="219">
        <f t="shared" si="15"/>
        <v>0</v>
      </c>
      <c r="M82" s="219">
        <f t="shared" si="15"/>
        <v>0</v>
      </c>
      <c r="N82" s="219">
        <f t="shared" si="15"/>
        <v>0</v>
      </c>
      <c r="O82" s="219">
        <f t="shared" si="15"/>
        <v>0</v>
      </c>
      <c r="P82" s="219">
        <f t="shared" si="15"/>
        <v>0</v>
      </c>
      <c r="Q82" s="219">
        <f t="shared" si="15"/>
        <v>0</v>
      </c>
      <c r="R82" s="219">
        <f t="shared" si="15"/>
        <v>0</v>
      </c>
      <c r="S82" s="219">
        <f t="shared" si="15"/>
        <v>0</v>
      </c>
      <c r="T82" s="219">
        <f t="shared" si="15"/>
        <v>0</v>
      </c>
      <c r="U82" s="220">
        <f t="shared" si="15"/>
        <v>0</v>
      </c>
      <c r="V82" s="140"/>
    </row>
    <row r="83" spans="1:27" s="148" customFormat="1" hidden="1" x14ac:dyDescent="0.25">
      <c r="A83" s="218" t="s">
        <v>239</v>
      </c>
      <c r="B83" s="219"/>
      <c r="C83" s="219">
        <f t="shared" ref="C83:U83" si="16">-$B$50*(1+C65)*$B$31</f>
        <v>0</v>
      </c>
      <c r="D83" s="219">
        <f t="shared" si="16"/>
        <v>0</v>
      </c>
      <c r="E83" s="219">
        <f t="shared" si="16"/>
        <v>0</v>
      </c>
      <c r="F83" s="219">
        <f t="shared" si="16"/>
        <v>0</v>
      </c>
      <c r="G83" s="219">
        <f t="shared" si="16"/>
        <v>0</v>
      </c>
      <c r="H83" s="219">
        <f t="shared" si="16"/>
        <v>0</v>
      </c>
      <c r="I83" s="219">
        <f t="shared" si="16"/>
        <v>0</v>
      </c>
      <c r="J83" s="219">
        <f t="shared" si="16"/>
        <v>0</v>
      </c>
      <c r="K83" s="219">
        <f t="shared" si="16"/>
        <v>0</v>
      </c>
      <c r="L83" s="219">
        <f t="shared" si="16"/>
        <v>0</v>
      </c>
      <c r="M83" s="219">
        <f t="shared" si="16"/>
        <v>0</v>
      </c>
      <c r="N83" s="219">
        <f t="shared" si="16"/>
        <v>0</v>
      </c>
      <c r="O83" s="219">
        <f t="shared" si="16"/>
        <v>0</v>
      </c>
      <c r="P83" s="219">
        <f t="shared" si="16"/>
        <v>0</v>
      </c>
      <c r="Q83" s="219">
        <f t="shared" si="16"/>
        <v>0</v>
      </c>
      <c r="R83" s="219">
        <f t="shared" si="16"/>
        <v>0</v>
      </c>
      <c r="S83" s="219">
        <f t="shared" si="16"/>
        <v>0</v>
      </c>
      <c r="T83" s="219">
        <f t="shared" si="16"/>
        <v>0</v>
      </c>
      <c r="U83" s="220">
        <f t="shared" si="16"/>
        <v>0</v>
      </c>
    </row>
    <row r="84" spans="1:27" ht="31.5" hidden="1" x14ac:dyDescent="0.25">
      <c r="A84" s="221" t="s">
        <v>240</v>
      </c>
      <c r="B84" s="219"/>
      <c r="C84" s="219">
        <f t="shared" ref="C84:U84" si="17">-$B$51*(1+C65)*$B$31</f>
        <v>0</v>
      </c>
      <c r="D84" s="219">
        <f t="shared" si="17"/>
        <v>0</v>
      </c>
      <c r="E84" s="219">
        <f t="shared" si="17"/>
        <v>0</v>
      </c>
      <c r="F84" s="219">
        <f t="shared" si="17"/>
        <v>0</v>
      </c>
      <c r="G84" s="219">
        <f t="shared" si="17"/>
        <v>0</v>
      </c>
      <c r="H84" s="219">
        <f t="shared" si="17"/>
        <v>0</v>
      </c>
      <c r="I84" s="219">
        <f t="shared" si="17"/>
        <v>0</v>
      </c>
      <c r="J84" s="219">
        <f t="shared" si="17"/>
        <v>0</v>
      </c>
      <c r="K84" s="219">
        <f t="shared" si="17"/>
        <v>0</v>
      </c>
      <c r="L84" s="219">
        <f t="shared" si="17"/>
        <v>0</v>
      </c>
      <c r="M84" s="219">
        <f t="shared" si="17"/>
        <v>0</v>
      </c>
      <c r="N84" s="219">
        <f t="shared" si="17"/>
        <v>0</v>
      </c>
      <c r="O84" s="219">
        <f t="shared" si="17"/>
        <v>0</v>
      </c>
      <c r="P84" s="219">
        <f t="shared" si="17"/>
        <v>0</v>
      </c>
      <c r="Q84" s="219">
        <f t="shared" si="17"/>
        <v>0</v>
      </c>
      <c r="R84" s="219">
        <f t="shared" si="17"/>
        <v>0</v>
      </c>
      <c r="S84" s="219">
        <f t="shared" si="17"/>
        <v>0</v>
      </c>
      <c r="T84" s="219">
        <f t="shared" si="17"/>
        <v>0</v>
      </c>
      <c r="U84" s="220">
        <f t="shared" si="17"/>
        <v>0</v>
      </c>
    </row>
    <row r="85" spans="1:27" s="148" customFormat="1" hidden="1" x14ac:dyDescent="0.25">
      <c r="A85" s="218" t="s">
        <v>101</v>
      </c>
      <c r="B85" s="219"/>
      <c r="C85" s="219"/>
      <c r="D85" s="219"/>
      <c r="E85" s="219"/>
      <c r="F85" s="219"/>
      <c r="G85" s="219"/>
      <c r="H85" s="219"/>
      <c r="I85" s="219"/>
      <c r="J85" s="219"/>
      <c r="K85" s="219"/>
      <c r="L85" s="219"/>
      <c r="M85" s="219"/>
      <c r="N85" s="219"/>
      <c r="O85" s="219"/>
      <c r="P85" s="219"/>
      <c r="Q85" s="219"/>
      <c r="R85" s="219"/>
      <c r="S85" s="219"/>
      <c r="T85" s="219"/>
      <c r="U85" s="220"/>
    </row>
    <row r="86" spans="1:27" x14ac:dyDescent="0.25">
      <c r="A86" s="222" t="s">
        <v>241</v>
      </c>
      <c r="B86" s="223">
        <f t="shared" ref="B86:U86" si="18">B75+B76</f>
        <v>0</v>
      </c>
      <c r="C86" s="223">
        <f>C75+C76</f>
        <v>0</v>
      </c>
      <c r="D86" s="223">
        <f t="shared" si="18"/>
        <v>0</v>
      </c>
      <c r="E86" s="223">
        <f t="shared" si="18"/>
        <v>0</v>
      </c>
      <c r="F86" s="223">
        <f t="shared" si="18"/>
        <v>0</v>
      </c>
      <c r="G86" s="223">
        <f t="shared" si="18"/>
        <v>0</v>
      </c>
      <c r="H86" s="223">
        <f t="shared" si="18"/>
        <v>0</v>
      </c>
      <c r="I86" s="223">
        <f t="shared" si="18"/>
        <v>0</v>
      </c>
      <c r="J86" s="223">
        <f t="shared" si="18"/>
        <v>0</v>
      </c>
      <c r="K86" s="223">
        <f t="shared" si="18"/>
        <v>0</v>
      </c>
      <c r="L86" s="223">
        <f t="shared" si="18"/>
        <v>0</v>
      </c>
      <c r="M86" s="223">
        <f t="shared" si="18"/>
        <v>0</v>
      </c>
      <c r="N86" s="223">
        <f t="shared" si="18"/>
        <v>0</v>
      </c>
      <c r="O86" s="223">
        <f t="shared" si="18"/>
        <v>0</v>
      </c>
      <c r="P86" s="223">
        <f t="shared" si="18"/>
        <v>0</v>
      </c>
      <c r="Q86" s="223">
        <f t="shared" si="18"/>
        <v>0</v>
      </c>
      <c r="R86" s="223">
        <f t="shared" si="18"/>
        <v>0</v>
      </c>
      <c r="S86" s="223">
        <f t="shared" si="18"/>
        <v>0</v>
      </c>
      <c r="T86" s="223">
        <f t="shared" si="18"/>
        <v>0</v>
      </c>
      <c r="U86" s="224">
        <f t="shared" si="18"/>
        <v>0</v>
      </c>
      <c r="V86" s="148"/>
    </row>
    <row r="87" spans="1:27" x14ac:dyDescent="0.25">
      <c r="A87" s="218" t="s">
        <v>299</v>
      </c>
      <c r="B87" s="219"/>
      <c r="C87" s="219">
        <f>IF(C74&lt;$B$26+2,-($B$20+$B$25+$B$21+$B$23+$B$24)/$B$26,0)+IF(C74&lt;$B$27+2,-($B$21+$B$25+$B$22+$B$23+$B$24+$B$20)/$B$27,0)+IF(C74&lt;$B$28+2,-($B$22+$B$25+$B$20+$B$21+$B$23+$B$24)/$B$28,0)</f>
        <v>-892.58666666666693</v>
      </c>
      <c r="D87" s="219">
        <f t="shared" ref="D87:U87" si="19">IF(D74&lt;$B$26+2,-($B$20+$B$25+$B$21+$B$23+$B$24)/$B$26,0)+IF(D74&lt;$B$27+2,-($B$21+$B$25+$B$22+$B$23+$B$24+$B$20)/$B$27,0)+IF(D74&lt;$B$28+2,-($B$22+$B$25+$B$20+$B$21+$B$23+$B$24)/$B$28,0)</f>
        <v>-892.58666666666693</v>
      </c>
      <c r="E87" s="219">
        <f t="shared" si="19"/>
        <v>-892.58666666666693</v>
      </c>
      <c r="F87" s="219">
        <f t="shared" si="19"/>
        <v>0</v>
      </c>
      <c r="G87" s="219">
        <f t="shared" si="19"/>
        <v>0</v>
      </c>
      <c r="H87" s="219">
        <f t="shared" si="19"/>
        <v>0</v>
      </c>
      <c r="I87" s="219">
        <f t="shared" si="19"/>
        <v>0</v>
      </c>
      <c r="J87" s="219">
        <f t="shared" si="19"/>
        <v>0</v>
      </c>
      <c r="K87" s="219">
        <f t="shared" si="19"/>
        <v>0</v>
      </c>
      <c r="L87" s="219">
        <f t="shared" si="19"/>
        <v>0</v>
      </c>
      <c r="M87" s="219">
        <f t="shared" si="19"/>
        <v>0</v>
      </c>
      <c r="N87" s="219">
        <f t="shared" si="19"/>
        <v>0</v>
      </c>
      <c r="O87" s="219">
        <f t="shared" si="19"/>
        <v>0</v>
      </c>
      <c r="P87" s="219">
        <f t="shared" si="19"/>
        <v>0</v>
      </c>
      <c r="Q87" s="219">
        <f t="shared" si="19"/>
        <v>0</v>
      </c>
      <c r="R87" s="219">
        <f t="shared" si="19"/>
        <v>0</v>
      </c>
      <c r="S87" s="219">
        <f t="shared" si="19"/>
        <v>0</v>
      </c>
      <c r="T87" s="219">
        <f t="shared" si="19"/>
        <v>0</v>
      </c>
      <c r="U87" s="219">
        <f t="shared" si="19"/>
        <v>0</v>
      </c>
    </row>
    <row r="88" spans="1:27" x14ac:dyDescent="0.25">
      <c r="A88" s="218" t="s">
        <v>98</v>
      </c>
      <c r="B88" s="219"/>
      <c r="C88" s="219">
        <f>IF(C74&lt;$B$29+2,-($B$23)/$B$29-($B$23)/$B$29,0)+IF(C74&lt;$B$30+2,-($B$24)/$B$30-($B$24)/$B$30,0)</f>
        <v>0</v>
      </c>
      <c r="D88" s="219">
        <f t="shared" ref="D88:U88" si="20">IF(D74&lt;$B$29+2,-($B$23)/$B$29-($B$23)/$B$29,0)+IF(D74&lt;$B$30+2,-($B$24)/$B$30-($B$24)/$B$30,0)</f>
        <v>0</v>
      </c>
      <c r="E88" s="219">
        <f t="shared" si="20"/>
        <v>0</v>
      </c>
      <c r="F88" s="219">
        <f t="shared" si="20"/>
        <v>0</v>
      </c>
      <c r="G88" s="219">
        <f t="shared" si="20"/>
        <v>0</v>
      </c>
      <c r="H88" s="219">
        <f t="shared" si="20"/>
        <v>0</v>
      </c>
      <c r="I88" s="219">
        <f t="shared" si="20"/>
        <v>0</v>
      </c>
      <c r="J88" s="219">
        <f t="shared" si="20"/>
        <v>0</v>
      </c>
      <c r="K88" s="219">
        <f t="shared" si="20"/>
        <v>0</v>
      </c>
      <c r="L88" s="219">
        <f t="shared" si="20"/>
        <v>0</v>
      </c>
      <c r="M88" s="219">
        <f t="shared" si="20"/>
        <v>0</v>
      </c>
      <c r="N88" s="219">
        <f t="shared" si="20"/>
        <v>0</v>
      </c>
      <c r="O88" s="219">
        <f t="shared" si="20"/>
        <v>0</v>
      </c>
      <c r="P88" s="219">
        <f t="shared" si="20"/>
        <v>0</v>
      </c>
      <c r="Q88" s="219">
        <f t="shared" si="20"/>
        <v>0</v>
      </c>
      <c r="R88" s="219">
        <f t="shared" si="20"/>
        <v>0</v>
      </c>
      <c r="S88" s="219">
        <f t="shared" si="20"/>
        <v>0</v>
      </c>
      <c r="T88" s="219">
        <f t="shared" si="20"/>
        <v>0</v>
      </c>
      <c r="U88" s="220">
        <f t="shared" si="20"/>
        <v>0</v>
      </c>
      <c r="V88" s="148"/>
      <c r="W88" s="192"/>
      <c r="X88" s="192"/>
      <c r="Y88" s="192"/>
      <c r="Z88" s="192"/>
      <c r="AA88" s="192"/>
    </row>
    <row r="89" spans="1:27" x14ac:dyDescent="0.25">
      <c r="A89" s="222" t="s">
        <v>242</v>
      </c>
      <c r="B89" s="223">
        <f>B86+B87+B88</f>
        <v>0</v>
      </c>
      <c r="C89" s="223">
        <f>C86+C87+C88</f>
        <v>-892.58666666666693</v>
      </c>
      <c r="D89" s="223">
        <f t="shared" ref="D89:P89" si="21">D86+D87+D88</f>
        <v>-892.58666666666693</v>
      </c>
      <c r="E89" s="223">
        <f t="shared" si="21"/>
        <v>-892.58666666666693</v>
      </c>
      <c r="F89" s="223">
        <f t="shared" si="21"/>
        <v>0</v>
      </c>
      <c r="G89" s="223">
        <f t="shared" si="21"/>
        <v>0</v>
      </c>
      <c r="H89" s="223">
        <f t="shared" si="21"/>
        <v>0</v>
      </c>
      <c r="I89" s="223">
        <f t="shared" si="21"/>
        <v>0</v>
      </c>
      <c r="J89" s="223">
        <f t="shared" si="21"/>
        <v>0</v>
      </c>
      <c r="K89" s="223">
        <f t="shared" si="21"/>
        <v>0</v>
      </c>
      <c r="L89" s="223">
        <f t="shared" si="21"/>
        <v>0</v>
      </c>
      <c r="M89" s="223">
        <f t="shared" si="21"/>
        <v>0</v>
      </c>
      <c r="N89" s="223">
        <f t="shared" si="21"/>
        <v>0</v>
      </c>
      <c r="O89" s="223">
        <f t="shared" si="21"/>
        <v>0</v>
      </c>
      <c r="P89" s="223">
        <f t="shared" si="21"/>
        <v>0</v>
      </c>
      <c r="Q89" s="223">
        <f>Q86+Q87+Q88</f>
        <v>0</v>
      </c>
      <c r="R89" s="223">
        <f>R86+R87+R88</f>
        <v>0</v>
      </c>
      <c r="S89" s="223">
        <f>S86+S87+S88</f>
        <v>0</v>
      </c>
      <c r="T89" s="223">
        <f>T86+T87+T88</f>
        <v>0</v>
      </c>
      <c r="U89" s="224">
        <f>U86+U87+U88</f>
        <v>0</v>
      </c>
      <c r="W89" s="192"/>
      <c r="X89" s="192"/>
      <c r="Y89" s="192"/>
      <c r="Z89" s="192"/>
      <c r="AA89" s="192"/>
    </row>
    <row r="90" spans="1:27" s="148" customFormat="1" x14ac:dyDescent="0.25">
      <c r="A90" s="218" t="s">
        <v>243</v>
      </c>
      <c r="B90" s="219">
        <f t="shared" ref="B90:U90" si="22">-B72</f>
        <v>0</v>
      </c>
      <c r="C90" s="219">
        <f t="shared" si="22"/>
        <v>0</v>
      </c>
      <c r="D90" s="219">
        <f t="shared" si="22"/>
        <v>0</v>
      </c>
      <c r="E90" s="219">
        <f t="shared" si="22"/>
        <v>0</v>
      </c>
      <c r="F90" s="219">
        <f t="shared" si="22"/>
        <v>0</v>
      </c>
      <c r="G90" s="219">
        <f t="shared" si="22"/>
        <v>0</v>
      </c>
      <c r="H90" s="219">
        <f t="shared" si="22"/>
        <v>0</v>
      </c>
      <c r="I90" s="219">
        <f t="shared" si="22"/>
        <v>0</v>
      </c>
      <c r="J90" s="219">
        <f t="shared" si="22"/>
        <v>0</v>
      </c>
      <c r="K90" s="219">
        <f t="shared" si="22"/>
        <v>0</v>
      </c>
      <c r="L90" s="219">
        <f t="shared" si="22"/>
        <v>0</v>
      </c>
      <c r="M90" s="219">
        <f t="shared" si="22"/>
        <v>0</v>
      </c>
      <c r="N90" s="219">
        <f t="shared" si="22"/>
        <v>0</v>
      </c>
      <c r="O90" s="219">
        <f t="shared" si="22"/>
        <v>0</v>
      </c>
      <c r="P90" s="219">
        <f t="shared" si="22"/>
        <v>0</v>
      </c>
      <c r="Q90" s="219">
        <f t="shared" si="22"/>
        <v>0</v>
      </c>
      <c r="R90" s="219">
        <f t="shared" si="22"/>
        <v>0</v>
      </c>
      <c r="S90" s="219">
        <f t="shared" si="22"/>
        <v>0</v>
      </c>
      <c r="T90" s="219">
        <f t="shared" si="22"/>
        <v>0</v>
      </c>
      <c r="U90" s="220">
        <f t="shared" si="22"/>
        <v>0</v>
      </c>
      <c r="V90" s="140"/>
      <c r="W90" s="225"/>
      <c r="X90" s="225"/>
      <c r="Y90" s="225"/>
      <c r="Z90" s="225"/>
      <c r="AA90" s="225"/>
    </row>
    <row r="91" spans="1:27" x14ac:dyDescent="0.25">
      <c r="A91" s="222" t="s">
        <v>100</v>
      </c>
      <c r="B91" s="223">
        <f t="shared" ref="B91:P91" si="23">B89+B90</f>
        <v>0</v>
      </c>
      <c r="C91" s="223">
        <f t="shared" si="23"/>
        <v>-892.58666666666693</v>
      </c>
      <c r="D91" s="223">
        <f t="shared" si="23"/>
        <v>-892.58666666666693</v>
      </c>
      <c r="E91" s="223">
        <f t="shared" si="23"/>
        <v>-892.58666666666693</v>
      </c>
      <c r="F91" s="223">
        <f t="shared" si="23"/>
        <v>0</v>
      </c>
      <c r="G91" s="223">
        <f t="shared" si="23"/>
        <v>0</v>
      </c>
      <c r="H91" s="223">
        <f t="shared" si="23"/>
        <v>0</v>
      </c>
      <c r="I91" s="223">
        <f t="shared" si="23"/>
        <v>0</v>
      </c>
      <c r="J91" s="223">
        <f t="shared" si="23"/>
        <v>0</v>
      </c>
      <c r="K91" s="223">
        <f t="shared" si="23"/>
        <v>0</v>
      </c>
      <c r="L91" s="223">
        <f t="shared" si="23"/>
        <v>0</v>
      </c>
      <c r="M91" s="223">
        <f t="shared" si="23"/>
        <v>0</v>
      </c>
      <c r="N91" s="223">
        <f t="shared" si="23"/>
        <v>0</v>
      </c>
      <c r="O91" s="223">
        <f t="shared" si="23"/>
        <v>0</v>
      </c>
      <c r="P91" s="223">
        <f t="shared" si="23"/>
        <v>0</v>
      </c>
      <c r="Q91" s="223">
        <f>Q89+Q90</f>
        <v>0</v>
      </c>
      <c r="R91" s="223">
        <f>R89+R90</f>
        <v>0</v>
      </c>
      <c r="S91" s="223">
        <f>S89+S90</f>
        <v>0</v>
      </c>
      <c r="T91" s="223">
        <f>T89+T90</f>
        <v>0</v>
      </c>
      <c r="U91" s="224">
        <f>U89+U90</f>
        <v>0</v>
      </c>
      <c r="V91" s="192"/>
      <c r="W91" s="192"/>
      <c r="X91" s="192"/>
      <c r="Y91" s="192"/>
      <c r="Z91" s="192"/>
      <c r="AA91" s="192"/>
    </row>
    <row r="92" spans="1:27" ht="15.75" customHeight="1" x14ac:dyDescent="0.25">
      <c r="A92" s="226" t="s">
        <v>96</v>
      </c>
      <c r="B92" s="219">
        <f t="shared" ref="B92:U92" si="24">-B91*$B$48</f>
        <v>0</v>
      </c>
      <c r="C92" s="219">
        <f t="shared" si="24"/>
        <v>178.5173333333334</v>
      </c>
      <c r="D92" s="219">
        <f t="shared" si="24"/>
        <v>178.5173333333334</v>
      </c>
      <c r="E92" s="219">
        <f t="shared" si="24"/>
        <v>178.5173333333334</v>
      </c>
      <c r="F92" s="219">
        <f t="shared" si="24"/>
        <v>0</v>
      </c>
      <c r="G92" s="219">
        <f t="shared" si="24"/>
        <v>0</v>
      </c>
      <c r="H92" s="219">
        <f t="shared" si="24"/>
        <v>0</v>
      </c>
      <c r="I92" s="219">
        <f t="shared" si="24"/>
        <v>0</v>
      </c>
      <c r="J92" s="219">
        <f t="shared" si="24"/>
        <v>0</v>
      </c>
      <c r="K92" s="219">
        <f t="shared" si="24"/>
        <v>0</v>
      </c>
      <c r="L92" s="219">
        <f t="shared" si="24"/>
        <v>0</v>
      </c>
      <c r="M92" s="219">
        <f t="shared" si="24"/>
        <v>0</v>
      </c>
      <c r="N92" s="219">
        <f t="shared" si="24"/>
        <v>0</v>
      </c>
      <c r="O92" s="219">
        <f t="shared" si="24"/>
        <v>0</v>
      </c>
      <c r="P92" s="219">
        <f t="shared" si="24"/>
        <v>0</v>
      </c>
      <c r="Q92" s="219">
        <f t="shared" si="24"/>
        <v>0</v>
      </c>
      <c r="R92" s="219">
        <f t="shared" si="24"/>
        <v>0</v>
      </c>
      <c r="S92" s="219">
        <f t="shared" si="24"/>
        <v>0</v>
      </c>
      <c r="T92" s="219">
        <f t="shared" si="24"/>
        <v>0</v>
      </c>
      <c r="U92" s="220">
        <f t="shared" si="24"/>
        <v>0</v>
      </c>
      <c r="V92" s="192"/>
      <c r="W92" s="192"/>
      <c r="X92" s="192"/>
      <c r="Y92" s="192"/>
      <c r="Z92" s="192"/>
      <c r="AA92" s="192"/>
    </row>
    <row r="93" spans="1:27" ht="15.75" customHeight="1" thickBot="1" x14ac:dyDescent="0.3">
      <c r="A93" s="227" t="s">
        <v>99</v>
      </c>
      <c r="B93" s="228">
        <f t="shared" ref="B93:P93" si="25">B91+B92</f>
        <v>0</v>
      </c>
      <c r="C93" s="228">
        <f t="shared" si="25"/>
        <v>-714.06933333333359</v>
      </c>
      <c r="D93" s="228">
        <f t="shared" si="25"/>
        <v>-714.06933333333359</v>
      </c>
      <c r="E93" s="228">
        <f t="shared" si="25"/>
        <v>-714.06933333333359</v>
      </c>
      <c r="F93" s="228">
        <f t="shared" si="25"/>
        <v>0</v>
      </c>
      <c r="G93" s="228">
        <f t="shared" si="25"/>
        <v>0</v>
      </c>
      <c r="H93" s="228">
        <f t="shared" si="25"/>
        <v>0</v>
      </c>
      <c r="I93" s="228">
        <f t="shared" si="25"/>
        <v>0</v>
      </c>
      <c r="J93" s="228">
        <f t="shared" si="25"/>
        <v>0</v>
      </c>
      <c r="K93" s="228">
        <f t="shared" si="25"/>
        <v>0</v>
      </c>
      <c r="L93" s="228">
        <f t="shared" si="25"/>
        <v>0</v>
      </c>
      <c r="M93" s="228">
        <f t="shared" si="25"/>
        <v>0</v>
      </c>
      <c r="N93" s="228">
        <f t="shared" si="25"/>
        <v>0</v>
      </c>
      <c r="O93" s="228">
        <f t="shared" si="25"/>
        <v>0</v>
      </c>
      <c r="P93" s="228">
        <f t="shared" si="25"/>
        <v>0</v>
      </c>
      <c r="Q93" s="228">
        <f>Q91+Q92</f>
        <v>0</v>
      </c>
      <c r="R93" s="228">
        <f>R91+R92</f>
        <v>0</v>
      </c>
      <c r="S93" s="228">
        <f>S91+S92</f>
        <v>0</v>
      </c>
      <c r="T93" s="228">
        <f>T91+T92</f>
        <v>0</v>
      </c>
      <c r="U93" s="229">
        <f>U91+U92</f>
        <v>0</v>
      </c>
      <c r="V93" s="225"/>
      <c r="W93" s="192"/>
      <c r="X93" s="192"/>
      <c r="Y93" s="192"/>
      <c r="Z93" s="192"/>
      <c r="AA93" s="192"/>
    </row>
    <row r="94" spans="1:27" ht="15.75" customHeight="1" x14ac:dyDescent="0.25">
      <c r="A94" s="230"/>
      <c r="B94" s="231"/>
      <c r="C94" s="231"/>
      <c r="D94" s="231"/>
      <c r="E94" s="231"/>
      <c r="F94" s="231"/>
      <c r="G94" s="231"/>
      <c r="H94" s="231"/>
      <c r="I94" s="231"/>
      <c r="J94" s="231"/>
      <c r="K94" s="231"/>
      <c r="L94" s="231"/>
      <c r="M94" s="231"/>
      <c r="N94" s="231"/>
      <c r="O94" s="231"/>
      <c r="P94" s="231"/>
      <c r="Q94" s="231"/>
      <c r="R94" s="231"/>
      <c r="S94" s="231"/>
      <c r="T94" s="231"/>
      <c r="U94" s="231"/>
      <c r="V94" s="225"/>
      <c r="W94" s="192"/>
      <c r="X94" s="192"/>
      <c r="Y94" s="192"/>
      <c r="Z94" s="192"/>
      <c r="AA94" s="192"/>
    </row>
    <row r="95" spans="1:27" ht="15.75" hidden="1" customHeight="1" x14ac:dyDescent="0.25">
      <c r="A95" s="232" t="s">
        <v>244</v>
      </c>
      <c r="B95" s="233"/>
      <c r="C95" s="234"/>
      <c r="D95" s="119" t="s">
        <v>245</v>
      </c>
      <c r="E95" s="119" t="s">
        <v>246</v>
      </c>
      <c r="F95" s="231"/>
      <c r="G95" s="231"/>
      <c r="H95" s="231"/>
      <c r="I95" s="231"/>
      <c r="J95" s="231"/>
      <c r="K95" s="231"/>
      <c r="L95" s="231"/>
      <c r="M95" s="231"/>
      <c r="N95" s="231"/>
      <c r="O95" s="231"/>
      <c r="P95" s="231"/>
      <c r="Q95" s="231"/>
      <c r="R95" s="231"/>
      <c r="S95" s="231"/>
      <c r="T95" s="231"/>
      <c r="U95" s="231"/>
      <c r="V95" s="225"/>
      <c r="W95" s="192"/>
      <c r="X95" s="192"/>
      <c r="Y95" s="192"/>
      <c r="Z95" s="192"/>
      <c r="AA95" s="192"/>
    </row>
    <row r="96" spans="1:27" ht="15.75" hidden="1" customHeight="1" x14ac:dyDescent="0.25">
      <c r="A96" s="235"/>
      <c r="B96" s="236" t="s">
        <v>102</v>
      </c>
      <c r="C96" s="237" t="s">
        <v>247</v>
      </c>
      <c r="D96" s="238">
        <f>$K$76</f>
        <v>0</v>
      </c>
      <c r="E96" s="238">
        <f>$U$76</f>
        <v>0</v>
      </c>
      <c r="F96" s="231"/>
      <c r="G96" s="231"/>
      <c r="H96" s="231"/>
      <c r="I96" s="231"/>
      <c r="J96" s="231"/>
      <c r="K96" s="231"/>
      <c r="L96" s="231"/>
      <c r="M96" s="231"/>
      <c r="N96" s="231"/>
      <c r="O96" s="231"/>
      <c r="P96" s="231"/>
      <c r="Q96" s="231"/>
      <c r="R96" s="231"/>
      <c r="S96" s="231"/>
      <c r="T96" s="231"/>
      <c r="U96" s="231"/>
      <c r="V96" s="225"/>
      <c r="W96" s="192"/>
      <c r="X96" s="192"/>
      <c r="Y96" s="192"/>
      <c r="Z96" s="192"/>
      <c r="AA96" s="192"/>
    </row>
    <row r="97" spans="1:27" ht="15.75" hidden="1" customHeight="1" x14ac:dyDescent="0.25">
      <c r="A97" s="235"/>
      <c r="B97" s="239" t="s">
        <v>103</v>
      </c>
      <c r="C97" s="237" t="s">
        <v>247</v>
      </c>
      <c r="D97" s="238">
        <f>$K$75</f>
        <v>0</v>
      </c>
      <c r="E97" s="238">
        <f>$U$75</f>
        <v>0</v>
      </c>
      <c r="F97" s="231"/>
      <c r="G97" s="231"/>
      <c r="H97" s="231"/>
      <c r="I97" s="231"/>
      <c r="J97" s="231"/>
      <c r="K97" s="231"/>
      <c r="L97" s="231"/>
      <c r="M97" s="231"/>
      <c r="N97" s="231"/>
      <c r="O97" s="231"/>
      <c r="P97" s="231"/>
      <c r="Q97" s="231"/>
      <c r="R97" s="231"/>
      <c r="S97" s="231"/>
      <c r="T97" s="231"/>
      <c r="U97" s="231"/>
      <c r="V97" s="225"/>
      <c r="W97" s="192"/>
      <c r="X97" s="192"/>
      <c r="Y97" s="192"/>
      <c r="Z97" s="192"/>
      <c r="AA97" s="192"/>
    </row>
    <row r="98" spans="1:27" ht="15.75" hidden="1" customHeight="1" x14ac:dyDescent="0.25">
      <c r="A98" s="235"/>
      <c r="B98" s="239" t="s">
        <v>248</v>
      </c>
      <c r="C98" s="237" t="s">
        <v>247</v>
      </c>
      <c r="D98" s="238">
        <f>$K$86</f>
        <v>0</v>
      </c>
      <c r="E98" s="238">
        <f>$U$86</f>
        <v>0</v>
      </c>
      <c r="F98" s="231"/>
      <c r="G98" s="231"/>
      <c r="H98" s="231"/>
      <c r="I98" s="231"/>
      <c r="J98" s="231"/>
      <c r="K98" s="231"/>
      <c r="L98" s="231"/>
      <c r="M98" s="231"/>
      <c r="N98" s="231"/>
      <c r="O98" s="231"/>
      <c r="P98" s="231"/>
      <c r="Q98" s="231"/>
      <c r="R98" s="231"/>
      <c r="S98" s="231"/>
      <c r="T98" s="231"/>
      <c r="U98" s="231"/>
      <c r="V98" s="225"/>
      <c r="W98" s="192"/>
      <c r="X98" s="192"/>
      <c r="Y98" s="192"/>
      <c r="Z98" s="192"/>
      <c r="AA98" s="192"/>
    </row>
    <row r="99" spans="1:27" ht="15.75" hidden="1" customHeight="1" x14ac:dyDescent="0.25">
      <c r="A99" s="235"/>
      <c r="B99" s="239" t="s">
        <v>249</v>
      </c>
      <c r="C99" s="237" t="s">
        <v>247</v>
      </c>
      <c r="D99" s="238">
        <f>$K$90</f>
        <v>0</v>
      </c>
      <c r="E99" s="238">
        <f>$U$90</f>
        <v>0</v>
      </c>
      <c r="F99" s="231"/>
      <c r="G99" s="231"/>
      <c r="H99" s="231"/>
      <c r="I99" s="231"/>
      <c r="J99" s="231"/>
      <c r="K99" s="231"/>
      <c r="L99" s="231"/>
      <c r="M99" s="231"/>
      <c r="N99" s="231"/>
      <c r="O99" s="231"/>
      <c r="P99" s="231"/>
      <c r="Q99" s="231"/>
      <c r="R99" s="231"/>
      <c r="S99" s="231"/>
      <c r="T99" s="231"/>
      <c r="U99" s="231"/>
      <c r="V99" s="225"/>
      <c r="W99" s="192"/>
      <c r="X99" s="192"/>
      <c r="Y99" s="192"/>
      <c r="Z99" s="192"/>
      <c r="AA99" s="192"/>
    </row>
    <row r="100" spans="1:27" ht="15.75" hidden="1" customHeight="1" x14ac:dyDescent="0.25">
      <c r="A100" s="235"/>
      <c r="B100" s="239" t="s">
        <v>250</v>
      </c>
      <c r="C100" s="237" t="s">
        <v>247</v>
      </c>
      <c r="D100" s="238">
        <f>$K$94</f>
        <v>0</v>
      </c>
      <c r="E100" s="238">
        <f>$U$94</f>
        <v>0</v>
      </c>
      <c r="F100" s="231"/>
      <c r="G100" s="231"/>
      <c r="H100" s="231"/>
      <c r="I100" s="231"/>
      <c r="J100" s="231"/>
      <c r="K100" s="231"/>
      <c r="L100" s="231"/>
      <c r="M100" s="231"/>
      <c r="N100" s="231"/>
      <c r="O100" s="231"/>
      <c r="P100" s="231"/>
      <c r="Q100" s="231"/>
      <c r="R100" s="231"/>
      <c r="S100" s="231"/>
      <c r="T100" s="231"/>
      <c r="U100" s="231"/>
      <c r="V100" s="225"/>
      <c r="W100" s="192"/>
      <c r="X100" s="192"/>
      <c r="Y100" s="192"/>
      <c r="Z100" s="192"/>
      <c r="AA100" s="192"/>
    </row>
    <row r="101" spans="1:27" s="244" customFormat="1" ht="15.75" hidden="1" customHeight="1" x14ac:dyDescent="0.25">
      <c r="A101" s="240" t="s">
        <v>251</v>
      </c>
      <c r="B101" s="241">
        <v>0.5</v>
      </c>
      <c r="C101" s="241">
        <f>AVERAGE(B68:C68)</f>
        <v>1.5</v>
      </c>
      <c r="D101" s="241">
        <f t="shared" ref="D101:P101" si="26">AVERAGE(C74:D74)</f>
        <v>2.5</v>
      </c>
      <c r="E101" s="241">
        <f t="shared" si="26"/>
        <v>3.5</v>
      </c>
      <c r="F101" s="241">
        <f t="shared" si="26"/>
        <v>4.5</v>
      </c>
      <c r="G101" s="241">
        <f t="shared" si="26"/>
        <v>5.5</v>
      </c>
      <c r="H101" s="241">
        <f t="shared" si="26"/>
        <v>6.5</v>
      </c>
      <c r="I101" s="241">
        <f t="shared" si="26"/>
        <v>7.5</v>
      </c>
      <c r="J101" s="241">
        <f t="shared" si="26"/>
        <v>8.5</v>
      </c>
      <c r="K101" s="241">
        <f t="shared" si="26"/>
        <v>9.5</v>
      </c>
      <c r="L101" s="241">
        <f t="shared" si="26"/>
        <v>10.5</v>
      </c>
      <c r="M101" s="241">
        <f t="shared" si="26"/>
        <v>11.5</v>
      </c>
      <c r="N101" s="241">
        <f t="shared" si="26"/>
        <v>12.5</v>
      </c>
      <c r="O101" s="241">
        <f t="shared" si="26"/>
        <v>13.5</v>
      </c>
      <c r="P101" s="241">
        <f t="shared" si="26"/>
        <v>14.5</v>
      </c>
      <c r="Q101" s="242"/>
      <c r="R101" s="243"/>
      <c r="S101" s="243"/>
      <c r="T101" s="243"/>
      <c r="U101" s="243"/>
      <c r="V101" s="243"/>
      <c r="W101" s="243"/>
      <c r="X101" s="243"/>
      <c r="Y101" s="243"/>
      <c r="Z101" s="243"/>
      <c r="AA101" s="243"/>
    </row>
    <row r="102" spans="1:27" ht="15.75" hidden="1" customHeight="1" x14ac:dyDescent="0.25">
      <c r="A102" s="284" t="s">
        <v>252</v>
      </c>
      <c r="B102" s="285">
        <f t="shared" ref="B102:P102" si="27">B74</f>
        <v>1</v>
      </c>
      <c r="C102" s="285">
        <f t="shared" si="27"/>
        <v>2</v>
      </c>
      <c r="D102" s="285">
        <f t="shared" si="27"/>
        <v>3</v>
      </c>
      <c r="E102" s="285">
        <f t="shared" si="27"/>
        <v>4</v>
      </c>
      <c r="F102" s="285">
        <f t="shared" si="27"/>
        <v>5</v>
      </c>
      <c r="G102" s="285">
        <f t="shared" si="27"/>
        <v>6</v>
      </c>
      <c r="H102" s="285">
        <f t="shared" si="27"/>
        <v>7</v>
      </c>
      <c r="I102" s="285">
        <f t="shared" si="27"/>
        <v>8</v>
      </c>
      <c r="J102" s="285">
        <f t="shared" si="27"/>
        <v>9</v>
      </c>
      <c r="K102" s="285">
        <f t="shared" si="27"/>
        <v>10</v>
      </c>
      <c r="L102" s="285">
        <f t="shared" si="27"/>
        <v>11</v>
      </c>
      <c r="M102" s="285">
        <f t="shared" si="27"/>
        <v>12</v>
      </c>
      <c r="N102" s="285">
        <f t="shared" si="27"/>
        <v>13</v>
      </c>
      <c r="O102" s="285">
        <f t="shared" si="27"/>
        <v>14</v>
      </c>
      <c r="P102" s="285">
        <f t="shared" si="27"/>
        <v>15</v>
      </c>
      <c r="Q102" s="285">
        <f>Q74</f>
        <v>16</v>
      </c>
      <c r="R102" s="285">
        <f>R74</f>
        <v>17</v>
      </c>
      <c r="S102" s="285">
        <f>S74</f>
        <v>18</v>
      </c>
      <c r="T102" s="285">
        <f>T74</f>
        <v>19</v>
      </c>
      <c r="U102" s="285">
        <f>U74</f>
        <v>20</v>
      </c>
      <c r="V102" s="192"/>
      <c r="W102" s="192"/>
      <c r="X102" s="192"/>
      <c r="Y102" s="192"/>
      <c r="Z102" s="192"/>
      <c r="AA102" s="192"/>
    </row>
    <row r="103" spans="1:27" ht="15.75" hidden="1" customHeight="1" x14ac:dyDescent="0.25">
      <c r="A103" s="286" t="s">
        <v>242</v>
      </c>
      <c r="B103" s="223">
        <f t="shared" ref="B103:P103" si="28">B89</f>
        <v>0</v>
      </c>
      <c r="C103" s="223">
        <f t="shared" si="28"/>
        <v>-892.58666666666693</v>
      </c>
      <c r="D103" s="223">
        <f t="shared" si="28"/>
        <v>-892.58666666666693</v>
      </c>
      <c r="E103" s="223">
        <f t="shared" si="28"/>
        <v>-892.58666666666693</v>
      </c>
      <c r="F103" s="223">
        <f t="shared" si="28"/>
        <v>0</v>
      </c>
      <c r="G103" s="223">
        <f t="shared" si="28"/>
        <v>0</v>
      </c>
      <c r="H103" s="223">
        <f t="shared" si="28"/>
        <v>0</v>
      </c>
      <c r="I103" s="223">
        <f t="shared" si="28"/>
        <v>0</v>
      </c>
      <c r="J103" s="223">
        <f t="shared" si="28"/>
        <v>0</v>
      </c>
      <c r="K103" s="223">
        <f t="shared" si="28"/>
        <v>0</v>
      </c>
      <c r="L103" s="223">
        <f t="shared" si="28"/>
        <v>0</v>
      </c>
      <c r="M103" s="223">
        <f t="shared" si="28"/>
        <v>0</v>
      </c>
      <c r="N103" s="223">
        <f t="shared" si="28"/>
        <v>0</v>
      </c>
      <c r="O103" s="223">
        <f t="shared" si="28"/>
        <v>0</v>
      </c>
      <c r="P103" s="223">
        <f t="shared" si="28"/>
        <v>0</v>
      </c>
      <c r="Q103" s="223">
        <f>Q89</f>
        <v>0</v>
      </c>
      <c r="R103" s="223">
        <f>R89</f>
        <v>0</v>
      </c>
      <c r="S103" s="223">
        <f>S89</f>
        <v>0</v>
      </c>
      <c r="T103" s="223">
        <f>T89</f>
        <v>0</v>
      </c>
      <c r="U103" s="223">
        <f>U89</f>
        <v>0</v>
      </c>
      <c r="V103" s="192"/>
    </row>
    <row r="104" spans="1:27" ht="15.75" hidden="1" customHeight="1" x14ac:dyDescent="0.25">
      <c r="A104" s="287" t="s">
        <v>98</v>
      </c>
      <c r="B104" s="219">
        <f>-B87-B88</f>
        <v>0</v>
      </c>
      <c r="C104" s="219">
        <f>-C87-C88</f>
        <v>892.58666666666693</v>
      </c>
      <c r="D104" s="219">
        <f t="shared" ref="D104:P104" si="29">-D87-D88</f>
        <v>892.58666666666693</v>
      </c>
      <c r="E104" s="219">
        <f t="shared" si="29"/>
        <v>892.58666666666693</v>
      </c>
      <c r="F104" s="219">
        <f t="shared" si="29"/>
        <v>0</v>
      </c>
      <c r="G104" s="219">
        <f t="shared" si="29"/>
        <v>0</v>
      </c>
      <c r="H104" s="219">
        <f t="shared" si="29"/>
        <v>0</v>
      </c>
      <c r="I104" s="219">
        <f t="shared" si="29"/>
        <v>0</v>
      </c>
      <c r="J104" s="219">
        <f t="shared" si="29"/>
        <v>0</v>
      </c>
      <c r="K104" s="219">
        <f t="shared" si="29"/>
        <v>0</v>
      </c>
      <c r="L104" s="219">
        <f t="shared" si="29"/>
        <v>0</v>
      </c>
      <c r="M104" s="219">
        <f t="shared" si="29"/>
        <v>0</v>
      </c>
      <c r="N104" s="219">
        <f t="shared" si="29"/>
        <v>0</v>
      </c>
      <c r="O104" s="219">
        <f t="shared" si="29"/>
        <v>0</v>
      </c>
      <c r="P104" s="219">
        <f t="shared" si="29"/>
        <v>0</v>
      </c>
      <c r="Q104" s="219">
        <f>-Q87-Q88</f>
        <v>0</v>
      </c>
      <c r="R104" s="219">
        <f>-R87-R88</f>
        <v>0</v>
      </c>
      <c r="S104" s="219">
        <f>-S87-S88</f>
        <v>0</v>
      </c>
      <c r="T104" s="219">
        <f>-T87-T88</f>
        <v>0</v>
      </c>
      <c r="U104" s="219">
        <f>-U87-U88</f>
        <v>0</v>
      </c>
      <c r="V104" s="192"/>
    </row>
    <row r="105" spans="1:27" s="148" customFormat="1" hidden="1" x14ac:dyDescent="0.25">
      <c r="A105" s="287" t="s">
        <v>97</v>
      </c>
      <c r="B105" s="219">
        <f t="shared" ref="B105:P105" si="30">B90</f>
        <v>0</v>
      </c>
      <c r="C105" s="219">
        <f t="shared" si="30"/>
        <v>0</v>
      </c>
      <c r="D105" s="219">
        <f t="shared" si="30"/>
        <v>0</v>
      </c>
      <c r="E105" s="219">
        <f t="shared" si="30"/>
        <v>0</v>
      </c>
      <c r="F105" s="219">
        <f t="shared" si="30"/>
        <v>0</v>
      </c>
      <c r="G105" s="219">
        <f t="shared" si="30"/>
        <v>0</v>
      </c>
      <c r="H105" s="219">
        <f t="shared" si="30"/>
        <v>0</v>
      </c>
      <c r="I105" s="219">
        <f t="shared" si="30"/>
        <v>0</v>
      </c>
      <c r="J105" s="219">
        <f t="shared" si="30"/>
        <v>0</v>
      </c>
      <c r="K105" s="219">
        <f t="shared" si="30"/>
        <v>0</v>
      </c>
      <c r="L105" s="219">
        <f t="shared" si="30"/>
        <v>0</v>
      </c>
      <c r="M105" s="219">
        <f t="shared" si="30"/>
        <v>0</v>
      </c>
      <c r="N105" s="219">
        <f t="shared" si="30"/>
        <v>0</v>
      </c>
      <c r="O105" s="219">
        <f t="shared" si="30"/>
        <v>0</v>
      </c>
      <c r="P105" s="219">
        <f t="shared" si="30"/>
        <v>0</v>
      </c>
      <c r="Q105" s="219">
        <f>Q90</f>
        <v>0</v>
      </c>
      <c r="R105" s="219">
        <f>R90</f>
        <v>0</v>
      </c>
      <c r="S105" s="219">
        <f>S90</f>
        <v>0</v>
      </c>
      <c r="T105" s="219">
        <f>T90</f>
        <v>0</v>
      </c>
      <c r="U105" s="219">
        <f>U90</f>
        <v>0</v>
      </c>
      <c r="V105" s="192"/>
    </row>
    <row r="106" spans="1:27" s="148" customFormat="1" hidden="1" x14ac:dyDescent="0.25">
      <c r="A106" s="287" t="s">
        <v>96</v>
      </c>
      <c r="B106" s="219">
        <f>IF(SUM($B$92:B92)+SUM($A$106:A106)&gt;0,0,SUM($B$92:B92)-SUM($A$106:A106))</f>
        <v>0</v>
      </c>
      <c r="C106" s="219">
        <f>IF(SUM($B$85:C85)+SUM($A$106:B106)&gt;0,0,SUM($B$85:C85)-SUM($A$106:B106))</f>
        <v>0</v>
      </c>
      <c r="D106" s="219">
        <f>IF(SUM($B$85:D85)+SUM($A$92:C92)&gt;0,0,SUM($B$85:D85)-SUM($A$92:C92))</f>
        <v>0</v>
      </c>
      <c r="E106" s="219">
        <f>IF(SUM($B$85:E85)+SUM($A$92:D92)&gt;0,0,SUM($B$85:E85)-SUM($A$92:D92))</f>
        <v>0</v>
      </c>
      <c r="F106" s="219">
        <f>IF(SUM($B$85:F85)+SUM($A$92:E92)&gt;0,0,SUM($B$85:F85)-SUM($A$92:E92))</f>
        <v>0</v>
      </c>
      <c r="G106" s="219">
        <f>IF(SUM($B$85:G85)+SUM($A$92:F92)&gt;0,0,SUM($B$85:G85)-SUM($A$92:F92))</f>
        <v>0</v>
      </c>
      <c r="H106" s="219">
        <f>IF(SUM($B$85:H85)+SUM($A$92:G92)&gt;0,0,SUM($B$85:H85)-SUM($A$92:G92))</f>
        <v>0</v>
      </c>
      <c r="I106" s="219">
        <f>IF(SUM($B$85:I85)+SUM($A$92:H92)&gt;0,0,SUM($B$85:I85)-SUM($A$92:H92))</f>
        <v>0</v>
      </c>
      <c r="J106" s="219">
        <f>IF(SUM($B$85:J85)+SUM($A$92:I92)&gt;0,0,SUM($B$85:J85)-SUM($A$92:I92))</f>
        <v>0</v>
      </c>
      <c r="K106" s="219">
        <f>IF(SUM($B$85:K85)+SUM($A$92:J92)&gt;0,0,SUM($B$85:K85)-SUM($A$92:J92))</f>
        <v>0</v>
      </c>
      <c r="L106" s="219">
        <f>IF(SUM($B$85:L85)+SUM($A$92:K92)&gt;0,0,SUM($B$85:L85)-SUM($A$92:K92))</f>
        <v>0</v>
      </c>
      <c r="M106" s="219">
        <f>IF(SUM($B$85:M85)+SUM($A$92:L92)&gt;0,0,SUM($B$85:M85)-SUM($A$92:L92))</f>
        <v>0</v>
      </c>
      <c r="N106" s="219">
        <f>IF(SUM($B$85:N85)+SUM($A$92:M92)&gt;0,0,SUM($B$85:N85)-SUM($A$92:M92))</f>
        <v>0</v>
      </c>
      <c r="O106" s="219">
        <f>IF(SUM($B$85:O85)+SUM($A$92:N92)&gt;0,0,SUM($B$85:O85)-SUM($A$92:N92))</f>
        <v>0</v>
      </c>
      <c r="P106" s="219">
        <f>IF(SUM($B$85:P85)+SUM($A$92:O92)&gt;0,0,SUM($B$85:P85)-SUM($A$92:O92))</f>
        <v>0</v>
      </c>
      <c r="Q106" s="219">
        <f>IF(SUM($B$85:Q85)+SUM($A$92:P92)&gt;0,0,SUM($B$85:Q85)-SUM($A$92:P92))</f>
        <v>0</v>
      </c>
      <c r="R106" s="219">
        <f>IF(SUM($B$85:R85)+SUM($A$92:Q92)&gt;0,0,SUM($B$85:R85)-SUM($A$92:Q92))</f>
        <v>0</v>
      </c>
      <c r="S106" s="219">
        <f>IF(SUM($B$85:S85)+SUM($A$92:R92)&gt;0,0,SUM($B$85:S85)-SUM($A$92:R92))</f>
        <v>0</v>
      </c>
      <c r="T106" s="219">
        <f>IF(SUM($B$85:T85)+SUM($A$92:S92)&gt;0,0,SUM($B$85:T85)-SUM($A$92:S92))</f>
        <v>0</v>
      </c>
      <c r="U106" s="219">
        <f>IF(SUM($B$85:U85)+SUM($A$92:T92)&gt;0,0,SUM($B$85:U85)-SUM($A$92:T92))</f>
        <v>0</v>
      </c>
      <c r="V106" s="140"/>
    </row>
    <row r="107" spans="1:27" hidden="1" x14ac:dyDescent="0.25">
      <c r="A107" s="287" t="s">
        <v>95</v>
      </c>
      <c r="B107" s="219">
        <f>IF(((SUM($B$75:B75)+SUM($B$77:B84))+SUM($B$109:B109))&lt;0,((SUM($B$75:B75)+SUM($B$77:B84))+SUM($B$109:B109))*0.2-SUM($A$107:A107),IF(SUM(A$107:$B107)&lt;0,0-SUM(A$107:$B107),0))</f>
        <v>-535.55200000000013</v>
      </c>
      <c r="C107" s="219">
        <f>IF(((SUM($B$68:C68)+SUM($B$70:C77))+SUM($B$102:C102))&lt;0,((SUM($B$68:C68)+SUM($B$70:C77))+SUM($B$102:C102))*0.2-SUM($A$107:B107),IF(SUM(B$107:$B107)&lt;0,0-SUM(B$107:$B107),0))</f>
        <v>535.55200000000013</v>
      </c>
      <c r="D107" s="219">
        <f>IF(((SUM($B$68:D68)+SUM($B$70:D77))+SUM($B$102:D102))&lt;0,((SUM($B$68:D68)+SUM($B$70:D77))+SUM($B$102:D102))*0.2-SUM($A$93:C93),IF(SUM($B$93:C93)&lt;0,0-SUM($B$93:C93),0))</f>
        <v>714.06933333333359</v>
      </c>
      <c r="E107" s="219">
        <f>IF(((SUM($B$68:E68)+SUM($B$70:E77))+SUM($B$102:E102))&lt;0,((SUM($B$68:E68)+SUM($B$70:E77))+SUM($B$102:E102))*0.2-SUM($A$93:D93),IF(SUM($B$93:D93)&lt;0,0-SUM($B$93:D93),0))</f>
        <v>1428.1386666666672</v>
      </c>
      <c r="F107" s="219">
        <f>IF(((SUM($B$68:F68)+SUM($B$70:F77))+SUM($B$102:F102))&lt;0,((SUM($B$68:F68)+SUM($B$70:F77))+SUM($B$102:F102))*0.2-SUM($A$93:E93),IF(SUM($B$93:E93)&lt;0,0-SUM($B$93:E93),0))</f>
        <v>2142.2080000000005</v>
      </c>
      <c r="G107" s="219">
        <f>IF(((SUM($B$68:G68)+SUM($B$70:G77))+SUM($B$102:G102))&lt;0,((SUM($B$68:G68)+SUM($B$70:G77))+SUM($B$102:G102))*0.2-SUM($A$93:F93),IF(SUM($B$93:F93)&lt;0,0-SUM($B$93:F93),0))</f>
        <v>2142.2080000000005</v>
      </c>
      <c r="H107" s="219">
        <f>IF(((SUM($B$68:H68)+SUM($B$70:H77))+SUM($B$102:H102))&lt;0,((SUM($B$68:H68)+SUM($B$70:H77))+SUM($B$102:H102))*0.2-SUM($A$93:G93),IF(SUM($B$93:G93)&lt;0,0-SUM($B$93:G93),0))</f>
        <v>2142.2080000000005</v>
      </c>
      <c r="I107" s="219">
        <f>IF(((SUM($B$68:I68)+SUM($B$70:I77))+SUM($B$102:I102))&lt;0,((SUM($B$68:I68)+SUM($B$70:I77))+SUM($B$102:I102))*0.2-SUM($A$93:H93),IF(SUM($B$93:H93)&lt;0,0-SUM($B$93:H93),0))</f>
        <v>2142.2080000000005</v>
      </c>
      <c r="J107" s="219">
        <f>IF(((SUM($B$68:J68)+SUM($B$70:J77))+SUM($B$102:J102))&lt;0,((SUM($B$68:J68)+SUM($B$70:J77))+SUM($B$102:J102))*0.2-SUM($A$93:I93),IF(SUM($B$93:I93)&lt;0,0-SUM($B$93:I93),0))</f>
        <v>2142.2080000000005</v>
      </c>
      <c r="K107" s="219">
        <f>IF(((SUM($B$68:K68)+SUM($B$70:K77))+SUM($B$102:K102))&lt;0,((SUM($B$68:K68)+SUM($B$70:K77))+SUM($B$102:K102))*0.2-SUM($A$93:J93),IF(SUM($B$93:J93)&lt;0,0-SUM($B$93:J93),0))</f>
        <v>2142.2080000000005</v>
      </c>
      <c r="L107" s="219">
        <f>IF(((SUM($B$68:L68)+SUM($B$70:L77))+SUM($B$102:L102))&lt;0,((SUM($B$68:L68)+SUM($B$70:L77))+SUM($B$102:L102))*0.2-SUM($A$93:K93),IF(SUM($B$93:K93)&lt;0,0-SUM($B$93:K93),0))</f>
        <v>2142.2080000000005</v>
      </c>
      <c r="M107" s="219">
        <f>IF(((SUM($B$68:M68)+SUM($B$70:M77))+SUM($B$102:M102))&lt;0,((SUM($B$68:M68)+SUM($B$70:M77))+SUM($B$102:M102))*0.2-SUM($A$93:L93),IF(SUM($B$93:L93)&lt;0,0-SUM($B$93:L93),0))</f>
        <v>2142.2080000000005</v>
      </c>
      <c r="N107" s="219">
        <f>IF(((SUM($B$68:N68)+SUM($B$70:N77))+SUM($B$102:N102))&lt;0,((SUM($B$68:N68)+SUM($B$70:N77))+SUM($B$102:N102))*0.2-SUM($A$93:M93),IF(SUM($B$93:M93)&lt;0,0-SUM($B$93:M93),0))</f>
        <v>2142.2080000000005</v>
      </c>
      <c r="O107" s="219">
        <f>IF(((SUM($B$68:O68)+SUM($B$70:O77))+SUM($B$102:O102))&lt;0,((SUM($B$68:O68)+SUM($B$70:O77))+SUM($B$102:O102))*0.2-SUM($A$93:N93),IF(SUM($B$93:N93)&lt;0,0-SUM($B$93:N93),0))</f>
        <v>2142.2080000000005</v>
      </c>
      <c r="P107" s="219">
        <f>IF(((SUM($B$68:P68)+SUM($B$70:P77))+SUM($B$102:P102))&lt;0,((SUM($B$68:P68)+SUM($B$70:P77))+SUM($B$102:P102))*0.2-SUM($A$93:O93),IF(SUM($B$93:O93)&lt;0,0-SUM($B$93:O93),0))</f>
        <v>2142.2080000000005</v>
      </c>
      <c r="Q107" s="219">
        <f>IF(((SUM($B$68:Q68)+SUM($B$70:Q77))+SUM($B$102:Q102))&lt;0,((SUM($B$68:Q68)+SUM($B$70:Q77))+SUM($B$102:Q102))*0.2-SUM($A$93:P93),IF(SUM($B$93:P93)&lt;0,0-SUM($B$93:P93),0))</f>
        <v>2142.2080000000005</v>
      </c>
      <c r="R107" s="219">
        <f>IF(((SUM($B$68:R68)+SUM($B$70:R77))+SUM($B$102:R102))&lt;0,((SUM($B$68:R68)+SUM($B$70:R77))+SUM($B$102:R102))*0.2-SUM($A$93:Q93),IF(SUM($B$93:Q93)&lt;0,0-SUM($B$93:Q93),0))</f>
        <v>2142.2080000000005</v>
      </c>
      <c r="S107" s="219">
        <f>IF(((SUM($B$68:S68)+SUM($B$70:S77))+SUM($B$102:S102))&lt;0,((SUM($B$68:S68)+SUM($B$70:S77))+SUM($B$102:S102))*0.2-SUM($A$93:R93),IF(SUM($B$93:R93)&lt;0,0-SUM($B$93:R93),0))</f>
        <v>2142.2080000000005</v>
      </c>
      <c r="T107" s="219">
        <f>IF(((SUM($B$68:T68)+SUM($B$70:T77))+SUM($B$102:T102))&lt;0,((SUM($B$68:T68)+SUM($B$70:T77))+SUM($B$102:T102))*0.2-SUM($A$93:S93),IF(SUM($B$93:S93)&lt;0,0-SUM($B$93:S93),0))</f>
        <v>2142.2080000000005</v>
      </c>
      <c r="U107" s="219">
        <f>IF(((SUM($B$68:U68)+SUM($B$70:U77))+SUM($B$102:U102))&lt;0,((SUM($B$68:U68)+SUM($B$70:U77))+SUM($B$102:U102))*0.2-SUM($A$93:T93),IF(SUM($B$93:T93)&lt;0,0-SUM($B$93:T93),0))</f>
        <v>2142.2080000000005</v>
      </c>
    </row>
    <row r="108" spans="1:27" s="148" customFormat="1" hidden="1" x14ac:dyDescent="0.25">
      <c r="A108" s="287" t="s">
        <v>94</v>
      </c>
      <c r="B108" s="219">
        <f>-B75*($B$52)</f>
        <v>0</v>
      </c>
      <c r="C108" s="219">
        <f t="shared" ref="C108:P108" si="31">-(C75-B75)*$B$52</f>
        <v>0</v>
      </c>
      <c r="D108" s="219">
        <f t="shared" si="31"/>
        <v>0</v>
      </c>
      <c r="E108" s="219">
        <f t="shared" si="31"/>
        <v>0</v>
      </c>
      <c r="F108" s="219">
        <f t="shared" si="31"/>
        <v>0</v>
      </c>
      <c r="G108" s="219">
        <f t="shared" si="31"/>
        <v>0</v>
      </c>
      <c r="H108" s="219">
        <f t="shared" si="31"/>
        <v>0</v>
      </c>
      <c r="I108" s="219">
        <f t="shared" si="31"/>
        <v>0</v>
      </c>
      <c r="J108" s="219">
        <f t="shared" si="31"/>
        <v>0</v>
      </c>
      <c r="K108" s="219">
        <f t="shared" si="31"/>
        <v>0</v>
      </c>
      <c r="L108" s="219">
        <f t="shared" si="31"/>
        <v>0</v>
      </c>
      <c r="M108" s="219">
        <f t="shared" si="31"/>
        <v>0</v>
      </c>
      <c r="N108" s="219">
        <f t="shared" si="31"/>
        <v>0</v>
      </c>
      <c r="O108" s="219">
        <f t="shared" si="31"/>
        <v>0</v>
      </c>
      <c r="P108" s="219">
        <f t="shared" si="31"/>
        <v>0</v>
      </c>
      <c r="Q108" s="219">
        <f>-(Q75-P75)*$B$52</f>
        <v>0</v>
      </c>
      <c r="R108" s="219">
        <f>-(R75-Q75)*$B$52</f>
        <v>0</v>
      </c>
      <c r="S108" s="219">
        <f>-(S75-R75)*$B$52</f>
        <v>0</v>
      </c>
      <c r="T108" s="219">
        <f>-(T75-S75)*$B$52</f>
        <v>0</v>
      </c>
      <c r="U108" s="219">
        <f>-(U75-T75)*$B$52</f>
        <v>0</v>
      </c>
    </row>
    <row r="109" spans="1:27" s="148" customFormat="1" hidden="1" x14ac:dyDescent="0.25">
      <c r="A109" s="287" t="s">
        <v>93</v>
      </c>
      <c r="B109" s="219">
        <f>-($B$18+$B$25)</f>
        <v>-2677.7600000000007</v>
      </c>
      <c r="C109" s="219"/>
      <c r="D109" s="219"/>
      <c r="E109" s="219"/>
      <c r="F109" s="219"/>
      <c r="G109" s="219"/>
      <c r="H109" s="219"/>
      <c r="I109" s="219"/>
      <c r="J109" s="219"/>
      <c r="K109" s="219"/>
      <c r="L109" s="219"/>
      <c r="M109" s="219"/>
      <c r="N109" s="219"/>
      <c r="O109" s="219"/>
      <c r="P109" s="219"/>
      <c r="Q109" s="219"/>
      <c r="R109" s="219"/>
      <c r="S109" s="219"/>
      <c r="T109" s="219"/>
      <c r="U109" s="219"/>
    </row>
    <row r="110" spans="1:27" s="148" customFormat="1" hidden="1" x14ac:dyDescent="0.25">
      <c r="A110" s="287" t="s">
        <v>92</v>
      </c>
      <c r="B110" s="219">
        <f t="shared" ref="B110:P110" si="32">B70-B71</f>
        <v>0</v>
      </c>
      <c r="C110" s="219">
        <f t="shared" si="32"/>
        <v>0</v>
      </c>
      <c r="D110" s="219">
        <f t="shared" si="32"/>
        <v>0</v>
      </c>
      <c r="E110" s="219">
        <f t="shared" si="32"/>
        <v>0</v>
      </c>
      <c r="F110" s="219">
        <f t="shared" si="32"/>
        <v>0</v>
      </c>
      <c r="G110" s="219">
        <f t="shared" si="32"/>
        <v>0</v>
      </c>
      <c r="H110" s="219">
        <f t="shared" si="32"/>
        <v>0</v>
      </c>
      <c r="I110" s="219">
        <f t="shared" si="32"/>
        <v>0</v>
      </c>
      <c r="J110" s="219">
        <f t="shared" si="32"/>
        <v>0</v>
      </c>
      <c r="K110" s="219">
        <f t="shared" si="32"/>
        <v>0</v>
      </c>
      <c r="L110" s="219">
        <f t="shared" si="32"/>
        <v>0</v>
      </c>
      <c r="M110" s="219">
        <f t="shared" si="32"/>
        <v>0</v>
      </c>
      <c r="N110" s="219">
        <f t="shared" si="32"/>
        <v>0</v>
      </c>
      <c r="O110" s="219">
        <f t="shared" si="32"/>
        <v>0</v>
      </c>
      <c r="P110" s="219">
        <f t="shared" si="32"/>
        <v>0</v>
      </c>
      <c r="Q110" s="219">
        <f>Q70-Q71</f>
        <v>0</v>
      </c>
      <c r="R110" s="219">
        <f>R70-R71</f>
        <v>0</v>
      </c>
      <c r="S110" s="219">
        <f>S70-S71</f>
        <v>0</v>
      </c>
      <c r="T110" s="219">
        <f>T70-T71</f>
        <v>0</v>
      </c>
      <c r="U110" s="219">
        <f>U70-U71</f>
        <v>0</v>
      </c>
      <c r="V110" s="140"/>
    </row>
    <row r="111" spans="1:27" s="148" customFormat="1" ht="14.25" hidden="1" x14ac:dyDescent="0.25">
      <c r="A111" s="286" t="s">
        <v>91</v>
      </c>
      <c r="B111" s="223">
        <f t="shared" ref="B111:P111" si="33">SUM(B103:B110)</f>
        <v>-3213.3120000000008</v>
      </c>
      <c r="C111" s="223">
        <f t="shared" si="33"/>
        <v>535.55200000000013</v>
      </c>
      <c r="D111" s="223">
        <f t="shared" si="33"/>
        <v>714.06933333333359</v>
      </c>
      <c r="E111" s="223">
        <f t="shared" si="33"/>
        <v>1428.1386666666672</v>
      </c>
      <c r="F111" s="223">
        <f t="shared" si="33"/>
        <v>2142.2080000000005</v>
      </c>
      <c r="G111" s="223">
        <f t="shared" si="33"/>
        <v>2142.2080000000005</v>
      </c>
      <c r="H111" s="223">
        <f t="shared" si="33"/>
        <v>2142.2080000000005</v>
      </c>
      <c r="I111" s="223">
        <f t="shared" si="33"/>
        <v>2142.2080000000005</v>
      </c>
      <c r="J111" s="223">
        <f t="shared" si="33"/>
        <v>2142.2080000000005</v>
      </c>
      <c r="K111" s="223">
        <f t="shared" si="33"/>
        <v>2142.2080000000005</v>
      </c>
      <c r="L111" s="223">
        <f t="shared" si="33"/>
        <v>2142.2080000000005</v>
      </c>
      <c r="M111" s="223">
        <f t="shared" si="33"/>
        <v>2142.2080000000005</v>
      </c>
      <c r="N111" s="223">
        <f t="shared" si="33"/>
        <v>2142.2080000000005</v>
      </c>
      <c r="O111" s="223">
        <f t="shared" si="33"/>
        <v>2142.2080000000005</v>
      </c>
      <c r="P111" s="223">
        <f t="shared" si="33"/>
        <v>2142.2080000000005</v>
      </c>
      <c r="Q111" s="223">
        <f>SUM(Q103:Q110)</f>
        <v>2142.2080000000005</v>
      </c>
      <c r="R111" s="223">
        <f>SUM(R103:R110)</f>
        <v>2142.2080000000005</v>
      </c>
      <c r="S111" s="223">
        <f>SUM(S103:S110)</f>
        <v>2142.2080000000005</v>
      </c>
      <c r="T111" s="223">
        <f>SUM(T103:T110)</f>
        <v>2142.2080000000005</v>
      </c>
      <c r="U111" s="223">
        <f>SUM(U103:U110)</f>
        <v>2142.2080000000005</v>
      </c>
    </row>
    <row r="112" spans="1:27" s="148" customFormat="1" ht="14.25" hidden="1" x14ac:dyDescent="0.25">
      <c r="A112" s="286" t="s">
        <v>253</v>
      </c>
      <c r="B112" s="223">
        <f>SUM($B$111:B111)</f>
        <v>-3213.3120000000008</v>
      </c>
      <c r="C112" s="223">
        <f>SUM($B$104:C104)</f>
        <v>892.58666666666693</v>
      </c>
      <c r="D112" s="223">
        <f>SUM($B$104:D104)</f>
        <v>1785.1733333333339</v>
      </c>
      <c r="E112" s="223">
        <f>SUM($B$104:E104)</f>
        <v>2677.7600000000007</v>
      </c>
      <c r="F112" s="223">
        <f>SUM($B$104:F104)</f>
        <v>2677.7600000000007</v>
      </c>
      <c r="G112" s="223">
        <f>SUM($B$104:G104)</f>
        <v>2677.7600000000007</v>
      </c>
      <c r="H112" s="223">
        <f>SUM($B$104:H104)</f>
        <v>2677.7600000000007</v>
      </c>
      <c r="I112" s="223">
        <f>SUM($B$104:I104)</f>
        <v>2677.7600000000007</v>
      </c>
      <c r="J112" s="223">
        <f>SUM($B$104:J104)</f>
        <v>2677.7600000000007</v>
      </c>
      <c r="K112" s="223">
        <f>SUM($B$104:K104)</f>
        <v>2677.7600000000007</v>
      </c>
      <c r="L112" s="223">
        <f>SUM($B$104:L104)</f>
        <v>2677.7600000000007</v>
      </c>
      <c r="M112" s="223">
        <f>SUM($B$104:M104)</f>
        <v>2677.7600000000007</v>
      </c>
      <c r="N112" s="223">
        <f>SUM($B$104:N104)</f>
        <v>2677.7600000000007</v>
      </c>
      <c r="O112" s="223">
        <f>SUM($B$104:O104)</f>
        <v>2677.7600000000007</v>
      </c>
      <c r="P112" s="223">
        <f>SUM($B$104:P104)</f>
        <v>2677.7600000000007</v>
      </c>
      <c r="Q112" s="223">
        <f>SUM($B$104:Q104)</f>
        <v>2677.7600000000007</v>
      </c>
      <c r="R112" s="223">
        <f>SUM($B$104:R104)</f>
        <v>2677.7600000000007</v>
      </c>
      <c r="S112" s="223">
        <f>SUM($B$104:S104)</f>
        <v>2677.7600000000007</v>
      </c>
      <c r="T112" s="223">
        <f>SUM($B$104:T104)</f>
        <v>2677.7600000000007</v>
      </c>
      <c r="U112" s="223">
        <f>SUM($B$104:U104)</f>
        <v>2677.7600000000007</v>
      </c>
    </row>
    <row r="113" spans="1:22" hidden="1" x14ac:dyDescent="0.25">
      <c r="A113" s="287" t="s">
        <v>90</v>
      </c>
      <c r="B113" s="245">
        <f t="shared" ref="B113:P113" si="34">1/POWER((1+$B$60),B101)</f>
        <v>0.94915799575249904</v>
      </c>
      <c r="C113" s="245">
        <f t="shared" si="34"/>
        <v>0.85509729347071961</v>
      </c>
      <c r="D113" s="245">
        <f t="shared" si="34"/>
        <v>0.77035792204569342</v>
      </c>
      <c r="E113" s="245">
        <f t="shared" si="34"/>
        <v>0.69401614598711103</v>
      </c>
      <c r="F113" s="245">
        <f t="shared" si="34"/>
        <v>0.62523977115955953</v>
      </c>
      <c r="G113" s="245">
        <f t="shared" si="34"/>
        <v>0.56327907311672021</v>
      </c>
      <c r="H113" s="245">
        <f t="shared" si="34"/>
        <v>0.50745862442947753</v>
      </c>
      <c r="I113" s="245">
        <f t="shared" si="34"/>
        <v>0.45716993191844818</v>
      </c>
      <c r="J113" s="245">
        <f t="shared" si="34"/>
        <v>0.41186480353013355</v>
      </c>
      <c r="K113" s="245">
        <f t="shared" si="34"/>
        <v>0.37104937254966985</v>
      </c>
      <c r="L113" s="245">
        <f t="shared" si="34"/>
        <v>0.33427871400871156</v>
      </c>
      <c r="M113" s="245">
        <f t="shared" si="34"/>
        <v>0.30115199460244274</v>
      </c>
      <c r="N113" s="245">
        <f t="shared" si="34"/>
        <v>0.27130810324544391</v>
      </c>
      <c r="O113" s="245">
        <f t="shared" si="34"/>
        <v>0.24442171463553505</v>
      </c>
      <c r="P113" s="245">
        <f t="shared" si="34"/>
        <v>0.22019974291489644</v>
      </c>
      <c r="Q113" s="245">
        <f>1/POWER((1+$B$60),Q101)</f>
        <v>1</v>
      </c>
      <c r="R113" s="245">
        <f>1/POWER((1+$B$60),R101)</f>
        <v>1</v>
      </c>
      <c r="S113" s="245">
        <f>1/POWER((1+$B$60),S101)</f>
        <v>1</v>
      </c>
      <c r="T113" s="245">
        <f>1/POWER((1+$B$60),T101)</f>
        <v>1</v>
      </c>
      <c r="U113" s="245">
        <f>1/POWER((1+$B$60),U101)</f>
        <v>1</v>
      </c>
      <c r="V113" s="148"/>
    </row>
    <row r="114" spans="1:22" hidden="1" outlineLevel="1" x14ac:dyDescent="0.25">
      <c r="A114" s="284" t="s">
        <v>254</v>
      </c>
      <c r="B114" s="223">
        <f>B111*B113</f>
        <v>-3049.940777647455</v>
      </c>
      <c r="C114" s="223">
        <f t="shared" ref="C114:P114" si="35">C111*C113</f>
        <v>457.94906571283093</v>
      </c>
      <c r="D114" s="223">
        <f t="shared" si="35"/>
        <v>550.08896782322051</v>
      </c>
      <c r="E114" s="223">
        <f t="shared" si="35"/>
        <v>991.1512933751718</v>
      </c>
      <c r="F114" s="223">
        <f t="shared" si="35"/>
        <v>1339.3936396961781</v>
      </c>
      <c r="G114" s="223">
        <f t="shared" si="35"/>
        <v>1206.6609366632233</v>
      </c>
      <c r="H114" s="223">
        <f t="shared" si="35"/>
        <v>1087.0819249218225</v>
      </c>
      <c r="I114" s="223">
        <f t="shared" si="35"/>
        <v>979.35308551515527</v>
      </c>
      <c r="J114" s="223">
        <f t="shared" si="35"/>
        <v>882.30007704068055</v>
      </c>
      <c r="K114" s="223">
        <f t="shared" si="35"/>
        <v>794.8649342708834</v>
      </c>
      <c r="L114" s="223">
        <f t="shared" si="35"/>
        <v>716.0945353791742</v>
      </c>
      <c r="M114" s="223">
        <f t="shared" si="35"/>
        <v>645.13021205330983</v>
      </c>
      <c r="N114" s="223">
        <f t="shared" si="35"/>
        <v>581.19838923721602</v>
      </c>
      <c r="O114" s="223">
        <f t="shared" si="35"/>
        <v>523.60215246596044</v>
      </c>
      <c r="P114" s="223">
        <f t="shared" si="35"/>
        <v>471.71365087023457</v>
      </c>
      <c r="Q114" s="223">
        <f>Q111*Q113</f>
        <v>2142.2080000000005</v>
      </c>
      <c r="R114" s="223">
        <f>R111*R113</f>
        <v>2142.2080000000005</v>
      </c>
      <c r="S114" s="223">
        <f>S111*S113</f>
        <v>2142.2080000000005</v>
      </c>
      <c r="T114" s="223">
        <f>T111*T113</f>
        <v>2142.2080000000005</v>
      </c>
      <c r="U114" s="223">
        <f>U111*U113</f>
        <v>2142.2080000000005</v>
      </c>
      <c r="V114" s="148"/>
    </row>
    <row r="115" spans="1:22" s="139" customFormat="1" hidden="1" outlineLevel="1" x14ac:dyDescent="0.25">
      <c r="A115" s="284" t="s">
        <v>255</v>
      </c>
      <c r="B115" s="223">
        <f>SUM($B$114:B114)</f>
        <v>-3049.940777647455</v>
      </c>
      <c r="C115" s="223">
        <f>SUM($B$107:C107)</f>
        <v>0</v>
      </c>
      <c r="D115" s="223">
        <f>SUM($B$107:D107)</f>
        <v>714.06933333333359</v>
      </c>
      <c r="E115" s="223">
        <f>SUM($B$107:E107)</f>
        <v>2142.2080000000005</v>
      </c>
      <c r="F115" s="223">
        <f>SUM($B$107:F107)</f>
        <v>4284.4160000000011</v>
      </c>
      <c r="G115" s="223">
        <f>SUM($B$107:G107)</f>
        <v>6426.6240000000016</v>
      </c>
      <c r="H115" s="223">
        <f>SUM($B$107:H107)</f>
        <v>8568.8320000000022</v>
      </c>
      <c r="I115" s="223">
        <f>SUM($B$107:I107)</f>
        <v>10711.040000000003</v>
      </c>
      <c r="J115" s="223">
        <f>SUM($B$107:J107)</f>
        <v>12853.248000000003</v>
      </c>
      <c r="K115" s="223">
        <f>SUM($B$107:K107)</f>
        <v>14995.456000000004</v>
      </c>
      <c r="L115" s="223">
        <f>SUM($B$107:L107)</f>
        <v>17137.664000000004</v>
      </c>
      <c r="M115" s="223">
        <f>SUM($B$107:M107)</f>
        <v>19279.872000000003</v>
      </c>
      <c r="N115" s="223">
        <f>SUM($B$107:N107)</f>
        <v>21422.080000000002</v>
      </c>
      <c r="O115" s="223">
        <f>SUM($B$107:O107)</f>
        <v>23564.288</v>
      </c>
      <c r="P115" s="223">
        <f>SUM($B$107:P107)</f>
        <v>25706.495999999999</v>
      </c>
      <c r="Q115" s="223">
        <f>SUM($B$107:Q107)</f>
        <v>27848.703999999998</v>
      </c>
      <c r="R115" s="223">
        <f>SUM($B$107:R107)</f>
        <v>29990.911999999997</v>
      </c>
      <c r="S115" s="223">
        <f>SUM($B$107:S107)</f>
        <v>32133.119999999995</v>
      </c>
      <c r="T115" s="223">
        <f>SUM($B$107:T107)</f>
        <v>34275.327999999994</v>
      </c>
      <c r="U115" s="223">
        <f>SUM($B$107:U107)</f>
        <v>36417.535999999993</v>
      </c>
      <c r="V115" s="148"/>
    </row>
    <row r="116" spans="1:22" hidden="1" outlineLevel="1" x14ac:dyDescent="0.25">
      <c r="A116" s="284" t="s">
        <v>256</v>
      </c>
      <c r="B116" s="246">
        <f>IF((ISERR(IRR($B$111:B111))),0,IF(IRR($B$111:B111)&lt;0,0,IRR($B$111:B111)))</f>
        <v>0</v>
      </c>
      <c r="C116" s="246">
        <f>IF((ISERR(IRR($B$104:C104))),0,IF(IRR($B$104:C104)&lt;0,0,IRR($B$104:C104)))</f>
        <v>0</v>
      </c>
      <c r="D116" s="246">
        <f>IF((ISERR(IRR($B$104:D104))),0,IF(IRR($B$104:D104)&lt;0,0,IRR($B$104:D104)))</f>
        <v>0</v>
      </c>
      <c r="E116" s="246">
        <f>IF((ISERR(IRR($B$104:E104))),0,IF(IRR($B$104:E104)&lt;0,0,IRR($B$104:E104)))</f>
        <v>0</v>
      </c>
      <c r="F116" s="246">
        <f>IF((ISERR(IRR($B$104:F104))),0,IF(IRR($B$104:F104)&lt;0,0,IRR($B$104:F104)))</f>
        <v>0</v>
      </c>
      <c r="G116" s="246">
        <f>IF((ISERR(IRR($B$104:G104))),0,IF(IRR($B$104:G104)&lt;0,0,IRR($B$104:G104)))</f>
        <v>0</v>
      </c>
      <c r="H116" s="246">
        <f>IF((ISERR(IRR($B$104:H104))),0,IF(IRR($B$104:H104)&lt;0,0,IRR($B$104:H104)))</f>
        <v>0</v>
      </c>
      <c r="I116" s="246">
        <f>IF((ISERR(IRR($B$104:I104))),0,IF(IRR($B$104:I104)&lt;0,0,IRR($B$104:I104)))</f>
        <v>0</v>
      </c>
      <c r="J116" s="246">
        <f>IF((ISERR(IRR($B$104:J104))),0,IF(IRR($B$104:J104)&lt;0,0,IRR($B$104:J104)))</f>
        <v>0</v>
      </c>
      <c r="K116" s="246">
        <f>IF((ISERR(IRR($B$104:K104))),0,IF(IRR($B$104:K104)&lt;0,0,IRR($B$104:K104)))</f>
        <v>0</v>
      </c>
      <c r="L116" s="246">
        <f>IF((ISERR(IRR($B$104:L104))),0,IF(IRR($B$104:L104)&lt;0,0,IRR($B$104:L104)))</f>
        <v>0</v>
      </c>
      <c r="M116" s="246">
        <f>IF((ISERR(IRR($B$104:M104))),0,IF(IRR($B$104:M104)&lt;0,0,IRR($B$104:M104)))</f>
        <v>0</v>
      </c>
      <c r="N116" s="246">
        <f>IF((ISERR(IRR($B$104:N104))),0,IF(IRR($B$104:N104)&lt;0,0,IRR($B$104:N104)))</f>
        <v>0</v>
      </c>
      <c r="O116" s="246">
        <f>IF((ISERR(IRR($B$104:O104))),0,IF(IRR($B$104:O104)&lt;0,0,IRR($B$104:O104)))</f>
        <v>0</v>
      </c>
      <c r="P116" s="246">
        <f>IF((ISERR(IRR($B$104:P104))),0,IF(IRR($B$104:P104)&lt;0,0,IRR($B$104:P104)))</f>
        <v>0</v>
      </c>
      <c r="Q116" s="246">
        <f>IF((ISERR(IRR($B$104:Q104))),0,IF(IRR($B$104:Q104)&lt;0,0,IRR($B$104:Q104)))</f>
        <v>0</v>
      </c>
      <c r="R116" s="246">
        <f>IF((ISERR(IRR($B$104:R104))),0,IF(IRR($B$104:R104)&lt;0,0,IRR($B$104:R104)))</f>
        <v>0</v>
      </c>
      <c r="S116" s="246">
        <f>IF((ISERR(IRR($B$104:S104))),0,IF(IRR($B$104:S104)&lt;0,0,IRR($B$104:S104)))</f>
        <v>0</v>
      </c>
      <c r="T116" s="246">
        <f>IF((ISERR(IRR($B$104:T104))),0,IF(IRR($B$104:T104)&lt;0,0,IRR($B$104:T104)))</f>
        <v>0</v>
      </c>
      <c r="U116" s="246">
        <f>IF((ISERR(IRR($B$104:U104))),0,IF(IRR($B$104:U104)&lt;0,0,IRR($B$104:U104)))</f>
        <v>0</v>
      </c>
    </row>
    <row r="117" spans="1:22" hidden="1" outlineLevel="1" x14ac:dyDescent="0.25">
      <c r="A117" s="284" t="s">
        <v>257</v>
      </c>
      <c r="B117" s="247">
        <f>IF(AND(B112&gt;0,A112&lt;0),(B102-(B112/(B112-A112))),0)</f>
        <v>0</v>
      </c>
      <c r="C117" s="247">
        <f>IF(AND(C112&gt;0,B112&lt;0),(C102-(C112/(C112-B112))),0)</f>
        <v>1.7826086956521738</v>
      </c>
      <c r="D117" s="247">
        <f t="shared" ref="D117:P117" si="36">IF(AND(D112&gt;0,C112&lt;0),(D102-(D112/(D112-C112))),0)</f>
        <v>0</v>
      </c>
      <c r="E117" s="247">
        <f t="shared" si="36"/>
        <v>0</v>
      </c>
      <c r="F117" s="247">
        <f t="shared" si="36"/>
        <v>0</v>
      </c>
      <c r="G117" s="247">
        <f t="shared" si="36"/>
        <v>0</v>
      </c>
      <c r="H117" s="247">
        <f t="shared" si="36"/>
        <v>0</v>
      </c>
      <c r="I117" s="247">
        <f t="shared" si="36"/>
        <v>0</v>
      </c>
      <c r="J117" s="247">
        <f t="shared" si="36"/>
        <v>0</v>
      </c>
      <c r="K117" s="247">
        <f t="shared" si="36"/>
        <v>0</v>
      </c>
      <c r="L117" s="247">
        <f t="shared" si="36"/>
        <v>0</v>
      </c>
      <c r="M117" s="247">
        <f t="shared" si="36"/>
        <v>0</v>
      </c>
      <c r="N117" s="247">
        <f t="shared" si="36"/>
        <v>0</v>
      </c>
      <c r="O117" s="247">
        <f t="shared" si="36"/>
        <v>0</v>
      </c>
      <c r="P117" s="247">
        <f t="shared" si="36"/>
        <v>0</v>
      </c>
      <c r="Q117" s="247">
        <f>IF(AND(Q112&gt;0,P112&lt;0),(Q102-(Q112/(Q112-P112))),0)</f>
        <v>0</v>
      </c>
      <c r="R117" s="247">
        <f>IF(AND(R112&gt;0,Q112&lt;0),(R102-(R112/(R112-Q112))),0)</f>
        <v>0</v>
      </c>
      <c r="S117" s="247">
        <f>IF(AND(S112&gt;0,R112&lt;0),(S102-(S112/(S112-R112))),0)</f>
        <v>0</v>
      </c>
      <c r="T117" s="247">
        <f>IF(AND(T112&gt;0,S112&lt;0),(T102-(T112/(T112-S112))),0)</f>
        <v>0</v>
      </c>
      <c r="U117" s="247">
        <f>IF(AND(U112&gt;0,T112&lt;0),(U102-(U112/(U112-T112))),0)</f>
        <v>0</v>
      </c>
    </row>
    <row r="118" spans="1:22" hidden="1" outlineLevel="1" x14ac:dyDescent="0.25">
      <c r="A118" s="284" t="s">
        <v>258</v>
      </c>
      <c r="B118" s="247">
        <f>IF(AND(B115&gt;0,A115&lt;0),(B102-(B115/(B115-A115))),0)</f>
        <v>0</v>
      </c>
      <c r="C118" s="247">
        <f>IF(AND(C115&gt;0,B115&lt;0),(C102-(C115/(C115-B115))),0)</f>
        <v>0</v>
      </c>
      <c r="D118" s="247">
        <f t="shared" ref="D118:P118" si="37">IF(AND(D115&gt;0,C115&lt;0),(D102-(D115/(D115-C115))),0)</f>
        <v>0</v>
      </c>
      <c r="E118" s="247">
        <f t="shared" si="37"/>
        <v>0</v>
      </c>
      <c r="F118" s="247">
        <f t="shared" si="37"/>
        <v>0</v>
      </c>
      <c r="G118" s="247">
        <f t="shared" si="37"/>
        <v>0</v>
      </c>
      <c r="H118" s="247">
        <f t="shared" si="37"/>
        <v>0</v>
      </c>
      <c r="I118" s="247">
        <f t="shared" si="37"/>
        <v>0</v>
      </c>
      <c r="J118" s="247">
        <f t="shared" si="37"/>
        <v>0</v>
      </c>
      <c r="K118" s="247">
        <f t="shared" si="37"/>
        <v>0</v>
      </c>
      <c r="L118" s="247">
        <f t="shared" si="37"/>
        <v>0</v>
      </c>
      <c r="M118" s="247">
        <f t="shared" si="37"/>
        <v>0</v>
      </c>
      <c r="N118" s="247">
        <f t="shared" si="37"/>
        <v>0</v>
      </c>
      <c r="O118" s="247">
        <f t="shared" si="37"/>
        <v>0</v>
      </c>
      <c r="P118" s="247">
        <f t="shared" si="37"/>
        <v>0</v>
      </c>
      <c r="Q118" s="247">
        <f>IF(AND(Q115&gt;0,P115&lt;0),(Q102-(Q115/(Q115-P115))),0)</f>
        <v>0</v>
      </c>
      <c r="R118" s="247">
        <f>IF(AND(R115&gt;0,Q115&lt;0),(R102-(R115/(R115-Q115))),0)</f>
        <v>0</v>
      </c>
      <c r="S118" s="247">
        <f>IF(AND(S115&gt;0,R115&lt;0),(S102-(S115/(S115-R115))),0)</f>
        <v>0</v>
      </c>
      <c r="T118" s="247">
        <f>IF(AND(T115&gt;0,S115&lt;0),(T102-(T115/(T115-S115))),0)</f>
        <v>0</v>
      </c>
      <c r="U118" s="247">
        <f>IF(AND(U115&gt;0,T115&lt;0),(U102-(U115/(U115-T115))),0)</f>
        <v>0</v>
      </c>
      <c r="V118" s="139"/>
    </row>
    <row r="119" spans="1:22" hidden="1" outlineLevel="1" x14ac:dyDescent="0.25">
      <c r="Q119" s="139"/>
    </row>
    <row r="120" spans="1:22" hidden="1" outlineLevel="1" x14ac:dyDescent="0.25"/>
    <row r="121" spans="1:22" hidden="1" outlineLevel="1" x14ac:dyDescent="0.25">
      <c r="A121" s="248"/>
      <c r="B121" s="249">
        <v>2019</v>
      </c>
      <c r="C121" s="249">
        <f>B121+1</f>
        <v>2020</v>
      </c>
      <c r="D121" s="249">
        <f t="shared" ref="D121:P121" si="38">C121+1</f>
        <v>2021</v>
      </c>
      <c r="E121" s="249">
        <f t="shared" si="38"/>
        <v>2022</v>
      </c>
      <c r="F121" s="249">
        <f t="shared" si="38"/>
        <v>2023</v>
      </c>
      <c r="G121" s="249">
        <f t="shared" si="38"/>
        <v>2024</v>
      </c>
      <c r="H121" s="249">
        <f t="shared" si="38"/>
        <v>2025</v>
      </c>
      <c r="I121" s="249">
        <f t="shared" si="38"/>
        <v>2026</v>
      </c>
      <c r="J121" s="249">
        <f t="shared" si="38"/>
        <v>2027</v>
      </c>
      <c r="K121" s="249">
        <f t="shared" si="38"/>
        <v>2028</v>
      </c>
      <c r="L121" s="249">
        <f t="shared" si="38"/>
        <v>2029</v>
      </c>
      <c r="M121" s="249">
        <f t="shared" si="38"/>
        <v>2030</v>
      </c>
      <c r="N121" s="249">
        <f t="shared" si="38"/>
        <v>2031</v>
      </c>
      <c r="O121" s="249">
        <f t="shared" si="38"/>
        <v>2032</v>
      </c>
      <c r="P121" s="250">
        <f t="shared" si="38"/>
        <v>2033</v>
      </c>
    </row>
    <row r="122" spans="1:22" ht="60.75" hidden="1" customHeight="1" outlineLevel="1" x14ac:dyDescent="0.25">
      <c r="A122" s="251" t="s">
        <v>259</v>
      </c>
      <c r="B122" s="252"/>
      <c r="C122" s="252"/>
      <c r="D122" s="252"/>
      <c r="E122" s="252"/>
      <c r="F122" s="252"/>
      <c r="G122" s="252"/>
      <c r="H122" s="252"/>
      <c r="I122" s="252"/>
      <c r="J122" s="252"/>
      <c r="K122" s="252"/>
      <c r="L122" s="252"/>
      <c r="M122" s="252"/>
      <c r="N122" s="252"/>
      <c r="O122" s="252"/>
      <c r="P122" s="253"/>
    </row>
    <row r="123" spans="1:22" hidden="1" x14ac:dyDescent="0.25">
      <c r="A123" s="196" t="s">
        <v>260</v>
      </c>
      <c r="B123" s="252">
        <f>B125*$B$55*12/1000</f>
        <v>0</v>
      </c>
      <c r="C123" s="252">
        <f>C125*$B$55*12/1000</f>
        <v>0</v>
      </c>
      <c r="D123" s="252">
        <f>D125*$B$55*12/1000</f>
        <v>0</v>
      </c>
      <c r="E123" s="252"/>
      <c r="F123" s="252"/>
      <c r="G123" s="252"/>
      <c r="H123" s="252"/>
      <c r="I123" s="252"/>
      <c r="J123" s="252"/>
      <c r="K123" s="252"/>
      <c r="L123" s="252"/>
      <c r="M123" s="252"/>
      <c r="N123" s="252"/>
      <c r="O123" s="252"/>
      <c r="P123" s="253"/>
    </row>
    <row r="124" spans="1:22" hidden="1" x14ac:dyDescent="0.25">
      <c r="A124" s="196" t="s">
        <v>261</v>
      </c>
      <c r="B124" s="254"/>
      <c r="C124" s="254"/>
      <c r="D124" s="254"/>
      <c r="E124" s="254"/>
      <c r="F124" s="254">
        <f t="shared" ref="F124:P124" si="39">E124</f>
        <v>0</v>
      </c>
      <c r="G124" s="254">
        <f t="shared" si="39"/>
        <v>0</v>
      </c>
      <c r="H124" s="254">
        <f t="shared" si="39"/>
        <v>0</v>
      </c>
      <c r="I124" s="254">
        <f t="shared" si="39"/>
        <v>0</v>
      </c>
      <c r="J124" s="254">
        <f t="shared" si="39"/>
        <v>0</v>
      </c>
      <c r="K124" s="254">
        <f t="shared" si="39"/>
        <v>0</v>
      </c>
      <c r="L124" s="254">
        <f t="shared" si="39"/>
        <v>0</v>
      </c>
      <c r="M124" s="254">
        <f t="shared" si="39"/>
        <v>0</v>
      </c>
      <c r="N124" s="254">
        <f t="shared" si="39"/>
        <v>0</v>
      </c>
      <c r="O124" s="254">
        <f t="shared" si="39"/>
        <v>0</v>
      </c>
      <c r="P124" s="255">
        <f t="shared" si="39"/>
        <v>0</v>
      </c>
    </row>
    <row r="125" spans="1:22" hidden="1" outlineLevel="1" x14ac:dyDescent="0.25">
      <c r="A125" s="196" t="s">
        <v>262</v>
      </c>
      <c r="B125" s="254"/>
      <c r="C125" s="254"/>
      <c r="D125" s="254"/>
      <c r="E125" s="254"/>
      <c r="F125" s="254">
        <f t="shared" ref="F125:P125" si="40">F124/3.1</f>
        <v>0</v>
      </c>
      <c r="G125" s="254">
        <f t="shared" si="40"/>
        <v>0</v>
      </c>
      <c r="H125" s="254">
        <f t="shared" si="40"/>
        <v>0</v>
      </c>
      <c r="I125" s="254">
        <f t="shared" si="40"/>
        <v>0</v>
      </c>
      <c r="J125" s="254">
        <f t="shared" si="40"/>
        <v>0</v>
      </c>
      <c r="K125" s="254">
        <f t="shared" si="40"/>
        <v>0</v>
      </c>
      <c r="L125" s="254">
        <f t="shared" si="40"/>
        <v>0</v>
      </c>
      <c r="M125" s="254">
        <f t="shared" si="40"/>
        <v>0</v>
      </c>
      <c r="N125" s="254">
        <f t="shared" si="40"/>
        <v>0</v>
      </c>
      <c r="O125" s="254">
        <f t="shared" si="40"/>
        <v>0</v>
      </c>
      <c r="P125" s="255">
        <f t="shared" si="40"/>
        <v>0</v>
      </c>
    </row>
    <row r="126" spans="1:22" ht="16.5" hidden="1" outlineLevel="1" thickBot="1" x14ac:dyDescent="0.3">
      <c r="A126" s="199" t="s">
        <v>263</v>
      </c>
      <c r="B126" s="256" t="e">
        <f t="shared" ref="B126:P126" si="41">(B76+B87)/B125/12</f>
        <v>#DIV/0!</v>
      </c>
      <c r="C126" s="256" t="e">
        <f t="shared" si="41"/>
        <v>#DIV/0!</v>
      </c>
      <c r="D126" s="256" t="e">
        <f t="shared" si="41"/>
        <v>#DIV/0!</v>
      </c>
      <c r="E126" s="256" t="e">
        <f t="shared" si="41"/>
        <v>#DIV/0!</v>
      </c>
      <c r="F126" s="256" t="e">
        <f t="shared" si="41"/>
        <v>#DIV/0!</v>
      </c>
      <c r="G126" s="256" t="e">
        <f t="shared" si="41"/>
        <v>#DIV/0!</v>
      </c>
      <c r="H126" s="256" t="e">
        <f t="shared" si="41"/>
        <v>#DIV/0!</v>
      </c>
      <c r="I126" s="256" t="e">
        <f t="shared" si="41"/>
        <v>#DIV/0!</v>
      </c>
      <c r="J126" s="256" t="e">
        <f t="shared" si="41"/>
        <v>#DIV/0!</v>
      </c>
      <c r="K126" s="256" t="e">
        <f t="shared" si="41"/>
        <v>#DIV/0!</v>
      </c>
      <c r="L126" s="256" t="e">
        <f t="shared" si="41"/>
        <v>#DIV/0!</v>
      </c>
      <c r="M126" s="256" t="e">
        <f t="shared" si="41"/>
        <v>#DIV/0!</v>
      </c>
      <c r="N126" s="256" t="e">
        <f t="shared" si="41"/>
        <v>#DIV/0!</v>
      </c>
      <c r="O126" s="256" t="e">
        <f t="shared" si="41"/>
        <v>#DIV/0!</v>
      </c>
      <c r="P126" s="257" t="e">
        <f t="shared" si="41"/>
        <v>#DIV/0!</v>
      </c>
    </row>
    <row r="127" spans="1:22" hidden="1" collapsed="1" x14ac:dyDescent="0.25"/>
    <row r="128" spans="1:22" ht="90" hidden="1" x14ac:dyDescent="0.25">
      <c r="A128" s="258" t="s">
        <v>264</v>
      </c>
      <c r="B128" s="258"/>
      <c r="C128" s="258"/>
      <c r="D128" s="258"/>
      <c r="E128" s="258"/>
      <c r="F128" s="258"/>
      <c r="G128" s="258"/>
      <c r="H128" s="258"/>
      <c r="I128" s="258"/>
      <c r="J128" s="258"/>
      <c r="K128" s="258"/>
      <c r="L128" s="258"/>
      <c r="M128" s="258"/>
      <c r="N128" s="258"/>
      <c r="O128" s="258"/>
    </row>
    <row r="129" spans="1:16" hidden="1" x14ac:dyDescent="0.25"/>
    <row r="130" spans="1:16" hidden="1" x14ac:dyDescent="0.25"/>
    <row r="131" spans="1:16" hidden="1" x14ac:dyDescent="0.25">
      <c r="A131" s="140" t="s">
        <v>265</v>
      </c>
      <c r="I131" s="140" t="s">
        <v>266</v>
      </c>
    </row>
    <row r="132" spans="1:16" hidden="1" x14ac:dyDescent="0.25">
      <c r="A132" s="140" t="s">
        <v>267</v>
      </c>
    </row>
    <row r="133" spans="1:16" hidden="1" x14ac:dyDescent="0.25"/>
    <row r="134" spans="1:16" hidden="1" x14ac:dyDescent="0.25">
      <c r="A134" s="140" t="s">
        <v>268</v>
      </c>
      <c r="I134" s="140" t="s">
        <v>269</v>
      </c>
    </row>
    <row r="135" spans="1:16" hidden="1" x14ac:dyDescent="0.25"/>
    <row r="136" spans="1:16" hidden="1" x14ac:dyDescent="0.25"/>
    <row r="137" spans="1:16" hidden="1" x14ac:dyDescent="0.25"/>
    <row r="138" spans="1:16" hidden="1" x14ac:dyDescent="0.25">
      <c r="A138" s="151" t="s">
        <v>270</v>
      </c>
    </row>
    <row r="139" spans="1:16" hidden="1" x14ac:dyDescent="0.25">
      <c r="A139" s="259">
        <f>IF(MIN(B132:P132)=100,"не окупается",MIN(B132:P132))</f>
        <v>0</v>
      </c>
      <c r="B139" s="259">
        <f t="shared" ref="B139:P139" si="42">IF(B116&lt;=0,1,B116)</f>
        <v>1</v>
      </c>
      <c r="C139" s="259">
        <f t="shared" si="42"/>
        <v>1</v>
      </c>
      <c r="D139" s="259">
        <f t="shared" si="42"/>
        <v>1</v>
      </c>
      <c r="E139" s="259">
        <f t="shared" si="42"/>
        <v>1</v>
      </c>
      <c r="F139" s="259">
        <f t="shared" si="42"/>
        <v>1</v>
      </c>
      <c r="G139" s="259">
        <f t="shared" si="42"/>
        <v>1</v>
      </c>
      <c r="H139" s="259">
        <f t="shared" si="42"/>
        <v>1</v>
      </c>
      <c r="I139" s="259">
        <f t="shared" si="42"/>
        <v>1</v>
      </c>
      <c r="J139" s="259">
        <f t="shared" si="42"/>
        <v>1</v>
      </c>
      <c r="K139" s="259">
        <f t="shared" si="42"/>
        <v>1</v>
      </c>
      <c r="L139" s="259">
        <f t="shared" si="42"/>
        <v>1</v>
      </c>
      <c r="M139" s="259">
        <f t="shared" si="42"/>
        <v>1</v>
      </c>
      <c r="N139" s="259">
        <f t="shared" si="42"/>
        <v>1</v>
      </c>
      <c r="O139" s="259">
        <f t="shared" si="42"/>
        <v>1</v>
      </c>
      <c r="P139" s="259">
        <f t="shared" si="42"/>
        <v>1</v>
      </c>
    </row>
    <row r="140" spans="1:16" hidden="1" x14ac:dyDescent="0.25">
      <c r="A140" s="278" t="s">
        <v>271</v>
      </c>
      <c r="B140" s="239"/>
      <c r="C140" s="239"/>
      <c r="D140" s="119" t="s">
        <v>245</v>
      </c>
      <c r="E140" s="119" t="s">
        <v>246</v>
      </c>
    </row>
    <row r="141" spans="1:16" hidden="1" x14ac:dyDescent="0.25">
      <c r="A141" s="278" t="s">
        <v>272</v>
      </c>
      <c r="B141" s="239" t="s">
        <v>273</v>
      </c>
      <c r="C141" s="119" t="s">
        <v>247</v>
      </c>
      <c r="D141" s="260">
        <f>$K115</f>
        <v>14995.456000000004</v>
      </c>
      <c r="E141" s="260">
        <f>$P115</f>
        <v>25706.495999999999</v>
      </c>
    </row>
    <row r="142" spans="1:16" hidden="1" x14ac:dyDescent="0.25">
      <c r="B142" s="239" t="s">
        <v>256</v>
      </c>
      <c r="C142" s="119" t="s">
        <v>274</v>
      </c>
      <c r="D142" s="261">
        <f>$K116</f>
        <v>0</v>
      </c>
      <c r="E142" s="261">
        <f>$P116</f>
        <v>0</v>
      </c>
    </row>
    <row r="143" spans="1:16" hidden="1" x14ac:dyDescent="0.25">
      <c r="B143" s="239" t="s">
        <v>257</v>
      </c>
      <c r="C143" s="119" t="s">
        <v>275</v>
      </c>
      <c r="D143" s="260">
        <f>$K117</f>
        <v>0</v>
      </c>
      <c r="E143" s="260">
        <f>$P117</f>
        <v>0</v>
      </c>
    </row>
    <row r="144" spans="1:16" hidden="1" x14ac:dyDescent="0.25">
      <c r="B144" s="239" t="s">
        <v>258</v>
      </c>
      <c r="C144" s="119" t="s">
        <v>275</v>
      </c>
      <c r="D144" s="260">
        <f>$K118</f>
        <v>0</v>
      </c>
      <c r="E144" s="260">
        <f>$P118</f>
        <v>0</v>
      </c>
    </row>
    <row r="145" spans="1:21" hidden="1" x14ac:dyDescent="0.25"/>
    <row r="146" spans="1:21" hidden="1" x14ac:dyDescent="0.25">
      <c r="A146" s="262" t="s">
        <v>276</v>
      </c>
      <c r="B146" s="154"/>
    </row>
    <row r="147" spans="1:21" hidden="1" x14ac:dyDescent="0.25">
      <c r="A147" s="262" t="s">
        <v>277</v>
      </c>
      <c r="B147" s="154"/>
    </row>
    <row r="148" spans="1:21" hidden="1" x14ac:dyDescent="0.25">
      <c r="A148" s="262" t="s">
        <v>278</v>
      </c>
      <c r="B148" s="154"/>
    </row>
    <row r="149" spans="1:21" hidden="1" x14ac:dyDescent="0.25">
      <c r="A149" s="262" t="s">
        <v>279</v>
      </c>
      <c r="B149" s="154"/>
    </row>
    <row r="150" spans="1:21" ht="16.5" thickBot="1" x14ac:dyDescent="0.3"/>
    <row r="151" spans="1:21" ht="16.5" thickBot="1" x14ac:dyDescent="0.3">
      <c r="A151" s="263" t="s">
        <v>280</v>
      </c>
      <c r="B151" s="264"/>
      <c r="C151" s="265">
        <v>2</v>
      </c>
      <c r="D151" s="265">
        <f>C151+1</f>
        <v>3</v>
      </c>
      <c r="E151" s="265">
        <f t="shared" ref="E151:U151" si="43">D151+1</f>
        <v>4</v>
      </c>
      <c r="F151" s="265">
        <f t="shared" si="43"/>
        <v>5</v>
      </c>
      <c r="G151" s="265">
        <f t="shared" si="43"/>
        <v>6</v>
      </c>
      <c r="H151" s="265">
        <f t="shared" si="43"/>
        <v>7</v>
      </c>
      <c r="I151" s="265">
        <f t="shared" si="43"/>
        <v>8</v>
      </c>
      <c r="J151" s="265">
        <f t="shared" si="43"/>
        <v>9</v>
      </c>
      <c r="K151" s="265">
        <f t="shared" si="43"/>
        <v>10</v>
      </c>
      <c r="L151" s="265">
        <f t="shared" si="43"/>
        <v>11</v>
      </c>
      <c r="M151" s="265">
        <f t="shared" si="43"/>
        <v>12</v>
      </c>
      <c r="N151" s="265">
        <f t="shared" si="43"/>
        <v>13</v>
      </c>
      <c r="O151" s="265">
        <f t="shared" si="43"/>
        <v>14</v>
      </c>
      <c r="P151" s="265">
        <f t="shared" si="43"/>
        <v>15</v>
      </c>
      <c r="Q151" s="265">
        <f t="shared" si="43"/>
        <v>16</v>
      </c>
      <c r="R151" s="265">
        <f t="shared" si="43"/>
        <v>17</v>
      </c>
      <c r="S151" s="265">
        <f t="shared" si="43"/>
        <v>18</v>
      </c>
      <c r="T151" s="265">
        <f t="shared" si="43"/>
        <v>19</v>
      </c>
      <c r="U151" s="266">
        <f t="shared" si="43"/>
        <v>20</v>
      </c>
    </row>
    <row r="152" spans="1:21" x14ac:dyDescent="0.25">
      <c r="A152" s="267" t="s">
        <v>98</v>
      </c>
      <c r="B152" s="268" t="s">
        <v>247</v>
      </c>
      <c r="C152" s="269">
        <f>C$104</f>
        <v>892.58666666666693</v>
      </c>
      <c r="D152" s="269">
        <f t="shared" ref="D152:U152" si="44">D$104</f>
        <v>892.58666666666693</v>
      </c>
      <c r="E152" s="269">
        <f t="shared" si="44"/>
        <v>892.58666666666693</v>
      </c>
      <c r="F152" s="269">
        <f t="shared" si="44"/>
        <v>0</v>
      </c>
      <c r="G152" s="269">
        <f t="shared" si="44"/>
        <v>0</v>
      </c>
      <c r="H152" s="269">
        <f t="shared" si="44"/>
        <v>0</v>
      </c>
      <c r="I152" s="269">
        <f t="shared" si="44"/>
        <v>0</v>
      </c>
      <c r="J152" s="269">
        <f t="shared" si="44"/>
        <v>0</v>
      </c>
      <c r="K152" s="269">
        <f t="shared" si="44"/>
        <v>0</v>
      </c>
      <c r="L152" s="269">
        <f t="shared" si="44"/>
        <v>0</v>
      </c>
      <c r="M152" s="269">
        <f t="shared" si="44"/>
        <v>0</v>
      </c>
      <c r="N152" s="269">
        <f t="shared" si="44"/>
        <v>0</v>
      </c>
      <c r="O152" s="269">
        <f t="shared" si="44"/>
        <v>0</v>
      </c>
      <c r="P152" s="269">
        <f t="shared" si="44"/>
        <v>0</v>
      </c>
      <c r="Q152" s="269">
        <f t="shared" si="44"/>
        <v>0</v>
      </c>
      <c r="R152" s="269">
        <f t="shared" si="44"/>
        <v>0</v>
      </c>
      <c r="S152" s="269">
        <f t="shared" si="44"/>
        <v>0</v>
      </c>
      <c r="T152" s="269">
        <f t="shared" si="44"/>
        <v>0</v>
      </c>
      <c r="U152" s="269">
        <f t="shared" si="44"/>
        <v>0</v>
      </c>
    </row>
    <row r="153" spans="1:21" x14ac:dyDescent="0.25">
      <c r="A153" s="196" t="s">
        <v>101</v>
      </c>
      <c r="B153" s="119" t="s">
        <v>247</v>
      </c>
      <c r="C153" s="270"/>
      <c r="D153" s="270"/>
      <c r="E153" s="270"/>
      <c r="F153" s="270"/>
      <c r="G153" s="270"/>
      <c r="H153" s="270"/>
      <c r="I153" s="270"/>
      <c r="J153" s="270"/>
      <c r="K153" s="270"/>
      <c r="L153" s="270"/>
      <c r="M153" s="270"/>
      <c r="N153" s="270"/>
      <c r="O153" s="270"/>
      <c r="P153" s="270"/>
      <c r="Q153" s="270"/>
      <c r="R153" s="270"/>
      <c r="S153" s="270"/>
      <c r="T153" s="270"/>
      <c r="U153" s="271"/>
    </row>
    <row r="154" spans="1:21" x14ac:dyDescent="0.25">
      <c r="A154" s="196" t="s">
        <v>281</v>
      </c>
      <c r="B154" s="119" t="s">
        <v>247</v>
      </c>
      <c r="C154" s="119"/>
      <c r="D154" s="119"/>
      <c r="E154" s="119"/>
      <c r="F154" s="119"/>
      <c r="G154" s="119"/>
      <c r="H154" s="119"/>
      <c r="I154" s="119"/>
      <c r="J154" s="119"/>
      <c r="K154" s="119"/>
      <c r="L154" s="119"/>
      <c r="M154" s="119"/>
      <c r="N154" s="119"/>
      <c r="O154" s="119"/>
      <c r="P154" s="119"/>
      <c r="Q154" s="119"/>
      <c r="R154" s="119"/>
      <c r="S154" s="119"/>
      <c r="T154" s="119"/>
      <c r="U154" s="272"/>
    </row>
    <row r="155" spans="1:21" x14ac:dyDescent="0.25">
      <c r="A155" s="196" t="s">
        <v>282</v>
      </c>
      <c r="B155" s="119" t="s">
        <v>247</v>
      </c>
      <c r="C155" s="119"/>
      <c r="D155" s="119"/>
      <c r="E155" s="119"/>
      <c r="F155" s="119"/>
      <c r="G155" s="119"/>
      <c r="H155" s="119"/>
      <c r="I155" s="119"/>
      <c r="J155" s="119"/>
      <c r="K155" s="119"/>
      <c r="L155" s="119"/>
      <c r="M155" s="119"/>
      <c r="N155" s="119"/>
      <c r="O155" s="119"/>
      <c r="P155" s="119"/>
      <c r="Q155" s="119"/>
      <c r="R155" s="119"/>
      <c r="S155" s="119"/>
      <c r="T155" s="119"/>
      <c r="U155" s="272"/>
    </row>
    <row r="156" spans="1:21" x14ac:dyDescent="0.25">
      <c r="A156" s="196" t="s">
        <v>283</v>
      </c>
      <c r="B156" s="119" t="s">
        <v>247</v>
      </c>
      <c r="C156" s="119"/>
      <c r="D156" s="119"/>
      <c r="E156" s="119"/>
      <c r="F156" s="119"/>
      <c r="G156" s="119"/>
      <c r="H156" s="119"/>
      <c r="I156" s="119"/>
      <c r="J156" s="119"/>
      <c r="K156" s="119"/>
      <c r="L156" s="119"/>
      <c r="M156" s="119"/>
      <c r="N156" s="119"/>
      <c r="O156" s="119"/>
      <c r="P156" s="119"/>
      <c r="Q156" s="119"/>
      <c r="R156" s="119"/>
      <c r="S156" s="119"/>
      <c r="T156" s="119"/>
      <c r="U156" s="272"/>
    </row>
    <row r="157" spans="1:21" x14ac:dyDescent="0.25">
      <c r="A157" s="196" t="s">
        <v>284</v>
      </c>
      <c r="B157" s="119" t="s">
        <v>247</v>
      </c>
      <c r="C157" s="119"/>
      <c r="D157" s="119"/>
      <c r="E157" s="119"/>
      <c r="F157" s="119"/>
      <c r="G157" s="119"/>
      <c r="H157" s="119"/>
      <c r="I157" s="119"/>
      <c r="J157" s="119"/>
      <c r="K157" s="119"/>
      <c r="L157" s="119"/>
      <c r="M157" s="119"/>
      <c r="N157" s="119"/>
      <c r="O157" s="119"/>
      <c r="P157" s="119"/>
      <c r="Q157" s="119"/>
      <c r="R157" s="119"/>
      <c r="S157" s="119"/>
      <c r="T157" s="119"/>
      <c r="U157" s="272"/>
    </row>
    <row r="158" spans="1:21" x14ac:dyDescent="0.25">
      <c r="A158" s="196" t="s">
        <v>285</v>
      </c>
      <c r="B158" s="119" t="s">
        <v>247</v>
      </c>
      <c r="C158" s="119"/>
      <c r="D158" s="119"/>
      <c r="E158" s="119"/>
      <c r="F158" s="119"/>
      <c r="G158" s="119"/>
      <c r="H158" s="119"/>
      <c r="I158" s="119"/>
      <c r="J158" s="119"/>
      <c r="K158" s="119"/>
      <c r="L158" s="119"/>
      <c r="M158" s="119"/>
      <c r="N158" s="119"/>
      <c r="O158" s="119"/>
      <c r="P158" s="119"/>
      <c r="Q158" s="119"/>
      <c r="R158" s="119"/>
      <c r="S158" s="119"/>
      <c r="T158" s="119"/>
      <c r="U158" s="272"/>
    </row>
    <row r="159" spans="1:21" x14ac:dyDescent="0.25">
      <c r="A159" s="196" t="s">
        <v>286</v>
      </c>
      <c r="B159" s="119" t="s">
        <v>247</v>
      </c>
      <c r="C159" s="270"/>
      <c r="D159" s="270"/>
      <c r="E159" s="270"/>
      <c r="F159" s="270"/>
      <c r="G159" s="270"/>
      <c r="H159" s="270"/>
      <c r="I159" s="270"/>
      <c r="J159" s="270"/>
      <c r="K159" s="270"/>
      <c r="L159" s="270"/>
      <c r="M159" s="270"/>
      <c r="N159" s="270"/>
      <c r="O159" s="270"/>
      <c r="P159" s="270"/>
      <c r="Q159" s="270"/>
      <c r="R159" s="270"/>
      <c r="S159" s="270"/>
      <c r="T159" s="270"/>
      <c r="U159" s="271"/>
    </row>
    <row r="160" spans="1:21" x14ac:dyDescent="0.25">
      <c r="A160" s="196" t="s">
        <v>287</v>
      </c>
      <c r="B160" s="119" t="s">
        <v>247</v>
      </c>
      <c r="C160" s="270"/>
      <c r="D160" s="270"/>
      <c r="E160" s="270"/>
      <c r="F160" s="270"/>
      <c r="G160" s="270"/>
      <c r="H160" s="270"/>
      <c r="I160" s="270"/>
      <c r="J160" s="270"/>
      <c r="K160" s="270"/>
      <c r="L160" s="270"/>
      <c r="M160" s="270"/>
      <c r="N160" s="270"/>
      <c r="O160" s="270"/>
      <c r="P160" s="270"/>
      <c r="Q160" s="270"/>
      <c r="R160" s="270"/>
      <c r="S160" s="270"/>
      <c r="T160" s="270"/>
      <c r="U160" s="271"/>
    </row>
    <row r="161" spans="1:21" ht="16.5" thickBot="1" x14ac:dyDescent="0.3">
      <c r="A161" s="199" t="s">
        <v>238</v>
      </c>
      <c r="B161" s="273" t="s">
        <v>247</v>
      </c>
      <c r="C161" s="270"/>
      <c r="D161" s="270"/>
      <c r="E161" s="270"/>
      <c r="F161" s="270"/>
      <c r="G161" s="270"/>
      <c r="H161" s="270"/>
      <c r="I161" s="270"/>
      <c r="J161" s="270"/>
      <c r="K161" s="270"/>
      <c r="L161" s="270"/>
      <c r="M161" s="270"/>
      <c r="N161" s="270"/>
      <c r="O161" s="270"/>
      <c r="P161" s="270"/>
      <c r="Q161" s="270"/>
      <c r="R161" s="270"/>
      <c r="S161" s="270"/>
      <c r="T161" s="270"/>
      <c r="U161" s="271"/>
    </row>
    <row r="162" spans="1:21" ht="16.5" thickBot="1" x14ac:dyDescent="0.3">
      <c r="A162" s="274" t="s">
        <v>288</v>
      </c>
      <c r="B162" s="275" t="s">
        <v>247</v>
      </c>
      <c r="C162" s="276">
        <f>SUM(C152:C161)</f>
        <v>892.58666666666693</v>
      </c>
      <c r="D162" s="276">
        <f t="shared" ref="D162:U162" si="45">SUM(D152:D161)</f>
        <v>892.58666666666693</v>
      </c>
      <c r="E162" s="276">
        <f t="shared" si="45"/>
        <v>892.58666666666693</v>
      </c>
      <c r="F162" s="276">
        <f t="shared" si="45"/>
        <v>0</v>
      </c>
      <c r="G162" s="276">
        <f t="shared" si="45"/>
        <v>0</v>
      </c>
      <c r="H162" s="276">
        <f t="shared" si="45"/>
        <v>0</v>
      </c>
      <c r="I162" s="276">
        <f t="shared" si="45"/>
        <v>0</v>
      </c>
      <c r="J162" s="276">
        <f t="shared" si="45"/>
        <v>0</v>
      </c>
      <c r="K162" s="276">
        <f t="shared" si="45"/>
        <v>0</v>
      </c>
      <c r="L162" s="276">
        <f t="shared" si="45"/>
        <v>0</v>
      </c>
      <c r="M162" s="276">
        <f t="shared" si="45"/>
        <v>0</v>
      </c>
      <c r="N162" s="276">
        <f t="shared" si="45"/>
        <v>0</v>
      </c>
      <c r="O162" s="276">
        <f t="shared" si="45"/>
        <v>0</v>
      </c>
      <c r="P162" s="276">
        <f t="shared" si="45"/>
        <v>0</v>
      </c>
      <c r="Q162" s="276">
        <f t="shared" si="45"/>
        <v>0</v>
      </c>
      <c r="R162" s="276">
        <f t="shared" si="45"/>
        <v>0</v>
      </c>
      <c r="S162" s="276">
        <f t="shared" si="45"/>
        <v>0</v>
      </c>
      <c r="T162" s="276">
        <f t="shared" si="45"/>
        <v>0</v>
      </c>
      <c r="U162" s="277">
        <f t="shared" si="45"/>
        <v>0</v>
      </c>
    </row>
  </sheetData>
  <mergeCells count="11">
    <mergeCell ref="H24:I24"/>
    <mergeCell ref="H27:I27"/>
    <mergeCell ref="H28:I28"/>
    <mergeCell ref="H29:I29"/>
    <mergeCell ref="H30:I30"/>
    <mergeCell ref="H23:I23"/>
    <mergeCell ref="A2:U2"/>
    <mergeCell ref="A13:O13"/>
    <mergeCell ref="A14:O14"/>
    <mergeCell ref="H21:I21"/>
    <mergeCell ref="H22:I22"/>
  </mergeCells>
  <printOptions horizontalCentered="1"/>
  <pageMargins left="0.70866141732283472" right="0.70866141732283472" top="0.74803149606299213" bottom="0.74803149606299213" header="0.31496062992125984" footer="0.31496062992125984"/>
  <pageSetup paperSize="8" scale="6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162"/>
  <sheetViews>
    <sheetView view="pageBreakPreview" zoomScale="80" zoomScaleNormal="82" zoomScaleSheetLayoutView="80" workbookViewId="0">
      <selection activeCell="A9" sqref="A9:I9"/>
    </sheetView>
  </sheetViews>
  <sheetFormatPr defaultRowHeight="15.75" outlineLevelRow="1" x14ac:dyDescent="0.25"/>
  <cols>
    <col min="1" max="1" width="66.85546875" style="140" customWidth="1"/>
    <col min="2" max="2" width="13.7109375" style="140" bestFit="1" customWidth="1"/>
    <col min="3" max="3" width="12.5703125" style="140" customWidth="1"/>
    <col min="4" max="4" width="13.85546875" style="140" customWidth="1"/>
    <col min="5" max="5" width="11.5703125" style="140" customWidth="1"/>
    <col min="6" max="6" width="13.5703125" style="140" customWidth="1"/>
    <col min="7" max="7" width="9.85546875" style="140" customWidth="1"/>
    <col min="8" max="8" width="10.140625" style="140" customWidth="1"/>
    <col min="9" max="9" width="9.140625" style="140"/>
    <col min="10" max="10" width="9.85546875" style="140" customWidth="1"/>
    <col min="11" max="11" width="12.140625" style="140" customWidth="1"/>
    <col min="12" max="14" width="9.85546875" style="140" bestFit="1" customWidth="1"/>
    <col min="15" max="15" width="10.85546875" style="140" customWidth="1"/>
    <col min="16" max="256" width="9.140625" style="140"/>
    <col min="257" max="257" width="66.85546875" style="140" customWidth="1"/>
    <col min="258" max="258" width="13.7109375" style="140" bestFit="1" customWidth="1"/>
    <col min="259" max="259" width="12.5703125" style="140" customWidth="1"/>
    <col min="260" max="260" width="13.85546875" style="140" customWidth="1"/>
    <col min="261" max="261" width="11.5703125" style="140" customWidth="1"/>
    <col min="262" max="262" width="13.5703125" style="140" customWidth="1"/>
    <col min="263" max="263" width="9.85546875" style="140" customWidth="1"/>
    <col min="264" max="264" width="10.140625" style="140" customWidth="1"/>
    <col min="265" max="265" width="9.140625" style="140"/>
    <col min="266" max="266" width="9.85546875" style="140" customWidth="1"/>
    <col min="267" max="267" width="12.140625" style="140" customWidth="1"/>
    <col min="268" max="270" width="9.85546875" style="140" bestFit="1" customWidth="1"/>
    <col min="271" max="271" width="10.85546875" style="140" customWidth="1"/>
    <col min="272" max="512" width="9.140625" style="140"/>
    <col min="513" max="513" width="66.85546875" style="140" customWidth="1"/>
    <col min="514" max="514" width="13.7109375" style="140" bestFit="1" customWidth="1"/>
    <col min="515" max="515" width="12.5703125" style="140" customWidth="1"/>
    <col min="516" max="516" width="13.85546875" style="140" customWidth="1"/>
    <col min="517" max="517" width="11.5703125" style="140" customWidth="1"/>
    <col min="518" max="518" width="13.5703125" style="140" customWidth="1"/>
    <col min="519" max="519" width="9.85546875" style="140" customWidth="1"/>
    <col min="520" max="520" width="10.140625" style="140" customWidth="1"/>
    <col min="521" max="521" width="9.140625" style="140"/>
    <col min="522" max="522" width="9.85546875" style="140" customWidth="1"/>
    <col min="523" max="523" width="12.140625" style="140" customWidth="1"/>
    <col min="524" max="526" width="9.85546875" style="140" bestFit="1" customWidth="1"/>
    <col min="527" max="527" width="10.85546875" style="140" customWidth="1"/>
    <col min="528" max="768" width="9.140625" style="140"/>
    <col min="769" max="769" width="66.85546875" style="140" customWidth="1"/>
    <col min="770" max="770" width="13.7109375" style="140" bestFit="1" customWidth="1"/>
    <col min="771" max="771" width="12.5703125" style="140" customWidth="1"/>
    <col min="772" max="772" width="13.85546875" style="140" customWidth="1"/>
    <col min="773" max="773" width="11.5703125" style="140" customWidth="1"/>
    <col min="774" max="774" width="13.5703125" style="140" customWidth="1"/>
    <col min="775" max="775" width="9.85546875" style="140" customWidth="1"/>
    <col min="776" max="776" width="10.140625" style="140" customWidth="1"/>
    <col min="777" max="777" width="9.140625" style="140"/>
    <col min="778" max="778" width="9.85546875" style="140" customWidth="1"/>
    <col min="779" max="779" width="12.140625" style="140" customWidth="1"/>
    <col min="780" max="782" width="9.85546875" style="140" bestFit="1" customWidth="1"/>
    <col min="783" max="783" width="10.85546875" style="140" customWidth="1"/>
    <col min="784" max="1024" width="9.140625" style="140"/>
    <col min="1025" max="1025" width="66.85546875" style="140" customWidth="1"/>
    <col min="1026" max="1026" width="13.7109375" style="140" bestFit="1" customWidth="1"/>
    <col min="1027" max="1027" width="12.5703125" style="140" customWidth="1"/>
    <col min="1028" max="1028" width="13.85546875" style="140" customWidth="1"/>
    <col min="1029" max="1029" width="11.5703125" style="140" customWidth="1"/>
    <col min="1030" max="1030" width="13.5703125" style="140" customWidth="1"/>
    <col min="1031" max="1031" width="9.85546875" style="140" customWidth="1"/>
    <col min="1032" max="1032" width="10.140625" style="140" customWidth="1"/>
    <col min="1033" max="1033" width="9.140625" style="140"/>
    <col min="1034" max="1034" width="9.85546875" style="140" customWidth="1"/>
    <col min="1035" max="1035" width="12.140625" style="140" customWidth="1"/>
    <col min="1036" max="1038" width="9.85546875" style="140" bestFit="1" customWidth="1"/>
    <col min="1039" max="1039" width="10.85546875" style="140" customWidth="1"/>
    <col min="1040" max="1280" width="9.140625" style="140"/>
    <col min="1281" max="1281" width="66.85546875" style="140" customWidth="1"/>
    <col min="1282" max="1282" width="13.7109375" style="140" bestFit="1" customWidth="1"/>
    <col min="1283" max="1283" width="12.5703125" style="140" customWidth="1"/>
    <col min="1284" max="1284" width="13.85546875" style="140" customWidth="1"/>
    <col min="1285" max="1285" width="11.5703125" style="140" customWidth="1"/>
    <col min="1286" max="1286" width="13.5703125" style="140" customWidth="1"/>
    <col min="1287" max="1287" width="9.85546875" style="140" customWidth="1"/>
    <col min="1288" max="1288" width="10.140625" style="140" customWidth="1"/>
    <col min="1289" max="1289" width="9.140625" style="140"/>
    <col min="1290" max="1290" width="9.85546875" style="140" customWidth="1"/>
    <col min="1291" max="1291" width="12.140625" style="140" customWidth="1"/>
    <col min="1292" max="1294" width="9.85546875" style="140" bestFit="1" customWidth="1"/>
    <col min="1295" max="1295" width="10.85546875" style="140" customWidth="1"/>
    <col min="1296" max="1536" width="9.140625" style="140"/>
    <col min="1537" max="1537" width="66.85546875" style="140" customWidth="1"/>
    <col min="1538" max="1538" width="13.7109375" style="140" bestFit="1" customWidth="1"/>
    <col min="1539" max="1539" width="12.5703125" style="140" customWidth="1"/>
    <col min="1540" max="1540" width="13.85546875" style="140" customWidth="1"/>
    <col min="1541" max="1541" width="11.5703125" style="140" customWidth="1"/>
    <col min="1542" max="1542" width="13.5703125" style="140" customWidth="1"/>
    <col min="1543" max="1543" width="9.85546875" style="140" customWidth="1"/>
    <col min="1544" max="1544" width="10.140625" style="140" customWidth="1"/>
    <col min="1545" max="1545" width="9.140625" style="140"/>
    <col min="1546" max="1546" width="9.85546875" style="140" customWidth="1"/>
    <col min="1547" max="1547" width="12.140625" style="140" customWidth="1"/>
    <col min="1548" max="1550" width="9.85546875" style="140" bestFit="1" customWidth="1"/>
    <col min="1551" max="1551" width="10.85546875" style="140" customWidth="1"/>
    <col min="1552" max="1792" width="9.140625" style="140"/>
    <col min="1793" max="1793" width="66.85546875" style="140" customWidth="1"/>
    <col min="1794" max="1794" width="13.7109375" style="140" bestFit="1" customWidth="1"/>
    <col min="1795" max="1795" width="12.5703125" style="140" customWidth="1"/>
    <col min="1796" max="1796" width="13.85546875" style="140" customWidth="1"/>
    <col min="1797" max="1797" width="11.5703125" style="140" customWidth="1"/>
    <col min="1798" max="1798" width="13.5703125" style="140" customWidth="1"/>
    <col min="1799" max="1799" width="9.85546875" style="140" customWidth="1"/>
    <col min="1800" max="1800" width="10.140625" style="140" customWidth="1"/>
    <col min="1801" max="1801" width="9.140625" style="140"/>
    <col min="1802" max="1802" width="9.85546875" style="140" customWidth="1"/>
    <col min="1803" max="1803" width="12.140625" style="140" customWidth="1"/>
    <col min="1804" max="1806" width="9.85546875" style="140" bestFit="1" customWidth="1"/>
    <col min="1807" max="1807" width="10.85546875" style="140" customWidth="1"/>
    <col min="1808" max="2048" width="9.140625" style="140"/>
    <col min="2049" max="2049" width="66.85546875" style="140" customWidth="1"/>
    <col min="2050" max="2050" width="13.7109375" style="140" bestFit="1" customWidth="1"/>
    <col min="2051" max="2051" width="12.5703125" style="140" customWidth="1"/>
    <col min="2052" max="2052" width="13.85546875" style="140" customWidth="1"/>
    <col min="2053" max="2053" width="11.5703125" style="140" customWidth="1"/>
    <col min="2054" max="2054" width="13.5703125" style="140" customWidth="1"/>
    <col min="2055" max="2055" width="9.85546875" style="140" customWidth="1"/>
    <col min="2056" max="2056" width="10.140625" style="140" customWidth="1"/>
    <col min="2057" max="2057" width="9.140625" style="140"/>
    <col min="2058" max="2058" width="9.85546875" style="140" customWidth="1"/>
    <col min="2059" max="2059" width="12.140625" style="140" customWidth="1"/>
    <col min="2060" max="2062" width="9.85546875" style="140" bestFit="1" customWidth="1"/>
    <col min="2063" max="2063" width="10.85546875" style="140" customWidth="1"/>
    <col min="2064" max="2304" width="9.140625" style="140"/>
    <col min="2305" max="2305" width="66.85546875" style="140" customWidth="1"/>
    <col min="2306" max="2306" width="13.7109375" style="140" bestFit="1" customWidth="1"/>
    <col min="2307" max="2307" width="12.5703125" style="140" customWidth="1"/>
    <col min="2308" max="2308" width="13.85546875" style="140" customWidth="1"/>
    <col min="2309" max="2309" width="11.5703125" style="140" customWidth="1"/>
    <col min="2310" max="2310" width="13.5703125" style="140" customWidth="1"/>
    <col min="2311" max="2311" width="9.85546875" style="140" customWidth="1"/>
    <col min="2312" max="2312" width="10.140625" style="140" customWidth="1"/>
    <col min="2313" max="2313" width="9.140625" style="140"/>
    <col min="2314" max="2314" width="9.85546875" style="140" customWidth="1"/>
    <col min="2315" max="2315" width="12.140625" style="140" customWidth="1"/>
    <col min="2316" max="2318" width="9.85546875" style="140" bestFit="1" customWidth="1"/>
    <col min="2319" max="2319" width="10.85546875" style="140" customWidth="1"/>
    <col min="2320" max="2560" width="9.140625" style="140"/>
    <col min="2561" max="2561" width="66.85546875" style="140" customWidth="1"/>
    <col min="2562" max="2562" width="13.7109375" style="140" bestFit="1" customWidth="1"/>
    <col min="2563" max="2563" width="12.5703125" style="140" customWidth="1"/>
    <col min="2564" max="2564" width="13.85546875" style="140" customWidth="1"/>
    <col min="2565" max="2565" width="11.5703125" style="140" customWidth="1"/>
    <col min="2566" max="2566" width="13.5703125" style="140" customWidth="1"/>
    <col min="2567" max="2567" width="9.85546875" style="140" customWidth="1"/>
    <col min="2568" max="2568" width="10.140625" style="140" customWidth="1"/>
    <col min="2569" max="2569" width="9.140625" style="140"/>
    <col min="2570" max="2570" width="9.85546875" style="140" customWidth="1"/>
    <col min="2571" max="2571" width="12.140625" style="140" customWidth="1"/>
    <col min="2572" max="2574" width="9.85546875" style="140" bestFit="1" customWidth="1"/>
    <col min="2575" max="2575" width="10.85546875" style="140" customWidth="1"/>
    <col min="2576" max="2816" width="9.140625" style="140"/>
    <col min="2817" max="2817" width="66.85546875" style="140" customWidth="1"/>
    <col min="2818" max="2818" width="13.7109375" style="140" bestFit="1" customWidth="1"/>
    <col min="2819" max="2819" width="12.5703125" style="140" customWidth="1"/>
    <col min="2820" max="2820" width="13.85546875" style="140" customWidth="1"/>
    <col min="2821" max="2821" width="11.5703125" style="140" customWidth="1"/>
    <col min="2822" max="2822" width="13.5703125" style="140" customWidth="1"/>
    <col min="2823" max="2823" width="9.85546875" style="140" customWidth="1"/>
    <col min="2824" max="2824" width="10.140625" style="140" customWidth="1"/>
    <col min="2825" max="2825" width="9.140625" style="140"/>
    <col min="2826" max="2826" width="9.85546875" style="140" customWidth="1"/>
    <col min="2827" max="2827" width="12.140625" style="140" customWidth="1"/>
    <col min="2828" max="2830" width="9.85546875" style="140" bestFit="1" customWidth="1"/>
    <col min="2831" max="2831" width="10.85546875" style="140" customWidth="1"/>
    <col min="2832" max="3072" width="9.140625" style="140"/>
    <col min="3073" max="3073" width="66.85546875" style="140" customWidth="1"/>
    <col min="3074" max="3074" width="13.7109375" style="140" bestFit="1" customWidth="1"/>
    <col min="3075" max="3075" width="12.5703125" style="140" customWidth="1"/>
    <col min="3076" max="3076" width="13.85546875" style="140" customWidth="1"/>
    <col min="3077" max="3077" width="11.5703125" style="140" customWidth="1"/>
    <col min="3078" max="3078" width="13.5703125" style="140" customWidth="1"/>
    <col min="3079" max="3079" width="9.85546875" style="140" customWidth="1"/>
    <col min="3080" max="3080" width="10.140625" style="140" customWidth="1"/>
    <col min="3081" max="3081" width="9.140625" style="140"/>
    <col min="3082" max="3082" width="9.85546875" style="140" customWidth="1"/>
    <col min="3083" max="3083" width="12.140625" style="140" customWidth="1"/>
    <col min="3084" max="3086" width="9.85546875" style="140" bestFit="1" customWidth="1"/>
    <col min="3087" max="3087" width="10.85546875" style="140" customWidth="1"/>
    <col min="3088" max="3328" width="9.140625" style="140"/>
    <col min="3329" max="3329" width="66.85546875" style="140" customWidth="1"/>
    <col min="3330" max="3330" width="13.7109375" style="140" bestFit="1" customWidth="1"/>
    <col min="3331" max="3331" width="12.5703125" style="140" customWidth="1"/>
    <col min="3332" max="3332" width="13.85546875" style="140" customWidth="1"/>
    <col min="3333" max="3333" width="11.5703125" style="140" customWidth="1"/>
    <col min="3334" max="3334" width="13.5703125" style="140" customWidth="1"/>
    <col min="3335" max="3335" width="9.85546875" style="140" customWidth="1"/>
    <col min="3336" max="3336" width="10.140625" style="140" customWidth="1"/>
    <col min="3337" max="3337" width="9.140625" style="140"/>
    <col min="3338" max="3338" width="9.85546875" style="140" customWidth="1"/>
    <col min="3339" max="3339" width="12.140625" style="140" customWidth="1"/>
    <col min="3340" max="3342" width="9.85546875" style="140" bestFit="1" customWidth="1"/>
    <col min="3343" max="3343" width="10.85546875" style="140" customWidth="1"/>
    <col min="3344" max="3584" width="9.140625" style="140"/>
    <col min="3585" max="3585" width="66.85546875" style="140" customWidth="1"/>
    <col min="3586" max="3586" width="13.7109375" style="140" bestFit="1" customWidth="1"/>
    <col min="3587" max="3587" width="12.5703125" style="140" customWidth="1"/>
    <col min="3588" max="3588" width="13.85546875" style="140" customWidth="1"/>
    <col min="3589" max="3589" width="11.5703125" style="140" customWidth="1"/>
    <col min="3590" max="3590" width="13.5703125" style="140" customWidth="1"/>
    <col min="3591" max="3591" width="9.85546875" style="140" customWidth="1"/>
    <col min="3592" max="3592" width="10.140625" style="140" customWidth="1"/>
    <col min="3593" max="3593" width="9.140625" style="140"/>
    <col min="3594" max="3594" width="9.85546875" style="140" customWidth="1"/>
    <col min="3595" max="3595" width="12.140625" style="140" customWidth="1"/>
    <col min="3596" max="3598" width="9.85546875" style="140" bestFit="1" customWidth="1"/>
    <col min="3599" max="3599" width="10.85546875" style="140" customWidth="1"/>
    <col min="3600" max="3840" width="9.140625" style="140"/>
    <col min="3841" max="3841" width="66.85546875" style="140" customWidth="1"/>
    <col min="3842" max="3842" width="13.7109375" style="140" bestFit="1" customWidth="1"/>
    <col min="3843" max="3843" width="12.5703125" style="140" customWidth="1"/>
    <col min="3844" max="3844" width="13.85546875" style="140" customWidth="1"/>
    <col min="3845" max="3845" width="11.5703125" style="140" customWidth="1"/>
    <col min="3846" max="3846" width="13.5703125" style="140" customWidth="1"/>
    <col min="3847" max="3847" width="9.85546875" style="140" customWidth="1"/>
    <col min="3848" max="3848" width="10.140625" style="140" customWidth="1"/>
    <col min="3849" max="3849" width="9.140625" style="140"/>
    <col min="3850" max="3850" width="9.85546875" style="140" customWidth="1"/>
    <col min="3851" max="3851" width="12.140625" style="140" customWidth="1"/>
    <col min="3852" max="3854" width="9.85546875" style="140" bestFit="1" customWidth="1"/>
    <col min="3855" max="3855" width="10.85546875" style="140" customWidth="1"/>
    <col min="3856" max="4096" width="9.140625" style="140"/>
    <col min="4097" max="4097" width="66.85546875" style="140" customWidth="1"/>
    <col min="4098" max="4098" width="13.7109375" style="140" bestFit="1" customWidth="1"/>
    <col min="4099" max="4099" width="12.5703125" style="140" customWidth="1"/>
    <col min="4100" max="4100" width="13.85546875" style="140" customWidth="1"/>
    <col min="4101" max="4101" width="11.5703125" style="140" customWidth="1"/>
    <col min="4102" max="4102" width="13.5703125" style="140" customWidth="1"/>
    <col min="4103" max="4103" width="9.85546875" style="140" customWidth="1"/>
    <col min="4104" max="4104" width="10.140625" style="140" customWidth="1"/>
    <col min="4105" max="4105" width="9.140625" style="140"/>
    <col min="4106" max="4106" width="9.85546875" style="140" customWidth="1"/>
    <col min="4107" max="4107" width="12.140625" style="140" customWidth="1"/>
    <col min="4108" max="4110" width="9.85546875" style="140" bestFit="1" customWidth="1"/>
    <col min="4111" max="4111" width="10.85546875" style="140" customWidth="1"/>
    <col min="4112" max="4352" width="9.140625" style="140"/>
    <col min="4353" max="4353" width="66.85546875" style="140" customWidth="1"/>
    <col min="4354" max="4354" width="13.7109375" style="140" bestFit="1" customWidth="1"/>
    <col min="4355" max="4355" width="12.5703125" style="140" customWidth="1"/>
    <col min="4356" max="4356" width="13.85546875" style="140" customWidth="1"/>
    <col min="4357" max="4357" width="11.5703125" style="140" customWidth="1"/>
    <col min="4358" max="4358" width="13.5703125" style="140" customWidth="1"/>
    <col min="4359" max="4359" width="9.85546875" style="140" customWidth="1"/>
    <col min="4360" max="4360" width="10.140625" style="140" customWidth="1"/>
    <col min="4361" max="4361" width="9.140625" style="140"/>
    <col min="4362" max="4362" width="9.85546875" style="140" customWidth="1"/>
    <col min="4363" max="4363" width="12.140625" style="140" customWidth="1"/>
    <col min="4364" max="4366" width="9.85546875" style="140" bestFit="1" customWidth="1"/>
    <col min="4367" max="4367" width="10.85546875" style="140" customWidth="1"/>
    <col min="4368" max="4608" width="9.140625" style="140"/>
    <col min="4609" max="4609" width="66.85546875" style="140" customWidth="1"/>
    <col min="4610" max="4610" width="13.7109375" style="140" bestFit="1" customWidth="1"/>
    <col min="4611" max="4611" width="12.5703125" style="140" customWidth="1"/>
    <col min="4612" max="4612" width="13.85546875" style="140" customWidth="1"/>
    <col min="4613" max="4613" width="11.5703125" style="140" customWidth="1"/>
    <col min="4614" max="4614" width="13.5703125" style="140" customWidth="1"/>
    <col min="4615" max="4615" width="9.85546875" style="140" customWidth="1"/>
    <col min="4616" max="4616" width="10.140625" style="140" customWidth="1"/>
    <col min="4617" max="4617" width="9.140625" style="140"/>
    <col min="4618" max="4618" width="9.85546875" style="140" customWidth="1"/>
    <col min="4619" max="4619" width="12.140625" style="140" customWidth="1"/>
    <col min="4620" max="4622" width="9.85546875" style="140" bestFit="1" customWidth="1"/>
    <col min="4623" max="4623" width="10.85546875" style="140" customWidth="1"/>
    <col min="4624" max="4864" width="9.140625" style="140"/>
    <col min="4865" max="4865" width="66.85546875" style="140" customWidth="1"/>
    <col min="4866" max="4866" width="13.7109375" style="140" bestFit="1" customWidth="1"/>
    <col min="4867" max="4867" width="12.5703125" style="140" customWidth="1"/>
    <col min="4868" max="4868" width="13.85546875" style="140" customWidth="1"/>
    <col min="4869" max="4869" width="11.5703125" style="140" customWidth="1"/>
    <col min="4870" max="4870" width="13.5703125" style="140" customWidth="1"/>
    <col min="4871" max="4871" width="9.85546875" style="140" customWidth="1"/>
    <col min="4872" max="4872" width="10.140625" style="140" customWidth="1"/>
    <col min="4873" max="4873" width="9.140625" style="140"/>
    <col min="4874" max="4874" width="9.85546875" style="140" customWidth="1"/>
    <col min="4875" max="4875" width="12.140625" style="140" customWidth="1"/>
    <col min="4876" max="4878" width="9.85546875" style="140" bestFit="1" customWidth="1"/>
    <col min="4879" max="4879" width="10.85546875" style="140" customWidth="1"/>
    <col min="4880" max="5120" width="9.140625" style="140"/>
    <col min="5121" max="5121" width="66.85546875" style="140" customWidth="1"/>
    <col min="5122" max="5122" width="13.7109375" style="140" bestFit="1" customWidth="1"/>
    <col min="5123" max="5123" width="12.5703125" style="140" customWidth="1"/>
    <col min="5124" max="5124" width="13.85546875" style="140" customWidth="1"/>
    <col min="5125" max="5125" width="11.5703125" style="140" customWidth="1"/>
    <col min="5126" max="5126" width="13.5703125" style="140" customWidth="1"/>
    <col min="5127" max="5127" width="9.85546875" style="140" customWidth="1"/>
    <col min="5128" max="5128" width="10.140625" style="140" customWidth="1"/>
    <col min="5129" max="5129" width="9.140625" style="140"/>
    <col min="5130" max="5130" width="9.85546875" style="140" customWidth="1"/>
    <col min="5131" max="5131" width="12.140625" style="140" customWidth="1"/>
    <col min="5132" max="5134" width="9.85546875" style="140" bestFit="1" customWidth="1"/>
    <col min="5135" max="5135" width="10.85546875" style="140" customWidth="1"/>
    <col min="5136" max="5376" width="9.140625" style="140"/>
    <col min="5377" max="5377" width="66.85546875" style="140" customWidth="1"/>
    <col min="5378" max="5378" width="13.7109375" style="140" bestFit="1" customWidth="1"/>
    <col min="5379" max="5379" width="12.5703125" style="140" customWidth="1"/>
    <col min="5380" max="5380" width="13.85546875" style="140" customWidth="1"/>
    <col min="5381" max="5381" width="11.5703125" style="140" customWidth="1"/>
    <col min="5382" max="5382" width="13.5703125" style="140" customWidth="1"/>
    <col min="5383" max="5383" width="9.85546875" style="140" customWidth="1"/>
    <col min="5384" max="5384" width="10.140625" style="140" customWidth="1"/>
    <col min="5385" max="5385" width="9.140625" style="140"/>
    <col min="5386" max="5386" width="9.85546875" style="140" customWidth="1"/>
    <col min="5387" max="5387" width="12.140625" style="140" customWidth="1"/>
    <col min="5388" max="5390" width="9.85546875" style="140" bestFit="1" customWidth="1"/>
    <col min="5391" max="5391" width="10.85546875" style="140" customWidth="1"/>
    <col min="5392" max="5632" width="9.140625" style="140"/>
    <col min="5633" max="5633" width="66.85546875" style="140" customWidth="1"/>
    <col min="5634" max="5634" width="13.7109375" style="140" bestFit="1" customWidth="1"/>
    <col min="5635" max="5635" width="12.5703125" style="140" customWidth="1"/>
    <col min="5636" max="5636" width="13.85546875" style="140" customWidth="1"/>
    <col min="5637" max="5637" width="11.5703125" style="140" customWidth="1"/>
    <col min="5638" max="5638" width="13.5703125" style="140" customWidth="1"/>
    <col min="5639" max="5639" width="9.85546875" style="140" customWidth="1"/>
    <col min="5640" max="5640" width="10.140625" style="140" customWidth="1"/>
    <col min="5641" max="5641" width="9.140625" style="140"/>
    <col min="5642" max="5642" width="9.85546875" style="140" customWidth="1"/>
    <col min="5643" max="5643" width="12.140625" style="140" customWidth="1"/>
    <col min="5644" max="5646" width="9.85546875" style="140" bestFit="1" customWidth="1"/>
    <col min="5647" max="5647" width="10.85546875" style="140" customWidth="1"/>
    <col min="5648" max="5888" width="9.140625" style="140"/>
    <col min="5889" max="5889" width="66.85546875" style="140" customWidth="1"/>
    <col min="5890" max="5890" width="13.7109375" style="140" bestFit="1" customWidth="1"/>
    <col min="5891" max="5891" width="12.5703125" style="140" customWidth="1"/>
    <col min="5892" max="5892" width="13.85546875" style="140" customWidth="1"/>
    <col min="5893" max="5893" width="11.5703125" style="140" customWidth="1"/>
    <col min="5894" max="5894" width="13.5703125" style="140" customWidth="1"/>
    <col min="5895" max="5895" width="9.85546875" style="140" customWidth="1"/>
    <col min="5896" max="5896" width="10.140625" style="140" customWidth="1"/>
    <col min="5897" max="5897" width="9.140625" style="140"/>
    <col min="5898" max="5898" width="9.85546875" style="140" customWidth="1"/>
    <col min="5899" max="5899" width="12.140625" style="140" customWidth="1"/>
    <col min="5900" max="5902" width="9.85546875" style="140" bestFit="1" customWidth="1"/>
    <col min="5903" max="5903" width="10.85546875" style="140" customWidth="1"/>
    <col min="5904" max="6144" width="9.140625" style="140"/>
    <col min="6145" max="6145" width="66.85546875" style="140" customWidth="1"/>
    <col min="6146" max="6146" width="13.7109375" style="140" bestFit="1" customWidth="1"/>
    <col min="6147" max="6147" width="12.5703125" style="140" customWidth="1"/>
    <col min="6148" max="6148" width="13.85546875" style="140" customWidth="1"/>
    <col min="6149" max="6149" width="11.5703125" style="140" customWidth="1"/>
    <col min="6150" max="6150" width="13.5703125" style="140" customWidth="1"/>
    <col min="6151" max="6151" width="9.85546875" style="140" customWidth="1"/>
    <col min="6152" max="6152" width="10.140625" style="140" customWidth="1"/>
    <col min="6153" max="6153" width="9.140625" style="140"/>
    <col min="6154" max="6154" width="9.85546875" style="140" customWidth="1"/>
    <col min="6155" max="6155" width="12.140625" style="140" customWidth="1"/>
    <col min="6156" max="6158" width="9.85546875" style="140" bestFit="1" customWidth="1"/>
    <col min="6159" max="6159" width="10.85546875" style="140" customWidth="1"/>
    <col min="6160" max="6400" width="9.140625" style="140"/>
    <col min="6401" max="6401" width="66.85546875" style="140" customWidth="1"/>
    <col min="6402" max="6402" width="13.7109375" style="140" bestFit="1" customWidth="1"/>
    <col min="6403" max="6403" width="12.5703125" style="140" customWidth="1"/>
    <col min="6404" max="6404" width="13.85546875" style="140" customWidth="1"/>
    <col min="6405" max="6405" width="11.5703125" style="140" customWidth="1"/>
    <col min="6406" max="6406" width="13.5703125" style="140" customWidth="1"/>
    <col min="6407" max="6407" width="9.85546875" style="140" customWidth="1"/>
    <col min="6408" max="6408" width="10.140625" style="140" customWidth="1"/>
    <col min="6409" max="6409" width="9.140625" style="140"/>
    <col min="6410" max="6410" width="9.85546875" style="140" customWidth="1"/>
    <col min="6411" max="6411" width="12.140625" style="140" customWidth="1"/>
    <col min="6412" max="6414" width="9.85546875" style="140" bestFit="1" customWidth="1"/>
    <col min="6415" max="6415" width="10.85546875" style="140" customWidth="1"/>
    <col min="6416" max="6656" width="9.140625" style="140"/>
    <col min="6657" max="6657" width="66.85546875" style="140" customWidth="1"/>
    <col min="6658" max="6658" width="13.7109375" style="140" bestFit="1" customWidth="1"/>
    <col min="6659" max="6659" width="12.5703125" style="140" customWidth="1"/>
    <col min="6660" max="6660" width="13.85546875" style="140" customWidth="1"/>
    <col min="6661" max="6661" width="11.5703125" style="140" customWidth="1"/>
    <col min="6662" max="6662" width="13.5703125" style="140" customWidth="1"/>
    <col min="6663" max="6663" width="9.85546875" style="140" customWidth="1"/>
    <col min="6664" max="6664" width="10.140625" style="140" customWidth="1"/>
    <col min="6665" max="6665" width="9.140625" style="140"/>
    <col min="6666" max="6666" width="9.85546875" style="140" customWidth="1"/>
    <col min="6667" max="6667" width="12.140625" style="140" customWidth="1"/>
    <col min="6668" max="6670" width="9.85546875" style="140" bestFit="1" customWidth="1"/>
    <col min="6671" max="6671" width="10.85546875" style="140" customWidth="1"/>
    <col min="6672" max="6912" width="9.140625" style="140"/>
    <col min="6913" max="6913" width="66.85546875" style="140" customWidth="1"/>
    <col min="6914" max="6914" width="13.7109375" style="140" bestFit="1" customWidth="1"/>
    <col min="6915" max="6915" width="12.5703125" style="140" customWidth="1"/>
    <col min="6916" max="6916" width="13.85546875" style="140" customWidth="1"/>
    <col min="6917" max="6917" width="11.5703125" style="140" customWidth="1"/>
    <col min="6918" max="6918" width="13.5703125" style="140" customWidth="1"/>
    <col min="6919" max="6919" width="9.85546875" style="140" customWidth="1"/>
    <col min="6920" max="6920" width="10.140625" style="140" customWidth="1"/>
    <col min="6921" max="6921" width="9.140625" style="140"/>
    <col min="6922" max="6922" width="9.85546875" style="140" customWidth="1"/>
    <col min="6923" max="6923" width="12.140625" style="140" customWidth="1"/>
    <col min="6924" max="6926" width="9.85546875" style="140" bestFit="1" customWidth="1"/>
    <col min="6927" max="6927" width="10.85546875" style="140" customWidth="1"/>
    <col min="6928" max="7168" width="9.140625" style="140"/>
    <col min="7169" max="7169" width="66.85546875" style="140" customWidth="1"/>
    <col min="7170" max="7170" width="13.7109375" style="140" bestFit="1" customWidth="1"/>
    <col min="7171" max="7171" width="12.5703125" style="140" customWidth="1"/>
    <col min="7172" max="7172" width="13.85546875" style="140" customWidth="1"/>
    <col min="7173" max="7173" width="11.5703125" style="140" customWidth="1"/>
    <col min="7174" max="7174" width="13.5703125" style="140" customWidth="1"/>
    <col min="7175" max="7175" width="9.85546875" style="140" customWidth="1"/>
    <col min="7176" max="7176" width="10.140625" style="140" customWidth="1"/>
    <col min="7177" max="7177" width="9.140625" style="140"/>
    <col min="7178" max="7178" width="9.85546875" style="140" customWidth="1"/>
    <col min="7179" max="7179" width="12.140625" style="140" customWidth="1"/>
    <col min="7180" max="7182" width="9.85546875" style="140" bestFit="1" customWidth="1"/>
    <col min="7183" max="7183" width="10.85546875" style="140" customWidth="1"/>
    <col min="7184" max="7424" width="9.140625" style="140"/>
    <col min="7425" max="7425" width="66.85546875" style="140" customWidth="1"/>
    <col min="7426" max="7426" width="13.7109375" style="140" bestFit="1" customWidth="1"/>
    <col min="7427" max="7427" width="12.5703125" style="140" customWidth="1"/>
    <col min="7428" max="7428" width="13.85546875" style="140" customWidth="1"/>
    <col min="7429" max="7429" width="11.5703125" style="140" customWidth="1"/>
    <col min="7430" max="7430" width="13.5703125" style="140" customWidth="1"/>
    <col min="7431" max="7431" width="9.85546875" style="140" customWidth="1"/>
    <col min="7432" max="7432" width="10.140625" style="140" customWidth="1"/>
    <col min="7433" max="7433" width="9.140625" style="140"/>
    <col min="7434" max="7434" width="9.85546875" style="140" customWidth="1"/>
    <col min="7435" max="7435" width="12.140625" style="140" customWidth="1"/>
    <col min="7436" max="7438" width="9.85546875" style="140" bestFit="1" customWidth="1"/>
    <col min="7439" max="7439" width="10.85546875" style="140" customWidth="1"/>
    <col min="7440" max="7680" width="9.140625" style="140"/>
    <col min="7681" max="7681" width="66.85546875" style="140" customWidth="1"/>
    <col min="7682" max="7682" width="13.7109375" style="140" bestFit="1" customWidth="1"/>
    <col min="7683" max="7683" width="12.5703125" style="140" customWidth="1"/>
    <col min="7684" max="7684" width="13.85546875" style="140" customWidth="1"/>
    <col min="7685" max="7685" width="11.5703125" style="140" customWidth="1"/>
    <col min="7686" max="7686" width="13.5703125" style="140" customWidth="1"/>
    <col min="7687" max="7687" width="9.85546875" style="140" customWidth="1"/>
    <col min="7688" max="7688" width="10.140625" style="140" customWidth="1"/>
    <col min="7689" max="7689" width="9.140625" style="140"/>
    <col min="7690" max="7690" width="9.85546875" style="140" customWidth="1"/>
    <col min="7691" max="7691" width="12.140625" style="140" customWidth="1"/>
    <col min="7692" max="7694" width="9.85546875" style="140" bestFit="1" customWidth="1"/>
    <col min="7695" max="7695" width="10.85546875" style="140" customWidth="1"/>
    <col min="7696" max="7936" width="9.140625" style="140"/>
    <col min="7937" max="7937" width="66.85546875" style="140" customWidth="1"/>
    <col min="7938" max="7938" width="13.7109375" style="140" bestFit="1" customWidth="1"/>
    <col min="7939" max="7939" width="12.5703125" style="140" customWidth="1"/>
    <col min="7940" max="7940" width="13.85546875" style="140" customWidth="1"/>
    <col min="7941" max="7941" width="11.5703125" style="140" customWidth="1"/>
    <col min="7942" max="7942" width="13.5703125" style="140" customWidth="1"/>
    <col min="7943" max="7943" width="9.85546875" style="140" customWidth="1"/>
    <col min="7944" max="7944" width="10.140625" style="140" customWidth="1"/>
    <col min="7945" max="7945" width="9.140625" style="140"/>
    <col min="7946" max="7946" width="9.85546875" style="140" customWidth="1"/>
    <col min="7947" max="7947" width="12.140625" style="140" customWidth="1"/>
    <col min="7948" max="7950" width="9.85546875" style="140" bestFit="1" customWidth="1"/>
    <col min="7951" max="7951" width="10.85546875" style="140" customWidth="1"/>
    <col min="7952" max="8192" width="9.140625" style="140"/>
    <col min="8193" max="8193" width="66.85546875" style="140" customWidth="1"/>
    <col min="8194" max="8194" width="13.7109375" style="140" bestFit="1" customWidth="1"/>
    <col min="8195" max="8195" width="12.5703125" style="140" customWidth="1"/>
    <col min="8196" max="8196" width="13.85546875" style="140" customWidth="1"/>
    <col min="8197" max="8197" width="11.5703125" style="140" customWidth="1"/>
    <col min="8198" max="8198" width="13.5703125" style="140" customWidth="1"/>
    <col min="8199" max="8199" width="9.85546875" style="140" customWidth="1"/>
    <col min="8200" max="8200" width="10.140625" style="140" customWidth="1"/>
    <col min="8201" max="8201" width="9.140625" style="140"/>
    <col min="8202" max="8202" width="9.85546875" style="140" customWidth="1"/>
    <col min="8203" max="8203" width="12.140625" style="140" customWidth="1"/>
    <col min="8204" max="8206" width="9.85546875" style="140" bestFit="1" customWidth="1"/>
    <col min="8207" max="8207" width="10.85546875" style="140" customWidth="1"/>
    <col min="8208" max="8448" width="9.140625" style="140"/>
    <col min="8449" max="8449" width="66.85546875" style="140" customWidth="1"/>
    <col min="8450" max="8450" width="13.7109375" style="140" bestFit="1" customWidth="1"/>
    <col min="8451" max="8451" width="12.5703125" style="140" customWidth="1"/>
    <col min="8452" max="8452" width="13.85546875" style="140" customWidth="1"/>
    <col min="8453" max="8453" width="11.5703125" style="140" customWidth="1"/>
    <col min="8454" max="8454" width="13.5703125" style="140" customWidth="1"/>
    <col min="8455" max="8455" width="9.85546875" style="140" customWidth="1"/>
    <col min="8456" max="8456" width="10.140625" style="140" customWidth="1"/>
    <col min="8457" max="8457" width="9.140625" style="140"/>
    <col min="8458" max="8458" width="9.85546875" style="140" customWidth="1"/>
    <col min="8459" max="8459" width="12.140625" style="140" customWidth="1"/>
    <col min="8460" max="8462" width="9.85546875" style="140" bestFit="1" customWidth="1"/>
    <col min="8463" max="8463" width="10.85546875" style="140" customWidth="1"/>
    <col min="8464" max="8704" width="9.140625" style="140"/>
    <col min="8705" max="8705" width="66.85546875" style="140" customWidth="1"/>
    <col min="8706" max="8706" width="13.7109375" style="140" bestFit="1" customWidth="1"/>
    <col min="8707" max="8707" width="12.5703125" style="140" customWidth="1"/>
    <col min="8708" max="8708" width="13.85546875" style="140" customWidth="1"/>
    <col min="8709" max="8709" width="11.5703125" style="140" customWidth="1"/>
    <col min="8710" max="8710" width="13.5703125" style="140" customWidth="1"/>
    <col min="8711" max="8711" width="9.85546875" style="140" customWidth="1"/>
    <col min="8712" max="8712" width="10.140625" style="140" customWidth="1"/>
    <col min="8713" max="8713" width="9.140625" style="140"/>
    <col min="8714" max="8714" width="9.85546875" style="140" customWidth="1"/>
    <col min="8715" max="8715" width="12.140625" style="140" customWidth="1"/>
    <col min="8716" max="8718" width="9.85546875" style="140" bestFit="1" customWidth="1"/>
    <col min="8719" max="8719" width="10.85546875" style="140" customWidth="1"/>
    <col min="8720" max="8960" width="9.140625" style="140"/>
    <col min="8961" max="8961" width="66.85546875" style="140" customWidth="1"/>
    <col min="8962" max="8962" width="13.7109375" style="140" bestFit="1" customWidth="1"/>
    <col min="8963" max="8963" width="12.5703125" style="140" customWidth="1"/>
    <col min="8964" max="8964" width="13.85546875" style="140" customWidth="1"/>
    <col min="8965" max="8965" width="11.5703125" style="140" customWidth="1"/>
    <col min="8966" max="8966" width="13.5703125" style="140" customWidth="1"/>
    <col min="8967" max="8967" width="9.85546875" style="140" customWidth="1"/>
    <col min="8968" max="8968" width="10.140625" style="140" customWidth="1"/>
    <col min="8969" max="8969" width="9.140625" style="140"/>
    <col min="8970" max="8970" width="9.85546875" style="140" customWidth="1"/>
    <col min="8971" max="8971" width="12.140625" style="140" customWidth="1"/>
    <col min="8972" max="8974" width="9.85546875" style="140" bestFit="1" customWidth="1"/>
    <col min="8975" max="8975" width="10.85546875" style="140" customWidth="1"/>
    <col min="8976" max="9216" width="9.140625" style="140"/>
    <col min="9217" max="9217" width="66.85546875" style="140" customWidth="1"/>
    <col min="9218" max="9218" width="13.7109375" style="140" bestFit="1" customWidth="1"/>
    <col min="9219" max="9219" width="12.5703125" style="140" customWidth="1"/>
    <col min="9220" max="9220" width="13.85546875" style="140" customWidth="1"/>
    <col min="9221" max="9221" width="11.5703125" style="140" customWidth="1"/>
    <col min="9222" max="9222" width="13.5703125" style="140" customWidth="1"/>
    <col min="9223" max="9223" width="9.85546875" style="140" customWidth="1"/>
    <col min="9224" max="9224" width="10.140625" style="140" customWidth="1"/>
    <col min="9225" max="9225" width="9.140625" style="140"/>
    <col min="9226" max="9226" width="9.85546875" style="140" customWidth="1"/>
    <col min="9227" max="9227" width="12.140625" style="140" customWidth="1"/>
    <col min="9228" max="9230" width="9.85546875" style="140" bestFit="1" customWidth="1"/>
    <col min="9231" max="9231" width="10.85546875" style="140" customWidth="1"/>
    <col min="9232" max="9472" width="9.140625" style="140"/>
    <col min="9473" max="9473" width="66.85546875" style="140" customWidth="1"/>
    <col min="9474" max="9474" width="13.7109375" style="140" bestFit="1" customWidth="1"/>
    <col min="9475" max="9475" width="12.5703125" style="140" customWidth="1"/>
    <col min="9476" max="9476" width="13.85546875" style="140" customWidth="1"/>
    <col min="9477" max="9477" width="11.5703125" style="140" customWidth="1"/>
    <col min="9478" max="9478" width="13.5703125" style="140" customWidth="1"/>
    <col min="9479" max="9479" width="9.85546875" style="140" customWidth="1"/>
    <col min="9480" max="9480" width="10.140625" style="140" customWidth="1"/>
    <col min="9481" max="9481" width="9.140625" style="140"/>
    <col min="9482" max="9482" width="9.85546875" style="140" customWidth="1"/>
    <col min="9483" max="9483" width="12.140625" style="140" customWidth="1"/>
    <col min="9484" max="9486" width="9.85546875" style="140" bestFit="1" customWidth="1"/>
    <col min="9487" max="9487" width="10.85546875" style="140" customWidth="1"/>
    <col min="9488" max="9728" width="9.140625" style="140"/>
    <col min="9729" max="9729" width="66.85546875" style="140" customWidth="1"/>
    <col min="9730" max="9730" width="13.7109375" style="140" bestFit="1" customWidth="1"/>
    <col min="9731" max="9731" width="12.5703125" style="140" customWidth="1"/>
    <col min="9732" max="9732" width="13.85546875" style="140" customWidth="1"/>
    <col min="9733" max="9733" width="11.5703125" style="140" customWidth="1"/>
    <col min="9734" max="9734" width="13.5703125" style="140" customWidth="1"/>
    <col min="9735" max="9735" width="9.85546875" style="140" customWidth="1"/>
    <col min="9736" max="9736" width="10.140625" style="140" customWidth="1"/>
    <col min="9737" max="9737" width="9.140625" style="140"/>
    <col min="9738" max="9738" width="9.85546875" style="140" customWidth="1"/>
    <col min="9739" max="9739" width="12.140625" style="140" customWidth="1"/>
    <col min="9740" max="9742" width="9.85546875" style="140" bestFit="1" customWidth="1"/>
    <col min="9743" max="9743" width="10.85546875" style="140" customWidth="1"/>
    <col min="9744" max="9984" width="9.140625" style="140"/>
    <col min="9985" max="9985" width="66.85546875" style="140" customWidth="1"/>
    <col min="9986" max="9986" width="13.7109375" style="140" bestFit="1" customWidth="1"/>
    <col min="9987" max="9987" width="12.5703125" style="140" customWidth="1"/>
    <col min="9988" max="9988" width="13.85546875" style="140" customWidth="1"/>
    <col min="9989" max="9989" width="11.5703125" style="140" customWidth="1"/>
    <col min="9990" max="9990" width="13.5703125" style="140" customWidth="1"/>
    <col min="9991" max="9991" width="9.85546875" style="140" customWidth="1"/>
    <col min="9992" max="9992" width="10.140625" style="140" customWidth="1"/>
    <col min="9993" max="9993" width="9.140625" style="140"/>
    <col min="9994" max="9994" width="9.85546875" style="140" customWidth="1"/>
    <col min="9995" max="9995" width="12.140625" style="140" customWidth="1"/>
    <col min="9996" max="9998" width="9.85546875" style="140" bestFit="1" customWidth="1"/>
    <col min="9999" max="9999" width="10.85546875" style="140" customWidth="1"/>
    <col min="10000" max="10240" width="9.140625" style="140"/>
    <col min="10241" max="10241" width="66.85546875" style="140" customWidth="1"/>
    <col min="10242" max="10242" width="13.7109375" style="140" bestFit="1" customWidth="1"/>
    <col min="10243" max="10243" width="12.5703125" style="140" customWidth="1"/>
    <col min="10244" max="10244" width="13.85546875" style="140" customWidth="1"/>
    <col min="10245" max="10245" width="11.5703125" style="140" customWidth="1"/>
    <col min="10246" max="10246" width="13.5703125" style="140" customWidth="1"/>
    <col min="10247" max="10247" width="9.85546875" style="140" customWidth="1"/>
    <col min="10248" max="10248" width="10.140625" style="140" customWidth="1"/>
    <col min="10249" max="10249" width="9.140625" style="140"/>
    <col min="10250" max="10250" width="9.85546875" style="140" customWidth="1"/>
    <col min="10251" max="10251" width="12.140625" style="140" customWidth="1"/>
    <col min="10252" max="10254" width="9.85546875" style="140" bestFit="1" customWidth="1"/>
    <col min="10255" max="10255" width="10.85546875" style="140" customWidth="1"/>
    <col min="10256" max="10496" width="9.140625" style="140"/>
    <col min="10497" max="10497" width="66.85546875" style="140" customWidth="1"/>
    <col min="10498" max="10498" width="13.7109375" style="140" bestFit="1" customWidth="1"/>
    <col min="10499" max="10499" width="12.5703125" style="140" customWidth="1"/>
    <col min="10500" max="10500" width="13.85546875" style="140" customWidth="1"/>
    <col min="10501" max="10501" width="11.5703125" style="140" customWidth="1"/>
    <col min="10502" max="10502" width="13.5703125" style="140" customWidth="1"/>
    <col min="10503" max="10503" width="9.85546875" style="140" customWidth="1"/>
    <col min="10504" max="10504" width="10.140625" style="140" customWidth="1"/>
    <col min="10505" max="10505" width="9.140625" style="140"/>
    <col min="10506" max="10506" width="9.85546875" style="140" customWidth="1"/>
    <col min="10507" max="10507" width="12.140625" style="140" customWidth="1"/>
    <col min="10508" max="10510" width="9.85546875" style="140" bestFit="1" customWidth="1"/>
    <col min="10511" max="10511" width="10.85546875" style="140" customWidth="1"/>
    <col min="10512" max="10752" width="9.140625" style="140"/>
    <col min="10753" max="10753" width="66.85546875" style="140" customWidth="1"/>
    <col min="10754" max="10754" width="13.7109375" style="140" bestFit="1" customWidth="1"/>
    <col min="10755" max="10755" width="12.5703125" style="140" customWidth="1"/>
    <col min="10756" max="10756" width="13.85546875" style="140" customWidth="1"/>
    <col min="10757" max="10757" width="11.5703125" style="140" customWidth="1"/>
    <col min="10758" max="10758" width="13.5703125" style="140" customWidth="1"/>
    <col min="10759" max="10759" width="9.85546875" style="140" customWidth="1"/>
    <col min="10760" max="10760" width="10.140625" style="140" customWidth="1"/>
    <col min="10761" max="10761" width="9.140625" style="140"/>
    <col min="10762" max="10762" width="9.85546875" style="140" customWidth="1"/>
    <col min="10763" max="10763" width="12.140625" style="140" customWidth="1"/>
    <col min="10764" max="10766" width="9.85546875" style="140" bestFit="1" customWidth="1"/>
    <col min="10767" max="10767" width="10.85546875" style="140" customWidth="1"/>
    <col min="10768" max="11008" width="9.140625" style="140"/>
    <col min="11009" max="11009" width="66.85546875" style="140" customWidth="1"/>
    <col min="11010" max="11010" width="13.7109375" style="140" bestFit="1" customWidth="1"/>
    <col min="11011" max="11011" width="12.5703125" style="140" customWidth="1"/>
    <col min="11012" max="11012" width="13.85546875" style="140" customWidth="1"/>
    <col min="11013" max="11013" width="11.5703125" style="140" customWidth="1"/>
    <col min="11014" max="11014" width="13.5703125" style="140" customWidth="1"/>
    <col min="11015" max="11015" width="9.85546875" style="140" customWidth="1"/>
    <col min="11016" max="11016" width="10.140625" style="140" customWidth="1"/>
    <col min="11017" max="11017" width="9.140625" style="140"/>
    <col min="11018" max="11018" width="9.85546875" style="140" customWidth="1"/>
    <col min="11019" max="11019" width="12.140625" style="140" customWidth="1"/>
    <col min="11020" max="11022" width="9.85546875" style="140" bestFit="1" customWidth="1"/>
    <col min="11023" max="11023" width="10.85546875" style="140" customWidth="1"/>
    <col min="11024" max="11264" width="9.140625" style="140"/>
    <col min="11265" max="11265" width="66.85546875" style="140" customWidth="1"/>
    <col min="11266" max="11266" width="13.7109375" style="140" bestFit="1" customWidth="1"/>
    <col min="11267" max="11267" width="12.5703125" style="140" customWidth="1"/>
    <col min="11268" max="11268" width="13.85546875" style="140" customWidth="1"/>
    <col min="11269" max="11269" width="11.5703125" style="140" customWidth="1"/>
    <col min="11270" max="11270" width="13.5703125" style="140" customWidth="1"/>
    <col min="11271" max="11271" width="9.85546875" style="140" customWidth="1"/>
    <col min="11272" max="11272" width="10.140625" style="140" customWidth="1"/>
    <col min="11273" max="11273" width="9.140625" style="140"/>
    <col min="11274" max="11274" width="9.85546875" style="140" customWidth="1"/>
    <col min="11275" max="11275" width="12.140625" style="140" customWidth="1"/>
    <col min="11276" max="11278" width="9.85546875" style="140" bestFit="1" customWidth="1"/>
    <col min="11279" max="11279" width="10.85546875" style="140" customWidth="1"/>
    <col min="11280" max="11520" width="9.140625" style="140"/>
    <col min="11521" max="11521" width="66.85546875" style="140" customWidth="1"/>
    <col min="11522" max="11522" width="13.7109375" style="140" bestFit="1" customWidth="1"/>
    <col min="11523" max="11523" width="12.5703125" style="140" customWidth="1"/>
    <col min="11524" max="11524" width="13.85546875" style="140" customWidth="1"/>
    <col min="11525" max="11525" width="11.5703125" style="140" customWidth="1"/>
    <col min="11526" max="11526" width="13.5703125" style="140" customWidth="1"/>
    <col min="11527" max="11527" width="9.85546875" style="140" customWidth="1"/>
    <col min="11528" max="11528" width="10.140625" style="140" customWidth="1"/>
    <col min="11529" max="11529" width="9.140625" style="140"/>
    <col min="11530" max="11530" width="9.85546875" style="140" customWidth="1"/>
    <col min="11531" max="11531" width="12.140625" style="140" customWidth="1"/>
    <col min="11532" max="11534" width="9.85546875" style="140" bestFit="1" customWidth="1"/>
    <col min="11535" max="11535" width="10.85546875" style="140" customWidth="1"/>
    <col min="11536" max="11776" width="9.140625" style="140"/>
    <col min="11777" max="11777" width="66.85546875" style="140" customWidth="1"/>
    <col min="11778" max="11778" width="13.7109375" style="140" bestFit="1" customWidth="1"/>
    <col min="11779" max="11779" width="12.5703125" style="140" customWidth="1"/>
    <col min="11780" max="11780" width="13.85546875" style="140" customWidth="1"/>
    <col min="11781" max="11781" width="11.5703125" style="140" customWidth="1"/>
    <col min="11782" max="11782" width="13.5703125" style="140" customWidth="1"/>
    <col min="11783" max="11783" width="9.85546875" style="140" customWidth="1"/>
    <col min="11784" max="11784" width="10.140625" style="140" customWidth="1"/>
    <col min="11785" max="11785" width="9.140625" style="140"/>
    <col min="11786" max="11786" width="9.85546875" style="140" customWidth="1"/>
    <col min="11787" max="11787" width="12.140625" style="140" customWidth="1"/>
    <col min="11788" max="11790" width="9.85546875" style="140" bestFit="1" customWidth="1"/>
    <col min="11791" max="11791" width="10.85546875" style="140" customWidth="1"/>
    <col min="11792" max="12032" width="9.140625" style="140"/>
    <col min="12033" max="12033" width="66.85546875" style="140" customWidth="1"/>
    <col min="12034" max="12034" width="13.7109375" style="140" bestFit="1" customWidth="1"/>
    <col min="12035" max="12035" width="12.5703125" style="140" customWidth="1"/>
    <col min="12036" max="12036" width="13.85546875" style="140" customWidth="1"/>
    <col min="12037" max="12037" width="11.5703125" style="140" customWidth="1"/>
    <col min="12038" max="12038" width="13.5703125" style="140" customWidth="1"/>
    <col min="12039" max="12039" width="9.85546875" style="140" customWidth="1"/>
    <col min="12040" max="12040" width="10.140625" style="140" customWidth="1"/>
    <col min="12041" max="12041" width="9.140625" style="140"/>
    <col min="12042" max="12042" width="9.85546875" style="140" customWidth="1"/>
    <col min="12043" max="12043" width="12.140625" style="140" customWidth="1"/>
    <col min="12044" max="12046" width="9.85546875" style="140" bestFit="1" customWidth="1"/>
    <col min="12047" max="12047" width="10.85546875" style="140" customWidth="1"/>
    <col min="12048" max="12288" width="9.140625" style="140"/>
    <col min="12289" max="12289" width="66.85546875" style="140" customWidth="1"/>
    <col min="12290" max="12290" width="13.7109375" style="140" bestFit="1" customWidth="1"/>
    <col min="12291" max="12291" width="12.5703125" style="140" customWidth="1"/>
    <col min="12292" max="12292" width="13.85546875" style="140" customWidth="1"/>
    <col min="12293" max="12293" width="11.5703125" style="140" customWidth="1"/>
    <col min="12294" max="12294" width="13.5703125" style="140" customWidth="1"/>
    <col min="12295" max="12295" width="9.85546875" style="140" customWidth="1"/>
    <col min="12296" max="12296" width="10.140625" style="140" customWidth="1"/>
    <col min="12297" max="12297" width="9.140625" style="140"/>
    <col min="12298" max="12298" width="9.85546875" style="140" customWidth="1"/>
    <col min="12299" max="12299" width="12.140625" style="140" customWidth="1"/>
    <col min="12300" max="12302" width="9.85546875" style="140" bestFit="1" customWidth="1"/>
    <col min="12303" max="12303" width="10.85546875" style="140" customWidth="1"/>
    <col min="12304" max="12544" width="9.140625" style="140"/>
    <col min="12545" max="12545" width="66.85546875" style="140" customWidth="1"/>
    <col min="12546" max="12546" width="13.7109375" style="140" bestFit="1" customWidth="1"/>
    <col min="12547" max="12547" width="12.5703125" style="140" customWidth="1"/>
    <col min="12548" max="12548" width="13.85546875" style="140" customWidth="1"/>
    <col min="12549" max="12549" width="11.5703125" style="140" customWidth="1"/>
    <col min="12550" max="12550" width="13.5703125" style="140" customWidth="1"/>
    <col min="12551" max="12551" width="9.85546875" style="140" customWidth="1"/>
    <col min="12552" max="12552" width="10.140625" style="140" customWidth="1"/>
    <col min="12553" max="12553" width="9.140625" style="140"/>
    <col min="12554" max="12554" width="9.85546875" style="140" customWidth="1"/>
    <col min="12555" max="12555" width="12.140625" style="140" customWidth="1"/>
    <col min="12556" max="12558" width="9.85546875" style="140" bestFit="1" customWidth="1"/>
    <col min="12559" max="12559" width="10.85546875" style="140" customWidth="1"/>
    <col min="12560" max="12800" width="9.140625" style="140"/>
    <col min="12801" max="12801" width="66.85546875" style="140" customWidth="1"/>
    <col min="12802" max="12802" width="13.7109375" style="140" bestFit="1" customWidth="1"/>
    <col min="12803" max="12803" width="12.5703125" style="140" customWidth="1"/>
    <col min="12804" max="12804" width="13.85546875" style="140" customWidth="1"/>
    <col min="12805" max="12805" width="11.5703125" style="140" customWidth="1"/>
    <col min="12806" max="12806" width="13.5703125" style="140" customWidth="1"/>
    <col min="12807" max="12807" width="9.85546875" style="140" customWidth="1"/>
    <col min="12808" max="12808" width="10.140625" style="140" customWidth="1"/>
    <col min="12809" max="12809" width="9.140625" style="140"/>
    <col min="12810" max="12810" width="9.85546875" style="140" customWidth="1"/>
    <col min="12811" max="12811" width="12.140625" style="140" customWidth="1"/>
    <col min="12812" max="12814" width="9.85546875" style="140" bestFit="1" customWidth="1"/>
    <col min="12815" max="12815" width="10.85546875" style="140" customWidth="1"/>
    <col min="12816" max="13056" width="9.140625" style="140"/>
    <col min="13057" max="13057" width="66.85546875" style="140" customWidth="1"/>
    <col min="13058" max="13058" width="13.7109375" style="140" bestFit="1" customWidth="1"/>
    <col min="13059" max="13059" width="12.5703125" style="140" customWidth="1"/>
    <col min="13060" max="13060" width="13.85546875" style="140" customWidth="1"/>
    <col min="13061" max="13061" width="11.5703125" style="140" customWidth="1"/>
    <col min="13062" max="13062" width="13.5703125" style="140" customWidth="1"/>
    <col min="13063" max="13063" width="9.85546875" style="140" customWidth="1"/>
    <col min="13064" max="13064" width="10.140625" style="140" customWidth="1"/>
    <col min="13065" max="13065" width="9.140625" style="140"/>
    <col min="13066" max="13066" width="9.85546875" style="140" customWidth="1"/>
    <col min="13067" max="13067" width="12.140625" style="140" customWidth="1"/>
    <col min="13068" max="13070" width="9.85546875" style="140" bestFit="1" customWidth="1"/>
    <col min="13071" max="13071" width="10.85546875" style="140" customWidth="1"/>
    <col min="13072" max="13312" width="9.140625" style="140"/>
    <col min="13313" max="13313" width="66.85546875" style="140" customWidth="1"/>
    <col min="13314" max="13314" width="13.7109375" style="140" bestFit="1" customWidth="1"/>
    <col min="13315" max="13315" width="12.5703125" style="140" customWidth="1"/>
    <col min="13316" max="13316" width="13.85546875" style="140" customWidth="1"/>
    <col min="13317" max="13317" width="11.5703125" style="140" customWidth="1"/>
    <col min="13318" max="13318" width="13.5703125" style="140" customWidth="1"/>
    <col min="13319" max="13319" width="9.85546875" style="140" customWidth="1"/>
    <col min="13320" max="13320" width="10.140625" style="140" customWidth="1"/>
    <col min="13321" max="13321" width="9.140625" style="140"/>
    <col min="13322" max="13322" width="9.85546875" style="140" customWidth="1"/>
    <col min="13323" max="13323" width="12.140625" style="140" customWidth="1"/>
    <col min="13324" max="13326" width="9.85546875" style="140" bestFit="1" customWidth="1"/>
    <col min="13327" max="13327" width="10.85546875" style="140" customWidth="1"/>
    <col min="13328" max="13568" width="9.140625" style="140"/>
    <col min="13569" max="13569" width="66.85546875" style="140" customWidth="1"/>
    <col min="13570" max="13570" width="13.7109375" style="140" bestFit="1" customWidth="1"/>
    <col min="13571" max="13571" width="12.5703125" style="140" customWidth="1"/>
    <col min="13572" max="13572" width="13.85546875" style="140" customWidth="1"/>
    <col min="13573" max="13573" width="11.5703125" style="140" customWidth="1"/>
    <col min="13574" max="13574" width="13.5703125" style="140" customWidth="1"/>
    <col min="13575" max="13575" width="9.85546875" style="140" customWidth="1"/>
    <col min="13576" max="13576" width="10.140625" style="140" customWidth="1"/>
    <col min="13577" max="13577" width="9.140625" style="140"/>
    <col min="13578" max="13578" width="9.85546875" style="140" customWidth="1"/>
    <col min="13579" max="13579" width="12.140625" style="140" customWidth="1"/>
    <col min="13580" max="13582" width="9.85546875" style="140" bestFit="1" customWidth="1"/>
    <col min="13583" max="13583" width="10.85546875" style="140" customWidth="1"/>
    <col min="13584" max="13824" width="9.140625" style="140"/>
    <col min="13825" max="13825" width="66.85546875" style="140" customWidth="1"/>
    <col min="13826" max="13826" width="13.7109375" style="140" bestFit="1" customWidth="1"/>
    <col min="13827" max="13827" width="12.5703125" style="140" customWidth="1"/>
    <col min="13828" max="13828" width="13.85546875" style="140" customWidth="1"/>
    <col min="13829" max="13829" width="11.5703125" style="140" customWidth="1"/>
    <col min="13830" max="13830" width="13.5703125" style="140" customWidth="1"/>
    <col min="13831" max="13831" width="9.85546875" style="140" customWidth="1"/>
    <col min="13832" max="13832" width="10.140625" style="140" customWidth="1"/>
    <col min="13833" max="13833" width="9.140625" style="140"/>
    <col min="13834" max="13834" width="9.85546875" style="140" customWidth="1"/>
    <col min="13835" max="13835" width="12.140625" style="140" customWidth="1"/>
    <col min="13836" max="13838" width="9.85546875" style="140" bestFit="1" customWidth="1"/>
    <col min="13839" max="13839" width="10.85546875" style="140" customWidth="1"/>
    <col min="13840" max="14080" width="9.140625" style="140"/>
    <col min="14081" max="14081" width="66.85546875" style="140" customWidth="1"/>
    <col min="14082" max="14082" width="13.7109375" style="140" bestFit="1" customWidth="1"/>
    <col min="14083" max="14083" width="12.5703125" style="140" customWidth="1"/>
    <col min="14084" max="14084" width="13.85546875" style="140" customWidth="1"/>
    <col min="14085" max="14085" width="11.5703125" style="140" customWidth="1"/>
    <col min="14086" max="14086" width="13.5703125" style="140" customWidth="1"/>
    <col min="14087" max="14087" width="9.85546875" style="140" customWidth="1"/>
    <col min="14088" max="14088" width="10.140625" style="140" customWidth="1"/>
    <col min="14089" max="14089" width="9.140625" style="140"/>
    <col min="14090" max="14090" width="9.85546875" style="140" customWidth="1"/>
    <col min="14091" max="14091" width="12.140625" style="140" customWidth="1"/>
    <col min="14092" max="14094" width="9.85546875" style="140" bestFit="1" customWidth="1"/>
    <col min="14095" max="14095" width="10.85546875" style="140" customWidth="1"/>
    <col min="14096" max="14336" width="9.140625" style="140"/>
    <col min="14337" max="14337" width="66.85546875" style="140" customWidth="1"/>
    <col min="14338" max="14338" width="13.7109375" style="140" bestFit="1" customWidth="1"/>
    <col min="14339" max="14339" width="12.5703125" style="140" customWidth="1"/>
    <col min="14340" max="14340" width="13.85546875" style="140" customWidth="1"/>
    <col min="14341" max="14341" width="11.5703125" style="140" customWidth="1"/>
    <col min="14342" max="14342" width="13.5703125" style="140" customWidth="1"/>
    <col min="14343" max="14343" width="9.85546875" style="140" customWidth="1"/>
    <col min="14344" max="14344" width="10.140625" style="140" customWidth="1"/>
    <col min="14345" max="14345" width="9.140625" style="140"/>
    <col min="14346" max="14346" width="9.85546875" style="140" customWidth="1"/>
    <col min="14347" max="14347" width="12.140625" style="140" customWidth="1"/>
    <col min="14348" max="14350" width="9.85546875" style="140" bestFit="1" customWidth="1"/>
    <col min="14351" max="14351" width="10.85546875" style="140" customWidth="1"/>
    <col min="14352" max="14592" width="9.140625" style="140"/>
    <col min="14593" max="14593" width="66.85546875" style="140" customWidth="1"/>
    <col min="14594" max="14594" width="13.7109375" style="140" bestFit="1" customWidth="1"/>
    <col min="14595" max="14595" width="12.5703125" style="140" customWidth="1"/>
    <col min="14596" max="14596" width="13.85546875" style="140" customWidth="1"/>
    <col min="14597" max="14597" width="11.5703125" style="140" customWidth="1"/>
    <col min="14598" max="14598" width="13.5703125" style="140" customWidth="1"/>
    <col min="14599" max="14599" width="9.85546875" style="140" customWidth="1"/>
    <col min="14600" max="14600" width="10.140625" style="140" customWidth="1"/>
    <col min="14601" max="14601" width="9.140625" style="140"/>
    <col min="14602" max="14602" width="9.85546875" style="140" customWidth="1"/>
    <col min="14603" max="14603" width="12.140625" style="140" customWidth="1"/>
    <col min="14604" max="14606" width="9.85546875" style="140" bestFit="1" customWidth="1"/>
    <col min="14607" max="14607" width="10.85546875" style="140" customWidth="1"/>
    <col min="14608" max="14848" width="9.140625" style="140"/>
    <col min="14849" max="14849" width="66.85546875" style="140" customWidth="1"/>
    <col min="14850" max="14850" width="13.7109375" style="140" bestFit="1" customWidth="1"/>
    <col min="14851" max="14851" width="12.5703125" style="140" customWidth="1"/>
    <col min="14852" max="14852" width="13.85546875" style="140" customWidth="1"/>
    <col min="14853" max="14853" width="11.5703125" style="140" customWidth="1"/>
    <col min="14854" max="14854" width="13.5703125" style="140" customWidth="1"/>
    <col min="14855" max="14855" width="9.85546875" style="140" customWidth="1"/>
    <col min="14856" max="14856" width="10.140625" style="140" customWidth="1"/>
    <col min="14857" max="14857" width="9.140625" style="140"/>
    <col min="14858" max="14858" width="9.85546875" style="140" customWidth="1"/>
    <col min="14859" max="14859" width="12.140625" style="140" customWidth="1"/>
    <col min="14860" max="14862" width="9.85546875" style="140" bestFit="1" customWidth="1"/>
    <col min="14863" max="14863" width="10.85546875" style="140" customWidth="1"/>
    <col min="14864" max="15104" width="9.140625" style="140"/>
    <col min="15105" max="15105" width="66.85546875" style="140" customWidth="1"/>
    <col min="15106" max="15106" width="13.7109375" style="140" bestFit="1" customWidth="1"/>
    <col min="15107" max="15107" width="12.5703125" style="140" customWidth="1"/>
    <col min="15108" max="15108" width="13.85546875" style="140" customWidth="1"/>
    <col min="15109" max="15109" width="11.5703125" style="140" customWidth="1"/>
    <col min="15110" max="15110" width="13.5703125" style="140" customWidth="1"/>
    <col min="15111" max="15111" width="9.85546875" style="140" customWidth="1"/>
    <col min="15112" max="15112" width="10.140625" style="140" customWidth="1"/>
    <col min="15113" max="15113" width="9.140625" style="140"/>
    <col min="15114" max="15114" width="9.85546875" style="140" customWidth="1"/>
    <col min="15115" max="15115" width="12.140625" style="140" customWidth="1"/>
    <col min="15116" max="15118" width="9.85546875" style="140" bestFit="1" customWidth="1"/>
    <col min="15119" max="15119" width="10.85546875" style="140" customWidth="1"/>
    <col min="15120" max="15360" width="9.140625" style="140"/>
    <col min="15361" max="15361" width="66.85546875" style="140" customWidth="1"/>
    <col min="15362" max="15362" width="13.7109375" style="140" bestFit="1" customWidth="1"/>
    <col min="15363" max="15363" width="12.5703125" style="140" customWidth="1"/>
    <col min="15364" max="15364" width="13.85546875" style="140" customWidth="1"/>
    <col min="15365" max="15365" width="11.5703125" style="140" customWidth="1"/>
    <col min="15366" max="15366" width="13.5703125" style="140" customWidth="1"/>
    <col min="15367" max="15367" width="9.85546875" style="140" customWidth="1"/>
    <col min="15368" max="15368" width="10.140625" style="140" customWidth="1"/>
    <col min="15369" max="15369" width="9.140625" style="140"/>
    <col min="15370" max="15370" width="9.85546875" style="140" customWidth="1"/>
    <col min="15371" max="15371" width="12.140625" style="140" customWidth="1"/>
    <col min="15372" max="15374" width="9.85546875" style="140" bestFit="1" customWidth="1"/>
    <col min="15375" max="15375" width="10.85546875" style="140" customWidth="1"/>
    <col min="15376" max="15616" width="9.140625" style="140"/>
    <col min="15617" max="15617" width="66.85546875" style="140" customWidth="1"/>
    <col min="15618" max="15618" width="13.7109375" style="140" bestFit="1" customWidth="1"/>
    <col min="15619" max="15619" width="12.5703125" style="140" customWidth="1"/>
    <col min="15620" max="15620" width="13.85546875" style="140" customWidth="1"/>
    <col min="15621" max="15621" width="11.5703125" style="140" customWidth="1"/>
    <col min="15622" max="15622" width="13.5703125" style="140" customWidth="1"/>
    <col min="15623" max="15623" width="9.85546875" style="140" customWidth="1"/>
    <col min="15624" max="15624" width="10.140625" style="140" customWidth="1"/>
    <col min="15625" max="15625" width="9.140625" style="140"/>
    <col min="15626" max="15626" width="9.85546875" style="140" customWidth="1"/>
    <col min="15627" max="15627" width="12.140625" style="140" customWidth="1"/>
    <col min="15628" max="15630" width="9.85546875" style="140" bestFit="1" customWidth="1"/>
    <col min="15631" max="15631" width="10.85546875" style="140" customWidth="1"/>
    <col min="15632" max="15872" width="9.140625" style="140"/>
    <col min="15873" max="15873" width="66.85546875" style="140" customWidth="1"/>
    <col min="15874" max="15874" width="13.7109375" style="140" bestFit="1" customWidth="1"/>
    <col min="15875" max="15875" width="12.5703125" style="140" customWidth="1"/>
    <col min="15876" max="15876" width="13.85546875" style="140" customWidth="1"/>
    <col min="15877" max="15877" width="11.5703125" style="140" customWidth="1"/>
    <col min="15878" max="15878" width="13.5703125" style="140" customWidth="1"/>
    <col min="15879" max="15879" width="9.85546875" style="140" customWidth="1"/>
    <col min="15880" max="15880" width="10.140625" style="140" customWidth="1"/>
    <col min="15881" max="15881" width="9.140625" style="140"/>
    <col min="15882" max="15882" width="9.85546875" style="140" customWidth="1"/>
    <col min="15883" max="15883" width="12.140625" style="140" customWidth="1"/>
    <col min="15884" max="15886" width="9.85546875" style="140" bestFit="1" customWidth="1"/>
    <col min="15887" max="15887" width="10.85546875" style="140" customWidth="1"/>
    <col min="15888" max="16128" width="9.140625" style="140"/>
    <col min="16129" max="16129" width="66.85546875" style="140" customWidth="1"/>
    <col min="16130" max="16130" width="13.7109375" style="140" bestFit="1" customWidth="1"/>
    <col min="16131" max="16131" width="12.5703125" style="140" customWidth="1"/>
    <col min="16132" max="16132" width="13.85546875" style="140" customWidth="1"/>
    <col min="16133" max="16133" width="11.5703125" style="140" customWidth="1"/>
    <col min="16134" max="16134" width="13.5703125" style="140" customWidth="1"/>
    <col min="16135" max="16135" width="9.85546875" style="140" customWidth="1"/>
    <col min="16136" max="16136" width="10.140625" style="140" customWidth="1"/>
    <col min="16137" max="16137" width="9.140625" style="140"/>
    <col min="16138" max="16138" width="9.85546875" style="140" customWidth="1"/>
    <col min="16139" max="16139" width="12.140625" style="140" customWidth="1"/>
    <col min="16140" max="16142" width="9.85546875" style="140" bestFit="1" customWidth="1"/>
    <col min="16143" max="16143" width="10.85546875" style="140" customWidth="1"/>
    <col min="16144" max="16384" width="9.140625" style="140"/>
  </cols>
  <sheetData>
    <row r="1" spans="1:21" x14ac:dyDescent="0.25">
      <c r="A1" s="139" t="s">
        <v>210</v>
      </c>
      <c r="O1" s="141"/>
    </row>
    <row r="2" spans="1:21" x14ac:dyDescent="0.25">
      <c r="A2" s="340" t="s">
        <v>211</v>
      </c>
      <c r="B2" s="340"/>
      <c r="C2" s="340"/>
      <c r="D2" s="340"/>
      <c r="E2" s="340"/>
      <c r="F2" s="340"/>
      <c r="G2" s="340"/>
      <c r="H2" s="340"/>
      <c r="I2" s="340"/>
      <c r="J2" s="340"/>
      <c r="K2" s="340"/>
      <c r="L2" s="340"/>
      <c r="M2" s="340"/>
      <c r="N2" s="340"/>
      <c r="O2" s="340"/>
      <c r="P2" s="340"/>
      <c r="Q2" s="340"/>
      <c r="R2" s="340"/>
      <c r="S2" s="340"/>
      <c r="T2" s="340"/>
      <c r="U2" s="340"/>
    </row>
    <row r="3" spans="1:21" x14ac:dyDescent="0.25">
      <c r="A3" s="142" t="s">
        <v>289</v>
      </c>
      <c r="O3" s="141"/>
    </row>
    <row r="4" spans="1:21" ht="19.5" customHeight="1" x14ac:dyDescent="0.25">
      <c r="A4" s="139" t="str">
        <f>'1. паспорт описание'!A9:D9</f>
        <v>О_0000000829</v>
      </c>
      <c r="C4" s="143"/>
      <c r="O4" s="141"/>
    </row>
    <row r="5" spans="1:21" ht="19.5" hidden="1" customHeight="1" x14ac:dyDescent="0.3">
      <c r="O5" s="144"/>
    </row>
    <row r="6" spans="1:21" ht="19.5" hidden="1" customHeight="1" x14ac:dyDescent="0.3">
      <c r="O6" s="145" t="s">
        <v>212</v>
      </c>
    </row>
    <row r="7" spans="1:21" ht="19.5" hidden="1" customHeight="1" x14ac:dyDescent="0.3">
      <c r="O7" s="146" t="s">
        <v>213</v>
      </c>
    </row>
    <row r="8" spans="1:21" ht="18.75" hidden="1" x14ac:dyDescent="0.3">
      <c r="O8" s="146" t="s">
        <v>210</v>
      </c>
    </row>
    <row r="9" spans="1:21" ht="18.75" hidden="1" x14ac:dyDescent="0.3">
      <c r="O9" s="146"/>
    </row>
    <row r="10" spans="1:21" ht="18.75" hidden="1" x14ac:dyDescent="0.3">
      <c r="O10" s="146" t="s">
        <v>214</v>
      </c>
    </row>
    <row r="11" spans="1:21" ht="18.75" hidden="1" x14ac:dyDescent="0.3">
      <c r="O11" s="144" t="s">
        <v>215</v>
      </c>
    </row>
    <row r="12" spans="1:21" hidden="1" x14ac:dyDescent="0.25">
      <c r="O12" s="141"/>
    </row>
    <row r="13" spans="1:21" ht="34.5" customHeight="1" x14ac:dyDescent="0.25">
      <c r="A13" s="341" t="str">
        <f>"Финансовая модель по проекту инвестиционной программы"</f>
        <v>Финансовая модель по проекту инвестиционной программы</v>
      </c>
      <c r="B13" s="341"/>
      <c r="C13" s="341"/>
      <c r="D13" s="341"/>
      <c r="E13" s="341"/>
      <c r="F13" s="341"/>
      <c r="G13" s="341"/>
      <c r="H13" s="341"/>
      <c r="I13" s="341"/>
      <c r="J13" s="341"/>
      <c r="K13" s="341"/>
      <c r="L13" s="341"/>
      <c r="M13" s="341"/>
      <c r="N13" s="341"/>
      <c r="O13" s="341"/>
    </row>
    <row r="14" spans="1:21" ht="27" customHeight="1" x14ac:dyDescent="0.25">
      <c r="A14" s="342" t="str">
        <f>'1. паспорт описание'!A12:D12</f>
        <v>Приобретение информационно-вычислительной техники</v>
      </c>
      <c r="B14" s="342"/>
      <c r="C14" s="342"/>
      <c r="D14" s="342"/>
      <c r="E14" s="342"/>
      <c r="F14" s="342"/>
      <c r="G14" s="342"/>
      <c r="H14" s="342"/>
      <c r="I14" s="342"/>
      <c r="J14" s="342"/>
      <c r="K14" s="342"/>
      <c r="L14" s="342"/>
      <c r="M14" s="342"/>
      <c r="N14" s="342"/>
      <c r="O14" s="342"/>
    </row>
    <row r="15" spans="1:21" ht="30.75" customHeight="1" x14ac:dyDescent="0.25">
      <c r="A15" s="147"/>
      <c r="B15" s="147"/>
      <c r="C15" s="147"/>
      <c r="D15" s="147"/>
      <c r="E15" s="147"/>
      <c r="F15" s="147"/>
      <c r="G15" s="147"/>
      <c r="H15" s="147"/>
      <c r="I15" s="147"/>
      <c r="J15" s="147"/>
      <c r="K15" s="147"/>
      <c r="L15" s="147"/>
      <c r="M15" s="147"/>
      <c r="N15" s="147"/>
      <c r="O15" s="147"/>
    </row>
    <row r="16" spans="1:21" x14ac:dyDescent="0.25">
      <c r="A16" s="148"/>
    </row>
    <row r="17" spans="1:18" ht="16.5" thickBot="1" x14ac:dyDescent="0.3">
      <c r="A17" s="149" t="s">
        <v>118</v>
      </c>
      <c r="B17" s="149" t="s">
        <v>0</v>
      </c>
      <c r="C17" s="149"/>
      <c r="D17" s="149"/>
      <c r="E17" s="149"/>
      <c r="F17" s="149"/>
      <c r="H17" s="150"/>
      <c r="I17" s="151"/>
      <c r="J17" s="151"/>
      <c r="K17" s="151"/>
      <c r="L17" s="151"/>
    </row>
    <row r="18" spans="1:18" ht="23.25" customHeight="1" x14ac:dyDescent="0.25">
      <c r="A18" s="152" t="s">
        <v>216</v>
      </c>
      <c r="B18" s="153">
        <f>SUM(B20:B24)</f>
        <v>2025.5833333333339</v>
      </c>
      <c r="C18" s="149"/>
      <c r="D18" s="149"/>
      <c r="E18" s="149"/>
      <c r="F18" s="149"/>
      <c r="H18" s="150"/>
      <c r="I18" s="151"/>
      <c r="J18" s="151"/>
      <c r="K18" s="151"/>
      <c r="L18" s="151"/>
    </row>
    <row r="19" spans="1:18" ht="21" customHeight="1" x14ac:dyDescent="0.25">
      <c r="A19" s="155" t="s">
        <v>217</v>
      </c>
      <c r="B19" s="156"/>
      <c r="C19" s="143"/>
      <c r="D19" s="143"/>
      <c r="E19" s="143"/>
      <c r="F19" s="143"/>
    </row>
    <row r="20" spans="1:18" ht="39" customHeight="1" x14ac:dyDescent="0.25">
      <c r="A20" s="280" t="s">
        <v>291</v>
      </c>
      <c r="B20" s="156">
        <f>'[58]2026'!$D$53</f>
        <v>2025.5833333333339</v>
      </c>
      <c r="C20" s="143"/>
      <c r="D20" s="143"/>
      <c r="E20" s="143"/>
      <c r="F20" s="143"/>
      <c r="H20" s="157"/>
      <c r="I20" s="154"/>
      <c r="J20" s="154"/>
      <c r="K20" s="154"/>
      <c r="L20" s="154"/>
    </row>
    <row r="21" spans="1:18" ht="24.95" hidden="1" customHeight="1" x14ac:dyDescent="0.25">
      <c r="A21" s="281"/>
      <c r="B21" s="156"/>
      <c r="C21" s="143"/>
      <c r="D21" s="143"/>
      <c r="E21" s="143"/>
      <c r="F21" s="143"/>
      <c r="H21" s="339"/>
      <c r="I21" s="339"/>
      <c r="J21" s="154"/>
      <c r="K21" s="158"/>
      <c r="L21" s="154"/>
    </row>
    <row r="22" spans="1:18" ht="24.95" hidden="1" customHeight="1" x14ac:dyDescent="0.25">
      <c r="A22" s="281"/>
      <c r="B22" s="156"/>
      <c r="C22" s="143"/>
      <c r="D22" s="159"/>
      <c r="E22" s="160"/>
      <c r="F22" s="160"/>
      <c r="H22" s="339"/>
      <c r="I22" s="339"/>
      <c r="J22" s="154"/>
      <c r="K22" s="158"/>
      <c r="L22" s="154"/>
    </row>
    <row r="23" spans="1:18" ht="24.95" hidden="1" customHeight="1" x14ac:dyDescent="0.25">
      <c r="A23" s="281"/>
      <c r="B23" s="156"/>
      <c r="C23" s="143"/>
      <c r="D23" s="143"/>
      <c r="E23" s="143"/>
      <c r="F23" s="143"/>
      <c r="H23" s="339"/>
      <c r="I23" s="339"/>
      <c r="J23" s="154"/>
      <c r="K23" s="161"/>
      <c r="L23" s="154"/>
    </row>
    <row r="24" spans="1:18" ht="24.95" hidden="1" customHeight="1" x14ac:dyDescent="0.25">
      <c r="A24" s="281"/>
      <c r="B24" s="156"/>
      <c r="C24" s="143"/>
      <c r="D24" s="143"/>
      <c r="E24" s="143"/>
      <c r="F24" s="143"/>
      <c r="H24" s="339"/>
      <c r="I24" s="339"/>
      <c r="J24" s="154"/>
      <c r="K24" s="162"/>
      <c r="L24" s="154"/>
    </row>
    <row r="25" spans="1:18" hidden="1" x14ac:dyDescent="0.25">
      <c r="A25" s="163" t="s">
        <v>294</v>
      </c>
      <c r="B25" s="178">
        <v>0</v>
      </c>
      <c r="C25" s="143"/>
      <c r="D25" s="143"/>
      <c r="E25" s="143"/>
      <c r="F25" s="143"/>
      <c r="H25" s="154"/>
      <c r="I25" s="154"/>
      <c r="J25" s="154"/>
      <c r="K25" s="154"/>
      <c r="L25" s="154"/>
    </row>
    <row r="26" spans="1:18" ht="27" hidden="1" customHeight="1" x14ac:dyDescent="0.25">
      <c r="A26" s="163" t="s">
        <v>295</v>
      </c>
      <c r="B26" s="164"/>
      <c r="C26" s="143"/>
      <c r="D26" s="143"/>
      <c r="E26" s="143"/>
      <c r="F26" s="143"/>
      <c r="H26" s="157"/>
      <c r="I26" s="154"/>
      <c r="J26" s="154"/>
      <c r="K26" s="154"/>
      <c r="L26" s="154"/>
      <c r="N26" s="154"/>
      <c r="O26" s="154"/>
      <c r="R26" s="165"/>
    </row>
    <row r="27" spans="1:18" ht="39.75" hidden="1" customHeight="1" outlineLevel="1" x14ac:dyDescent="0.25">
      <c r="A27" s="163" t="s">
        <v>296</v>
      </c>
      <c r="B27" s="166"/>
      <c r="C27" s="143"/>
      <c r="D27" s="143"/>
      <c r="E27" s="143"/>
      <c r="F27" s="143"/>
      <c r="H27" s="339"/>
      <c r="I27" s="339"/>
      <c r="J27" s="154"/>
      <c r="K27" s="158"/>
      <c r="L27" s="154"/>
      <c r="N27" s="154"/>
      <c r="O27" s="154"/>
    </row>
    <row r="28" spans="1:18" ht="16.5" outlineLevel="1" thickBot="1" x14ac:dyDescent="0.3">
      <c r="A28" s="186" t="s">
        <v>297</v>
      </c>
      <c r="B28" s="282">
        <v>3</v>
      </c>
      <c r="C28" s="143"/>
      <c r="D28" s="143"/>
      <c r="E28" s="143"/>
      <c r="F28" s="143"/>
      <c r="H28" s="339"/>
      <c r="I28" s="339"/>
      <c r="J28" s="154"/>
      <c r="K28" s="158"/>
      <c r="L28" s="154"/>
      <c r="N28" s="154"/>
      <c r="O28" s="154"/>
    </row>
    <row r="29" spans="1:18" ht="33" hidden="1" customHeight="1" outlineLevel="1" x14ac:dyDescent="0.25">
      <c r="A29" s="155" t="s">
        <v>298</v>
      </c>
      <c r="B29" s="283"/>
      <c r="C29" s="143"/>
      <c r="D29" s="143"/>
      <c r="E29" s="143"/>
      <c r="F29" s="143"/>
      <c r="H29" s="343"/>
      <c r="I29" s="343"/>
      <c r="J29" s="154"/>
      <c r="K29" s="161"/>
      <c r="L29" s="154"/>
      <c r="N29" s="154"/>
      <c r="O29" s="154"/>
    </row>
    <row r="30" spans="1:18" ht="16.5" hidden="1" outlineLevel="1" thickBot="1" x14ac:dyDescent="0.3">
      <c r="A30" s="163" t="s">
        <v>218</v>
      </c>
      <c r="B30" s="166"/>
      <c r="C30" s="143"/>
      <c r="D30" s="143"/>
      <c r="E30" s="143"/>
      <c r="F30" s="143"/>
      <c r="H30" s="339"/>
      <c r="I30" s="339"/>
      <c r="J30" s="154"/>
      <c r="K30" s="162"/>
      <c r="L30" s="154"/>
      <c r="N30" s="154"/>
      <c r="O30" s="154"/>
    </row>
    <row r="31" spans="1:18" ht="16.5" hidden="1" outlineLevel="1" thickBot="1" x14ac:dyDescent="0.3">
      <c r="A31" s="186" t="s">
        <v>219</v>
      </c>
      <c r="B31" s="166"/>
      <c r="C31" s="143"/>
      <c r="D31" s="143"/>
      <c r="E31" s="143"/>
      <c r="F31" s="143"/>
      <c r="H31" s="154"/>
      <c r="I31" s="154"/>
      <c r="J31" s="154"/>
      <c r="K31" s="154"/>
      <c r="L31" s="154"/>
      <c r="N31" s="154"/>
      <c r="O31" s="154"/>
    </row>
    <row r="32" spans="1:18" ht="16.5" hidden="1" outlineLevel="1" thickBot="1" x14ac:dyDescent="0.3">
      <c r="A32" s="152" t="s">
        <v>220</v>
      </c>
      <c r="B32" s="168">
        <v>1.65</v>
      </c>
      <c r="C32" s="143"/>
      <c r="D32" s="143"/>
      <c r="E32" s="143"/>
      <c r="F32" s="143"/>
      <c r="H32" s="154"/>
      <c r="I32" s="154"/>
      <c r="J32" s="154"/>
      <c r="K32" s="154"/>
      <c r="L32" s="154"/>
    </row>
    <row r="33" spans="1:6" ht="16.5" hidden="1" outlineLevel="1" thickBot="1" x14ac:dyDescent="0.3">
      <c r="A33" s="167" t="s">
        <v>221</v>
      </c>
      <c r="B33" s="169">
        <v>4</v>
      </c>
      <c r="C33" s="143"/>
      <c r="D33" s="143"/>
      <c r="E33" s="143"/>
      <c r="F33" s="143"/>
    </row>
    <row r="34" spans="1:6" ht="16.5" hidden="1" outlineLevel="1" thickBot="1" x14ac:dyDescent="0.3">
      <c r="A34" s="167" t="s">
        <v>117</v>
      </c>
      <c r="B34" s="169">
        <v>4</v>
      </c>
      <c r="C34" s="143"/>
      <c r="D34" s="143"/>
      <c r="E34" s="143"/>
      <c r="F34" s="143"/>
    </row>
    <row r="35" spans="1:6" ht="16.5" hidden="1" outlineLevel="1" thickBot="1" x14ac:dyDescent="0.3">
      <c r="A35" s="155" t="s">
        <v>222</v>
      </c>
      <c r="B35" s="170">
        <v>10.16</v>
      </c>
      <c r="C35" s="143"/>
      <c r="D35" s="143"/>
      <c r="E35" s="143"/>
      <c r="F35" s="143"/>
    </row>
    <row r="36" spans="1:6" ht="16.5" hidden="1" outlineLevel="1" thickBot="1" x14ac:dyDescent="0.3">
      <c r="A36" s="163" t="s">
        <v>221</v>
      </c>
      <c r="B36" s="169">
        <v>4.4000000000000004</v>
      </c>
      <c r="C36" s="143"/>
      <c r="D36" s="143"/>
      <c r="E36" s="143"/>
      <c r="F36" s="143"/>
    </row>
    <row r="37" spans="1:6" ht="16.5" hidden="1" outlineLevel="1" thickBot="1" x14ac:dyDescent="0.3">
      <c r="A37" s="163" t="s">
        <v>117</v>
      </c>
      <c r="B37" s="169">
        <v>4</v>
      </c>
      <c r="C37" s="143"/>
      <c r="D37" s="143"/>
      <c r="E37" s="143"/>
      <c r="F37" s="143"/>
    </row>
    <row r="38" spans="1:6" ht="16.5" hidden="1" customHeight="1" outlineLevel="1" x14ac:dyDescent="0.25">
      <c r="A38" s="171" t="s">
        <v>223</v>
      </c>
      <c r="B38" s="172">
        <v>142.76</v>
      </c>
      <c r="C38" s="173"/>
      <c r="D38" s="174"/>
      <c r="E38" s="143"/>
      <c r="F38" s="143"/>
    </row>
    <row r="39" spans="1:6" ht="16.5" hidden="1" outlineLevel="1" thickBot="1" x14ac:dyDescent="0.3">
      <c r="A39" s="163" t="s">
        <v>224</v>
      </c>
      <c r="B39" s="169">
        <v>12</v>
      </c>
      <c r="C39" s="173"/>
      <c r="D39" s="174"/>
      <c r="E39" s="143"/>
      <c r="F39" s="143"/>
    </row>
    <row r="40" spans="1:6" ht="16.5" hidden="1" outlineLevel="1" thickBot="1" x14ac:dyDescent="0.3">
      <c r="A40" s="163" t="s">
        <v>225</v>
      </c>
      <c r="B40" s="169">
        <v>12</v>
      </c>
      <c r="C40" s="173"/>
      <c r="D40" s="174"/>
      <c r="E40" s="143"/>
      <c r="F40" s="143"/>
    </row>
    <row r="41" spans="1:6" ht="15" hidden="1" customHeight="1" outlineLevel="1" x14ac:dyDescent="0.25">
      <c r="A41" s="171" t="s">
        <v>226</v>
      </c>
      <c r="B41" s="172">
        <v>209.91</v>
      </c>
      <c r="C41" s="173"/>
      <c r="D41" s="174"/>
      <c r="E41" s="143"/>
      <c r="F41" s="143"/>
    </row>
    <row r="42" spans="1:6" ht="16.5" hidden="1" thickBot="1" x14ac:dyDescent="0.3">
      <c r="A42" s="163" t="s">
        <v>224</v>
      </c>
      <c r="B42" s="169">
        <v>12</v>
      </c>
      <c r="C42" s="173"/>
      <c r="D42" s="174"/>
      <c r="E42" s="143"/>
      <c r="F42" s="143"/>
    </row>
    <row r="43" spans="1:6" ht="16.5" hidden="1" outlineLevel="1" thickBot="1" x14ac:dyDescent="0.3">
      <c r="A43" s="163" t="s">
        <v>225</v>
      </c>
      <c r="B43" s="169">
        <v>12</v>
      </c>
      <c r="C43" s="173"/>
      <c r="D43" s="174"/>
      <c r="E43" s="143"/>
      <c r="F43" s="143"/>
    </row>
    <row r="44" spans="1:6" ht="16.5" hidden="1" outlineLevel="1" thickBot="1" x14ac:dyDescent="0.3">
      <c r="A44" s="175" t="s">
        <v>227</v>
      </c>
      <c r="B44" s="172">
        <f>1472.41</f>
        <v>1472.41</v>
      </c>
      <c r="C44" s="176"/>
      <c r="D44" s="176"/>
      <c r="E44" s="143"/>
      <c r="F44" s="143"/>
    </row>
    <row r="45" spans="1:6" ht="16.5" hidden="1" outlineLevel="1" thickBot="1" x14ac:dyDescent="0.3">
      <c r="A45" s="177" t="s">
        <v>228</v>
      </c>
      <c r="B45" s="178"/>
      <c r="C45" s="173"/>
      <c r="D45" s="143"/>
      <c r="E45" s="143"/>
      <c r="F45" s="143"/>
    </row>
    <row r="46" spans="1:6" ht="16.5" hidden="1" thickBot="1" x14ac:dyDescent="0.3">
      <c r="A46" s="175" t="s">
        <v>229</v>
      </c>
      <c r="B46" s="169">
        <v>25</v>
      </c>
      <c r="C46" s="179"/>
      <c r="D46" s="179"/>
      <c r="E46" s="179"/>
      <c r="F46" s="179"/>
    </row>
    <row r="47" spans="1:6" ht="16.5" hidden="1" thickBot="1" x14ac:dyDescent="0.3">
      <c r="A47" s="175" t="s">
        <v>230</v>
      </c>
      <c r="B47" s="169">
        <v>25</v>
      </c>
      <c r="C47" s="179"/>
      <c r="D47" s="179"/>
      <c r="E47" s="179"/>
      <c r="F47" s="179"/>
    </row>
    <row r="48" spans="1:6" ht="16.5" hidden="1" thickBot="1" x14ac:dyDescent="0.3">
      <c r="A48" s="175" t="s">
        <v>96</v>
      </c>
      <c r="B48" s="180">
        <v>0.2</v>
      </c>
      <c r="C48" s="179"/>
      <c r="D48" s="179"/>
      <c r="E48" s="179"/>
      <c r="F48" s="179"/>
    </row>
    <row r="49" spans="1:27" x14ac:dyDescent="0.25">
      <c r="A49" s="152" t="str">
        <f>A82</f>
        <v>Оплата труда с отчислениями</v>
      </c>
      <c r="B49" s="170">
        <v>0</v>
      </c>
      <c r="C49" s="179"/>
      <c r="D49" s="179"/>
      <c r="E49" s="179"/>
      <c r="F49" s="179"/>
    </row>
    <row r="50" spans="1:27" x14ac:dyDescent="0.25">
      <c r="A50" s="163" t="str">
        <f>A83</f>
        <v>Вспомогательные материалы</v>
      </c>
      <c r="B50" s="181"/>
      <c r="C50" s="143"/>
      <c r="D50" s="143"/>
      <c r="E50" s="143"/>
      <c r="F50" s="143"/>
    </row>
    <row r="51" spans="1:27" ht="31.5" x14ac:dyDescent="0.25">
      <c r="A51" s="171" t="str">
        <f>A84</f>
        <v>Прочие расходы (без амортизации, арендной платы + транспортные расходы)</v>
      </c>
      <c r="B51" s="169"/>
      <c r="C51" s="182"/>
      <c r="D51" s="182"/>
      <c r="E51" s="182"/>
      <c r="F51" s="182"/>
    </row>
    <row r="52" spans="1:27" ht="16.5" hidden="1" thickBot="1" x14ac:dyDescent="0.3">
      <c r="A52" s="175" t="s">
        <v>116</v>
      </c>
      <c r="B52" s="180">
        <v>0.1</v>
      </c>
      <c r="C52" s="182"/>
      <c r="D52" s="182"/>
      <c r="E52" s="182"/>
      <c r="F52" s="182"/>
    </row>
    <row r="53" spans="1:27" hidden="1" x14ac:dyDescent="0.25">
      <c r="A53" s="183"/>
      <c r="B53" s="184"/>
      <c r="C53" s="182"/>
      <c r="D53" s="182"/>
      <c r="E53" s="182"/>
      <c r="F53" s="182"/>
    </row>
    <row r="54" spans="1:27" hidden="1" x14ac:dyDescent="0.25">
      <c r="A54" s="163" t="s">
        <v>231</v>
      </c>
      <c r="B54" s="185">
        <v>246.85</v>
      </c>
      <c r="C54" s="182"/>
      <c r="D54" s="182"/>
      <c r="E54" s="182"/>
      <c r="F54" s="182"/>
    </row>
    <row r="55" spans="1:27" ht="16.5" hidden="1" thickBot="1" x14ac:dyDescent="0.3">
      <c r="A55" s="186" t="s">
        <v>232</v>
      </c>
      <c r="B55" s="187">
        <v>515240.19</v>
      </c>
      <c r="C55" s="182"/>
      <c r="D55" s="182"/>
      <c r="E55" s="182"/>
      <c r="F55" s="182"/>
    </row>
    <row r="56" spans="1:27" hidden="1" x14ac:dyDescent="0.25">
      <c r="A56" s="155" t="s">
        <v>233</v>
      </c>
      <c r="B56" s="188">
        <v>2</v>
      </c>
      <c r="C56" s="182"/>
      <c r="D56" s="182"/>
      <c r="E56" s="182"/>
      <c r="F56" s="182"/>
    </row>
    <row r="57" spans="1:27" hidden="1" x14ac:dyDescent="0.25">
      <c r="A57" s="163" t="s">
        <v>115</v>
      </c>
      <c r="B57" s="189">
        <v>8.8999999999999996E-2</v>
      </c>
      <c r="C57" s="182"/>
      <c r="D57" s="182"/>
      <c r="E57" s="182"/>
      <c r="F57" s="182"/>
    </row>
    <row r="58" spans="1:27" hidden="1" outlineLevel="1" x14ac:dyDescent="0.25">
      <c r="A58" s="163" t="s">
        <v>114</v>
      </c>
      <c r="B58" s="190">
        <v>8.8999999999999996E-2</v>
      </c>
      <c r="C58" s="182"/>
      <c r="D58" s="182"/>
      <c r="E58" s="182"/>
      <c r="F58" s="182"/>
    </row>
    <row r="59" spans="1:27" hidden="1" outlineLevel="1" x14ac:dyDescent="0.25">
      <c r="A59" s="163" t="s">
        <v>113</v>
      </c>
      <c r="B59" s="190">
        <v>0</v>
      </c>
      <c r="C59" s="182"/>
      <c r="D59" s="182"/>
      <c r="E59" s="182"/>
      <c r="F59" s="182"/>
    </row>
    <row r="60" spans="1:27" s="148" customFormat="1" hidden="1" x14ac:dyDescent="0.25">
      <c r="A60" s="163" t="s">
        <v>112</v>
      </c>
      <c r="B60" s="190">
        <v>0.11</v>
      </c>
      <c r="C60" s="182"/>
      <c r="D60" s="182"/>
      <c r="E60" s="182"/>
      <c r="F60" s="182"/>
      <c r="G60" s="140"/>
      <c r="H60" s="140"/>
      <c r="I60" s="140"/>
      <c r="J60" s="140"/>
      <c r="K60" s="140"/>
      <c r="L60" s="140"/>
      <c r="M60" s="140"/>
      <c r="N60" s="140"/>
      <c r="O60" s="140"/>
      <c r="P60" s="140"/>
      <c r="Q60" s="140"/>
      <c r="R60" s="140"/>
      <c r="S60" s="140"/>
      <c r="T60" s="140"/>
      <c r="U60" s="140"/>
      <c r="V60" s="140"/>
    </row>
    <row r="61" spans="1:27" hidden="1" x14ac:dyDescent="0.25">
      <c r="A61" s="163" t="s">
        <v>111</v>
      </c>
      <c r="B61" s="190">
        <f>1-B59</f>
        <v>1</v>
      </c>
      <c r="C61" s="182"/>
      <c r="D61" s="182"/>
      <c r="E61" s="182"/>
      <c r="F61" s="182"/>
    </row>
    <row r="62" spans="1:27" ht="16.5" hidden="1" thickBot="1" x14ac:dyDescent="0.3">
      <c r="A62" s="175" t="s">
        <v>234</v>
      </c>
      <c r="B62" s="191">
        <f>B61*B60+B59*B58*(1-B48)</f>
        <v>0.11</v>
      </c>
      <c r="C62" s="182"/>
      <c r="D62" s="182"/>
      <c r="E62" s="182"/>
      <c r="F62" s="182"/>
      <c r="W62" s="192"/>
      <c r="X62" s="192"/>
      <c r="Y62" s="192"/>
      <c r="Z62" s="192"/>
      <c r="AA62" s="192"/>
    </row>
    <row r="63" spans="1:27" hidden="1" x14ac:dyDescent="0.25">
      <c r="A63" s="193" t="s">
        <v>110</v>
      </c>
      <c r="B63" s="194">
        <v>1</v>
      </c>
      <c r="C63" s="194">
        <f>B63+1</f>
        <v>2</v>
      </c>
      <c r="D63" s="194">
        <f t="shared" ref="D63:P63" si="0">C63+1</f>
        <v>3</v>
      </c>
      <c r="E63" s="194">
        <f t="shared" si="0"/>
        <v>4</v>
      </c>
      <c r="F63" s="194">
        <f t="shared" si="0"/>
        <v>5</v>
      </c>
      <c r="G63" s="194">
        <f t="shared" si="0"/>
        <v>6</v>
      </c>
      <c r="H63" s="194">
        <f t="shared" si="0"/>
        <v>7</v>
      </c>
      <c r="I63" s="194">
        <f t="shared" si="0"/>
        <v>8</v>
      </c>
      <c r="J63" s="194">
        <f t="shared" si="0"/>
        <v>9</v>
      </c>
      <c r="K63" s="194">
        <f t="shared" si="0"/>
        <v>10</v>
      </c>
      <c r="L63" s="194">
        <f t="shared" si="0"/>
        <v>11</v>
      </c>
      <c r="M63" s="194">
        <f t="shared" si="0"/>
        <v>12</v>
      </c>
      <c r="N63" s="194">
        <f t="shared" si="0"/>
        <v>13</v>
      </c>
      <c r="O63" s="194">
        <f t="shared" si="0"/>
        <v>14</v>
      </c>
      <c r="P63" s="194">
        <f t="shared" si="0"/>
        <v>15</v>
      </c>
      <c r="Q63" s="194">
        <f>P63+1</f>
        <v>16</v>
      </c>
      <c r="R63" s="194">
        <f>Q63+1</f>
        <v>17</v>
      </c>
      <c r="S63" s="194">
        <f>R63+1</f>
        <v>18</v>
      </c>
      <c r="T63" s="194">
        <f>S63+1</f>
        <v>19</v>
      </c>
      <c r="U63" s="195">
        <f>T63+1</f>
        <v>20</v>
      </c>
      <c r="V63" s="148"/>
      <c r="W63" s="192"/>
      <c r="X63" s="192"/>
      <c r="Y63" s="192"/>
      <c r="Z63" s="192"/>
      <c r="AA63" s="192"/>
    </row>
    <row r="64" spans="1:27" hidden="1" x14ac:dyDescent="0.25">
      <c r="A64" s="196" t="s">
        <v>109</v>
      </c>
      <c r="B64" s="197">
        <v>0.04</v>
      </c>
      <c r="C64" s="197">
        <v>0.04</v>
      </c>
      <c r="D64" s="197">
        <v>0.04</v>
      </c>
      <c r="E64" s="197">
        <v>0.04</v>
      </c>
      <c r="F64" s="197">
        <v>0.04</v>
      </c>
      <c r="G64" s="197">
        <v>0.04</v>
      </c>
      <c r="H64" s="197">
        <v>0.04</v>
      </c>
      <c r="I64" s="197">
        <v>0.04</v>
      </c>
      <c r="J64" s="197">
        <v>0.04</v>
      </c>
      <c r="K64" s="197">
        <v>0.04</v>
      </c>
      <c r="L64" s="197">
        <v>0.04</v>
      </c>
      <c r="M64" s="197">
        <v>0.04</v>
      </c>
      <c r="N64" s="197">
        <v>0.04</v>
      </c>
      <c r="O64" s="197">
        <v>0.04</v>
      </c>
      <c r="P64" s="197">
        <v>0.04</v>
      </c>
      <c r="Q64" s="197">
        <v>0.04</v>
      </c>
      <c r="R64" s="197">
        <v>0.04</v>
      </c>
      <c r="S64" s="197">
        <v>0.04</v>
      </c>
      <c r="T64" s="197">
        <v>0.04</v>
      </c>
      <c r="U64" s="198">
        <v>0.04</v>
      </c>
      <c r="W64" s="192"/>
      <c r="X64" s="192"/>
      <c r="Y64" s="192"/>
      <c r="Z64" s="192"/>
      <c r="AA64" s="192"/>
    </row>
    <row r="65" spans="1:27" hidden="1" x14ac:dyDescent="0.25">
      <c r="A65" s="196" t="s">
        <v>108</v>
      </c>
      <c r="B65" s="197">
        <v>0.04</v>
      </c>
      <c r="C65" s="197">
        <f>(1+B65)*(1+C64)-1</f>
        <v>8.1600000000000117E-2</v>
      </c>
      <c r="D65" s="197">
        <f t="shared" ref="D65:U65" si="1">(1+C65)*(1+D64)-1</f>
        <v>0.12486400000000009</v>
      </c>
      <c r="E65" s="197">
        <f t="shared" si="1"/>
        <v>0.16985856000000021</v>
      </c>
      <c r="F65" s="197">
        <f t="shared" si="1"/>
        <v>0.21665290240000035</v>
      </c>
      <c r="G65" s="197">
        <f t="shared" si="1"/>
        <v>0.26531901849600037</v>
      </c>
      <c r="H65" s="197">
        <f t="shared" si="1"/>
        <v>0.31593177923584048</v>
      </c>
      <c r="I65" s="197">
        <f t="shared" si="1"/>
        <v>0.3685690504052741</v>
      </c>
      <c r="J65" s="197">
        <f t="shared" si="1"/>
        <v>0.42331181242148519</v>
      </c>
      <c r="K65" s="197">
        <f t="shared" si="1"/>
        <v>0.48024428491834459</v>
      </c>
      <c r="L65" s="197">
        <f t="shared" si="1"/>
        <v>0.53945405631507848</v>
      </c>
      <c r="M65" s="197">
        <f t="shared" si="1"/>
        <v>0.60103221856768174</v>
      </c>
      <c r="N65" s="197">
        <f t="shared" si="1"/>
        <v>0.66507350731038906</v>
      </c>
      <c r="O65" s="197">
        <f t="shared" si="1"/>
        <v>0.73167644760280459</v>
      </c>
      <c r="P65" s="197">
        <f t="shared" si="1"/>
        <v>0.80094350550691673</v>
      </c>
      <c r="Q65" s="197">
        <f t="shared" si="1"/>
        <v>0.87298124572719349</v>
      </c>
      <c r="R65" s="197">
        <f>(1+Q65)*(1+R64)-1</f>
        <v>0.94790049555628131</v>
      </c>
      <c r="S65" s="197">
        <f>(1+R65)*(1+S64)-1</f>
        <v>1.0258165153785326</v>
      </c>
      <c r="T65" s="197">
        <f t="shared" si="1"/>
        <v>1.1068491759936738</v>
      </c>
      <c r="U65" s="198">
        <f t="shared" si="1"/>
        <v>1.1911231430334208</v>
      </c>
      <c r="V65" s="192"/>
      <c r="W65" s="192"/>
      <c r="X65" s="192"/>
      <c r="Y65" s="192"/>
      <c r="Z65" s="192"/>
      <c r="AA65" s="192"/>
    </row>
    <row r="66" spans="1:27" ht="16.5" hidden="1" thickBot="1" x14ac:dyDescent="0.3">
      <c r="A66" s="199" t="s">
        <v>235</v>
      </c>
      <c r="B66" s="200">
        <v>0</v>
      </c>
      <c r="C66" s="201">
        <f>B123</f>
        <v>0</v>
      </c>
      <c r="D66" s="201">
        <f>$C$123*(1+D65)</f>
        <v>0</v>
      </c>
      <c r="E66" s="201">
        <f t="shared" ref="E66:U66" si="2">$D$123*(1+E65)</f>
        <v>0</v>
      </c>
      <c r="F66" s="201">
        <f t="shared" si="2"/>
        <v>0</v>
      </c>
      <c r="G66" s="201">
        <f t="shared" si="2"/>
        <v>0</v>
      </c>
      <c r="H66" s="201">
        <f t="shared" si="2"/>
        <v>0</v>
      </c>
      <c r="I66" s="201">
        <f t="shared" si="2"/>
        <v>0</v>
      </c>
      <c r="J66" s="201">
        <f t="shared" si="2"/>
        <v>0</v>
      </c>
      <c r="K66" s="201">
        <f t="shared" si="2"/>
        <v>0</v>
      </c>
      <c r="L66" s="201">
        <f t="shared" si="2"/>
        <v>0</v>
      </c>
      <c r="M66" s="201">
        <f t="shared" si="2"/>
        <v>0</v>
      </c>
      <c r="N66" s="201">
        <f t="shared" si="2"/>
        <v>0</v>
      </c>
      <c r="O66" s="201">
        <f t="shared" si="2"/>
        <v>0</v>
      </c>
      <c r="P66" s="201">
        <f t="shared" si="2"/>
        <v>0</v>
      </c>
      <c r="Q66" s="201">
        <f t="shared" si="2"/>
        <v>0</v>
      </c>
      <c r="R66" s="201">
        <f t="shared" si="2"/>
        <v>0</v>
      </c>
      <c r="S66" s="201">
        <f t="shared" si="2"/>
        <v>0</v>
      </c>
      <c r="T66" s="201">
        <f t="shared" si="2"/>
        <v>0</v>
      </c>
      <c r="U66" s="202">
        <f t="shared" si="2"/>
        <v>0</v>
      </c>
      <c r="V66" s="192"/>
      <c r="W66" s="192"/>
      <c r="X66" s="192"/>
      <c r="Y66" s="192"/>
      <c r="Z66" s="192"/>
      <c r="AA66" s="192"/>
    </row>
    <row r="67" spans="1:27" hidden="1" x14ac:dyDescent="0.25">
      <c r="Q67" s="192"/>
      <c r="R67" s="192"/>
      <c r="S67" s="192"/>
      <c r="T67" s="192"/>
      <c r="U67" s="192"/>
      <c r="V67" s="192"/>
      <c r="W67" s="192"/>
      <c r="X67" s="192"/>
      <c r="Y67" s="192"/>
      <c r="Z67" s="192"/>
      <c r="AA67" s="192"/>
    </row>
    <row r="68" spans="1:27" s="154" customFormat="1" hidden="1" x14ac:dyDescent="0.25">
      <c r="A68" s="203" t="s">
        <v>236</v>
      </c>
      <c r="B68" s="194">
        <f t="shared" ref="B68:P68" si="3">B63</f>
        <v>1</v>
      </c>
      <c r="C68" s="194">
        <f t="shared" si="3"/>
        <v>2</v>
      </c>
      <c r="D68" s="194">
        <f t="shared" si="3"/>
        <v>3</v>
      </c>
      <c r="E68" s="194">
        <f t="shared" si="3"/>
        <v>4</v>
      </c>
      <c r="F68" s="194">
        <f t="shared" si="3"/>
        <v>5</v>
      </c>
      <c r="G68" s="194">
        <f t="shared" si="3"/>
        <v>6</v>
      </c>
      <c r="H68" s="194">
        <f t="shared" si="3"/>
        <v>7</v>
      </c>
      <c r="I68" s="194">
        <f t="shared" si="3"/>
        <v>8</v>
      </c>
      <c r="J68" s="194">
        <f t="shared" si="3"/>
        <v>9</v>
      </c>
      <c r="K68" s="194">
        <f t="shared" si="3"/>
        <v>10</v>
      </c>
      <c r="L68" s="194">
        <f t="shared" si="3"/>
        <v>11</v>
      </c>
      <c r="M68" s="194">
        <f t="shared" si="3"/>
        <v>12</v>
      </c>
      <c r="N68" s="194">
        <f t="shared" si="3"/>
        <v>13</v>
      </c>
      <c r="O68" s="194">
        <f t="shared" si="3"/>
        <v>14</v>
      </c>
      <c r="P68" s="194">
        <f t="shared" si="3"/>
        <v>15</v>
      </c>
      <c r="Q68" s="194">
        <f>P68+1</f>
        <v>16</v>
      </c>
      <c r="R68" s="194">
        <f>Q68+1</f>
        <v>17</v>
      </c>
      <c r="S68" s="194">
        <f>R68+1</f>
        <v>18</v>
      </c>
      <c r="T68" s="194">
        <f>S68+1</f>
        <v>19</v>
      </c>
      <c r="U68" s="195">
        <f>T68+1</f>
        <v>20</v>
      </c>
      <c r="V68" s="192"/>
    </row>
    <row r="69" spans="1:27" s="148" customFormat="1" hidden="1" x14ac:dyDescent="0.25">
      <c r="A69" s="196" t="s">
        <v>107</v>
      </c>
      <c r="B69" s="204">
        <v>0</v>
      </c>
      <c r="C69" s="204">
        <f>B69+B70-B71</f>
        <v>0</v>
      </c>
      <c r="D69" s="204">
        <f t="shared" ref="D69:P69" si="4">C69+C70-C71</f>
        <v>0</v>
      </c>
      <c r="E69" s="204">
        <f t="shared" si="4"/>
        <v>0</v>
      </c>
      <c r="F69" s="204">
        <f t="shared" si="4"/>
        <v>0</v>
      </c>
      <c r="G69" s="204">
        <f t="shared" si="4"/>
        <v>0</v>
      </c>
      <c r="H69" s="204">
        <f t="shared" si="4"/>
        <v>0</v>
      </c>
      <c r="I69" s="204">
        <f t="shared" si="4"/>
        <v>0</v>
      </c>
      <c r="J69" s="204">
        <f t="shared" si="4"/>
        <v>0</v>
      </c>
      <c r="K69" s="204">
        <f t="shared" si="4"/>
        <v>0</v>
      </c>
      <c r="L69" s="204">
        <f t="shared" si="4"/>
        <v>0</v>
      </c>
      <c r="M69" s="204">
        <f t="shared" si="4"/>
        <v>0</v>
      </c>
      <c r="N69" s="204">
        <f t="shared" si="4"/>
        <v>0</v>
      </c>
      <c r="O69" s="204">
        <f t="shared" si="4"/>
        <v>0</v>
      </c>
      <c r="P69" s="204">
        <f t="shared" si="4"/>
        <v>0</v>
      </c>
      <c r="Q69" s="204">
        <f>P69+P70-P71</f>
        <v>0</v>
      </c>
      <c r="R69" s="204">
        <f>Q69+Q70-Q71</f>
        <v>0</v>
      </c>
      <c r="S69" s="204">
        <f>R69+R70-R71</f>
        <v>0</v>
      </c>
      <c r="T69" s="204">
        <f>S69+S70-S71</f>
        <v>0</v>
      </c>
      <c r="U69" s="205">
        <f>T69+T70-T71</f>
        <v>0</v>
      </c>
      <c r="V69" s="192"/>
    </row>
    <row r="70" spans="1:27" ht="15" hidden="1" customHeight="1" x14ac:dyDescent="0.25">
      <c r="A70" s="196" t="s">
        <v>106</v>
      </c>
      <c r="B70" s="204">
        <f>B18*B31*B59*1.18</f>
        <v>0</v>
      </c>
      <c r="C70" s="204">
        <v>0</v>
      </c>
      <c r="D70" s="204">
        <v>0</v>
      </c>
      <c r="E70" s="204">
        <v>0</v>
      </c>
      <c r="F70" s="204">
        <v>0</v>
      </c>
      <c r="G70" s="204">
        <v>0</v>
      </c>
      <c r="H70" s="204">
        <v>0</v>
      </c>
      <c r="I70" s="204">
        <v>0</v>
      </c>
      <c r="J70" s="204">
        <v>0</v>
      </c>
      <c r="K70" s="204">
        <v>0</v>
      </c>
      <c r="L70" s="204">
        <v>0</v>
      </c>
      <c r="M70" s="204">
        <v>0</v>
      </c>
      <c r="N70" s="204">
        <v>0</v>
      </c>
      <c r="O70" s="204">
        <v>0</v>
      </c>
      <c r="P70" s="204">
        <v>0</v>
      </c>
      <c r="Q70" s="204">
        <v>0</v>
      </c>
      <c r="R70" s="204">
        <v>0</v>
      </c>
      <c r="S70" s="204">
        <v>0</v>
      </c>
      <c r="T70" s="204">
        <v>0</v>
      </c>
      <c r="U70" s="205">
        <v>0</v>
      </c>
      <c r="V70" s="192"/>
    </row>
    <row r="71" spans="1:27" hidden="1" outlineLevel="1" x14ac:dyDescent="0.25">
      <c r="A71" s="196" t="s">
        <v>105</v>
      </c>
      <c r="B71" s="204">
        <f>$B$70/$B$56</f>
        <v>0</v>
      </c>
      <c r="C71" s="204">
        <f t="shared" ref="C71:U71" si="5">IF(ROUND(C69,1)=0,0,B71+C70/$B$52)</f>
        <v>0</v>
      </c>
      <c r="D71" s="204">
        <f t="shared" si="5"/>
        <v>0</v>
      </c>
      <c r="E71" s="204">
        <f t="shared" si="5"/>
        <v>0</v>
      </c>
      <c r="F71" s="204">
        <f t="shared" si="5"/>
        <v>0</v>
      </c>
      <c r="G71" s="204">
        <f t="shared" si="5"/>
        <v>0</v>
      </c>
      <c r="H71" s="204">
        <f t="shared" si="5"/>
        <v>0</v>
      </c>
      <c r="I71" s="204">
        <f t="shared" si="5"/>
        <v>0</v>
      </c>
      <c r="J71" s="204">
        <f t="shared" si="5"/>
        <v>0</v>
      </c>
      <c r="K71" s="204">
        <f t="shared" si="5"/>
        <v>0</v>
      </c>
      <c r="L71" s="204">
        <f t="shared" si="5"/>
        <v>0</v>
      </c>
      <c r="M71" s="204">
        <f t="shared" si="5"/>
        <v>0</v>
      </c>
      <c r="N71" s="204">
        <f t="shared" si="5"/>
        <v>0</v>
      </c>
      <c r="O71" s="204">
        <f t="shared" si="5"/>
        <v>0</v>
      </c>
      <c r="P71" s="204">
        <f t="shared" si="5"/>
        <v>0</v>
      </c>
      <c r="Q71" s="204">
        <f t="shared" si="5"/>
        <v>0</v>
      </c>
      <c r="R71" s="204">
        <f t="shared" si="5"/>
        <v>0</v>
      </c>
      <c r="S71" s="204">
        <f t="shared" si="5"/>
        <v>0</v>
      </c>
      <c r="T71" s="204">
        <f t="shared" si="5"/>
        <v>0</v>
      </c>
      <c r="U71" s="205">
        <f t="shared" si="5"/>
        <v>0</v>
      </c>
      <c r="V71" s="154"/>
    </row>
    <row r="72" spans="1:27" ht="16.5" hidden="1" outlineLevel="1" thickBot="1" x14ac:dyDescent="0.3">
      <c r="A72" s="199" t="s">
        <v>104</v>
      </c>
      <c r="B72" s="206">
        <f t="shared" ref="B72:U72" si="6">AVERAGE(SUM(B69:B70),(SUM(B69:B70)-B71))*$B$58</f>
        <v>0</v>
      </c>
      <c r="C72" s="206">
        <f t="shared" si="6"/>
        <v>0</v>
      </c>
      <c r="D72" s="206">
        <f t="shared" si="6"/>
        <v>0</v>
      </c>
      <c r="E72" s="206">
        <f t="shared" si="6"/>
        <v>0</v>
      </c>
      <c r="F72" s="206">
        <f t="shared" si="6"/>
        <v>0</v>
      </c>
      <c r="G72" s="206">
        <f t="shared" si="6"/>
        <v>0</v>
      </c>
      <c r="H72" s="206">
        <f t="shared" si="6"/>
        <v>0</v>
      </c>
      <c r="I72" s="206">
        <f t="shared" si="6"/>
        <v>0</v>
      </c>
      <c r="J72" s="206">
        <f t="shared" si="6"/>
        <v>0</v>
      </c>
      <c r="K72" s="206">
        <f t="shared" si="6"/>
        <v>0</v>
      </c>
      <c r="L72" s="206">
        <f t="shared" si="6"/>
        <v>0</v>
      </c>
      <c r="M72" s="206">
        <f t="shared" si="6"/>
        <v>0</v>
      </c>
      <c r="N72" s="206">
        <f t="shared" si="6"/>
        <v>0</v>
      </c>
      <c r="O72" s="206">
        <f t="shared" si="6"/>
        <v>0</v>
      </c>
      <c r="P72" s="206">
        <f t="shared" si="6"/>
        <v>0</v>
      </c>
      <c r="Q72" s="206">
        <f t="shared" si="6"/>
        <v>0</v>
      </c>
      <c r="R72" s="206">
        <f t="shared" si="6"/>
        <v>0</v>
      </c>
      <c r="S72" s="206">
        <f t="shared" si="6"/>
        <v>0</v>
      </c>
      <c r="T72" s="206">
        <f t="shared" si="6"/>
        <v>0</v>
      </c>
      <c r="U72" s="207">
        <f t="shared" si="6"/>
        <v>0</v>
      </c>
      <c r="V72" s="148"/>
    </row>
    <row r="73" spans="1:27" hidden="1" outlineLevel="1" x14ac:dyDescent="0.25">
      <c r="A73" s="154"/>
      <c r="B73" s="208"/>
      <c r="C73" s="208"/>
      <c r="D73" s="208"/>
      <c r="E73" s="208"/>
      <c r="F73" s="208"/>
      <c r="G73" s="208"/>
      <c r="H73" s="208"/>
      <c r="I73" s="208"/>
      <c r="J73" s="208"/>
      <c r="K73" s="208"/>
      <c r="L73" s="208"/>
      <c r="M73" s="208"/>
      <c r="N73" s="208"/>
      <c r="O73" s="208"/>
      <c r="P73" s="192"/>
      <c r="Q73" s="148"/>
    </row>
    <row r="74" spans="1:27" ht="16.5" hidden="1" customHeight="1" outlineLevel="1" x14ac:dyDescent="0.25">
      <c r="A74" s="203" t="s">
        <v>237</v>
      </c>
      <c r="B74" s="194">
        <f t="shared" ref="B74:P74" si="7">B63</f>
        <v>1</v>
      </c>
      <c r="C74" s="194">
        <f t="shared" si="7"/>
        <v>2</v>
      </c>
      <c r="D74" s="194">
        <f t="shared" si="7"/>
        <v>3</v>
      </c>
      <c r="E74" s="194">
        <f t="shared" si="7"/>
        <v>4</v>
      </c>
      <c r="F74" s="194">
        <f t="shared" si="7"/>
        <v>5</v>
      </c>
      <c r="G74" s="194">
        <f t="shared" si="7"/>
        <v>6</v>
      </c>
      <c r="H74" s="194">
        <f t="shared" si="7"/>
        <v>7</v>
      </c>
      <c r="I74" s="194">
        <f t="shared" si="7"/>
        <v>8</v>
      </c>
      <c r="J74" s="194">
        <f t="shared" si="7"/>
        <v>9</v>
      </c>
      <c r="K74" s="194">
        <f t="shared" si="7"/>
        <v>10</v>
      </c>
      <c r="L74" s="194">
        <f t="shared" si="7"/>
        <v>11</v>
      </c>
      <c r="M74" s="194">
        <f t="shared" si="7"/>
        <v>12</v>
      </c>
      <c r="N74" s="194">
        <f t="shared" si="7"/>
        <v>13</v>
      </c>
      <c r="O74" s="194">
        <f t="shared" si="7"/>
        <v>14</v>
      </c>
      <c r="P74" s="194">
        <f t="shared" si="7"/>
        <v>15</v>
      </c>
      <c r="Q74" s="209">
        <f>P74+1</f>
        <v>16</v>
      </c>
      <c r="R74" s="194">
        <f>Q74+1</f>
        <v>17</v>
      </c>
      <c r="S74" s="194">
        <f>R74+1</f>
        <v>18</v>
      </c>
      <c r="T74" s="194">
        <f>S74+1</f>
        <v>19</v>
      </c>
      <c r="U74" s="195">
        <f>T74+1</f>
        <v>20</v>
      </c>
    </row>
    <row r="75" spans="1:27" ht="16.5" hidden="1" customHeight="1" outlineLevel="1" x14ac:dyDescent="0.25">
      <c r="A75" s="210" t="s">
        <v>103</v>
      </c>
      <c r="B75" s="211">
        <f t="shared" ref="B75:O75" si="8">B66*$B$31</f>
        <v>0</v>
      </c>
      <c r="C75" s="211">
        <f t="shared" si="8"/>
        <v>0</v>
      </c>
      <c r="D75" s="211">
        <f t="shared" si="8"/>
        <v>0</v>
      </c>
      <c r="E75" s="211">
        <f t="shared" si="8"/>
        <v>0</v>
      </c>
      <c r="F75" s="211">
        <f t="shared" si="8"/>
        <v>0</v>
      </c>
      <c r="G75" s="211">
        <f t="shared" si="8"/>
        <v>0</v>
      </c>
      <c r="H75" s="211">
        <f t="shared" si="8"/>
        <v>0</v>
      </c>
      <c r="I75" s="211">
        <f t="shared" si="8"/>
        <v>0</v>
      </c>
      <c r="J75" s="211">
        <f t="shared" si="8"/>
        <v>0</v>
      </c>
      <c r="K75" s="211">
        <f t="shared" si="8"/>
        <v>0</v>
      </c>
      <c r="L75" s="211">
        <f t="shared" si="8"/>
        <v>0</v>
      </c>
      <c r="M75" s="211">
        <f t="shared" si="8"/>
        <v>0</v>
      </c>
      <c r="N75" s="211">
        <f t="shared" si="8"/>
        <v>0</v>
      </c>
      <c r="O75" s="211">
        <f t="shared" si="8"/>
        <v>0</v>
      </c>
      <c r="P75" s="212"/>
      <c r="Q75" s="213"/>
      <c r="R75" s="213"/>
      <c r="S75" s="213"/>
      <c r="T75" s="213"/>
      <c r="U75" s="214"/>
    </row>
    <row r="76" spans="1:27" ht="16.5" customHeight="1" outlineLevel="1" x14ac:dyDescent="0.25">
      <c r="A76" s="215" t="s">
        <v>102</v>
      </c>
      <c r="B76" s="216">
        <f t="shared" ref="B76:U76" si="9">SUM(B77:B84)</f>
        <v>0</v>
      </c>
      <c r="C76" s="216">
        <f t="shared" si="9"/>
        <v>0</v>
      </c>
      <c r="D76" s="216">
        <f t="shared" si="9"/>
        <v>0</v>
      </c>
      <c r="E76" s="216">
        <f t="shared" si="9"/>
        <v>0</v>
      </c>
      <c r="F76" s="216">
        <f t="shared" si="9"/>
        <v>0</v>
      </c>
      <c r="G76" s="216">
        <f t="shared" si="9"/>
        <v>0</v>
      </c>
      <c r="H76" s="216">
        <f t="shared" si="9"/>
        <v>0</v>
      </c>
      <c r="I76" s="216">
        <f t="shared" si="9"/>
        <v>0</v>
      </c>
      <c r="J76" s="216">
        <f t="shared" si="9"/>
        <v>0</v>
      </c>
      <c r="K76" s="216">
        <f t="shared" si="9"/>
        <v>0</v>
      </c>
      <c r="L76" s="216">
        <f t="shared" si="9"/>
        <v>0</v>
      </c>
      <c r="M76" s="216">
        <f t="shared" si="9"/>
        <v>0</v>
      </c>
      <c r="N76" s="216">
        <f t="shared" si="9"/>
        <v>0</v>
      </c>
      <c r="O76" s="216">
        <f t="shared" si="9"/>
        <v>0</v>
      </c>
      <c r="P76" s="216">
        <f t="shared" si="9"/>
        <v>0</v>
      </c>
      <c r="Q76" s="216">
        <f t="shared" si="9"/>
        <v>0</v>
      </c>
      <c r="R76" s="216">
        <f t="shared" si="9"/>
        <v>0</v>
      </c>
      <c r="S76" s="216">
        <f t="shared" si="9"/>
        <v>0</v>
      </c>
      <c r="T76" s="216">
        <f t="shared" si="9"/>
        <v>0</v>
      </c>
      <c r="U76" s="217">
        <f t="shared" si="9"/>
        <v>0</v>
      </c>
    </row>
    <row r="77" spans="1:27" hidden="1" outlineLevel="1" x14ac:dyDescent="0.25">
      <c r="A77" s="218" t="str">
        <f>A32</f>
        <v>Затраты на текущий ремонт ТП (строит.часть), т.руб. без НДС</v>
      </c>
      <c r="B77" s="219">
        <f t="shared" ref="B77:U77" si="10">-IF(B$63/$B$34-INT(B63/$B$34)&lt;&gt;0,0,$B$32*(1+B$65)*$B$31)</f>
        <v>0</v>
      </c>
      <c r="C77" s="219">
        <f t="shared" si="10"/>
        <v>0</v>
      </c>
      <c r="D77" s="219">
        <f t="shared" si="10"/>
        <v>0</v>
      </c>
      <c r="E77" s="219">
        <f t="shared" si="10"/>
        <v>0</v>
      </c>
      <c r="F77" s="219">
        <f t="shared" si="10"/>
        <v>0</v>
      </c>
      <c r="G77" s="219">
        <f t="shared" si="10"/>
        <v>0</v>
      </c>
      <c r="H77" s="219">
        <f t="shared" si="10"/>
        <v>0</v>
      </c>
      <c r="I77" s="219">
        <f t="shared" si="10"/>
        <v>0</v>
      </c>
      <c r="J77" s="219">
        <f t="shared" si="10"/>
        <v>0</v>
      </c>
      <c r="K77" s="219">
        <f t="shared" si="10"/>
        <v>0</v>
      </c>
      <c r="L77" s="219">
        <f t="shared" si="10"/>
        <v>0</v>
      </c>
      <c r="M77" s="219">
        <f t="shared" si="10"/>
        <v>0</v>
      </c>
      <c r="N77" s="219">
        <f t="shared" si="10"/>
        <v>0</v>
      </c>
      <c r="O77" s="219">
        <f t="shared" si="10"/>
        <v>0</v>
      </c>
      <c r="P77" s="219">
        <f t="shared" si="10"/>
        <v>0</v>
      </c>
      <c r="Q77" s="219">
        <f t="shared" si="10"/>
        <v>0</v>
      </c>
      <c r="R77" s="219">
        <f t="shared" si="10"/>
        <v>0</v>
      </c>
      <c r="S77" s="219">
        <f t="shared" si="10"/>
        <v>0</v>
      </c>
      <c r="T77" s="219">
        <f t="shared" si="10"/>
        <v>0</v>
      </c>
      <c r="U77" s="220">
        <f t="shared" si="10"/>
        <v>0</v>
      </c>
    </row>
    <row r="78" spans="1:27" hidden="1" outlineLevel="1" x14ac:dyDescent="0.25">
      <c r="A78" s="218" t="str">
        <f>A38</f>
        <v>Затраты на капитальный ремонт ТП (строит.часть), т.руб. без НДС</v>
      </c>
      <c r="B78" s="219">
        <f t="shared" ref="B78:U78" si="11">-IF(B$63/$B$40-INT(B63/$B$40)&lt;&gt;0,0,$B$38*(1+B$65)*$B$31)</f>
        <v>0</v>
      </c>
      <c r="C78" s="219">
        <f t="shared" si="11"/>
        <v>0</v>
      </c>
      <c r="D78" s="219">
        <f t="shared" si="11"/>
        <v>0</v>
      </c>
      <c r="E78" s="219">
        <f t="shared" si="11"/>
        <v>0</v>
      </c>
      <c r="F78" s="219">
        <f t="shared" si="11"/>
        <v>0</v>
      </c>
      <c r="G78" s="219">
        <f t="shared" si="11"/>
        <v>0</v>
      </c>
      <c r="H78" s="219">
        <f t="shared" si="11"/>
        <v>0</v>
      </c>
      <c r="I78" s="219">
        <f t="shared" si="11"/>
        <v>0</v>
      </c>
      <c r="J78" s="219">
        <f t="shared" si="11"/>
        <v>0</v>
      </c>
      <c r="K78" s="219">
        <f t="shared" si="11"/>
        <v>0</v>
      </c>
      <c r="L78" s="219">
        <f t="shared" si="11"/>
        <v>0</v>
      </c>
      <c r="M78" s="219">
        <f t="shared" si="11"/>
        <v>0</v>
      </c>
      <c r="N78" s="219">
        <f t="shared" si="11"/>
        <v>0</v>
      </c>
      <c r="O78" s="219">
        <f t="shared" si="11"/>
        <v>0</v>
      </c>
      <c r="P78" s="219">
        <f t="shared" si="11"/>
        <v>0</v>
      </c>
      <c r="Q78" s="219">
        <f t="shared" si="11"/>
        <v>0</v>
      </c>
      <c r="R78" s="219">
        <f t="shared" si="11"/>
        <v>0</v>
      </c>
      <c r="S78" s="219">
        <f t="shared" si="11"/>
        <v>0</v>
      </c>
      <c r="T78" s="219">
        <f t="shared" si="11"/>
        <v>0</v>
      </c>
      <c r="U78" s="220">
        <f t="shared" si="11"/>
        <v>0</v>
      </c>
    </row>
    <row r="79" spans="1:27" hidden="1" x14ac:dyDescent="0.25">
      <c r="A79" s="218" t="str">
        <f>A44</f>
        <v>Затраты на капитальный ремонт КЛ т.руб. без НДС</v>
      </c>
      <c r="B79" s="219">
        <f t="shared" ref="B79:U79" si="12">-IF(B$63/$B$47-INT(B63/$B$47)&lt;&gt;0,0,$B$44*(1+B$65)*$B$45)</f>
        <v>0</v>
      </c>
      <c r="C79" s="219">
        <f t="shared" si="12"/>
        <v>0</v>
      </c>
      <c r="D79" s="219">
        <f t="shared" si="12"/>
        <v>0</v>
      </c>
      <c r="E79" s="219">
        <f t="shared" si="12"/>
        <v>0</v>
      </c>
      <c r="F79" s="219">
        <f t="shared" si="12"/>
        <v>0</v>
      </c>
      <c r="G79" s="219">
        <f t="shared" si="12"/>
        <v>0</v>
      </c>
      <c r="H79" s="219">
        <f t="shared" si="12"/>
        <v>0</v>
      </c>
      <c r="I79" s="219">
        <f t="shared" si="12"/>
        <v>0</v>
      </c>
      <c r="J79" s="219">
        <f t="shared" si="12"/>
        <v>0</v>
      </c>
      <c r="K79" s="219">
        <f t="shared" si="12"/>
        <v>0</v>
      </c>
      <c r="L79" s="219">
        <f t="shared" si="12"/>
        <v>0</v>
      </c>
      <c r="M79" s="219">
        <f t="shared" si="12"/>
        <v>0</v>
      </c>
      <c r="N79" s="219">
        <f t="shared" si="12"/>
        <v>0</v>
      </c>
      <c r="O79" s="219">
        <f t="shared" si="12"/>
        <v>0</v>
      </c>
      <c r="P79" s="219">
        <f t="shared" si="12"/>
        <v>0</v>
      </c>
      <c r="Q79" s="219">
        <f t="shared" si="12"/>
        <v>0</v>
      </c>
      <c r="R79" s="219">
        <f t="shared" si="12"/>
        <v>0</v>
      </c>
      <c r="S79" s="219">
        <f t="shared" si="12"/>
        <v>0</v>
      </c>
      <c r="T79" s="219">
        <f t="shared" si="12"/>
        <v>0</v>
      </c>
      <c r="U79" s="220">
        <f t="shared" si="12"/>
        <v>0</v>
      </c>
    </row>
    <row r="80" spans="1:27" s="148" customFormat="1" hidden="1" x14ac:dyDescent="0.25">
      <c r="A80" s="218" t="str">
        <f>A35</f>
        <v>Затраты на текущий ремонт ТП (оборудование), т.руб. без НДС</v>
      </c>
      <c r="B80" s="219">
        <f>-IF(B$63/$B$37-INT(B63/$B$37)&lt;&gt;0,0,$B$35*(1+B$65)*$B$31)</f>
        <v>0</v>
      </c>
      <c r="C80" s="219">
        <f t="shared" ref="C80:U80" si="13">-IF(C$63/$B$37-INT(C63/$B$37)&lt;&gt;0,0,$B$35*(1+C$65)*$B$31)</f>
        <v>0</v>
      </c>
      <c r="D80" s="219">
        <f t="shared" si="13"/>
        <v>0</v>
      </c>
      <c r="E80" s="219">
        <f t="shared" si="13"/>
        <v>0</v>
      </c>
      <c r="F80" s="219">
        <f t="shared" si="13"/>
        <v>0</v>
      </c>
      <c r="G80" s="219">
        <f t="shared" si="13"/>
        <v>0</v>
      </c>
      <c r="H80" s="219">
        <f t="shared" si="13"/>
        <v>0</v>
      </c>
      <c r="I80" s="219">
        <f t="shared" si="13"/>
        <v>0</v>
      </c>
      <c r="J80" s="219">
        <f t="shared" si="13"/>
        <v>0</v>
      </c>
      <c r="K80" s="219">
        <f t="shared" si="13"/>
        <v>0</v>
      </c>
      <c r="L80" s="219">
        <f t="shared" si="13"/>
        <v>0</v>
      </c>
      <c r="M80" s="219">
        <f t="shared" si="13"/>
        <v>0</v>
      </c>
      <c r="N80" s="219">
        <f t="shared" si="13"/>
        <v>0</v>
      </c>
      <c r="O80" s="219">
        <f t="shared" si="13"/>
        <v>0</v>
      </c>
      <c r="P80" s="219">
        <f t="shared" si="13"/>
        <v>0</v>
      </c>
      <c r="Q80" s="219">
        <f t="shared" si="13"/>
        <v>0</v>
      </c>
      <c r="R80" s="219">
        <f t="shared" si="13"/>
        <v>0</v>
      </c>
      <c r="S80" s="219">
        <f t="shared" si="13"/>
        <v>0</v>
      </c>
      <c r="T80" s="219">
        <f t="shared" si="13"/>
        <v>0</v>
      </c>
      <c r="U80" s="220">
        <f t="shared" si="13"/>
        <v>0</v>
      </c>
      <c r="V80" s="140"/>
    </row>
    <row r="81" spans="1:27" hidden="1" x14ac:dyDescent="0.25">
      <c r="A81" s="218" t="str">
        <f>A41</f>
        <v>Затраты на капитальный ремонт ТП (оборудование), т.руб. без НДС</v>
      </c>
      <c r="B81" s="219">
        <f>-IF(B$63/$B$42-INT(B63/$B$42)&lt;&gt;0,0,$B$41*(1+B$65)*$B$31)</f>
        <v>0</v>
      </c>
      <c r="C81" s="219">
        <f t="shared" ref="C81:U81" si="14">-IF(C$63/$B$42-INT(C63/$B$42)&lt;&gt;0,0,$B$41*(1+C$65)*$B$31)</f>
        <v>0</v>
      </c>
      <c r="D81" s="219">
        <f t="shared" si="14"/>
        <v>0</v>
      </c>
      <c r="E81" s="219">
        <f t="shared" si="14"/>
        <v>0</v>
      </c>
      <c r="F81" s="219">
        <f t="shared" si="14"/>
        <v>0</v>
      </c>
      <c r="G81" s="219">
        <f t="shared" si="14"/>
        <v>0</v>
      </c>
      <c r="H81" s="219">
        <f t="shared" si="14"/>
        <v>0</v>
      </c>
      <c r="I81" s="219">
        <f t="shared" si="14"/>
        <v>0</v>
      </c>
      <c r="J81" s="219">
        <f t="shared" si="14"/>
        <v>0</v>
      </c>
      <c r="K81" s="219">
        <f t="shared" si="14"/>
        <v>0</v>
      </c>
      <c r="L81" s="219">
        <f t="shared" si="14"/>
        <v>0</v>
      </c>
      <c r="M81" s="219">
        <f t="shared" si="14"/>
        <v>0</v>
      </c>
      <c r="N81" s="219">
        <f t="shared" si="14"/>
        <v>0</v>
      </c>
      <c r="O81" s="219">
        <f t="shared" si="14"/>
        <v>0</v>
      </c>
      <c r="P81" s="219">
        <f t="shared" si="14"/>
        <v>0</v>
      </c>
      <c r="Q81" s="219">
        <f t="shared" si="14"/>
        <v>0</v>
      </c>
      <c r="R81" s="219">
        <f t="shared" si="14"/>
        <v>0</v>
      </c>
      <c r="S81" s="219">
        <f t="shared" si="14"/>
        <v>0</v>
      </c>
      <c r="T81" s="219">
        <f t="shared" si="14"/>
        <v>0</v>
      </c>
      <c r="U81" s="220">
        <f t="shared" si="14"/>
        <v>0</v>
      </c>
    </row>
    <row r="82" spans="1:27" s="148" customFormat="1" hidden="1" x14ac:dyDescent="0.25">
      <c r="A82" s="218" t="s">
        <v>238</v>
      </c>
      <c r="B82" s="219"/>
      <c r="C82" s="219">
        <f>-$B$49</f>
        <v>0</v>
      </c>
      <c r="D82" s="219">
        <f t="shared" ref="D82:U82" si="15">-$B$49*(1+D65)</f>
        <v>0</v>
      </c>
      <c r="E82" s="219">
        <f t="shared" si="15"/>
        <v>0</v>
      </c>
      <c r="F82" s="219">
        <f t="shared" si="15"/>
        <v>0</v>
      </c>
      <c r="G82" s="219">
        <f t="shared" si="15"/>
        <v>0</v>
      </c>
      <c r="H82" s="219">
        <f t="shared" si="15"/>
        <v>0</v>
      </c>
      <c r="I82" s="219">
        <f t="shared" si="15"/>
        <v>0</v>
      </c>
      <c r="J82" s="219">
        <f t="shared" si="15"/>
        <v>0</v>
      </c>
      <c r="K82" s="219">
        <f t="shared" si="15"/>
        <v>0</v>
      </c>
      <c r="L82" s="219">
        <f t="shared" si="15"/>
        <v>0</v>
      </c>
      <c r="M82" s="219">
        <f t="shared" si="15"/>
        <v>0</v>
      </c>
      <c r="N82" s="219">
        <f t="shared" si="15"/>
        <v>0</v>
      </c>
      <c r="O82" s="219">
        <f t="shared" si="15"/>
        <v>0</v>
      </c>
      <c r="P82" s="219">
        <f t="shared" si="15"/>
        <v>0</v>
      </c>
      <c r="Q82" s="219">
        <f t="shared" si="15"/>
        <v>0</v>
      </c>
      <c r="R82" s="219">
        <f t="shared" si="15"/>
        <v>0</v>
      </c>
      <c r="S82" s="219">
        <f t="shared" si="15"/>
        <v>0</v>
      </c>
      <c r="T82" s="219">
        <f t="shared" si="15"/>
        <v>0</v>
      </c>
      <c r="U82" s="220">
        <f t="shared" si="15"/>
        <v>0</v>
      </c>
      <c r="V82" s="140"/>
    </row>
    <row r="83" spans="1:27" s="148" customFormat="1" hidden="1" x14ac:dyDescent="0.25">
      <c r="A83" s="218" t="s">
        <v>239</v>
      </c>
      <c r="B83" s="219"/>
      <c r="C83" s="219">
        <f t="shared" ref="C83:U83" si="16">-$B$50*(1+C65)*$B$31</f>
        <v>0</v>
      </c>
      <c r="D83" s="219">
        <f t="shared" si="16"/>
        <v>0</v>
      </c>
      <c r="E83" s="219">
        <f t="shared" si="16"/>
        <v>0</v>
      </c>
      <c r="F83" s="219">
        <f t="shared" si="16"/>
        <v>0</v>
      </c>
      <c r="G83" s="219">
        <f t="shared" si="16"/>
        <v>0</v>
      </c>
      <c r="H83" s="219">
        <f t="shared" si="16"/>
        <v>0</v>
      </c>
      <c r="I83" s="219">
        <f t="shared" si="16"/>
        <v>0</v>
      </c>
      <c r="J83" s="219">
        <f t="shared" si="16"/>
        <v>0</v>
      </c>
      <c r="K83" s="219">
        <f t="shared" si="16"/>
        <v>0</v>
      </c>
      <c r="L83" s="219">
        <f t="shared" si="16"/>
        <v>0</v>
      </c>
      <c r="M83" s="219">
        <f t="shared" si="16"/>
        <v>0</v>
      </c>
      <c r="N83" s="219">
        <f t="shared" si="16"/>
        <v>0</v>
      </c>
      <c r="O83" s="219">
        <f t="shared" si="16"/>
        <v>0</v>
      </c>
      <c r="P83" s="219">
        <f t="shared" si="16"/>
        <v>0</v>
      </c>
      <c r="Q83" s="219">
        <f t="shared" si="16"/>
        <v>0</v>
      </c>
      <c r="R83" s="219">
        <f t="shared" si="16"/>
        <v>0</v>
      </c>
      <c r="S83" s="219">
        <f t="shared" si="16"/>
        <v>0</v>
      </c>
      <c r="T83" s="219">
        <f t="shared" si="16"/>
        <v>0</v>
      </c>
      <c r="U83" s="220">
        <f t="shared" si="16"/>
        <v>0</v>
      </c>
    </row>
    <row r="84" spans="1:27" ht="31.5" hidden="1" x14ac:dyDescent="0.25">
      <c r="A84" s="221" t="s">
        <v>240</v>
      </c>
      <c r="B84" s="219"/>
      <c r="C84" s="219">
        <f t="shared" ref="C84:U84" si="17">-$B$51*(1+C65)*$B$31</f>
        <v>0</v>
      </c>
      <c r="D84" s="219">
        <f t="shared" si="17"/>
        <v>0</v>
      </c>
      <c r="E84" s="219">
        <f t="shared" si="17"/>
        <v>0</v>
      </c>
      <c r="F84" s="219">
        <f t="shared" si="17"/>
        <v>0</v>
      </c>
      <c r="G84" s="219">
        <f t="shared" si="17"/>
        <v>0</v>
      </c>
      <c r="H84" s="219">
        <f t="shared" si="17"/>
        <v>0</v>
      </c>
      <c r="I84" s="219">
        <f t="shared" si="17"/>
        <v>0</v>
      </c>
      <c r="J84" s="219">
        <f t="shared" si="17"/>
        <v>0</v>
      </c>
      <c r="K84" s="219">
        <f t="shared" si="17"/>
        <v>0</v>
      </c>
      <c r="L84" s="219">
        <f t="shared" si="17"/>
        <v>0</v>
      </c>
      <c r="M84" s="219">
        <f t="shared" si="17"/>
        <v>0</v>
      </c>
      <c r="N84" s="219">
        <f t="shared" si="17"/>
        <v>0</v>
      </c>
      <c r="O84" s="219">
        <f t="shared" si="17"/>
        <v>0</v>
      </c>
      <c r="P84" s="219">
        <f t="shared" si="17"/>
        <v>0</v>
      </c>
      <c r="Q84" s="219">
        <f t="shared" si="17"/>
        <v>0</v>
      </c>
      <c r="R84" s="219">
        <f t="shared" si="17"/>
        <v>0</v>
      </c>
      <c r="S84" s="219">
        <f t="shared" si="17"/>
        <v>0</v>
      </c>
      <c r="T84" s="219">
        <f t="shared" si="17"/>
        <v>0</v>
      </c>
      <c r="U84" s="220">
        <f t="shared" si="17"/>
        <v>0</v>
      </c>
    </row>
    <row r="85" spans="1:27" s="148" customFormat="1" hidden="1" x14ac:dyDescent="0.25">
      <c r="A85" s="218" t="s">
        <v>101</v>
      </c>
      <c r="B85" s="219"/>
      <c r="C85" s="219"/>
      <c r="D85" s="219"/>
      <c r="E85" s="219"/>
      <c r="F85" s="219"/>
      <c r="G85" s="219"/>
      <c r="H85" s="219"/>
      <c r="I85" s="219"/>
      <c r="J85" s="219"/>
      <c r="K85" s="219"/>
      <c r="L85" s="219"/>
      <c r="M85" s="219"/>
      <c r="N85" s="219"/>
      <c r="O85" s="219"/>
      <c r="P85" s="219"/>
      <c r="Q85" s="219"/>
      <c r="R85" s="219"/>
      <c r="S85" s="219"/>
      <c r="T85" s="219"/>
      <c r="U85" s="220"/>
    </row>
    <row r="86" spans="1:27" x14ac:dyDescent="0.25">
      <c r="A86" s="222" t="s">
        <v>241</v>
      </c>
      <c r="B86" s="223">
        <f t="shared" ref="B86:U86" si="18">B75+B76</f>
        <v>0</v>
      </c>
      <c r="C86" s="223">
        <f>C75+C76</f>
        <v>0</v>
      </c>
      <c r="D86" s="223">
        <f t="shared" si="18"/>
        <v>0</v>
      </c>
      <c r="E86" s="223">
        <f t="shared" si="18"/>
        <v>0</v>
      </c>
      <c r="F86" s="223">
        <f t="shared" si="18"/>
        <v>0</v>
      </c>
      <c r="G86" s="223">
        <f t="shared" si="18"/>
        <v>0</v>
      </c>
      <c r="H86" s="223">
        <f t="shared" si="18"/>
        <v>0</v>
      </c>
      <c r="I86" s="223">
        <f t="shared" si="18"/>
        <v>0</v>
      </c>
      <c r="J86" s="223">
        <f t="shared" si="18"/>
        <v>0</v>
      </c>
      <c r="K86" s="223">
        <f t="shared" si="18"/>
        <v>0</v>
      </c>
      <c r="L86" s="223">
        <f t="shared" si="18"/>
        <v>0</v>
      </c>
      <c r="M86" s="223">
        <f t="shared" si="18"/>
        <v>0</v>
      </c>
      <c r="N86" s="223">
        <f t="shared" si="18"/>
        <v>0</v>
      </c>
      <c r="O86" s="223">
        <f t="shared" si="18"/>
        <v>0</v>
      </c>
      <c r="P86" s="223">
        <f t="shared" si="18"/>
        <v>0</v>
      </c>
      <c r="Q86" s="223">
        <f t="shared" si="18"/>
        <v>0</v>
      </c>
      <c r="R86" s="223">
        <f t="shared" si="18"/>
        <v>0</v>
      </c>
      <c r="S86" s="223">
        <f t="shared" si="18"/>
        <v>0</v>
      </c>
      <c r="T86" s="223">
        <f t="shared" si="18"/>
        <v>0</v>
      </c>
      <c r="U86" s="224">
        <f t="shared" si="18"/>
        <v>0</v>
      </c>
      <c r="V86" s="148"/>
    </row>
    <row r="87" spans="1:27" x14ac:dyDescent="0.25">
      <c r="A87" s="218" t="s">
        <v>299</v>
      </c>
      <c r="B87" s="219"/>
      <c r="C87" s="219">
        <f>IF(C74&lt;$B$26+2,-($B$20+$B$25+$B$21+$B$23+$B$24)/$B$26,0)+IF(C74&lt;$B$27+2,-($B$21+$B$25+$B$22+$B$23+$B$24+$B$20)/$B$27,0)+IF(C74&lt;$B$28+2,-($B$22+$B$25+$B$20+$B$21+$B$23+$B$24)/$B$28,0)</f>
        <v>-675.19444444444468</v>
      </c>
      <c r="D87" s="219">
        <f t="shared" ref="D87:U87" si="19">IF(D74&lt;$B$26+2,-($B$20+$B$25+$B$21+$B$23+$B$24)/$B$26,0)+IF(D74&lt;$B$27+2,-($B$21+$B$25+$B$22+$B$23+$B$24+$B$20)/$B$27,0)+IF(D74&lt;$B$28+2,-($B$22+$B$25+$B$20+$B$21+$B$23+$B$24)/$B$28,0)</f>
        <v>-675.19444444444468</v>
      </c>
      <c r="E87" s="219">
        <f t="shared" si="19"/>
        <v>-675.19444444444468</v>
      </c>
      <c r="F87" s="219">
        <f t="shared" si="19"/>
        <v>0</v>
      </c>
      <c r="G87" s="219">
        <f t="shared" si="19"/>
        <v>0</v>
      </c>
      <c r="H87" s="219">
        <f t="shared" si="19"/>
        <v>0</v>
      </c>
      <c r="I87" s="219">
        <f t="shared" si="19"/>
        <v>0</v>
      </c>
      <c r="J87" s="219">
        <f t="shared" si="19"/>
        <v>0</v>
      </c>
      <c r="K87" s="219">
        <f t="shared" si="19"/>
        <v>0</v>
      </c>
      <c r="L87" s="219">
        <f t="shared" si="19"/>
        <v>0</v>
      </c>
      <c r="M87" s="219">
        <f t="shared" si="19"/>
        <v>0</v>
      </c>
      <c r="N87" s="219">
        <f t="shared" si="19"/>
        <v>0</v>
      </c>
      <c r="O87" s="219">
        <f t="shared" si="19"/>
        <v>0</v>
      </c>
      <c r="P87" s="219">
        <f t="shared" si="19"/>
        <v>0</v>
      </c>
      <c r="Q87" s="219">
        <f t="shared" si="19"/>
        <v>0</v>
      </c>
      <c r="R87" s="219">
        <f t="shared" si="19"/>
        <v>0</v>
      </c>
      <c r="S87" s="219">
        <f t="shared" si="19"/>
        <v>0</v>
      </c>
      <c r="T87" s="219">
        <f t="shared" si="19"/>
        <v>0</v>
      </c>
      <c r="U87" s="219">
        <f t="shared" si="19"/>
        <v>0</v>
      </c>
    </row>
    <row r="88" spans="1:27" x14ac:dyDescent="0.25">
      <c r="A88" s="218" t="s">
        <v>98</v>
      </c>
      <c r="B88" s="219"/>
      <c r="C88" s="219">
        <f>IF(C74&lt;$B$29+2,-($B$23)/$B$29-($B$23)/$B$29,0)+IF(C74&lt;$B$30+2,-($B$24)/$B$30-($B$24)/$B$30,0)</f>
        <v>0</v>
      </c>
      <c r="D88" s="219">
        <f t="shared" ref="D88:U88" si="20">IF(D74&lt;$B$29+2,-($B$23)/$B$29-($B$23)/$B$29,0)+IF(D74&lt;$B$30+2,-($B$24)/$B$30-($B$24)/$B$30,0)</f>
        <v>0</v>
      </c>
      <c r="E88" s="219">
        <f t="shared" si="20"/>
        <v>0</v>
      </c>
      <c r="F88" s="219">
        <f t="shared" si="20"/>
        <v>0</v>
      </c>
      <c r="G88" s="219">
        <f t="shared" si="20"/>
        <v>0</v>
      </c>
      <c r="H88" s="219">
        <f t="shared" si="20"/>
        <v>0</v>
      </c>
      <c r="I88" s="219">
        <f t="shared" si="20"/>
        <v>0</v>
      </c>
      <c r="J88" s="219">
        <f t="shared" si="20"/>
        <v>0</v>
      </c>
      <c r="K88" s="219">
        <f t="shared" si="20"/>
        <v>0</v>
      </c>
      <c r="L88" s="219">
        <f t="shared" si="20"/>
        <v>0</v>
      </c>
      <c r="M88" s="219">
        <f t="shared" si="20"/>
        <v>0</v>
      </c>
      <c r="N88" s="219">
        <f t="shared" si="20"/>
        <v>0</v>
      </c>
      <c r="O88" s="219">
        <f t="shared" si="20"/>
        <v>0</v>
      </c>
      <c r="P88" s="219">
        <f t="shared" si="20"/>
        <v>0</v>
      </c>
      <c r="Q88" s="219">
        <f t="shared" si="20"/>
        <v>0</v>
      </c>
      <c r="R88" s="219">
        <f t="shared" si="20"/>
        <v>0</v>
      </c>
      <c r="S88" s="219">
        <f t="shared" si="20"/>
        <v>0</v>
      </c>
      <c r="T88" s="219">
        <f t="shared" si="20"/>
        <v>0</v>
      </c>
      <c r="U88" s="220">
        <f t="shared" si="20"/>
        <v>0</v>
      </c>
      <c r="V88" s="148"/>
      <c r="W88" s="192"/>
      <c r="X88" s="192"/>
      <c r="Y88" s="192"/>
      <c r="Z88" s="192"/>
      <c r="AA88" s="192"/>
    </row>
    <row r="89" spans="1:27" x14ac:dyDescent="0.25">
      <c r="A89" s="222" t="s">
        <v>242</v>
      </c>
      <c r="B89" s="223">
        <f>B86+B87+B88</f>
        <v>0</v>
      </c>
      <c r="C89" s="223">
        <f>C86+C87+C88</f>
        <v>-675.19444444444468</v>
      </c>
      <c r="D89" s="223">
        <f t="shared" ref="D89:P89" si="21">D86+D87+D88</f>
        <v>-675.19444444444468</v>
      </c>
      <c r="E89" s="223">
        <f t="shared" si="21"/>
        <v>-675.19444444444468</v>
      </c>
      <c r="F89" s="223">
        <f t="shared" si="21"/>
        <v>0</v>
      </c>
      <c r="G89" s="223">
        <f t="shared" si="21"/>
        <v>0</v>
      </c>
      <c r="H89" s="223">
        <f t="shared" si="21"/>
        <v>0</v>
      </c>
      <c r="I89" s="223">
        <f t="shared" si="21"/>
        <v>0</v>
      </c>
      <c r="J89" s="223">
        <f t="shared" si="21"/>
        <v>0</v>
      </c>
      <c r="K89" s="223">
        <f t="shared" si="21"/>
        <v>0</v>
      </c>
      <c r="L89" s="223">
        <f t="shared" si="21"/>
        <v>0</v>
      </c>
      <c r="M89" s="223">
        <f t="shared" si="21"/>
        <v>0</v>
      </c>
      <c r="N89" s="223">
        <f t="shared" si="21"/>
        <v>0</v>
      </c>
      <c r="O89" s="223">
        <f t="shared" si="21"/>
        <v>0</v>
      </c>
      <c r="P89" s="223">
        <f t="shared" si="21"/>
        <v>0</v>
      </c>
      <c r="Q89" s="223">
        <f>Q86+Q87+Q88</f>
        <v>0</v>
      </c>
      <c r="R89" s="223">
        <f>R86+R87+R88</f>
        <v>0</v>
      </c>
      <c r="S89" s="223">
        <f>S86+S87+S88</f>
        <v>0</v>
      </c>
      <c r="T89" s="223">
        <f>T86+T87+T88</f>
        <v>0</v>
      </c>
      <c r="U89" s="224">
        <f>U86+U87+U88</f>
        <v>0</v>
      </c>
      <c r="W89" s="192"/>
      <c r="X89" s="192"/>
      <c r="Y89" s="192"/>
      <c r="Z89" s="192"/>
      <c r="AA89" s="192"/>
    </row>
    <row r="90" spans="1:27" s="148" customFormat="1" x14ac:dyDescent="0.25">
      <c r="A90" s="218" t="s">
        <v>243</v>
      </c>
      <c r="B90" s="219">
        <f t="shared" ref="B90:U90" si="22">-B72</f>
        <v>0</v>
      </c>
      <c r="C90" s="219">
        <f t="shared" si="22"/>
        <v>0</v>
      </c>
      <c r="D90" s="219">
        <f t="shared" si="22"/>
        <v>0</v>
      </c>
      <c r="E90" s="219">
        <f t="shared" si="22"/>
        <v>0</v>
      </c>
      <c r="F90" s="219">
        <f t="shared" si="22"/>
        <v>0</v>
      </c>
      <c r="G90" s="219">
        <f t="shared" si="22"/>
        <v>0</v>
      </c>
      <c r="H90" s="219">
        <f t="shared" si="22"/>
        <v>0</v>
      </c>
      <c r="I90" s="219">
        <f t="shared" si="22"/>
        <v>0</v>
      </c>
      <c r="J90" s="219">
        <f t="shared" si="22"/>
        <v>0</v>
      </c>
      <c r="K90" s="219">
        <f t="shared" si="22"/>
        <v>0</v>
      </c>
      <c r="L90" s="219">
        <f t="shared" si="22"/>
        <v>0</v>
      </c>
      <c r="M90" s="219">
        <f t="shared" si="22"/>
        <v>0</v>
      </c>
      <c r="N90" s="219">
        <f t="shared" si="22"/>
        <v>0</v>
      </c>
      <c r="O90" s="219">
        <f t="shared" si="22"/>
        <v>0</v>
      </c>
      <c r="P90" s="219">
        <f t="shared" si="22"/>
        <v>0</v>
      </c>
      <c r="Q90" s="219">
        <f t="shared" si="22"/>
        <v>0</v>
      </c>
      <c r="R90" s="219">
        <f t="shared" si="22"/>
        <v>0</v>
      </c>
      <c r="S90" s="219">
        <f t="shared" si="22"/>
        <v>0</v>
      </c>
      <c r="T90" s="219">
        <f t="shared" si="22"/>
        <v>0</v>
      </c>
      <c r="U90" s="220">
        <f t="shared" si="22"/>
        <v>0</v>
      </c>
      <c r="V90" s="140"/>
      <c r="W90" s="225"/>
      <c r="X90" s="225"/>
      <c r="Y90" s="225"/>
      <c r="Z90" s="225"/>
      <c r="AA90" s="225"/>
    </row>
    <row r="91" spans="1:27" x14ac:dyDescent="0.25">
      <c r="A91" s="222" t="s">
        <v>100</v>
      </c>
      <c r="B91" s="223">
        <f t="shared" ref="B91:P91" si="23">B89+B90</f>
        <v>0</v>
      </c>
      <c r="C91" s="223">
        <f t="shared" si="23"/>
        <v>-675.19444444444468</v>
      </c>
      <c r="D91" s="223">
        <f t="shared" si="23"/>
        <v>-675.19444444444468</v>
      </c>
      <c r="E91" s="223">
        <f t="shared" si="23"/>
        <v>-675.19444444444468</v>
      </c>
      <c r="F91" s="223">
        <f t="shared" si="23"/>
        <v>0</v>
      </c>
      <c r="G91" s="223">
        <f t="shared" si="23"/>
        <v>0</v>
      </c>
      <c r="H91" s="223">
        <f t="shared" si="23"/>
        <v>0</v>
      </c>
      <c r="I91" s="223">
        <f t="shared" si="23"/>
        <v>0</v>
      </c>
      <c r="J91" s="223">
        <f t="shared" si="23"/>
        <v>0</v>
      </c>
      <c r="K91" s="223">
        <f t="shared" si="23"/>
        <v>0</v>
      </c>
      <c r="L91" s="223">
        <f t="shared" si="23"/>
        <v>0</v>
      </c>
      <c r="M91" s="223">
        <f t="shared" si="23"/>
        <v>0</v>
      </c>
      <c r="N91" s="223">
        <f t="shared" si="23"/>
        <v>0</v>
      </c>
      <c r="O91" s="223">
        <f t="shared" si="23"/>
        <v>0</v>
      </c>
      <c r="P91" s="223">
        <f t="shared" si="23"/>
        <v>0</v>
      </c>
      <c r="Q91" s="223">
        <f>Q89+Q90</f>
        <v>0</v>
      </c>
      <c r="R91" s="223">
        <f>R89+R90</f>
        <v>0</v>
      </c>
      <c r="S91" s="223">
        <f>S89+S90</f>
        <v>0</v>
      </c>
      <c r="T91" s="223">
        <f>T89+T90</f>
        <v>0</v>
      </c>
      <c r="U91" s="224">
        <f>U89+U90</f>
        <v>0</v>
      </c>
      <c r="V91" s="192"/>
      <c r="W91" s="192"/>
      <c r="X91" s="192"/>
      <c r="Y91" s="192"/>
      <c r="Z91" s="192"/>
      <c r="AA91" s="192"/>
    </row>
    <row r="92" spans="1:27" ht="15.75" customHeight="1" x14ac:dyDescent="0.25">
      <c r="A92" s="226" t="s">
        <v>96</v>
      </c>
      <c r="B92" s="219">
        <f t="shared" ref="B92:U92" si="24">-B91*$B$48</f>
        <v>0</v>
      </c>
      <c r="C92" s="219">
        <f t="shared" si="24"/>
        <v>135.03888888888895</v>
      </c>
      <c r="D92" s="219">
        <f t="shared" si="24"/>
        <v>135.03888888888895</v>
      </c>
      <c r="E92" s="219">
        <f t="shared" si="24"/>
        <v>135.03888888888895</v>
      </c>
      <c r="F92" s="219">
        <f t="shared" si="24"/>
        <v>0</v>
      </c>
      <c r="G92" s="219">
        <f t="shared" si="24"/>
        <v>0</v>
      </c>
      <c r="H92" s="219">
        <f t="shared" si="24"/>
        <v>0</v>
      </c>
      <c r="I92" s="219">
        <f t="shared" si="24"/>
        <v>0</v>
      </c>
      <c r="J92" s="219">
        <f t="shared" si="24"/>
        <v>0</v>
      </c>
      <c r="K92" s="219">
        <f t="shared" si="24"/>
        <v>0</v>
      </c>
      <c r="L92" s="219">
        <f t="shared" si="24"/>
        <v>0</v>
      </c>
      <c r="M92" s="219">
        <f t="shared" si="24"/>
        <v>0</v>
      </c>
      <c r="N92" s="219">
        <f t="shared" si="24"/>
        <v>0</v>
      </c>
      <c r="O92" s="219">
        <f t="shared" si="24"/>
        <v>0</v>
      </c>
      <c r="P92" s="219">
        <f t="shared" si="24"/>
        <v>0</v>
      </c>
      <c r="Q92" s="219">
        <f t="shared" si="24"/>
        <v>0</v>
      </c>
      <c r="R92" s="219">
        <f t="shared" si="24"/>
        <v>0</v>
      </c>
      <c r="S92" s="219">
        <f t="shared" si="24"/>
        <v>0</v>
      </c>
      <c r="T92" s="219">
        <f t="shared" si="24"/>
        <v>0</v>
      </c>
      <c r="U92" s="220">
        <f t="shared" si="24"/>
        <v>0</v>
      </c>
      <c r="V92" s="192"/>
      <c r="W92" s="192"/>
      <c r="X92" s="192"/>
      <c r="Y92" s="192"/>
      <c r="Z92" s="192"/>
      <c r="AA92" s="192"/>
    </row>
    <row r="93" spans="1:27" ht="15.75" customHeight="1" thickBot="1" x14ac:dyDescent="0.3">
      <c r="A93" s="227" t="s">
        <v>99</v>
      </c>
      <c r="B93" s="228">
        <f t="shared" ref="B93:P93" si="25">B91+B92</f>
        <v>0</v>
      </c>
      <c r="C93" s="228">
        <f t="shared" si="25"/>
        <v>-540.15555555555579</v>
      </c>
      <c r="D93" s="228">
        <f t="shared" si="25"/>
        <v>-540.15555555555579</v>
      </c>
      <c r="E93" s="228">
        <f t="shared" si="25"/>
        <v>-540.15555555555579</v>
      </c>
      <c r="F93" s="228">
        <f t="shared" si="25"/>
        <v>0</v>
      </c>
      <c r="G93" s="228">
        <f t="shared" si="25"/>
        <v>0</v>
      </c>
      <c r="H93" s="228">
        <f t="shared" si="25"/>
        <v>0</v>
      </c>
      <c r="I93" s="228">
        <f t="shared" si="25"/>
        <v>0</v>
      </c>
      <c r="J93" s="228">
        <f t="shared" si="25"/>
        <v>0</v>
      </c>
      <c r="K93" s="228">
        <f t="shared" si="25"/>
        <v>0</v>
      </c>
      <c r="L93" s="228">
        <f t="shared" si="25"/>
        <v>0</v>
      </c>
      <c r="M93" s="228">
        <f t="shared" si="25"/>
        <v>0</v>
      </c>
      <c r="N93" s="228">
        <f t="shared" si="25"/>
        <v>0</v>
      </c>
      <c r="O93" s="228">
        <f t="shared" si="25"/>
        <v>0</v>
      </c>
      <c r="P93" s="228">
        <f t="shared" si="25"/>
        <v>0</v>
      </c>
      <c r="Q93" s="228">
        <f>Q91+Q92</f>
        <v>0</v>
      </c>
      <c r="R93" s="228">
        <f>R91+R92</f>
        <v>0</v>
      </c>
      <c r="S93" s="228">
        <f>S91+S92</f>
        <v>0</v>
      </c>
      <c r="T93" s="228">
        <f>T91+T92</f>
        <v>0</v>
      </c>
      <c r="U93" s="229">
        <f>U91+U92</f>
        <v>0</v>
      </c>
      <c r="V93" s="225"/>
      <c r="W93" s="192"/>
      <c r="X93" s="192"/>
      <c r="Y93" s="192"/>
      <c r="Z93" s="192"/>
      <c r="AA93" s="192"/>
    </row>
    <row r="94" spans="1:27" ht="15.75" customHeight="1" x14ac:dyDescent="0.25">
      <c r="A94" s="230"/>
      <c r="B94" s="231"/>
      <c r="C94" s="231"/>
      <c r="D94" s="231"/>
      <c r="E94" s="231"/>
      <c r="F94" s="231"/>
      <c r="G94" s="231"/>
      <c r="H94" s="231"/>
      <c r="I94" s="231"/>
      <c r="J94" s="231"/>
      <c r="K94" s="231"/>
      <c r="L94" s="231"/>
      <c r="M94" s="231"/>
      <c r="N94" s="231"/>
      <c r="O94" s="231"/>
      <c r="P94" s="231"/>
      <c r="Q94" s="231"/>
      <c r="R94" s="231"/>
      <c r="S94" s="231"/>
      <c r="T94" s="231"/>
      <c r="U94" s="231"/>
      <c r="V94" s="225"/>
      <c r="W94" s="192"/>
      <c r="X94" s="192"/>
      <c r="Y94" s="192"/>
      <c r="Z94" s="192"/>
      <c r="AA94" s="192"/>
    </row>
    <row r="95" spans="1:27" ht="15.75" hidden="1" customHeight="1" x14ac:dyDescent="0.25">
      <c r="A95" s="232" t="s">
        <v>244</v>
      </c>
      <c r="B95" s="233"/>
      <c r="C95" s="234"/>
      <c r="D95" s="119" t="s">
        <v>245</v>
      </c>
      <c r="E95" s="119" t="s">
        <v>246</v>
      </c>
      <c r="F95" s="231"/>
      <c r="G95" s="231"/>
      <c r="H95" s="231"/>
      <c r="I95" s="231"/>
      <c r="J95" s="231"/>
      <c r="K95" s="231"/>
      <c r="L95" s="231"/>
      <c r="M95" s="231"/>
      <c r="N95" s="231"/>
      <c r="O95" s="231"/>
      <c r="P95" s="231"/>
      <c r="Q95" s="231"/>
      <c r="R95" s="231"/>
      <c r="S95" s="231"/>
      <c r="T95" s="231"/>
      <c r="U95" s="231"/>
      <c r="V95" s="225"/>
      <c r="W95" s="192"/>
      <c r="X95" s="192"/>
      <c r="Y95" s="192"/>
      <c r="Z95" s="192"/>
      <c r="AA95" s="192"/>
    </row>
    <row r="96" spans="1:27" ht="15.75" hidden="1" customHeight="1" x14ac:dyDescent="0.25">
      <c r="A96" s="235"/>
      <c r="B96" s="236" t="s">
        <v>102</v>
      </c>
      <c r="C96" s="237" t="s">
        <v>247</v>
      </c>
      <c r="D96" s="238">
        <f>$K$76</f>
        <v>0</v>
      </c>
      <c r="E96" s="238">
        <f>$U$76</f>
        <v>0</v>
      </c>
      <c r="F96" s="231"/>
      <c r="G96" s="231"/>
      <c r="H96" s="231"/>
      <c r="I96" s="231"/>
      <c r="J96" s="231"/>
      <c r="K96" s="231"/>
      <c r="L96" s="231"/>
      <c r="M96" s="231"/>
      <c r="N96" s="231"/>
      <c r="O96" s="231"/>
      <c r="P96" s="231"/>
      <c r="Q96" s="231"/>
      <c r="R96" s="231"/>
      <c r="S96" s="231"/>
      <c r="T96" s="231"/>
      <c r="U96" s="231"/>
      <c r="V96" s="225"/>
      <c r="W96" s="192"/>
      <c r="X96" s="192"/>
      <c r="Y96" s="192"/>
      <c r="Z96" s="192"/>
      <c r="AA96" s="192"/>
    </row>
    <row r="97" spans="1:27" ht="15.75" hidden="1" customHeight="1" x14ac:dyDescent="0.25">
      <c r="A97" s="235"/>
      <c r="B97" s="239" t="s">
        <v>103</v>
      </c>
      <c r="C97" s="237" t="s">
        <v>247</v>
      </c>
      <c r="D97" s="238">
        <f>$K$75</f>
        <v>0</v>
      </c>
      <c r="E97" s="238">
        <f>$U$75</f>
        <v>0</v>
      </c>
      <c r="F97" s="231"/>
      <c r="G97" s="231"/>
      <c r="H97" s="231"/>
      <c r="I97" s="231"/>
      <c r="J97" s="231"/>
      <c r="K97" s="231"/>
      <c r="L97" s="231"/>
      <c r="M97" s="231"/>
      <c r="N97" s="231"/>
      <c r="O97" s="231"/>
      <c r="P97" s="231"/>
      <c r="Q97" s="231"/>
      <c r="R97" s="231"/>
      <c r="S97" s="231"/>
      <c r="T97" s="231"/>
      <c r="U97" s="231"/>
      <c r="V97" s="225"/>
      <c r="W97" s="192"/>
      <c r="X97" s="192"/>
      <c r="Y97" s="192"/>
      <c r="Z97" s="192"/>
      <c r="AA97" s="192"/>
    </row>
    <row r="98" spans="1:27" ht="15.75" hidden="1" customHeight="1" x14ac:dyDescent="0.25">
      <c r="A98" s="235"/>
      <c r="B98" s="239" t="s">
        <v>248</v>
      </c>
      <c r="C98" s="237" t="s">
        <v>247</v>
      </c>
      <c r="D98" s="238">
        <f>$K$86</f>
        <v>0</v>
      </c>
      <c r="E98" s="238">
        <f>$U$86</f>
        <v>0</v>
      </c>
      <c r="F98" s="231"/>
      <c r="G98" s="231"/>
      <c r="H98" s="231"/>
      <c r="I98" s="231"/>
      <c r="J98" s="231"/>
      <c r="K98" s="231"/>
      <c r="L98" s="231"/>
      <c r="M98" s="231"/>
      <c r="N98" s="231"/>
      <c r="O98" s="231"/>
      <c r="P98" s="231"/>
      <c r="Q98" s="231"/>
      <c r="R98" s="231"/>
      <c r="S98" s="231"/>
      <c r="T98" s="231"/>
      <c r="U98" s="231"/>
      <c r="V98" s="225"/>
      <c r="W98" s="192"/>
      <c r="X98" s="192"/>
      <c r="Y98" s="192"/>
      <c r="Z98" s="192"/>
      <c r="AA98" s="192"/>
    </row>
    <row r="99" spans="1:27" ht="15.75" hidden="1" customHeight="1" x14ac:dyDescent="0.25">
      <c r="A99" s="235"/>
      <c r="B99" s="239" t="s">
        <v>249</v>
      </c>
      <c r="C99" s="237" t="s">
        <v>247</v>
      </c>
      <c r="D99" s="238">
        <f>$K$90</f>
        <v>0</v>
      </c>
      <c r="E99" s="238">
        <f>$U$90</f>
        <v>0</v>
      </c>
      <c r="F99" s="231"/>
      <c r="G99" s="231"/>
      <c r="H99" s="231"/>
      <c r="I99" s="231"/>
      <c r="J99" s="231"/>
      <c r="K99" s="231"/>
      <c r="L99" s="231"/>
      <c r="M99" s="231"/>
      <c r="N99" s="231"/>
      <c r="O99" s="231"/>
      <c r="P99" s="231"/>
      <c r="Q99" s="231"/>
      <c r="R99" s="231"/>
      <c r="S99" s="231"/>
      <c r="T99" s="231"/>
      <c r="U99" s="231"/>
      <c r="V99" s="225"/>
      <c r="W99" s="192"/>
      <c r="X99" s="192"/>
      <c r="Y99" s="192"/>
      <c r="Z99" s="192"/>
      <c r="AA99" s="192"/>
    </row>
    <row r="100" spans="1:27" ht="15.75" hidden="1" customHeight="1" x14ac:dyDescent="0.25">
      <c r="A100" s="235"/>
      <c r="B100" s="239" t="s">
        <v>250</v>
      </c>
      <c r="C100" s="237" t="s">
        <v>247</v>
      </c>
      <c r="D100" s="238">
        <f>$K$94</f>
        <v>0</v>
      </c>
      <c r="E100" s="238">
        <f>$U$94</f>
        <v>0</v>
      </c>
      <c r="F100" s="231"/>
      <c r="G100" s="231"/>
      <c r="H100" s="231"/>
      <c r="I100" s="231"/>
      <c r="J100" s="231"/>
      <c r="K100" s="231"/>
      <c r="L100" s="231"/>
      <c r="M100" s="231"/>
      <c r="N100" s="231"/>
      <c r="O100" s="231"/>
      <c r="P100" s="231"/>
      <c r="Q100" s="231"/>
      <c r="R100" s="231"/>
      <c r="S100" s="231"/>
      <c r="T100" s="231"/>
      <c r="U100" s="231"/>
      <c r="V100" s="225"/>
      <c r="W100" s="192"/>
      <c r="X100" s="192"/>
      <c r="Y100" s="192"/>
      <c r="Z100" s="192"/>
      <c r="AA100" s="192"/>
    </row>
    <row r="101" spans="1:27" s="244" customFormat="1" ht="15.75" hidden="1" customHeight="1" x14ac:dyDescent="0.25">
      <c r="A101" s="240" t="s">
        <v>251</v>
      </c>
      <c r="B101" s="241">
        <v>0.5</v>
      </c>
      <c r="C101" s="241">
        <f>AVERAGE(B68:C68)</f>
        <v>1.5</v>
      </c>
      <c r="D101" s="241">
        <f t="shared" ref="D101:P101" si="26">AVERAGE(C74:D74)</f>
        <v>2.5</v>
      </c>
      <c r="E101" s="241">
        <f t="shared" si="26"/>
        <v>3.5</v>
      </c>
      <c r="F101" s="241">
        <f t="shared" si="26"/>
        <v>4.5</v>
      </c>
      <c r="G101" s="241">
        <f t="shared" si="26"/>
        <v>5.5</v>
      </c>
      <c r="H101" s="241">
        <f t="shared" si="26"/>
        <v>6.5</v>
      </c>
      <c r="I101" s="241">
        <f t="shared" si="26"/>
        <v>7.5</v>
      </c>
      <c r="J101" s="241">
        <f t="shared" si="26"/>
        <v>8.5</v>
      </c>
      <c r="K101" s="241">
        <f t="shared" si="26"/>
        <v>9.5</v>
      </c>
      <c r="L101" s="241">
        <f t="shared" si="26"/>
        <v>10.5</v>
      </c>
      <c r="M101" s="241">
        <f t="shared" si="26"/>
        <v>11.5</v>
      </c>
      <c r="N101" s="241">
        <f t="shared" si="26"/>
        <v>12.5</v>
      </c>
      <c r="O101" s="241">
        <f t="shared" si="26"/>
        <v>13.5</v>
      </c>
      <c r="P101" s="241">
        <f t="shared" si="26"/>
        <v>14.5</v>
      </c>
      <c r="Q101" s="242"/>
      <c r="R101" s="243"/>
      <c r="S101" s="243"/>
      <c r="T101" s="243"/>
      <c r="U101" s="243"/>
      <c r="V101" s="243"/>
      <c r="W101" s="243"/>
      <c r="X101" s="243"/>
      <c r="Y101" s="243"/>
      <c r="Z101" s="243"/>
      <c r="AA101" s="243"/>
    </row>
    <row r="102" spans="1:27" ht="15.75" hidden="1" customHeight="1" x14ac:dyDescent="0.25">
      <c r="A102" s="284" t="s">
        <v>252</v>
      </c>
      <c r="B102" s="285">
        <f t="shared" ref="B102:P102" si="27">B74</f>
        <v>1</v>
      </c>
      <c r="C102" s="285">
        <f t="shared" si="27"/>
        <v>2</v>
      </c>
      <c r="D102" s="285">
        <f t="shared" si="27"/>
        <v>3</v>
      </c>
      <c r="E102" s="285">
        <f t="shared" si="27"/>
        <v>4</v>
      </c>
      <c r="F102" s="285">
        <f t="shared" si="27"/>
        <v>5</v>
      </c>
      <c r="G102" s="285">
        <f t="shared" si="27"/>
        <v>6</v>
      </c>
      <c r="H102" s="285">
        <f t="shared" si="27"/>
        <v>7</v>
      </c>
      <c r="I102" s="285">
        <f t="shared" si="27"/>
        <v>8</v>
      </c>
      <c r="J102" s="285">
        <f t="shared" si="27"/>
        <v>9</v>
      </c>
      <c r="K102" s="285">
        <f t="shared" si="27"/>
        <v>10</v>
      </c>
      <c r="L102" s="285">
        <f t="shared" si="27"/>
        <v>11</v>
      </c>
      <c r="M102" s="285">
        <f t="shared" si="27"/>
        <v>12</v>
      </c>
      <c r="N102" s="285">
        <f t="shared" si="27"/>
        <v>13</v>
      </c>
      <c r="O102" s="285">
        <f t="shared" si="27"/>
        <v>14</v>
      </c>
      <c r="P102" s="285">
        <f t="shared" si="27"/>
        <v>15</v>
      </c>
      <c r="Q102" s="285">
        <f>Q74</f>
        <v>16</v>
      </c>
      <c r="R102" s="285">
        <f>R74</f>
        <v>17</v>
      </c>
      <c r="S102" s="285">
        <f>S74</f>
        <v>18</v>
      </c>
      <c r="T102" s="285">
        <f>T74</f>
        <v>19</v>
      </c>
      <c r="U102" s="285">
        <f>U74</f>
        <v>20</v>
      </c>
      <c r="V102" s="192"/>
      <c r="W102" s="192"/>
      <c r="X102" s="192"/>
      <c r="Y102" s="192"/>
      <c r="Z102" s="192"/>
      <c r="AA102" s="192"/>
    </row>
    <row r="103" spans="1:27" ht="15.75" hidden="1" customHeight="1" x14ac:dyDescent="0.25">
      <c r="A103" s="286" t="s">
        <v>242</v>
      </c>
      <c r="B103" s="223">
        <f t="shared" ref="B103:P103" si="28">B89</f>
        <v>0</v>
      </c>
      <c r="C103" s="223">
        <f t="shared" si="28"/>
        <v>-675.19444444444468</v>
      </c>
      <c r="D103" s="223">
        <f t="shared" si="28"/>
        <v>-675.19444444444468</v>
      </c>
      <c r="E103" s="223">
        <f t="shared" si="28"/>
        <v>-675.19444444444468</v>
      </c>
      <c r="F103" s="223">
        <f t="shared" si="28"/>
        <v>0</v>
      </c>
      <c r="G103" s="223">
        <f t="shared" si="28"/>
        <v>0</v>
      </c>
      <c r="H103" s="223">
        <f t="shared" si="28"/>
        <v>0</v>
      </c>
      <c r="I103" s="223">
        <f t="shared" si="28"/>
        <v>0</v>
      </c>
      <c r="J103" s="223">
        <f t="shared" si="28"/>
        <v>0</v>
      </c>
      <c r="K103" s="223">
        <f t="shared" si="28"/>
        <v>0</v>
      </c>
      <c r="L103" s="223">
        <f t="shared" si="28"/>
        <v>0</v>
      </c>
      <c r="M103" s="223">
        <f t="shared" si="28"/>
        <v>0</v>
      </c>
      <c r="N103" s="223">
        <f t="shared" si="28"/>
        <v>0</v>
      </c>
      <c r="O103" s="223">
        <f t="shared" si="28"/>
        <v>0</v>
      </c>
      <c r="P103" s="223">
        <f t="shared" si="28"/>
        <v>0</v>
      </c>
      <c r="Q103" s="223">
        <f>Q89</f>
        <v>0</v>
      </c>
      <c r="R103" s="223">
        <f>R89</f>
        <v>0</v>
      </c>
      <c r="S103" s="223">
        <f>S89</f>
        <v>0</v>
      </c>
      <c r="T103" s="223">
        <f>T89</f>
        <v>0</v>
      </c>
      <c r="U103" s="223">
        <f>U89</f>
        <v>0</v>
      </c>
      <c r="V103" s="192"/>
    </row>
    <row r="104" spans="1:27" ht="15.75" hidden="1" customHeight="1" x14ac:dyDescent="0.25">
      <c r="A104" s="287" t="s">
        <v>98</v>
      </c>
      <c r="B104" s="219">
        <f>-B87-B88</f>
        <v>0</v>
      </c>
      <c r="C104" s="219">
        <f>-C87-C88</f>
        <v>675.19444444444468</v>
      </c>
      <c r="D104" s="219">
        <f t="shared" ref="D104:P104" si="29">-D87-D88</f>
        <v>675.19444444444468</v>
      </c>
      <c r="E104" s="219">
        <f t="shared" si="29"/>
        <v>675.19444444444468</v>
      </c>
      <c r="F104" s="219">
        <f t="shared" si="29"/>
        <v>0</v>
      </c>
      <c r="G104" s="219">
        <f t="shared" si="29"/>
        <v>0</v>
      </c>
      <c r="H104" s="219">
        <f t="shared" si="29"/>
        <v>0</v>
      </c>
      <c r="I104" s="219">
        <f t="shared" si="29"/>
        <v>0</v>
      </c>
      <c r="J104" s="219">
        <f t="shared" si="29"/>
        <v>0</v>
      </c>
      <c r="K104" s="219">
        <f t="shared" si="29"/>
        <v>0</v>
      </c>
      <c r="L104" s="219">
        <f t="shared" si="29"/>
        <v>0</v>
      </c>
      <c r="M104" s="219">
        <f t="shared" si="29"/>
        <v>0</v>
      </c>
      <c r="N104" s="219">
        <f t="shared" si="29"/>
        <v>0</v>
      </c>
      <c r="O104" s="219">
        <f t="shared" si="29"/>
        <v>0</v>
      </c>
      <c r="P104" s="219">
        <f t="shared" si="29"/>
        <v>0</v>
      </c>
      <c r="Q104" s="219">
        <f>-Q87-Q88</f>
        <v>0</v>
      </c>
      <c r="R104" s="219">
        <f>-R87-R88</f>
        <v>0</v>
      </c>
      <c r="S104" s="219">
        <f>-S87-S88</f>
        <v>0</v>
      </c>
      <c r="T104" s="219">
        <f>-T87-T88</f>
        <v>0</v>
      </c>
      <c r="U104" s="219">
        <f>-U87-U88</f>
        <v>0</v>
      </c>
      <c r="V104" s="192"/>
    </row>
    <row r="105" spans="1:27" s="148" customFormat="1" hidden="1" x14ac:dyDescent="0.25">
      <c r="A105" s="287" t="s">
        <v>97</v>
      </c>
      <c r="B105" s="219">
        <f t="shared" ref="B105:P105" si="30">B90</f>
        <v>0</v>
      </c>
      <c r="C105" s="219">
        <f t="shared" si="30"/>
        <v>0</v>
      </c>
      <c r="D105" s="219">
        <f t="shared" si="30"/>
        <v>0</v>
      </c>
      <c r="E105" s="219">
        <f t="shared" si="30"/>
        <v>0</v>
      </c>
      <c r="F105" s="219">
        <f t="shared" si="30"/>
        <v>0</v>
      </c>
      <c r="G105" s="219">
        <f t="shared" si="30"/>
        <v>0</v>
      </c>
      <c r="H105" s="219">
        <f t="shared" si="30"/>
        <v>0</v>
      </c>
      <c r="I105" s="219">
        <f t="shared" si="30"/>
        <v>0</v>
      </c>
      <c r="J105" s="219">
        <f t="shared" si="30"/>
        <v>0</v>
      </c>
      <c r="K105" s="219">
        <f t="shared" si="30"/>
        <v>0</v>
      </c>
      <c r="L105" s="219">
        <f t="shared" si="30"/>
        <v>0</v>
      </c>
      <c r="M105" s="219">
        <f t="shared" si="30"/>
        <v>0</v>
      </c>
      <c r="N105" s="219">
        <f t="shared" si="30"/>
        <v>0</v>
      </c>
      <c r="O105" s="219">
        <f t="shared" si="30"/>
        <v>0</v>
      </c>
      <c r="P105" s="219">
        <f t="shared" si="30"/>
        <v>0</v>
      </c>
      <c r="Q105" s="219">
        <f>Q90</f>
        <v>0</v>
      </c>
      <c r="R105" s="219">
        <f>R90</f>
        <v>0</v>
      </c>
      <c r="S105" s="219">
        <f>S90</f>
        <v>0</v>
      </c>
      <c r="T105" s="219">
        <f>T90</f>
        <v>0</v>
      </c>
      <c r="U105" s="219">
        <f>U90</f>
        <v>0</v>
      </c>
      <c r="V105" s="192"/>
    </row>
    <row r="106" spans="1:27" s="148" customFormat="1" hidden="1" x14ac:dyDescent="0.25">
      <c r="A106" s="287" t="s">
        <v>96</v>
      </c>
      <c r="B106" s="219">
        <f>IF(SUM($B$92:B92)+SUM($A$106:A106)&gt;0,0,SUM($B$92:B92)-SUM($A$106:A106))</f>
        <v>0</v>
      </c>
      <c r="C106" s="219">
        <f>IF(SUM($B$85:C85)+SUM($A$106:B106)&gt;0,0,SUM($B$85:C85)-SUM($A$106:B106))</f>
        <v>0</v>
      </c>
      <c r="D106" s="219">
        <f>IF(SUM($B$85:D85)+SUM($A$92:C92)&gt;0,0,SUM($B$85:D85)-SUM($A$92:C92))</f>
        <v>0</v>
      </c>
      <c r="E106" s="219">
        <f>IF(SUM($B$85:E85)+SUM($A$92:D92)&gt;0,0,SUM($B$85:E85)-SUM($A$92:D92))</f>
        <v>0</v>
      </c>
      <c r="F106" s="219">
        <f>IF(SUM($B$85:F85)+SUM($A$92:E92)&gt;0,0,SUM($B$85:F85)-SUM($A$92:E92))</f>
        <v>0</v>
      </c>
      <c r="G106" s="219">
        <f>IF(SUM($B$85:G85)+SUM($A$92:F92)&gt;0,0,SUM($B$85:G85)-SUM($A$92:F92))</f>
        <v>0</v>
      </c>
      <c r="H106" s="219">
        <f>IF(SUM($B$85:H85)+SUM($A$92:G92)&gt;0,0,SUM($B$85:H85)-SUM($A$92:G92))</f>
        <v>0</v>
      </c>
      <c r="I106" s="219">
        <f>IF(SUM($B$85:I85)+SUM($A$92:H92)&gt;0,0,SUM($B$85:I85)-SUM($A$92:H92))</f>
        <v>0</v>
      </c>
      <c r="J106" s="219">
        <f>IF(SUM($B$85:J85)+SUM($A$92:I92)&gt;0,0,SUM($B$85:J85)-SUM($A$92:I92))</f>
        <v>0</v>
      </c>
      <c r="K106" s="219">
        <f>IF(SUM($B$85:K85)+SUM($A$92:J92)&gt;0,0,SUM($B$85:K85)-SUM($A$92:J92))</f>
        <v>0</v>
      </c>
      <c r="L106" s="219">
        <f>IF(SUM($B$85:L85)+SUM($A$92:K92)&gt;0,0,SUM($B$85:L85)-SUM($A$92:K92))</f>
        <v>0</v>
      </c>
      <c r="M106" s="219">
        <f>IF(SUM($B$85:M85)+SUM($A$92:L92)&gt;0,0,SUM($B$85:M85)-SUM($A$92:L92))</f>
        <v>0</v>
      </c>
      <c r="N106" s="219">
        <f>IF(SUM($B$85:N85)+SUM($A$92:M92)&gt;0,0,SUM($B$85:N85)-SUM($A$92:M92))</f>
        <v>0</v>
      </c>
      <c r="O106" s="219">
        <f>IF(SUM($B$85:O85)+SUM($A$92:N92)&gt;0,0,SUM($B$85:O85)-SUM($A$92:N92))</f>
        <v>0</v>
      </c>
      <c r="P106" s="219">
        <f>IF(SUM($B$85:P85)+SUM($A$92:O92)&gt;0,0,SUM($B$85:P85)-SUM($A$92:O92))</f>
        <v>0</v>
      </c>
      <c r="Q106" s="219">
        <f>IF(SUM($B$85:Q85)+SUM($A$92:P92)&gt;0,0,SUM($B$85:Q85)-SUM($A$92:P92))</f>
        <v>0</v>
      </c>
      <c r="R106" s="219">
        <f>IF(SUM($B$85:R85)+SUM($A$92:Q92)&gt;0,0,SUM($B$85:R85)-SUM($A$92:Q92))</f>
        <v>0</v>
      </c>
      <c r="S106" s="219">
        <f>IF(SUM($B$85:S85)+SUM($A$92:R92)&gt;0,0,SUM($B$85:S85)-SUM($A$92:R92))</f>
        <v>0</v>
      </c>
      <c r="T106" s="219">
        <f>IF(SUM($B$85:T85)+SUM($A$92:S92)&gt;0,0,SUM($B$85:T85)-SUM($A$92:S92))</f>
        <v>0</v>
      </c>
      <c r="U106" s="219">
        <f>IF(SUM($B$85:U85)+SUM($A$92:T92)&gt;0,0,SUM($B$85:U85)-SUM($A$92:T92))</f>
        <v>0</v>
      </c>
      <c r="V106" s="140"/>
    </row>
    <row r="107" spans="1:27" hidden="1" x14ac:dyDescent="0.25">
      <c r="A107" s="287" t="s">
        <v>95</v>
      </c>
      <c r="B107" s="219">
        <f>IF(((SUM($B$75:B75)+SUM($B$77:B84))+SUM($B$109:B109))&lt;0,((SUM($B$75:B75)+SUM($B$77:B84))+SUM($B$109:B109))*0.2-SUM($A$107:A107),IF(SUM(A$107:$B107)&lt;0,0-SUM(A$107:$B107),0))</f>
        <v>-405.11666666666679</v>
      </c>
      <c r="C107" s="219">
        <f>IF(((SUM($B$68:C68)+SUM($B$70:C77))+SUM($B$102:C102))&lt;0,((SUM($B$68:C68)+SUM($B$70:C77))+SUM($B$102:C102))*0.2-SUM($A$107:B107),IF(SUM(B$107:$B107)&lt;0,0-SUM(B$107:$B107),0))</f>
        <v>405.11666666666679</v>
      </c>
      <c r="D107" s="219">
        <f>IF(((SUM($B$68:D68)+SUM($B$70:D77))+SUM($B$102:D102))&lt;0,((SUM($B$68:D68)+SUM($B$70:D77))+SUM($B$102:D102))*0.2-SUM($A$93:C93),IF(SUM($B$93:C93)&lt;0,0-SUM($B$93:C93),0))</f>
        <v>540.15555555555579</v>
      </c>
      <c r="E107" s="219">
        <f>IF(((SUM($B$68:E68)+SUM($B$70:E77))+SUM($B$102:E102))&lt;0,((SUM($B$68:E68)+SUM($B$70:E77))+SUM($B$102:E102))*0.2-SUM($A$93:D93),IF(SUM($B$93:D93)&lt;0,0-SUM($B$93:D93),0))</f>
        <v>1080.3111111111116</v>
      </c>
      <c r="F107" s="219">
        <f>IF(((SUM($B$68:F68)+SUM($B$70:F77))+SUM($B$102:F102))&lt;0,((SUM($B$68:F68)+SUM($B$70:F77))+SUM($B$102:F102))*0.2-SUM($A$93:E93),IF(SUM($B$93:E93)&lt;0,0-SUM($B$93:E93),0))</f>
        <v>1620.4666666666674</v>
      </c>
      <c r="G107" s="219">
        <f>IF(((SUM($B$68:G68)+SUM($B$70:G77))+SUM($B$102:G102))&lt;0,((SUM($B$68:G68)+SUM($B$70:G77))+SUM($B$102:G102))*0.2-SUM($A$93:F93),IF(SUM($B$93:F93)&lt;0,0-SUM($B$93:F93),0))</f>
        <v>1620.4666666666674</v>
      </c>
      <c r="H107" s="219">
        <f>IF(((SUM($B$68:H68)+SUM($B$70:H77))+SUM($B$102:H102))&lt;0,((SUM($B$68:H68)+SUM($B$70:H77))+SUM($B$102:H102))*0.2-SUM($A$93:G93),IF(SUM($B$93:G93)&lt;0,0-SUM($B$93:G93),0))</f>
        <v>1620.4666666666674</v>
      </c>
      <c r="I107" s="219">
        <f>IF(((SUM($B$68:I68)+SUM($B$70:I77))+SUM($B$102:I102))&lt;0,((SUM($B$68:I68)+SUM($B$70:I77))+SUM($B$102:I102))*0.2-SUM($A$93:H93),IF(SUM($B$93:H93)&lt;0,0-SUM($B$93:H93),0))</f>
        <v>1620.4666666666674</v>
      </c>
      <c r="J107" s="219">
        <f>IF(((SUM($B$68:J68)+SUM($B$70:J77))+SUM($B$102:J102))&lt;0,((SUM($B$68:J68)+SUM($B$70:J77))+SUM($B$102:J102))*0.2-SUM($A$93:I93),IF(SUM($B$93:I93)&lt;0,0-SUM($B$93:I93),0))</f>
        <v>1620.4666666666674</v>
      </c>
      <c r="K107" s="219">
        <f>IF(((SUM($B$68:K68)+SUM($B$70:K77))+SUM($B$102:K102))&lt;0,((SUM($B$68:K68)+SUM($B$70:K77))+SUM($B$102:K102))*0.2-SUM($A$93:J93),IF(SUM($B$93:J93)&lt;0,0-SUM($B$93:J93),0))</f>
        <v>1620.4666666666674</v>
      </c>
      <c r="L107" s="219">
        <f>IF(((SUM($B$68:L68)+SUM($B$70:L77))+SUM($B$102:L102))&lt;0,((SUM($B$68:L68)+SUM($B$70:L77))+SUM($B$102:L102))*0.2-SUM($A$93:K93),IF(SUM($B$93:K93)&lt;0,0-SUM($B$93:K93),0))</f>
        <v>1620.4666666666674</v>
      </c>
      <c r="M107" s="219">
        <f>IF(((SUM($B$68:M68)+SUM($B$70:M77))+SUM($B$102:M102))&lt;0,((SUM($B$68:M68)+SUM($B$70:M77))+SUM($B$102:M102))*0.2-SUM($A$93:L93),IF(SUM($B$93:L93)&lt;0,0-SUM($B$93:L93),0))</f>
        <v>1620.4666666666674</v>
      </c>
      <c r="N107" s="219">
        <f>IF(((SUM($B$68:N68)+SUM($B$70:N77))+SUM($B$102:N102))&lt;0,((SUM($B$68:N68)+SUM($B$70:N77))+SUM($B$102:N102))*0.2-SUM($A$93:M93),IF(SUM($B$93:M93)&lt;0,0-SUM($B$93:M93),0))</f>
        <v>1620.4666666666674</v>
      </c>
      <c r="O107" s="219">
        <f>IF(((SUM($B$68:O68)+SUM($B$70:O77))+SUM($B$102:O102))&lt;0,((SUM($B$68:O68)+SUM($B$70:O77))+SUM($B$102:O102))*0.2-SUM($A$93:N93),IF(SUM($B$93:N93)&lt;0,0-SUM($B$93:N93),0))</f>
        <v>1620.4666666666674</v>
      </c>
      <c r="P107" s="219">
        <f>IF(((SUM($B$68:P68)+SUM($B$70:P77))+SUM($B$102:P102))&lt;0,((SUM($B$68:P68)+SUM($B$70:P77))+SUM($B$102:P102))*0.2-SUM($A$93:O93),IF(SUM($B$93:O93)&lt;0,0-SUM($B$93:O93),0))</f>
        <v>1620.4666666666674</v>
      </c>
      <c r="Q107" s="219">
        <f>IF(((SUM($B$68:Q68)+SUM($B$70:Q77))+SUM($B$102:Q102))&lt;0,((SUM($B$68:Q68)+SUM($B$70:Q77))+SUM($B$102:Q102))*0.2-SUM($A$93:P93),IF(SUM($B$93:P93)&lt;0,0-SUM($B$93:P93),0))</f>
        <v>1620.4666666666674</v>
      </c>
      <c r="R107" s="219">
        <f>IF(((SUM($B$68:R68)+SUM($B$70:R77))+SUM($B$102:R102))&lt;0,((SUM($B$68:R68)+SUM($B$70:R77))+SUM($B$102:R102))*0.2-SUM($A$93:Q93),IF(SUM($B$93:Q93)&lt;0,0-SUM($B$93:Q93),0))</f>
        <v>1620.4666666666674</v>
      </c>
      <c r="S107" s="219">
        <f>IF(((SUM($B$68:S68)+SUM($B$70:S77))+SUM($B$102:S102))&lt;0,((SUM($B$68:S68)+SUM($B$70:S77))+SUM($B$102:S102))*0.2-SUM($A$93:R93),IF(SUM($B$93:R93)&lt;0,0-SUM($B$93:R93),0))</f>
        <v>1620.4666666666674</v>
      </c>
      <c r="T107" s="219">
        <f>IF(((SUM($B$68:T68)+SUM($B$70:T77))+SUM($B$102:T102))&lt;0,((SUM($B$68:T68)+SUM($B$70:T77))+SUM($B$102:T102))*0.2-SUM($A$93:S93),IF(SUM($B$93:S93)&lt;0,0-SUM($B$93:S93),0))</f>
        <v>1620.4666666666674</v>
      </c>
      <c r="U107" s="219">
        <f>IF(((SUM($B$68:U68)+SUM($B$70:U77))+SUM($B$102:U102))&lt;0,((SUM($B$68:U68)+SUM($B$70:U77))+SUM($B$102:U102))*0.2-SUM($A$93:T93),IF(SUM($B$93:T93)&lt;0,0-SUM($B$93:T93),0))</f>
        <v>1620.4666666666674</v>
      </c>
    </row>
    <row r="108" spans="1:27" s="148" customFormat="1" hidden="1" x14ac:dyDescent="0.25">
      <c r="A108" s="287" t="s">
        <v>94</v>
      </c>
      <c r="B108" s="219">
        <f>-B75*($B$52)</f>
        <v>0</v>
      </c>
      <c r="C108" s="219">
        <f t="shared" ref="C108:P108" si="31">-(C75-B75)*$B$52</f>
        <v>0</v>
      </c>
      <c r="D108" s="219">
        <f t="shared" si="31"/>
        <v>0</v>
      </c>
      <c r="E108" s="219">
        <f t="shared" si="31"/>
        <v>0</v>
      </c>
      <c r="F108" s="219">
        <f t="shared" si="31"/>
        <v>0</v>
      </c>
      <c r="G108" s="219">
        <f t="shared" si="31"/>
        <v>0</v>
      </c>
      <c r="H108" s="219">
        <f t="shared" si="31"/>
        <v>0</v>
      </c>
      <c r="I108" s="219">
        <f t="shared" si="31"/>
        <v>0</v>
      </c>
      <c r="J108" s="219">
        <f t="shared" si="31"/>
        <v>0</v>
      </c>
      <c r="K108" s="219">
        <f t="shared" si="31"/>
        <v>0</v>
      </c>
      <c r="L108" s="219">
        <f t="shared" si="31"/>
        <v>0</v>
      </c>
      <c r="M108" s="219">
        <f t="shared" si="31"/>
        <v>0</v>
      </c>
      <c r="N108" s="219">
        <f t="shared" si="31"/>
        <v>0</v>
      </c>
      <c r="O108" s="219">
        <f t="shared" si="31"/>
        <v>0</v>
      </c>
      <c r="P108" s="219">
        <f t="shared" si="31"/>
        <v>0</v>
      </c>
      <c r="Q108" s="219">
        <f>-(Q75-P75)*$B$52</f>
        <v>0</v>
      </c>
      <c r="R108" s="219">
        <f>-(R75-Q75)*$B$52</f>
        <v>0</v>
      </c>
      <c r="S108" s="219">
        <f>-(S75-R75)*$B$52</f>
        <v>0</v>
      </c>
      <c r="T108" s="219">
        <f>-(T75-S75)*$B$52</f>
        <v>0</v>
      </c>
      <c r="U108" s="219">
        <f>-(U75-T75)*$B$52</f>
        <v>0</v>
      </c>
    </row>
    <row r="109" spans="1:27" s="148" customFormat="1" hidden="1" x14ac:dyDescent="0.25">
      <c r="A109" s="287" t="s">
        <v>93</v>
      </c>
      <c r="B109" s="219">
        <f>-($B$18+$B$25)</f>
        <v>-2025.5833333333339</v>
      </c>
      <c r="C109" s="219"/>
      <c r="D109" s="219"/>
      <c r="E109" s="219"/>
      <c r="F109" s="219"/>
      <c r="G109" s="219"/>
      <c r="H109" s="219"/>
      <c r="I109" s="219"/>
      <c r="J109" s="219"/>
      <c r="K109" s="219"/>
      <c r="L109" s="219"/>
      <c r="M109" s="219"/>
      <c r="N109" s="219"/>
      <c r="O109" s="219"/>
      <c r="P109" s="219"/>
      <c r="Q109" s="219"/>
      <c r="R109" s="219"/>
      <c r="S109" s="219"/>
      <c r="T109" s="219"/>
      <c r="U109" s="219"/>
    </row>
    <row r="110" spans="1:27" s="148" customFormat="1" hidden="1" x14ac:dyDescent="0.25">
      <c r="A110" s="287" t="s">
        <v>92</v>
      </c>
      <c r="B110" s="219">
        <f t="shared" ref="B110:P110" si="32">B70-B71</f>
        <v>0</v>
      </c>
      <c r="C110" s="219">
        <f t="shared" si="32"/>
        <v>0</v>
      </c>
      <c r="D110" s="219">
        <f t="shared" si="32"/>
        <v>0</v>
      </c>
      <c r="E110" s="219">
        <f t="shared" si="32"/>
        <v>0</v>
      </c>
      <c r="F110" s="219">
        <f t="shared" si="32"/>
        <v>0</v>
      </c>
      <c r="G110" s="219">
        <f t="shared" si="32"/>
        <v>0</v>
      </c>
      <c r="H110" s="219">
        <f t="shared" si="32"/>
        <v>0</v>
      </c>
      <c r="I110" s="219">
        <f t="shared" si="32"/>
        <v>0</v>
      </c>
      <c r="J110" s="219">
        <f t="shared" si="32"/>
        <v>0</v>
      </c>
      <c r="K110" s="219">
        <f t="shared" si="32"/>
        <v>0</v>
      </c>
      <c r="L110" s="219">
        <f t="shared" si="32"/>
        <v>0</v>
      </c>
      <c r="M110" s="219">
        <f t="shared" si="32"/>
        <v>0</v>
      </c>
      <c r="N110" s="219">
        <f t="shared" si="32"/>
        <v>0</v>
      </c>
      <c r="O110" s="219">
        <f t="shared" si="32"/>
        <v>0</v>
      </c>
      <c r="P110" s="219">
        <f t="shared" si="32"/>
        <v>0</v>
      </c>
      <c r="Q110" s="219">
        <f>Q70-Q71</f>
        <v>0</v>
      </c>
      <c r="R110" s="219">
        <f>R70-R71</f>
        <v>0</v>
      </c>
      <c r="S110" s="219">
        <f>S70-S71</f>
        <v>0</v>
      </c>
      <c r="T110" s="219">
        <f>T70-T71</f>
        <v>0</v>
      </c>
      <c r="U110" s="219">
        <f>U70-U71</f>
        <v>0</v>
      </c>
      <c r="V110" s="140"/>
    </row>
    <row r="111" spans="1:27" s="148" customFormat="1" ht="14.25" hidden="1" x14ac:dyDescent="0.25">
      <c r="A111" s="286" t="s">
        <v>91</v>
      </c>
      <c r="B111" s="223">
        <f t="shared" ref="B111:P111" si="33">SUM(B103:B110)</f>
        <v>-2430.7000000000007</v>
      </c>
      <c r="C111" s="223">
        <f t="shared" si="33"/>
        <v>405.11666666666679</v>
      </c>
      <c r="D111" s="223">
        <f t="shared" si="33"/>
        <v>540.15555555555579</v>
      </c>
      <c r="E111" s="223">
        <f t="shared" si="33"/>
        <v>1080.3111111111116</v>
      </c>
      <c r="F111" s="223">
        <f t="shared" si="33"/>
        <v>1620.4666666666674</v>
      </c>
      <c r="G111" s="223">
        <f t="shared" si="33"/>
        <v>1620.4666666666674</v>
      </c>
      <c r="H111" s="223">
        <f t="shared" si="33"/>
        <v>1620.4666666666674</v>
      </c>
      <c r="I111" s="223">
        <f t="shared" si="33"/>
        <v>1620.4666666666674</v>
      </c>
      <c r="J111" s="223">
        <f t="shared" si="33"/>
        <v>1620.4666666666674</v>
      </c>
      <c r="K111" s="223">
        <f t="shared" si="33"/>
        <v>1620.4666666666674</v>
      </c>
      <c r="L111" s="223">
        <f t="shared" si="33"/>
        <v>1620.4666666666674</v>
      </c>
      <c r="M111" s="223">
        <f t="shared" si="33"/>
        <v>1620.4666666666674</v>
      </c>
      <c r="N111" s="223">
        <f t="shared" si="33"/>
        <v>1620.4666666666674</v>
      </c>
      <c r="O111" s="223">
        <f t="shared" si="33"/>
        <v>1620.4666666666674</v>
      </c>
      <c r="P111" s="223">
        <f t="shared" si="33"/>
        <v>1620.4666666666674</v>
      </c>
      <c r="Q111" s="223">
        <f>SUM(Q103:Q110)</f>
        <v>1620.4666666666674</v>
      </c>
      <c r="R111" s="223">
        <f>SUM(R103:R110)</f>
        <v>1620.4666666666674</v>
      </c>
      <c r="S111" s="223">
        <f>SUM(S103:S110)</f>
        <v>1620.4666666666674</v>
      </c>
      <c r="T111" s="223">
        <f>SUM(T103:T110)</f>
        <v>1620.4666666666674</v>
      </c>
      <c r="U111" s="223">
        <f>SUM(U103:U110)</f>
        <v>1620.4666666666674</v>
      </c>
    </row>
    <row r="112" spans="1:27" s="148" customFormat="1" ht="14.25" hidden="1" x14ac:dyDescent="0.25">
      <c r="A112" s="286" t="s">
        <v>253</v>
      </c>
      <c r="B112" s="223">
        <f>SUM($B$111:B111)</f>
        <v>-2430.7000000000007</v>
      </c>
      <c r="C112" s="223">
        <f>SUM($B$104:C104)</f>
        <v>675.19444444444468</v>
      </c>
      <c r="D112" s="223">
        <f>SUM($B$104:D104)</f>
        <v>1350.3888888888894</v>
      </c>
      <c r="E112" s="223">
        <f>SUM($B$104:E104)</f>
        <v>2025.5833333333339</v>
      </c>
      <c r="F112" s="223">
        <f>SUM($B$104:F104)</f>
        <v>2025.5833333333339</v>
      </c>
      <c r="G112" s="223">
        <f>SUM($B$104:G104)</f>
        <v>2025.5833333333339</v>
      </c>
      <c r="H112" s="223">
        <f>SUM($B$104:H104)</f>
        <v>2025.5833333333339</v>
      </c>
      <c r="I112" s="223">
        <f>SUM($B$104:I104)</f>
        <v>2025.5833333333339</v>
      </c>
      <c r="J112" s="223">
        <f>SUM($B$104:J104)</f>
        <v>2025.5833333333339</v>
      </c>
      <c r="K112" s="223">
        <f>SUM($B$104:K104)</f>
        <v>2025.5833333333339</v>
      </c>
      <c r="L112" s="223">
        <f>SUM($B$104:L104)</f>
        <v>2025.5833333333339</v>
      </c>
      <c r="M112" s="223">
        <f>SUM($B$104:M104)</f>
        <v>2025.5833333333339</v>
      </c>
      <c r="N112" s="223">
        <f>SUM($B$104:N104)</f>
        <v>2025.5833333333339</v>
      </c>
      <c r="O112" s="223">
        <f>SUM($B$104:O104)</f>
        <v>2025.5833333333339</v>
      </c>
      <c r="P112" s="223">
        <f>SUM($B$104:P104)</f>
        <v>2025.5833333333339</v>
      </c>
      <c r="Q112" s="223">
        <f>SUM($B$104:Q104)</f>
        <v>2025.5833333333339</v>
      </c>
      <c r="R112" s="223">
        <f>SUM($B$104:R104)</f>
        <v>2025.5833333333339</v>
      </c>
      <c r="S112" s="223">
        <f>SUM($B$104:S104)</f>
        <v>2025.5833333333339</v>
      </c>
      <c r="T112" s="223">
        <f>SUM($B$104:T104)</f>
        <v>2025.5833333333339</v>
      </c>
      <c r="U112" s="223">
        <f>SUM($B$104:U104)</f>
        <v>2025.5833333333339</v>
      </c>
    </row>
    <row r="113" spans="1:22" hidden="1" x14ac:dyDescent="0.25">
      <c r="A113" s="287" t="s">
        <v>90</v>
      </c>
      <c r="B113" s="245">
        <f t="shared" ref="B113:P113" si="34">1/POWER((1+$B$60),B101)</f>
        <v>0.94915799575249904</v>
      </c>
      <c r="C113" s="245">
        <f t="shared" si="34"/>
        <v>0.85509729347071961</v>
      </c>
      <c r="D113" s="245">
        <f t="shared" si="34"/>
        <v>0.77035792204569342</v>
      </c>
      <c r="E113" s="245">
        <f t="shared" si="34"/>
        <v>0.69401614598711103</v>
      </c>
      <c r="F113" s="245">
        <f t="shared" si="34"/>
        <v>0.62523977115955953</v>
      </c>
      <c r="G113" s="245">
        <f t="shared" si="34"/>
        <v>0.56327907311672021</v>
      </c>
      <c r="H113" s="245">
        <f t="shared" si="34"/>
        <v>0.50745862442947753</v>
      </c>
      <c r="I113" s="245">
        <f t="shared" si="34"/>
        <v>0.45716993191844818</v>
      </c>
      <c r="J113" s="245">
        <f t="shared" si="34"/>
        <v>0.41186480353013355</v>
      </c>
      <c r="K113" s="245">
        <f t="shared" si="34"/>
        <v>0.37104937254966985</v>
      </c>
      <c r="L113" s="245">
        <f t="shared" si="34"/>
        <v>0.33427871400871156</v>
      </c>
      <c r="M113" s="245">
        <f t="shared" si="34"/>
        <v>0.30115199460244274</v>
      </c>
      <c r="N113" s="245">
        <f t="shared" si="34"/>
        <v>0.27130810324544391</v>
      </c>
      <c r="O113" s="245">
        <f t="shared" si="34"/>
        <v>0.24442171463553505</v>
      </c>
      <c r="P113" s="245">
        <f t="shared" si="34"/>
        <v>0.22019974291489644</v>
      </c>
      <c r="Q113" s="245">
        <f>1/POWER((1+$B$60),Q101)</f>
        <v>1</v>
      </c>
      <c r="R113" s="245">
        <f>1/POWER((1+$B$60),R101)</f>
        <v>1</v>
      </c>
      <c r="S113" s="245">
        <f>1/POWER((1+$B$60),S101)</f>
        <v>1</v>
      </c>
      <c r="T113" s="245">
        <f>1/POWER((1+$B$60),T101)</f>
        <v>1</v>
      </c>
      <c r="U113" s="245">
        <f>1/POWER((1+$B$60),U101)</f>
        <v>1</v>
      </c>
      <c r="V113" s="148"/>
    </row>
    <row r="114" spans="1:22" hidden="1" outlineLevel="1" x14ac:dyDescent="0.25">
      <c r="A114" s="284" t="s">
        <v>254</v>
      </c>
      <c r="B114" s="223">
        <f>B111*B113</f>
        <v>-2307.1183402756001</v>
      </c>
      <c r="C114" s="223">
        <f t="shared" ref="C114:P114" si="35">C111*C113</f>
        <v>346.41416520654644</v>
      </c>
      <c r="D114" s="223">
        <f t="shared" si="35"/>
        <v>416.11311135921505</v>
      </c>
      <c r="E114" s="223">
        <f t="shared" si="35"/>
        <v>749.75335380038734</v>
      </c>
      <c r="F114" s="223">
        <f t="shared" si="35"/>
        <v>1013.1802078383613</v>
      </c>
      <c r="G114" s="223">
        <f t="shared" si="35"/>
        <v>912.77496201654162</v>
      </c>
      <c r="H114" s="223">
        <f t="shared" si="35"/>
        <v>822.31978560048776</v>
      </c>
      <c r="I114" s="223">
        <f t="shared" si="35"/>
        <v>740.82863567611503</v>
      </c>
      <c r="J114" s="223">
        <f t="shared" si="35"/>
        <v>667.41318529379737</v>
      </c>
      <c r="K114" s="223">
        <f t="shared" si="35"/>
        <v>601.27313990432197</v>
      </c>
      <c r="L114" s="223">
        <f t="shared" si="35"/>
        <v>541.68751342731707</v>
      </c>
      <c r="M114" s="223">
        <f t="shared" si="35"/>
        <v>488.00676885343859</v>
      </c>
      <c r="N114" s="223">
        <f t="shared" si="35"/>
        <v>439.64573770580051</v>
      </c>
      <c r="O114" s="223">
        <f t="shared" si="35"/>
        <v>396.07724117639685</v>
      </c>
      <c r="P114" s="223">
        <f t="shared" si="35"/>
        <v>356.82634340215935</v>
      </c>
      <c r="Q114" s="223">
        <f>Q111*Q113</f>
        <v>1620.4666666666674</v>
      </c>
      <c r="R114" s="223">
        <f>R111*R113</f>
        <v>1620.4666666666674</v>
      </c>
      <c r="S114" s="223">
        <f>S111*S113</f>
        <v>1620.4666666666674</v>
      </c>
      <c r="T114" s="223">
        <f>T111*T113</f>
        <v>1620.4666666666674</v>
      </c>
      <c r="U114" s="223">
        <f>U111*U113</f>
        <v>1620.4666666666674</v>
      </c>
      <c r="V114" s="148"/>
    </row>
    <row r="115" spans="1:22" s="139" customFormat="1" hidden="1" outlineLevel="1" x14ac:dyDescent="0.25">
      <c r="A115" s="284" t="s">
        <v>255</v>
      </c>
      <c r="B115" s="223">
        <f>SUM($B$114:B114)</f>
        <v>-2307.1183402756001</v>
      </c>
      <c r="C115" s="223">
        <f>SUM($B$107:C107)</f>
        <v>0</v>
      </c>
      <c r="D115" s="223">
        <f>SUM($B$107:D107)</f>
        <v>540.15555555555579</v>
      </c>
      <c r="E115" s="223">
        <f>SUM($B$107:E107)</f>
        <v>1620.4666666666674</v>
      </c>
      <c r="F115" s="223">
        <f>SUM($B$107:F107)</f>
        <v>3240.9333333333348</v>
      </c>
      <c r="G115" s="223">
        <f>SUM($B$107:G107)</f>
        <v>4861.4000000000024</v>
      </c>
      <c r="H115" s="223">
        <f>SUM($B$107:H107)</f>
        <v>6481.8666666666695</v>
      </c>
      <c r="I115" s="223">
        <f>SUM($B$107:I107)</f>
        <v>8102.3333333333367</v>
      </c>
      <c r="J115" s="223">
        <f>SUM($B$107:J107)</f>
        <v>9722.8000000000047</v>
      </c>
      <c r="K115" s="223">
        <f>SUM($B$107:K107)</f>
        <v>11343.266666666672</v>
      </c>
      <c r="L115" s="223">
        <f>SUM($B$107:L107)</f>
        <v>12963.733333333339</v>
      </c>
      <c r="M115" s="223">
        <f>SUM($B$107:M107)</f>
        <v>14584.200000000006</v>
      </c>
      <c r="N115" s="223">
        <f>SUM($B$107:N107)</f>
        <v>16204.666666666673</v>
      </c>
      <c r="O115" s="223">
        <f>SUM($B$107:O107)</f>
        <v>17825.133333333342</v>
      </c>
      <c r="P115" s="223">
        <f>SUM($B$107:P107)</f>
        <v>19445.600000000009</v>
      </c>
      <c r="Q115" s="223">
        <f>SUM($B$107:Q107)</f>
        <v>21066.066666666677</v>
      </c>
      <c r="R115" s="223">
        <f>SUM($B$107:R107)</f>
        <v>22686.533333333344</v>
      </c>
      <c r="S115" s="223">
        <f>SUM($B$107:S107)</f>
        <v>24307.000000000011</v>
      </c>
      <c r="T115" s="223">
        <f>SUM($B$107:T107)</f>
        <v>25927.466666666678</v>
      </c>
      <c r="U115" s="223">
        <f>SUM($B$107:U107)</f>
        <v>27547.933333333345</v>
      </c>
      <c r="V115" s="148"/>
    </row>
    <row r="116" spans="1:22" hidden="1" outlineLevel="1" x14ac:dyDescent="0.25">
      <c r="A116" s="284" t="s">
        <v>256</v>
      </c>
      <c r="B116" s="246">
        <f>IF((ISERR(IRR($B$111:B111))),0,IF(IRR($B$111:B111)&lt;0,0,IRR($B$111:B111)))</f>
        <v>0</v>
      </c>
      <c r="C116" s="246">
        <f>IF((ISERR(IRR($B$104:C104))),0,IF(IRR($B$104:C104)&lt;0,0,IRR($B$104:C104)))</f>
        <v>0</v>
      </c>
      <c r="D116" s="246">
        <f>IF((ISERR(IRR($B$104:D104))),0,IF(IRR($B$104:D104)&lt;0,0,IRR($B$104:D104)))</f>
        <v>0</v>
      </c>
      <c r="E116" s="246">
        <f>IF((ISERR(IRR($B$104:E104))),0,IF(IRR($B$104:E104)&lt;0,0,IRR($B$104:E104)))</f>
        <v>0</v>
      </c>
      <c r="F116" s="246">
        <f>IF((ISERR(IRR($B$104:F104))),0,IF(IRR($B$104:F104)&lt;0,0,IRR($B$104:F104)))</f>
        <v>0</v>
      </c>
      <c r="G116" s="246">
        <f>IF((ISERR(IRR($B$104:G104))),0,IF(IRR($B$104:G104)&lt;0,0,IRR($B$104:G104)))</f>
        <v>0</v>
      </c>
      <c r="H116" s="246">
        <f>IF((ISERR(IRR($B$104:H104))),0,IF(IRR($B$104:H104)&lt;0,0,IRR($B$104:H104)))</f>
        <v>0</v>
      </c>
      <c r="I116" s="246">
        <f>IF((ISERR(IRR($B$104:I104))),0,IF(IRR($B$104:I104)&lt;0,0,IRR($B$104:I104)))</f>
        <v>0</v>
      </c>
      <c r="J116" s="246">
        <f>IF((ISERR(IRR($B$104:J104))),0,IF(IRR($B$104:J104)&lt;0,0,IRR($B$104:J104)))</f>
        <v>0</v>
      </c>
      <c r="K116" s="246">
        <f>IF((ISERR(IRR($B$104:K104))),0,IF(IRR($B$104:K104)&lt;0,0,IRR($B$104:K104)))</f>
        <v>0</v>
      </c>
      <c r="L116" s="246">
        <f>IF((ISERR(IRR($B$104:L104))),0,IF(IRR($B$104:L104)&lt;0,0,IRR($B$104:L104)))</f>
        <v>0</v>
      </c>
      <c r="M116" s="246">
        <f>IF((ISERR(IRR($B$104:M104))),0,IF(IRR($B$104:M104)&lt;0,0,IRR($B$104:M104)))</f>
        <v>0</v>
      </c>
      <c r="N116" s="246">
        <f>IF((ISERR(IRR($B$104:N104))),0,IF(IRR($B$104:N104)&lt;0,0,IRR($B$104:N104)))</f>
        <v>0</v>
      </c>
      <c r="O116" s="246">
        <f>IF((ISERR(IRR($B$104:O104))),0,IF(IRR($B$104:O104)&lt;0,0,IRR($B$104:O104)))</f>
        <v>0</v>
      </c>
      <c r="P116" s="246">
        <f>IF((ISERR(IRR($B$104:P104))),0,IF(IRR($B$104:P104)&lt;0,0,IRR($B$104:P104)))</f>
        <v>0</v>
      </c>
      <c r="Q116" s="246">
        <f>IF((ISERR(IRR($B$104:Q104))),0,IF(IRR($B$104:Q104)&lt;0,0,IRR($B$104:Q104)))</f>
        <v>0</v>
      </c>
      <c r="R116" s="246">
        <f>IF((ISERR(IRR($B$104:R104))),0,IF(IRR($B$104:R104)&lt;0,0,IRR($B$104:R104)))</f>
        <v>0</v>
      </c>
      <c r="S116" s="246">
        <f>IF((ISERR(IRR($B$104:S104))),0,IF(IRR($B$104:S104)&lt;0,0,IRR($B$104:S104)))</f>
        <v>0</v>
      </c>
      <c r="T116" s="246">
        <f>IF((ISERR(IRR($B$104:T104))),0,IF(IRR($B$104:T104)&lt;0,0,IRR($B$104:T104)))</f>
        <v>0</v>
      </c>
      <c r="U116" s="246">
        <f>IF((ISERR(IRR($B$104:U104))),0,IF(IRR($B$104:U104)&lt;0,0,IRR($B$104:U104)))</f>
        <v>0</v>
      </c>
    </row>
    <row r="117" spans="1:22" hidden="1" outlineLevel="1" x14ac:dyDescent="0.25">
      <c r="A117" s="284" t="s">
        <v>257</v>
      </c>
      <c r="B117" s="247">
        <f>IF(AND(B112&gt;0,A112&lt;0),(B102-(B112/(B112-A112))),0)</f>
        <v>0</v>
      </c>
      <c r="C117" s="247">
        <f>IF(AND(C112&gt;0,B112&lt;0),(C102-(C112/(C112-B112))),0)</f>
        <v>1.7826086956521738</v>
      </c>
      <c r="D117" s="247">
        <f t="shared" ref="D117:P117" si="36">IF(AND(D112&gt;0,C112&lt;0),(D102-(D112/(D112-C112))),0)</f>
        <v>0</v>
      </c>
      <c r="E117" s="247">
        <f t="shared" si="36"/>
        <v>0</v>
      </c>
      <c r="F117" s="247">
        <f t="shared" si="36"/>
        <v>0</v>
      </c>
      <c r="G117" s="247">
        <f t="shared" si="36"/>
        <v>0</v>
      </c>
      <c r="H117" s="247">
        <f t="shared" si="36"/>
        <v>0</v>
      </c>
      <c r="I117" s="247">
        <f t="shared" si="36"/>
        <v>0</v>
      </c>
      <c r="J117" s="247">
        <f t="shared" si="36"/>
        <v>0</v>
      </c>
      <c r="K117" s="247">
        <f t="shared" si="36"/>
        <v>0</v>
      </c>
      <c r="L117" s="247">
        <f t="shared" si="36"/>
        <v>0</v>
      </c>
      <c r="M117" s="247">
        <f t="shared" si="36"/>
        <v>0</v>
      </c>
      <c r="N117" s="247">
        <f t="shared" si="36"/>
        <v>0</v>
      </c>
      <c r="O117" s="247">
        <f t="shared" si="36"/>
        <v>0</v>
      </c>
      <c r="P117" s="247">
        <f t="shared" si="36"/>
        <v>0</v>
      </c>
      <c r="Q117" s="247">
        <f>IF(AND(Q112&gt;0,P112&lt;0),(Q102-(Q112/(Q112-P112))),0)</f>
        <v>0</v>
      </c>
      <c r="R117" s="247">
        <f>IF(AND(R112&gt;0,Q112&lt;0),(R102-(R112/(R112-Q112))),0)</f>
        <v>0</v>
      </c>
      <c r="S117" s="247">
        <f>IF(AND(S112&gt;0,R112&lt;0),(S102-(S112/(S112-R112))),0)</f>
        <v>0</v>
      </c>
      <c r="T117" s="247">
        <f>IF(AND(T112&gt;0,S112&lt;0),(T102-(T112/(T112-S112))),0)</f>
        <v>0</v>
      </c>
      <c r="U117" s="247">
        <f>IF(AND(U112&gt;0,T112&lt;0),(U102-(U112/(U112-T112))),0)</f>
        <v>0</v>
      </c>
    </row>
    <row r="118" spans="1:22" hidden="1" outlineLevel="1" x14ac:dyDescent="0.25">
      <c r="A118" s="284" t="s">
        <v>258</v>
      </c>
      <c r="B118" s="247">
        <f>IF(AND(B115&gt;0,A115&lt;0),(B102-(B115/(B115-A115))),0)</f>
        <v>0</v>
      </c>
      <c r="C118" s="247">
        <f>IF(AND(C115&gt;0,B115&lt;0),(C102-(C115/(C115-B115))),0)</f>
        <v>0</v>
      </c>
      <c r="D118" s="247">
        <f t="shared" ref="D118:P118" si="37">IF(AND(D115&gt;0,C115&lt;0),(D102-(D115/(D115-C115))),0)</f>
        <v>0</v>
      </c>
      <c r="E118" s="247">
        <f t="shared" si="37"/>
        <v>0</v>
      </c>
      <c r="F118" s="247">
        <f t="shared" si="37"/>
        <v>0</v>
      </c>
      <c r="G118" s="247">
        <f t="shared" si="37"/>
        <v>0</v>
      </c>
      <c r="H118" s="247">
        <f t="shared" si="37"/>
        <v>0</v>
      </c>
      <c r="I118" s="247">
        <f t="shared" si="37"/>
        <v>0</v>
      </c>
      <c r="J118" s="247">
        <f t="shared" si="37"/>
        <v>0</v>
      </c>
      <c r="K118" s="247">
        <f t="shared" si="37"/>
        <v>0</v>
      </c>
      <c r="L118" s="247">
        <f t="shared" si="37"/>
        <v>0</v>
      </c>
      <c r="M118" s="247">
        <f t="shared" si="37"/>
        <v>0</v>
      </c>
      <c r="N118" s="247">
        <f t="shared" si="37"/>
        <v>0</v>
      </c>
      <c r="O118" s="247">
        <f t="shared" si="37"/>
        <v>0</v>
      </c>
      <c r="P118" s="247">
        <f t="shared" si="37"/>
        <v>0</v>
      </c>
      <c r="Q118" s="247">
        <f>IF(AND(Q115&gt;0,P115&lt;0),(Q102-(Q115/(Q115-P115))),0)</f>
        <v>0</v>
      </c>
      <c r="R118" s="247">
        <f>IF(AND(R115&gt;0,Q115&lt;0),(R102-(R115/(R115-Q115))),0)</f>
        <v>0</v>
      </c>
      <c r="S118" s="247">
        <f>IF(AND(S115&gt;0,R115&lt;0),(S102-(S115/(S115-R115))),0)</f>
        <v>0</v>
      </c>
      <c r="T118" s="247">
        <f>IF(AND(T115&gt;0,S115&lt;0),(T102-(T115/(T115-S115))),0)</f>
        <v>0</v>
      </c>
      <c r="U118" s="247">
        <f>IF(AND(U115&gt;0,T115&lt;0),(U102-(U115/(U115-T115))),0)</f>
        <v>0</v>
      </c>
      <c r="V118" s="139"/>
    </row>
    <row r="119" spans="1:22" hidden="1" outlineLevel="1" x14ac:dyDescent="0.25">
      <c r="Q119" s="139"/>
    </row>
    <row r="120" spans="1:22" hidden="1" outlineLevel="1" x14ac:dyDescent="0.25"/>
    <row r="121" spans="1:22" hidden="1" outlineLevel="1" x14ac:dyDescent="0.25">
      <c r="A121" s="248"/>
      <c r="B121" s="249">
        <v>2019</v>
      </c>
      <c r="C121" s="249">
        <f>B121+1</f>
        <v>2020</v>
      </c>
      <c r="D121" s="249">
        <f t="shared" ref="D121:P121" si="38">C121+1</f>
        <v>2021</v>
      </c>
      <c r="E121" s="249">
        <f t="shared" si="38"/>
        <v>2022</v>
      </c>
      <c r="F121" s="249">
        <f t="shared" si="38"/>
        <v>2023</v>
      </c>
      <c r="G121" s="249">
        <f t="shared" si="38"/>
        <v>2024</v>
      </c>
      <c r="H121" s="249">
        <f t="shared" si="38"/>
        <v>2025</v>
      </c>
      <c r="I121" s="249">
        <f t="shared" si="38"/>
        <v>2026</v>
      </c>
      <c r="J121" s="249">
        <f t="shared" si="38"/>
        <v>2027</v>
      </c>
      <c r="K121" s="249">
        <f t="shared" si="38"/>
        <v>2028</v>
      </c>
      <c r="L121" s="249">
        <f t="shared" si="38"/>
        <v>2029</v>
      </c>
      <c r="M121" s="249">
        <f t="shared" si="38"/>
        <v>2030</v>
      </c>
      <c r="N121" s="249">
        <f t="shared" si="38"/>
        <v>2031</v>
      </c>
      <c r="O121" s="249">
        <f t="shared" si="38"/>
        <v>2032</v>
      </c>
      <c r="P121" s="250">
        <f t="shared" si="38"/>
        <v>2033</v>
      </c>
    </row>
    <row r="122" spans="1:22" ht="60.75" hidden="1" customHeight="1" outlineLevel="1" x14ac:dyDescent="0.25">
      <c r="A122" s="251" t="s">
        <v>259</v>
      </c>
      <c r="B122" s="252"/>
      <c r="C122" s="252"/>
      <c r="D122" s="252"/>
      <c r="E122" s="252"/>
      <c r="F122" s="252"/>
      <c r="G122" s="252"/>
      <c r="H122" s="252"/>
      <c r="I122" s="252"/>
      <c r="J122" s="252"/>
      <c r="K122" s="252"/>
      <c r="L122" s="252"/>
      <c r="M122" s="252"/>
      <c r="N122" s="252"/>
      <c r="O122" s="252"/>
      <c r="P122" s="253"/>
    </row>
    <row r="123" spans="1:22" hidden="1" x14ac:dyDescent="0.25">
      <c r="A123" s="196" t="s">
        <v>260</v>
      </c>
      <c r="B123" s="252">
        <f>B125*$B$55*12/1000</f>
        <v>0</v>
      </c>
      <c r="C123" s="252">
        <f>C125*$B$55*12/1000</f>
        <v>0</v>
      </c>
      <c r="D123" s="252">
        <f>D125*$B$55*12/1000</f>
        <v>0</v>
      </c>
      <c r="E123" s="252"/>
      <c r="F123" s="252"/>
      <c r="G123" s="252"/>
      <c r="H123" s="252"/>
      <c r="I123" s="252"/>
      <c r="J123" s="252"/>
      <c r="K123" s="252"/>
      <c r="L123" s="252"/>
      <c r="M123" s="252"/>
      <c r="N123" s="252"/>
      <c r="O123" s="252"/>
      <c r="P123" s="253"/>
    </row>
    <row r="124" spans="1:22" hidden="1" x14ac:dyDescent="0.25">
      <c r="A124" s="196" t="s">
        <v>261</v>
      </c>
      <c r="B124" s="254"/>
      <c r="C124" s="254"/>
      <c r="D124" s="254"/>
      <c r="E124" s="254"/>
      <c r="F124" s="254">
        <f t="shared" ref="F124:P124" si="39">E124</f>
        <v>0</v>
      </c>
      <c r="G124" s="254">
        <f t="shared" si="39"/>
        <v>0</v>
      </c>
      <c r="H124" s="254">
        <f t="shared" si="39"/>
        <v>0</v>
      </c>
      <c r="I124" s="254">
        <f t="shared" si="39"/>
        <v>0</v>
      </c>
      <c r="J124" s="254">
        <f t="shared" si="39"/>
        <v>0</v>
      </c>
      <c r="K124" s="254">
        <f t="shared" si="39"/>
        <v>0</v>
      </c>
      <c r="L124" s="254">
        <f t="shared" si="39"/>
        <v>0</v>
      </c>
      <c r="M124" s="254">
        <f t="shared" si="39"/>
        <v>0</v>
      </c>
      <c r="N124" s="254">
        <f t="shared" si="39"/>
        <v>0</v>
      </c>
      <c r="O124" s="254">
        <f t="shared" si="39"/>
        <v>0</v>
      </c>
      <c r="P124" s="255">
        <f t="shared" si="39"/>
        <v>0</v>
      </c>
    </row>
    <row r="125" spans="1:22" hidden="1" outlineLevel="1" x14ac:dyDescent="0.25">
      <c r="A125" s="196" t="s">
        <v>262</v>
      </c>
      <c r="B125" s="254"/>
      <c r="C125" s="254"/>
      <c r="D125" s="254"/>
      <c r="E125" s="254"/>
      <c r="F125" s="254">
        <f t="shared" ref="F125:P125" si="40">F124/3.1</f>
        <v>0</v>
      </c>
      <c r="G125" s="254">
        <f t="shared" si="40"/>
        <v>0</v>
      </c>
      <c r="H125" s="254">
        <f t="shared" si="40"/>
        <v>0</v>
      </c>
      <c r="I125" s="254">
        <f t="shared" si="40"/>
        <v>0</v>
      </c>
      <c r="J125" s="254">
        <f t="shared" si="40"/>
        <v>0</v>
      </c>
      <c r="K125" s="254">
        <f t="shared" si="40"/>
        <v>0</v>
      </c>
      <c r="L125" s="254">
        <f t="shared" si="40"/>
        <v>0</v>
      </c>
      <c r="M125" s="254">
        <f t="shared" si="40"/>
        <v>0</v>
      </c>
      <c r="N125" s="254">
        <f t="shared" si="40"/>
        <v>0</v>
      </c>
      <c r="O125" s="254">
        <f t="shared" si="40"/>
        <v>0</v>
      </c>
      <c r="P125" s="255">
        <f t="shared" si="40"/>
        <v>0</v>
      </c>
    </row>
    <row r="126" spans="1:22" ht="16.5" hidden="1" outlineLevel="1" thickBot="1" x14ac:dyDescent="0.3">
      <c r="A126" s="199" t="s">
        <v>263</v>
      </c>
      <c r="B126" s="256" t="e">
        <f t="shared" ref="B126:P126" si="41">(B76+B87)/B125/12</f>
        <v>#DIV/0!</v>
      </c>
      <c r="C126" s="256" t="e">
        <f t="shared" si="41"/>
        <v>#DIV/0!</v>
      </c>
      <c r="D126" s="256" t="e">
        <f t="shared" si="41"/>
        <v>#DIV/0!</v>
      </c>
      <c r="E126" s="256" t="e">
        <f t="shared" si="41"/>
        <v>#DIV/0!</v>
      </c>
      <c r="F126" s="256" t="e">
        <f t="shared" si="41"/>
        <v>#DIV/0!</v>
      </c>
      <c r="G126" s="256" t="e">
        <f t="shared" si="41"/>
        <v>#DIV/0!</v>
      </c>
      <c r="H126" s="256" t="e">
        <f t="shared" si="41"/>
        <v>#DIV/0!</v>
      </c>
      <c r="I126" s="256" t="e">
        <f t="shared" si="41"/>
        <v>#DIV/0!</v>
      </c>
      <c r="J126" s="256" t="e">
        <f t="shared" si="41"/>
        <v>#DIV/0!</v>
      </c>
      <c r="K126" s="256" t="e">
        <f t="shared" si="41"/>
        <v>#DIV/0!</v>
      </c>
      <c r="L126" s="256" t="e">
        <f t="shared" si="41"/>
        <v>#DIV/0!</v>
      </c>
      <c r="M126" s="256" t="e">
        <f t="shared" si="41"/>
        <v>#DIV/0!</v>
      </c>
      <c r="N126" s="256" t="e">
        <f t="shared" si="41"/>
        <v>#DIV/0!</v>
      </c>
      <c r="O126" s="256" t="e">
        <f t="shared" si="41"/>
        <v>#DIV/0!</v>
      </c>
      <c r="P126" s="257" t="e">
        <f t="shared" si="41"/>
        <v>#DIV/0!</v>
      </c>
    </row>
    <row r="127" spans="1:22" hidden="1" collapsed="1" x14ac:dyDescent="0.25"/>
    <row r="128" spans="1:22" ht="90" hidden="1" x14ac:dyDescent="0.25">
      <c r="A128" s="258" t="s">
        <v>264</v>
      </c>
      <c r="B128" s="258"/>
      <c r="C128" s="258"/>
      <c r="D128" s="258"/>
      <c r="E128" s="258"/>
      <c r="F128" s="258"/>
      <c r="G128" s="258"/>
      <c r="H128" s="258"/>
      <c r="I128" s="258"/>
      <c r="J128" s="258"/>
      <c r="K128" s="258"/>
      <c r="L128" s="258"/>
      <c r="M128" s="258"/>
      <c r="N128" s="258"/>
      <c r="O128" s="258"/>
    </row>
    <row r="129" spans="1:16" hidden="1" x14ac:dyDescent="0.25"/>
    <row r="130" spans="1:16" hidden="1" x14ac:dyDescent="0.25"/>
    <row r="131" spans="1:16" hidden="1" x14ac:dyDescent="0.25">
      <c r="A131" s="140" t="s">
        <v>265</v>
      </c>
      <c r="I131" s="140" t="s">
        <v>266</v>
      </c>
    </row>
    <row r="132" spans="1:16" hidden="1" x14ac:dyDescent="0.25">
      <c r="A132" s="140" t="s">
        <v>267</v>
      </c>
    </row>
    <row r="133" spans="1:16" hidden="1" x14ac:dyDescent="0.25"/>
    <row r="134" spans="1:16" hidden="1" x14ac:dyDescent="0.25">
      <c r="A134" s="140" t="s">
        <v>268</v>
      </c>
      <c r="I134" s="140" t="s">
        <v>269</v>
      </c>
    </row>
    <row r="135" spans="1:16" hidden="1" x14ac:dyDescent="0.25"/>
    <row r="136" spans="1:16" hidden="1" x14ac:dyDescent="0.25"/>
    <row r="137" spans="1:16" hidden="1" x14ac:dyDescent="0.25"/>
    <row r="138" spans="1:16" hidden="1" x14ac:dyDescent="0.25">
      <c r="A138" s="151" t="s">
        <v>270</v>
      </c>
    </row>
    <row r="139" spans="1:16" hidden="1" x14ac:dyDescent="0.25">
      <c r="A139" s="259">
        <f>IF(MIN(B132:P132)=100,"не окупается",MIN(B132:P132))</f>
        <v>0</v>
      </c>
      <c r="B139" s="259">
        <f t="shared" ref="B139:P139" si="42">IF(B116&lt;=0,1,B116)</f>
        <v>1</v>
      </c>
      <c r="C139" s="259">
        <f t="shared" si="42"/>
        <v>1</v>
      </c>
      <c r="D139" s="259">
        <f t="shared" si="42"/>
        <v>1</v>
      </c>
      <c r="E139" s="259">
        <f t="shared" si="42"/>
        <v>1</v>
      </c>
      <c r="F139" s="259">
        <f t="shared" si="42"/>
        <v>1</v>
      </c>
      <c r="G139" s="259">
        <f t="shared" si="42"/>
        <v>1</v>
      </c>
      <c r="H139" s="259">
        <f t="shared" si="42"/>
        <v>1</v>
      </c>
      <c r="I139" s="259">
        <f t="shared" si="42"/>
        <v>1</v>
      </c>
      <c r="J139" s="259">
        <f t="shared" si="42"/>
        <v>1</v>
      </c>
      <c r="K139" s="259">
        <f t="shared" si="42"/>
        <v>1</v>
      </c>
      <c r="L139" s="259">
        <f t="shared" si="42"/>
        <v>1</v>
      </c>
      <c r="M139" s="259">
        <f t="shared" si="42"/>
        <v>1</v>
      </c>
      <c r="N139" s="259">
        <f t="shared" si="42"/>
        <v>1</v>
      </c>
      <c r="O139" s="259">
        <f t="shared" si="42"/>
        <v>1</v>
      </c>
      <c r="P139" s="259">
        <f t="shared" si="42"/>
        <v>1</v>
      </c>
    </row>
    <row r="140" spans="1:16" hidden="1" x14ac:dyDescent="0.25">
      <c r="A140" s="278" t="s">
        <v>271</v>
      </c>
      <c r="B140" s="239"/>
      <c r="C140" s="239"/>
      <c r="D140" s="119" t="s">
        <v>245</v>
      </c>
      <c r="E140" s="119" t="s">
        <v>246</v>
      </c>
    </row>
    <row r="141" spans="1:16" hidden="1" x14ac:dyDescent="0.25">
      <c r="A141" s="278" t="s">
        <v>272</v>
      </c>
      <c r="B141" s="239" t="s">
        <v>273</v>
      </c>
      <c r="C141" s="119" t="s">
        <v>247</v>
      </c>
      <c r="D141" s="260">
        <f>$K115</f>
        <v>11343.266666666672</v>
      </c>
      <c r="E141" s="260">
        <f>$P115</f>
        <v>19445.600000000009</v>
      </c>
    </row>
    <row r="142" spans="1:16" hidden="1" x14ac:dyDescent="0.25">
      <c r="B142" s="239" t="s">
        <v>256</v>
      </c>
      <c r="C142" s="119" t="s">
        <v>274</v>
      </c>
      <c r="D142" s="261">
        <f>$K116</f>
        <v>0</v>
      </c>
      <c r="E142" s="261">
        <f>$P116</f>
        <v>0</v>
      </c>
    </row>
    <row r="143" spans="1:16" hidden="1" x14ac:dyDescent="0.25">
      <c r="B143" s="239" t="s">
        <v>257</v>
      </c>
      <c r="C143" s="119" t="s">
        <v>275</v>
      </c>
      <c r="D143" s="260">
        <f>$K117</f>
        <v>0</v>
      </c>
      <c r="E143" s="260">
        <f>$P117</f>
        <v>0</v>
      </c>
    </row>
    <row r="144" spans="1:16" hidden="1" x14ac:dyDescent="0.25">
      <c r="B144" s="239" t="s">
        <v>258</v>
      </c>
      <c r="C144" s="119" t="s">
        <v>275</v>
      </c>
      <c r="D144" s="260">
        <f>$K118</f>
        <v>0</v>
      </c>
      <c r="E144" s="260">
        <f>$P118</f>
        <v>0</v>
      </c>
    </row>
    <row r="145" spans="1:21" hidden="1" x14ac:dyDescent="0.25"/>
    <row r="146" spans="1:21" hidden="1" x14ac:dyDescent="0.25">
      <c r="A146" s="262" t="s">
        <v>276</v>
      </c>
      <c r="B146" s="154"/>
    </row>
    <row r="147" spans="1:21" hidden="1" x14ac:dyDescent="0.25">
      <c r="A147" s="262" t="s">
        <v>277</v>
      </c>
      <c r="B147" s="154"/>
    </row>
    <row r="148" spans="1:21" hidden="1" x14ac:dyDescent="0.25">
      <c r="A148" s="262" t="s">
        <v>278</v>
      </c>
      <c r="B148" s="154"/>
    </row>
    <row r="149" spans="1:21" hidden="1" x14ac:dyDescent="0.25">
      <c r="A149" s="262" t="s">
        <v>279</v>
      </c>
      <c r="B149" s="154"/>
    </row>
    <row r="150" spans="1:21" ht="16.5" thickBot="1" x14ac:dyDescent="0.3"/>
    <row r="151" spans="1:21" ht="16.5" thickBot="1" x14ac:dyDescent="0.3">
      <c r="A151" s="263" t="s">
        <v>280</v>
      </c>
      <c r="B151" s="264"/>
      <c r="C151" s="265">
        <v>2</v>
      </c>
      <c r="D151" s="265">
        <f>C151+1</f>
        <v>3</v>
      </c>
      <c r="E151" s="265">
        <f t="shared" ref="E151:U151" si="43">D151+1</f>
        <v>4</v>
      </c>
      <c r="F151" s="265">
        <f t="shared" si="43"/>
        <v>5</v>
      </c>
      <c r="G151" s="265">
        <f t="shared" si="43"/>
        <v>6</v>
      </c>
      <c r="H151" s="265">
        <f t="shared" si="43"/>
        <v>7</v>
      </c>
      <c r="I151" s="265">
        <f t="shared" si="43"/>
        <v>8</v>
      </c>
      <c r="J151" s="265">
        <f t="shared" si="43"/>
        <v>9</v>
      </c>
      <c r="K151" s="265">
        <f t="shared" si="43"/>
        <v>10</v>
      </c>
      <c r="L151" s="265">
        <f t="shared" si="43"/>
        <v>11</v>
      </c>
      <c r="M151" s="265">
        <f t="shared" si="43"/>
        <v>12</v>
      </c>
      <c r="N151" s="265">
        <f t="shared" si="43"/>
        <v>13</v>
      </c>
      <c r="O151" s="265">
        <f t="shared" si="43"/>
        <v>14</v>
      </c>
      <c r="P151" s="265">
        <f t="shared" si="43"/>
        <v>15</v>
      </c>
      <c r="Q151" s="265">
        <f t="shared" si="43"/>
        <v>16</v>
      </c>
      <c r="R151" s="265">
        <f t="shared" si="43"/>
        <v>17</v>
      </c>
      <c r="S151" s="265">
        <f t="shared" si="43"/>
        <v>18</v>
      </c>
      <c r="T151" s="265">
        <f t="shared" si="43"/>
        <v>19</v>
      </c>
      <c r="U151" s="266">
        <f t="shared" si="43"/>
        <v>20</v>
      </c>
    </row>
    <row r="152" spans="1:21" x14ac:dyDescent="0.25">
      <c r="A152" s="267" t="s">
        <v>98</v>
      </c>
      <c r="B152" s="268" t="s">
        <v>247</v>
      </c>
      <c r="C152" s="269">
        <f>C$104</f>
        <v>675.19444444444468</v>
      </c>
      <c r="D152" s="269">
        <f t="shared" ref="D152:U152" si="44">D$104</f>
        <v>675.19444444444468</v>
      </c>
      <c r="E152" s="269">
        <f t="shared" si="44"/>
        <v>675.19444444444468</v>
      </c>
      <c r="F152" s="269">
        <f t="shared" si="44"/>
        <v>0</v>
      </c>
      <c r="G152" s="269">
        <f t="shared" si="44"/>
        <v>0</v>
      </c>
      <c r="H152" s="269">
        <f t="shared" si="44"/>
        <v>0</v>
      </c>
      <c r="I152" s="269">
        <f t="shared" si="44"/>
        <v>0</v>
      </c>
      <c r="J152" s="269">
        <f t="shared" si="44"/>
        <v>0</v>
      </c>
      <c r="K152" s="269">
        <f t="shared" si="44"/>
        <v>0</v>
      </c>
      <c r="L152" s="269">
        <f t="shared" si="44"/>
        <v>0</v>
      </c>
      <c r="M152" s="269">
        <f t="shared" si="44"/>
        <v>0</v>
      </c>
      <c r="N152" s="269">
        <f t="shared" si="44"/>
        <v>0</v>
      </c>
      <c r="O152" s="269">
        <f t="shared" si="44"/>
        <v>0</v>
      </c>
      <c r="P152" s="269">
        <f t="shared" si="44"/>
        <v>0</v>
      </c>
      <c r="Q152" s="269">
        <f t="shared" si="44"/>
        <v>0</v>
      </c>
      <c r="R152" s="269">
        <f t="shared" si="44"/>
        <v>0</v>
      </c>
      <c r="S152" s="269">
        <f t="shared" si="44"/>
        <v>0</v>
      </c>
      <c r="T152" s="269">
        <f t="shared" si="44"/>
        <v>0</v>
      </c>
      <c r="U152" s="269">
        <f t="shared" si="44"/>
        <v>0</v>
      </c>
    </row>
    <row r="153" spans="1:21" x14ac:dyDescent="0.25">
      <c r="A153" s="196" t="s">
        <v>101</v>
      </c>
      <c r="B153" s="119" t="s">
        <v>247</v>
      </c>
      <c r="C153" s="270"/>
      <c r="D153" s="270"/>
      <c r="E153" s="270"/>
      <c r="F153" s="270"/>
      <c r="G153" s="270"/>
      <c r="H153" s="270"/>
      <c r="I153" s="270"/>
      <c r="J153" s="270"/>
      <c r="K153" s="270"/>
      <c r="L153" s="270"/>
      <c r="M153" s="270"/>
      <c r="N153" s="270"/>
      <c r="O153" s="270"/>
      <c r="P153" s="270"/>
      <c r="Q153" s="270"/>
      <c r="R153" s="270"/>
      <c r="S153" s="270"/>
      <c r="T153" s="270"/>
      <c r="U153" s="271"/>
    </row>
    <row r="154" spans="1:21" x14ac:dyDescent="0.25">
      <c r="A154" s="196" t="s">
        <v>281</v>
      </c>
      <c r="B154" s="119" t="s">
        <v>247</v>
      </c>
      <c r="C154" s="119"/>
      <c r="D154" s="119"/>
      <c r="E154" s="119"/>
      <c r="F154" s="119"/>
      <c r="G154" s="119"/>
      <c r="H154" s="119"/>
      <c r="I154" s="119"/>
      <c r="J154" s="119"/>
      <c r="K154" s="119"/>
      <c r="L154" s="119"/>
      <c r="M154" s="119"/>
      <c r="N154" s="119"/>
      <c r="O154" s="119"/>
      <c r="P154" s="119"/>
      <c r="Q154" s="119"/>
      <c r="R154" s="119"/>
      <c r="S154" s="119"/>
      <c r="T154" s="119"/>
      <c r="U154" s="272"/>
    </row>
    <row r="155" spans="1:21" x14ac:dyDescent="0.25">
      <c r="A155" s="196" t="s">
        <v>282</v>
      </c>
      <c r="B155" s="119" t="s">
        <v>247</v>
      </c>
      <c r="C155" s="119"/>
      <c r="D155" s="119"/>
      <c r="E155" s="119"/>
      <c r="F155" s="119"/>
      <c r="G155" s="119"/>
      <c r="H155" s="119"/>
      <c r="I155" s="119"/>
      <c r="J155" s="119"/>
      <c r="K155" s="119"/>
      <c r="L155" s="119"/>
      <c r="M155" s="119"/>
      <c r="N155" s="119"/>
      <c r="O155" s="119"/>
      <c r="P155" s="119"/>
      <c r="Q155" s="119"/>
      <c r="R155" s="119"/>
      <c r="S155" s="119"/>
      <c r="T155" s="119"/>
      <c r="U155" s="272"/>
    </row>
    <row r="156" spans="1:21" x14ac:dyDescent="0.25">
      <c r="A156" s="196" t="s">
        <v>283</v>
      </c>
      <c r="B156" s="119" t="s">
        <v>247</v>
      </c>
      <c r="C156" s="119"/>
      <c r="D156" s="119"/>
      <c r="E156" s="119"/>
      <c r="F156" s="119"/>
      <c r="G156" s="119"/>
      <c r="H156" s="119"/>
      <c r="I156" s="119"/>
      <c r="J156" s="119"/>
      <c r="K156" s="119"/>
      <c r="L156" s="119"/>
      <c r="M156" s="119"/>
      <c r="N156" s="119"/>
      <c r="O156" s="119"/>
      <c r="P156" s="119"/>
      <c r="Q156" s="119"/>
      <c r="R156" s="119"/>
      <c r="S156" s="119"/>
      <c r="T156" s="119"/>
      <c r="U156" s="272"/>
    </row>
    <row r="157" spans="1:21" x14ac:dyDescent="0.25">
      <c r="A157" s="196" t="s">
        <v>284</v>
      </c>
      <c r="B157" s="119" t="s">
        <v>247</v>
      </c>
      <c r="C157" s="119"/>
      <c r="D157" s="119"/>
      <c r="E157" s="119"/>
      <c r="F157" s="119"/>
      <c r="G157" s="119"/>
      <c r="H157" s="119"/>
      <c r="I157" s="119"/>
      <c r="J157" s="119"/>
      <c r="K157" s="119"/>
      <c r="L157" s="119"/>
      <c r="M157" s="119"/>
      <c r="N157" s="119"/>
      <c r="O157" s="119"/>
      <c r="P157" s="119"/>
      <c r="Q157" s="119"/>
      <c r="R157" s="119"/>
      <c r="S157" s="119"/>
      <c r="T157" s="119"/>
      <c r="U157" s="272"/>
    </row>
    <row r="158" spans="1:21" x14ac:dyDescent="0.25">
      <c r="A158" s="196" t="s">
        <v>285</v>
      </c>
      <c r="B158" s="119" t="s">
        <v>247</v>
      </c>
      <c r="C158" s="119"/>
      <c r="D158" s="119"/>
      <c r="E158" s="119"/>
      <c r="F158" s="119"/>
      <c r="G158" s="119"/>
      <c r="H158" s="119"/>
      <c r="I158" s="119"/>
      <c r="J158" s="119"/>
      <c r="K158" s="119"/>
      <c r="L158" s="119"/>
      <c r="M158" s="119"/>
      <c r="N158" s="119"/>
      <c r="O158" s="119"/>
      <c r="P158" s="119"/>
      <c r="Q158" s="119"/>
      <c r="R158" s="119"/>
      <c r="S158" s="119"/>
      <c r="T158" s="119"/>
      <c r="U158" s="272"/>
    </row>
    <row r="159" spans="1:21" x14ac:dyDescent="0.25">
      <c r="A159" s="196" t="s">
        <v>286</v>
      </c>
      <c r="B159" s="119" t="s">
        <v>247</v>
      </c>
      <c r="C159" s="270"/>
      <c r="D159" s="270"/>
      <c r="E159" s="270"/>
      <c r="F159" s="270"/>
      <c r="G159" s="270"/>
      <c r="H159" s="270"/>
      <c r="I159" s="270"/>
      <c r="J159" s="270"/>
      <c r="K159" s="270"/>
      <c r="L159" s="270"/>
      <c r="M159" s="270"/>
      <c r="N159" s="270"/>
      <c r="O159" s="270"/>
      <c r="P159" s="270"/>
      <c r="Q159" s="270"/>
      <c r="R159" s="270"/>
      <c r="S159" s="270"/>
      <c r="T159" s="270"/>
      <c r="U159" s="271"/>
    </row>
    <row r="160" spans="1:21" x14ac:dyDescent="0.25">
      <c r="A160" s="196" t="s">
        <v>287</v>
      </c>
      <c r="B160" s="119" t="s">
        <v>247</v>
      </c>
      <c r="C160" s="270"/>
      <c r="D160" s="270"/>
      <c r="E160" s="270"/>
      <c r="F160" s="270"/>
      <c r="G160" s="270"/>
      <c r="H160" s="270"/>
      <c r="I160" s="270"/>
      <c r="J160" s="270"/>
      <c r="K160" s="270"/>
      <c r="L160" s="270"/>
      <c r="M160" s="270"/>
      <c r="N160" s="270"/>
      <c r="O160" s="270"/>
      <c r="P160" s="270"/>
      <c r="Q160" s="270"/>
      <c r="R160" s="270"/>
      <c r="S160" s="270"/>
      <c r="T160" s="270"/>
      <c r="U160" s="271"/>
    </row>
    <row r="161" spans="1:21" ht="16.5" thickBot="1" x14ac:dyDescent="0.3">
      <c r="A161" s="199" t="s">
        <v>238</v>
      </c>
      <c r="B161" s="273" t="s">
        <v>247</v>
      </c>
      <c r="C161" s="270"/>
      <c r="D161" s="270"/>
      <c r="E161" s="270"/>
      <c r="F161" s="270"/>
      <c r="G161" s="270"/>
      <c r="H161" s="270"/>
      <c r="I161" s="270"/>
      <c r="J161" s="270"/>
      <c r="K161" s="270"/>
      <c r="L161" s="270"/>
      <c r="M161" s="270"/>
      <c r="N161" s="270"/>
      <c r="O161" s="270"/>
      <c r="P161" s="270"/>
      <c r="Q161" s="270"/>
      <c r="R161" s="270"/>
      <c r="S161" s="270"/>
      <c r="T161" s="270"/>
      <c r="U161" s="271"/>
    </row>
    <row r="162" spans="1:21" ht="16.5" thickBot="1" x14ac:dyDescent="0.3">
      <c r="A162" s="274" t="s">
        <v>288</v>
      </c>
      <c r="B162" s="275" t="s">
        <v>247</v>
      </c>
      <c r="C162" s="276">
        <f>SUM(C152:C161)</f>
        <v>675.19444444444468</v>
      </c>
      <c r="D162" s="276">
        <f t="shared" ref="D162:U162" si="45">SUM(D152:D161)</f>
        <v>675.19444444444468</v>
      </c>
      <c r="E162" s="276">
        <f t="shared" si="45"/>
        <v>675.19444444444468</v>
      </c>
      <c r="F162" s="276">
        <f t="shared" si="45"/>
        <v>0</v>
      </c>
      <c r="G162" s="276">
        <f t="shared" si="45"/>
        <v>0</v>
      </c>
      <c r="H162" s="276">
        <f t="shared" si="45"/>
        <v>0</v>
      </c>
      <c r="I162" s="276">
        <f t="shared" si="45"/>
        <v>0</v>
      </c>
      <c r="J162" s="276">
        <f t="shared" si="45"/>
        <v>0</v>
      </c>
      <c r="K162" s="276">
        <f t="shared" si="45"/>
        <v>0</v>
      </c>
      <c r="L162" s="276">
        <f t="shared" si="45"/>
        <v>0</v>
      </c>
      <c r="M162" s="276">
        <f t="shared" si="45"/>
        <v>0</v>
      </c>
      <c r="N162" s="276">
        <f t="shared" si="45"/>
        <v>0</v>
      </c>
      <c r="O162" s="276">
        <f t="shared" si="45"/>
        <v>0</v>
      </c>
      <c r="P162" s="276">
        <f t="shared" si="45"/>
        <v>0</v>
      </c>
      <c r="Q162" s="276">
        <f t="shared" si="45"/>
        <v>0</v>
      </c>
      <c r="R162" s="276">
        <f t="shared" si="45"/>
        <v>0</v>
      </c>
      <c r="S162" s="276">
        <f t="shared" si="45"/>
        <v>0</v>
      </c>
      <c r="T162" s="276">
        <f t="shared" si="45"/>
        <v>0</v>
      </c>
      <c r="U162" s="277">
        <f t="shared" si="45"/>
        <v>0</v>
      </c>
    </row>
  </sheetData>
  <mergeCells count="11">
    <mergeCell ref="H24:I24"/>
    <mergeCell ref="H27:I27"/>
    <mergeCell ref="H28:I28"/>
    <mergeCell ref="H29:I29"/>
    <mergeCell ref="H30:I30"/>
    <mergeCell ref="H23:I23"/>
    <mergeCell ref="A2:U2"/>
    <mergeCell ref="A13:O13"/>
    <mergeCell ref="A14:O14"/>
    <mergeCell ref="H21:I21"/>
    <mergeCell ref="H22:I22"/>
  </mergeCells>
  <printOptions horizontalCentered="1"/>
  <pageMargins left="0.70866141732283472" right="0.70866141732283472" top="0.74803149606299213" bottom="0.74803149606299213" header="0.31496062992125984" footer="0.31496062992125984"/>
  <pageSetup paperSize="8" scale="69"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162"/>
  <sheetViews>
    <sheetView view="pageBreakPreview" zoomScale="80" zoomScaleNormal="82" zoomScaleSheetLayoutView="80" workbookViewId="0">
      <selection activeCell="A9" sqref="A9:I9"/>
    </sheetView>
  </sheetViews>
  <sheetFormatPr defaultRowHeight="15.75" outlineLevelRow="1" x14ac:dyDescent="0.25"/>
  <cols>
    <col min="1" max="1" width="66.85546875" style="140" customWidth="1"/>
    <col min="2" max="2" width="13.7109375" style="140" bestFit="1" customWidth="1"/>
    <col min="3" max="3" width="12.5703125" style="140" customWidth="1"/>
    <col min="4" max="4" width="13.85546875" style="140" customWidth="1"/>
    <col min="5" max="5" width="11.5703125" style="140" customWidth="1"/>
    <col min="6" max="6" width="13.5703125" style="140" customWidth="1"/>
    <col min="7" max="7" width="9.85546875" style="140" customWidth="1"/>
    <col min="8" max="8" width="10.140625" style="140" customWidth="1"/>
    <col min="9" max="9" width="9.140625" style="140"/>
    <col min="10" max="10" width="9.85546875" style="140" customWidth="1"/>
    <col min="11" max="11" width="12.140625" style="140" customWidth="1"/>
    <col min="12" max="14" width="9.85546875" style="140" bestFit="1" customWidth="1"/>
    <col min="15" max="15" width="10.85546875" style="140" customWidth="1"/>
    <col min="16" max="256" width="9.140625" style="140"/>
    <col min="257" max="257" width="66.85546875" style="140" customWidth="1"/>
    <col min="258" max="258" width="13.7109375" style="140" bestFit="1" customWidth="1"/>
    <col min="259" max="259" width="12.5703125" style="140" customWidth="1"/>
    <col min="260" max="260" width="13.85546875" style="140" customWidth="1"/>
    <col min="261" max="261" width="11.5703125" style="140" customWidth="1"/>
    <col min="262" max="262" width="13.5703125" style="140" customWidth="1"/>
    <col min="263" max="263" width="9.85546875" style="140" customWidth="1"/>
    <col min="264" max="264" width="10.140625" style="140" customWidth="1"/>
    <col min="265" max="265" width="9.140625" style="140"/>
    <col min="266" max="266" width="9.85546875" style="140" customWidth="1"/>
    <col min="267" max="267" width="12.140625" style="140" customWidth="1"/>
    <col min="268" max="270" width="9.85546875" style="140" bestFit="1" customWidth="1"/>
    <col min="271" max="271" width="10.85546875" style="140" customWidth="1"/>
    <col min="272" max="512" width="9.140625" style="140"/>
    <col min="513" max="513" width="66.85546875" style="140" customWidth="1"/>
    <col min="514" max="514" width="13.7109375" style="140" bestFit="1" customWidth="1"/>
    <col min="515" max="515" width="12.5703125" style="140" customWidth="1"/>
    <col min="516" max="516" width="13.85546875" style="140" customWidth="1"/>
    <col min="517" max="517" width="11.5703125" style="140" customWidth="1"/>
    <col min="518" max="518" width="13.5703125" style="140" customWidth="1"/>
    <col min="519" max="519" width="9.85546875" style="140" customWidth="1"/>
    <col min="520" max="520" width="10.140625" style="140" customWidth="1"/>
    <col min="521" max="521" width="9.140625" style="140"/>
    <col min="522" max="522" width="9.85546875" style="140" customWidth="1"/>
    <col min="523" max="523" width="12.140625" style="140" customWidth="1"/>
    <col min="524" max="526" width="9.85546875" style="140" bestFit="1" customWidth="1"/>
    <col min="527" max="527" width="10.85546875" style="140" customWidth="1"/>
    <col min="528" max="768" width="9.140625" style="140"/>
    <col min="769" max="769" width="66.85546875" style="140" customWidth="1"/>
    <col min="770" max="770" width="13.7109375" style="140" bestFit="1" customWidth="1"/>
    <col min="771" max="771" width="12.5703125" style="140" customWidth="1"/>
    <col min="772" max="772" width="13.85546875" style="140" customWidth="1"/>
    <col min="773" max="773" width="11.5703125" style="140" customWidth="1"/>
    <col min="774" max="774" width="13.5703125" style="140" customWidth="1"/>
    <col min="775" max="775" width="9.85546875" style="140" customWidth="1"/>
    <col min="776" max="776" width="10.140625" style="140" customWidth="1"/>
    <col min="777" max="777" width="9.140625" style="140"/>
    <col min="778" max="778" width="9.85546875" style="140" customWidth="1"/>
    <col min="779" max="779" width="12.140625" style="140" customWidth="1"/>
    <col min="780" max="782" width="9.85546875" style="140" bestFit="1" customWidth="1"/>
    <col min="783" max="783" width="10.85546875" style="140" customWidth="1"/>
    <col min="784" max="1024" width="9.140625" style="140"/>
    <col min="1025" max="1025" width="66.85546875" style="140" customWidth="1"/>
    <col min="1026" max="1026" width="13.7109375" style="140" bestFit="1" customWidth="1"/>
    <col min="1027" max="1027" width="12.5703125" style="140" customWidth="1"/>
    <col min="1028" max="1028" width="13.85546875" style="140" customWidth="1"/>
    <col min="1029" max="1029" width="11.5703125" style="140" customWidth="1"/>
    <col min="1030" max="1030" width="13.5703125" style="140" customWidth="1"/>
    <col min="1031" max="1031" width="9.85546875" style="140" customWidth="1"/>
    <col min="1032" max="1032" width="10.140625" style="140" customWidth="1"/>
    <col min="1033" max="1033" width="9.140625" style="140"/>
    <col min="1034" max="1034" width="9.85546875" style="140" customWidth="1"/>
    <col min="1035" max="1035" width="12.140625" style="140" customWidth="1"/>
    <col min="1036" max="1038" width="9.85546875" style="140" bestFit="1" customWidth="1"/>
    <col min="1039" max="1039" width="10.85546875" style="140" customWidth="1"/>
    <col min="1040" max="1280" width="9.140625" style="140"/>
    <col min="1281" max="1281" width="66.85546875" style="140" customWidth="1"/>
    <col min="1282" max="1282" width="13.7109375" style="140" bestFit="1" customWidth="1"/>
    <col min="1283" max="1283" width="12.5703125" style="140" customWidth="1"/>
    <col min="1284" max="1284" width="13.85546875" style="140" customWidth="1"/>
    <col min="1285" max="1285" width="11.5703125" style="140" customWidth="1"/>
    <col min="1286" max="1286" width="13.5703125" style="140" customWidth="1"/>
    <col min="1287" max="1287" width="9.85546875" style="140" customWidth="1"/>
    <col min="1288" max="1288" width="10.140625" style="140" customWidth="1"/>
    <col min="1289" max="1289" width="9.140625" style="140"/>
    <col min="1290" max="1290" width="9.85546875" style="140" customWidth="1"/>
    <col min="1291" max="1291" width="12.140625" style="140" customWidth="1"/>
    <col min="1292" max="1294" width="9.85546875" style="140" bestFit="1" customWidth="1"/>
    <col min="1295" max="1295" width="10.85546875" style="140" customWidth="1"/>
    <col min="1296" max="1536" width="9.140625" style="140"/>
    <col min="1537" max="1537" width="66.85546875" style="140" customWidth="1"/>
    <col min="1538" max="1538" width="13.7109375" style="140" bestFit="1" customWidth="1"/>
    <col min="1539" max="1539" width="12.5703125" style="140" customWidth="1"/>
    <col min="1540" max="1540" width="13.85546875" style="140" customWidth="1"/>
    <col min="1541" max="1541" width="11.5703125" style="140" customWidth="1"/>
    <col min="1542" max="1542" width="13.5703125" style="140" customWidth="1"/>
    <col min="1543" max="1543" width="9.85546875" style="140" customWidth="1"/>
    <col min="1544" max="1544" width="10.140625" style="140" customWidth="1"/>
    <col min="1545" max="1545" width="9.140625" style="140"/>
    <col min="1546" max="1546" width="9.85546875" style="140" customWidth="1"/>
    <col min="1547" max="1547" width="12.140625" style="140" customWidth="1"/>
    <col min="1548" max="1550" width="9.85546875" style="140" bestFit="1" customWidth="1"/>
    <col min="1551" max="1551" width="10.85546875" style="140" customWidth="1"/>
    <col min="1552" max="1792" width="9.140625" style="140"/>
    <col min="1793" max="1793" width="66.85546875" style="140" customWidth="1"/>
    <col min="1794" max="1794" width="13.7109375" style="140" bestFit="1" customWidth="1"/>
    <col min="1795" max="1795" width="12.5703125" style="140" customWidth="1"/>
    <col min="1796" max="1796" width="13.85546875" style="140" customWidth="1"/>
    <col min="1797" max="1797" width="11.5703125" style="140" customWidth="1"/>
    <col min="1798" max="1798" width="13.5703125" style="140" customWidth="1"/>
    <col min="1799" max="1799" width="9.85546875" style="140" customWidth="1"/>
    <col min="1800" max="1800" width="10.140625" style="140" customWidth="1"/>
    <col min="1801" max="1801" width="9.140625" style="140"/>
    <col min="1802" max="1802" width="9.85546875" style="140" customWidth="1"/>
    <col min="1803" max="1803" width="12.140625" style="140" customWidth="1"/>
    <col min="1804" max="1806" width="9.85546875" style="140" bestFit="1" customWidth="1"/>
    <col min="1807" max="1807" width="10.85546875" style="140" customWidth="1"/>
    <col min="1808" max="2048" width="9.140625" style="140"/>
    <col min="2049" max="2049" width="66.85546875" style="140" customWidth="1"/>
    <col min="2050" max="2050" width="13.7109375" style="140" bestFit="1" customWidth="1"/>
    <col min="2051" max="2051" width="12.5703125" style="140" customWidth="1"/>
    <col min="2052" max="2052" width="13.85546875" style="140" customWidth="1"/>
    <col min="2053" max="2053" width="11.5703125" style="140" customWidth="1"/>
    <col min="2054" max="2054" width="13.5703125" style="140" customWidth="1"/>
    <col min="2055" max="2055" width="9.85546875" style="140" customWidth="1"/>
    <col min="2056" max="2056" width="10.140625" style="140" customWidth="1"/>
    <col min="2057" max="2057" width="9.140625" style="140"/>
    <col min="2058" max="2058" width="9.85546875" style="140" customWidth="1"/>
    <col min="2059" max="2059" width="12.140625" style="140" customWidth="1"/>
    <col min="2060" max="2062" width="9.85546875" style="140" bestFit="1" customWidth="1"/>
    <col min="2063" max="2063" width="10.85546875" style="140" customWidth="1"/>
    <col min="2064" max="2304" width="9.140625" style="140"/>
    <col min="2305" max="2305" width="66.85546875" style="140" customWidth="1"/>
    <col min="2306" max="2306" width="13.7109375" style="140" bestFit="1" customWidth="1"/>
    <col min="2307" max="2307" width="12.5703125" style="140" customWidth="1"/>
    <col min="2308" max="2308" width="13.85546875" style="140" customWidth="1"/>
    <col min="2309" max="2309" width="11.5703125" style="140" customWidth="1"/>
    <col min="2310" max="2310" width="13.5703125" style="140" customWidth="1"/>
    <col min="2311" max="2311" width="9.85546875" style="140" customWidth="1"/>
    <col min="2312" max="2312" width="10.140625" style="140" customWidth="1"/>
    <col min="2313" max="2313" width="9.140625" style="140"/>
    <col min="2314" max="2314" width="9.85546875" style="140" customWidth="1"/>
    <col min="2315" max="2315" width="12.140625" style="140" customWidth="1"/>
    <col min="2316" max="2318" width="9.85546875" style="140" bestFit="1" customWidth="1"/>
    <col min="2319" max="2319" width="10.85546875" style="140" customWidth="1"/>
    <col min="2320" max="2560" width="9.140625" style="140"/>
    <col min="2561" max="2561" width="66.85546875" style="140" customWidth="1"/>
    <col min="2562" max="2562" width="13.7109375" style="140" bestFit="1" customWidth="1"/>
    <col min="2563" max="2563" width="12.5703125" style="140" customWidth="1"/>
    <col min="2564" max="2564" width="13.85546875" style="140" customWidth="1"/>
    <col min="2565" max="2565" width="11.5703125" style="140" customWidth="1"/>
    <col min="2566" max="2566" width="13.5703125" style="140" customWidth="1"/>
    <col min="2567" max="2567" width="9.85546875" style="140" customWidth="1"/>
    <col min="2568" max="2568" width="10.140625" style="140" customWidth="1"/>
    <col min="2569" max="2569" width="9.140625" style="140"/>
    <col min="2570" max="2570" width="9.85546875" style="140" customWidth="1"/>
    <col min="2571" max="2571" width="12.140625" style="140" customWidth="1"/>
    <col min="2572" max="2574" width="9.85546875" style="140" bestFit="1" customWidth="1"/>
    <col min="2575" max="2575" width="10.85546875" style="140" customWidth="1"/>
    <col min="2576" max="2816" width="9.140625" style="140"/>
    <col min="2817" max="2817" width="66.85546875" style="140" customWidth="1"/>
    <col min="2818" max="2818" width="13.7109375" style="140" bestFit="1" customWidth="1"/>
    <col min="2819" max="2819" width="12.5703125" style="140" customWidth="1"/>
    <col min="2820" max="2820" width="13.85546875" style="140" customWidth="1"/>
    <col min="2821" max="2821" width="11.5703125" style="140" customWidth="1"/>
    <col min="2822" max="2822" width="13.5703125" style="140" customWidth="1"/>
    <col min="2823" max="2823" width="9.85546875" style="140" customWidth="1"/>
    <col min="2824" max="2824" width="10.140625" style="140" customWidth="1"/>
    <col min="2825" max="2825" width="9.140625" style="140"/>
    <col min="2826" max="2826" width="9.85546875" style="140" customWidth="1"/>
    <col min="2827" max="2827" width="12.140625" style="140" customWidth="1"/>
    <col min="2828" max="2830" width="9.85546875" style="140" bestFit="1" customWidth="1"/>
    <col min="2831" max="2831" width="10.85546875" style="140" customWidth="1"/>
    <col min="2832" max="3072" width="9.140625" style="140"/>
    <col min="3073" max="3073" width="66.85546875" style="140" customWidth="1"/>
    <col min="3074" max="3074" width="13.7109375" style="140" bestFit="1" customWidth="1"/>
    <col min="3075" max="3075" width="12.5703125" style="140" customWidth="1"/>
    <col min="3076" max="3076" width="13.85546875" style="140" customWidth="1"/>
    <col min="3077" max="3077" width="11.5703125" style="140" customWidth="1"/>
    <col min="3078" max="3078" width="13.5703125" style="140" customWidth="1"/>
    <col min="3079" max="3079" width="9.85546875" style="140" customWidth="1"/>
    <col min="3080" max="3080" width="10.140625" style="140" customWidth="1"/>
    <col min="3081" max="3081" width="9.140625" style="140"/>
    <col min="3082" max="3082" width="9.85546875" style="140" customWidth="1"/>
    <col min="3083" max="3083" width="12.140625" style="140" customWidth="1"/>
    <col min="3084" max="3086" width="9.85546875" style="140" bestFit="1" customWidth="1"/>
    <col min="3087" max="3087" width="10.85546875" style="140" customWidth="1"/>
    <col min="3088" max="3328" width="9.140625" style="140"/>
    <col min="3329" max="3329" width="66.85546875" style="140" customWidth="1"/>
    <col min="3330" max="3330" width="13.7109375" style="140" bestFit="1" customWidth="1"/>
    <col min="3331" max="3331" width="12.5703125" style="140" customWidth="1"/>
    <col min="3332" max="3332" width="13.85546875" style="140" customWidth="1"/>
    <col min="3333" max="3333" width="11.5703125" style="140" customWidth="1"/>
    <col min="3334" max="3334" width="13.5703125" style="140" customWidth="1"/>
    <col min="3335" max="3335" width="9.85546875" style="140" customWidth="1"/>
    <col min="3336" max="3336" width="10.140625" style="140" customWidth="1"/>
    <col min="3337" max="3337" width="9.140625" style="140"/>
    <col min="3338" max="3338" width="9.85546875" style="140" customWidth="1"/>
    <col min="3339" max="3339" width="12.140625" style="140" customWidth="1"/>
    <col min="3340" max="3342" width="9.85546875" style="140" bestFit="1" customWidth="1"/>
    <col min="3343" max="3343" width="10.85546875" style="140" customWidth="1"/>
    <col min="3344" max="3584" width="9.140625" style="140"/>
    <col min="3585" max="3585" width="66.85546875" style="140" customWidth="1"/>
    <col min="3586" max="3586" width="13.7109375" style="140" bestFit="1" customWidth="1"/>
    <col min="3587" max="3587" width="12.5703125" style="140" customWidth="1"/>
    <col min="3588" max="3588" width="13.85546875" style="140" customWidth="1"/>
    <col min="3589" max="3589" width="11.5703125" style="140" customWidth="1"/>
    <col min="3590" max="3590" width="13.5703125" style="140" customWidth="1"/>
    <col min="3591" max="3591" width="9.85546875" style="140" customWidth="1"/>
    <col min="3592" max="3592" width="10.140625" style="140" customWidth="1"/>
    <col min="3593" max="3593" width="9.140625" style="140"/>
    <col min="3594" max="3594" width="9.85546875" style="140" customWidth="1"/>
    <col min="3595" max="3595" width="12.140625" style="140" customWidth="1"/>
    <col min="3596" max="3598" width="9.85546875" style="140" bestFit="1" customWidth="1"/>
    <col min="3599" max="3599" width="10.85546875" style="140" customWidth="1"/>
    <col min="3600" max="3840" width="9.140625" style="140"/>
    <col min="3841" max="3841" width="66.85546875" style="140" customWidth="1"/>
    <col min="3842" max="3842" width="13.7109375" style="140" bestFit="1" customWidth="1"/>
    <col min="3843" max="3843" width="12.5703125" style="140" customWidth="1"/>
    <col min="3844" max="3844" width="13.85546875" style="140" customWidth="1"/>
    <col min="3845" max="3845" width="11.5703125" style="140" customWidth="1"/>
    <col min="3846" max="3846" width="13.5703125" style="140" customWidth="1"/>
    <col min="3847" max="3847" width="9.85546875" style="140" customWidth="1"/>
    <col min="3848" max="3848" width="10.140625" style="140" customWidth="1"/>
    <col min="3849" max="3849" width="9.140625" style="140"/>
    <col min="3850" max="3850" width="9.85546875" style="140" customWidth="1"/>
    <col min="3851" max="3851" width="12.140625" style="140" customWidth="1"/>
    <col min="3852" max="3854" width="9.85546875" style="140" bestFit="1" customWidth="1"/>
    <col min="3855" max="3855" width="10.85546875" style="140" customWidth="1"/>
    <col min="3856" max="4096" width="9.140625" style="140"/>
    <col min="4097" max="4097" width="66.85546875" style="140" customWidth="1"/>
    <col min="4098" max="4098" width="13.7109375" style="140" bestFit="1" customWidth="1"/>
    <col min="4099" max="4099" width="12.5703125" style="140" customWidth="1"/>
    <col min="4100" max="4100" width="13.85546875" style="140" customWidth="1"/>
    <col min="4101" max="4101" width="11.5703125" style="140" customWidth="1"/>
    <col min="4102" max="4102" width="13.5703125" style="140" customWidth="1"/>
    <col min="4103" max="4103" width="9.85546875" style="140" customWidth="1"/>
    <col min="4104" max="4104" width="10.140625" style="140" customWidth="1"/>
    <col min="4105" max="4105" width="9.140625" style="140"/>
    <col min="4106" max="4106" width="9.85546875" style="140" customWidth="1"/>
    <col min="4107" max="4107" width="12.140625" style="140" customWidth="1"/>
    <col min="4108" max="4110" width="9.85546875" style="140" bestFit="1" customWidth="1"/>
    <col min="4111" max="4111" width="10.85546875" style="140" customWidth="1"/>
    <col min="4112" max="4352" width="9.140625" style="140"/>
    <col min="4353" max="4353" width="66.85546875" style="140" customWidth="1"/>
    <col min="4354" max="4354" width="13.7109375" style="140" bestFit="1" customWidth="1"/>
    <col min="4355" max="4355" width="12.5703125" style="140" customWidth="1"/>
    <col min="4356" max="4356" width="13.85546875" style="140" customWidth="1"/>
    <col min="4357" max="4357" width="11.5703125" style="140" customWidth="1"/>
    <col min="4358" max="4358" width="13.5703125" style="140" customWidth="1"/>
    <col min="4359" max="4359" width="9.85546875" style="140" customWidth="1"/>
    <col min="4360" max="4360" width="10.140625" style="140" customWidth="1"/>
    <col min="4361" max="4361" width="9.140625" style="140"/>
    <col min="4362" max="4362" width="9.85546875" style="140" customWidth="1"/>
    <col min="4363" max="4363" width="12.140625" style="140" customWidth="1"/>
    <col min="4364" max="4366" width="9.85546875" style="140" bestFit="1" customWidth="1"/>
    <col min="4367" max="4367" width="10.85546875" style="140" customWidth="1"/>
    <col min="4368" max="4608" width="9.140625" style="140"/>
    <col min="4609" max="4609" width="66.85546875" style="140" customWidth="1"/>
    <col min="4610" max="4610" width="13.7109375" style="140" bestFit="1" customWidth="1"/>
    <col min="4611" max="4611" width="12.5703125" style="140" customWidth="1"/>
    <col min="4612" max="4612" width="13.85546875" style="140" customWidth="1"/>
    <col min="4613" max="4613" width="11.5703125" style="140" customWidth="1"/>
    <col min="4614" max="4614" width="13.5703125" style="140" customWidth="1"/>
    <col min="4615" max="4615" width="9.85546875" style="140" customWidth="1"/>
    <col min="4616" max="4616" width="10.140625" style="140" customWidth="1"/>
    <col min="4617" max="4617" width="9.140625" style="140"/>
    <col min="4618" max="4618" width="9.85546875" style="140" customWidth="1"/>
    <col min="4619" max="4619" width="12.140625" style="140" customWidth="1"/>
    <col min="4620" max="4622" width="9.85546875" style="140" bestFit="1" customWidth="1"/>
    <col min="4623" max="4623" width="10.85546875" style="140" customWidth="1"/>
    <col min="4624" max="4864" width="9.140625" style="140"/>
    <col min="4865" max="4865" width="66.85546875" style="140" customWidth="1"/>
    <col min="4866" max="4866" width="13.7109375" style="140" bestFit="1" customWidth="1"/>
    <col min="4867" max="4867" width="12.5703125" style="140" customWidth="1"/>
    <col min="4868" max="4868" width="13.85546875" style="140" customWidth="1"/>
    <col min="4869" max="4869" width="11.5703125" style="140" customWidth="1"/>
    <col min="4870" max="4870" width="13.5703125" style="140" customWidth="1"/>
    <col min="4871" max="4871" width="9.85546875" style="140" customWidth="1"/>
    <col min="4872" max="4872" width="10.140625" style="140" customWidth="1"/>
    <col min="4873" max="4873" width="9.140625" style="140"/>
    <col min="4874" max="4874" width="9.85546875" style="140" customWidth="1"/>
    <col min="4875" max="4875" width="12.140625" style="140" customWidth="1"/>
    <col min="4876" max="4878" width="9.85546875" style="140" bestFit="1" customWidth="1"/>
    <col min="4879" max="4879" width="10.85546875" style="140" customWidth="1"/>
    <col min="4880" max="5120" width="9.140625" style="140"/>
    <col min="5121" max="5121" width="66.85546875" style="140" customWidth="1"/>
    <col min="5122" max="5122" width="13.7109375" style="140" bestFit="1" customWidth="1"/>
    <col min="5123" max="5123" width="12.5703125" style="140" customWidth="1"/>
    <col min="5124" max="5124" width="13.85546875" style="140" customWidth="1"/>
    <col min="5125" max="5125" width="11.5703125" style="140" customWidth="1"/>
    <col min="5126" max="5126" width="13.5703125" style="140" customWidth="1"/>
    <col min="5127" max="5127" width="9.85546875" style="140" customWidth="1"/>
    <col min="5128" max="5128" width="10.140625" style="140" customWidth="1"/>
    <col min="5129" max="5129" width="9.140625" style="140"/>
    <col min="5130" max="5130" width="9.85546875" style="140" customWidth="1"/>
    <col min="5131" max="5131" width="12.140625" style="140" customWidth="1"/>
    <col min="5132" max="5134" width="9.85546875" style="140" bestFit="1" customWidth="1"/>
    <col min="5135" max="5135" width="10.85546875" style="140" customWidth="1"/>
    <col min="5136" max="5376" width="9.140625" style="140"/>
    <col min="5377" max="5377" width="66.85546875" style="140" customWidth="1"/>
    <col min="5378" max="5378" width="13.7109375" style="140" bestFit="1" customWidth="1"/>
    <col min="5379" max="5379" width="12.5703125" style="140" customWidth="1"/>
    <col min="5380" max="5380" width="13.85546875" style="140" customWidth="1"/>
    <col min="5381" max="5381" width="11.5703125" style="140" customWidth="1"/>
    <col min="5382" max="5382" width="13.5703125" style="140" customWidth="1"/>
    <col min="5383" max="5383" width="9.85546875" style="140" customWidth="1"/>
    <col min="5384" max="5384" width="10.140625" style="140" customWidth="1"/>
    <col min="5385" max="5385" width="9.140625" style="140"/>
    <col min="5386" max="5386" width="9.85546875" style="140" customWidth="1"/>
    <col min="5387" max="5387" width="12.140625" style="140" customWidth="1"/>
    <col min="5388" max="5390" width="9.85546875" style="140" bestFit="1" customWidth="1"/>
    <col min="5391" max="5391" width="10.85546875" style="140" customWidth="1"/>
    <col min="5392" max="5632" width="9.140625" style="140"/>
    <col min="5633" max="5633" width="66.85546875" style="140" customWidth="1"/>
    <col min="5634" max="5634" width="13.7109375" style="140" bestFit="1" customWidth="1"/>
    <col min="5635" max="5635" width="12.5703125" style="140" customWidth="1"/>
    <col min="5636" max="5636" width="13.85546875" style="140" customWidth="1"/>
    <col min="5637" max="5637" width="11.5703125" style="140" customWidth="1"/>
    <col min="5638" max="5638" width="13.5703125" style="140" customWidth="1"/>
    <col min="5639" max="5639" width="9.85546875" style="140" customWidth="1"/>
    <col min="5640" max="5640" width="10.140625" style="140" customWidth="1"/>
    <col min="5641" max="5641" width="9.140625" style="140"/>
    <col min="5642" max="5642" width="9.85546875" style="140" customWidth="1"/>
    <col min="5643" max="5643" width="12.140625" style="140" customWidth="1"/>
    <col min="5644" max="5646" width="9.85546875" style="140" bestFit="1" customWidth="1"/>
    <col min="5647" max="5647" width="10.85546875" style="140" customWidth="1"/>
    <col min="5648" max="5888" width="9.140625" style="140"/>
    <col min="5889" max="5889" width="66.85546875" style="140" customWidth="1"/>
    <col min="5890" max="5890" width="13.7109375" style="140" bestFit="1" customWidth="1"/>
    <col min="5891" max="5891" width="12.5703125" style="140" customWidth="1"/>
    <col min="5892" max="5892" width="13.85546875" style="140" customWidth="1"/>
    <col min="5893" max="5893" width="11.5703125" style="140" customWidth="1"/>
    <col min="5894" max="5894" width="13.5703125" style="140" customWidth="1"/>
    <col min="5895" max="5895" width="9.85546875" style="140" customWidth="1"/>
    <col min="5896" max="5896" width="10.140625" style="140" customWidth="1"/>
    <col min="5897" max="5897" width="9.140625" style="140"/>
    <col min="5898" max="5898" width="9.85546875" style="140" customWidth="1"/>
    <col min="5899" max="5899" width="12.140625" style="140" customWidth="1"/>
    <col min="5900" max="5902" width="9.85546875" style="140" bestFit="1" customWidth="1"/>
    <col min="5903" max="5903" width="10.85546875" style="140" customWidth="1"/>
    <col min="5904" max="6144" width="9.140625" style="140"/>
    <col min="6145" max="6145" width="66.85546875" style="140" customWidth="1"/>
    <col min="6146" max="6146" width="13.7109375" style="140" bestFit="1" customWidth="1"/>
    <col min="6147" max="6147" width="12.5703125" style="140" customWidth="1"/>
    <col min="6148" max="6148" width="13.85546875" style="140" customWidth="1"/>
    <col min="6149" max="6149" width="11.5703125" style="140" customWidth="1"/>
    <col min="6150" max="6150" width="13.5703125" style="140" customWidth="1"/>
    <col min="6151" max="6151" width="9.85546875" style="140" customWidth="1"/>
    <col min="6152" max="6152" width="10.140625" style="140" customWidth="1"/>
    <col min="6153" max="6153" width="9.140625" style="140"/>
    <col min="6154" max="6154" width="9.85546875" style="140" customWidth="1"/>
    <col min="6155" max="6155" width="12.140625" style="140" customWidth="1"/>
    <col min="6156" max="6158" width="9.85546875" style="140" bestFit="1" customWidth="1"/>
    <col min="6159" max="6159" width="10.85546875" style="140" customWidth="1"/>
    <col min="6160" max="6400" width="9.140625" style="140"/>
    <col min="6401" max="6401" width="66.85546875" style="140" customWidth="1"/>
    <col min="6402" max="6402" width="13.7109375" style="140" bestFit="1" customWidth="1"/>
    <col min="6403" max="6403" width="12.5703125" style="140" customWidth="1"/>
    <col min="6404" max="6404" width="13.85546875" style="140" customWidth="1"/>
    <col min="6405" max="6405" width="11.5703125" style="140" customWidth="1"/>
    <col min="6406" max="6406" width="13.5703125" style="140" customWidth="1"/>
    <col min="6407" max="6407" width="9.85546875" style="140" customWidth="1"/>
    <col min="6408" max="6408" width="10.140625" style="140" customWidth="1"/>
    <col min="6409" max="6409" width="9.140625" style="140"/>
    <col min="6410" max="6410" width="9.85546875" style="140" customWidth="1"/>
    <col min="6411" max="6411" width="12.140625" style="140" customWidth="1"/>
    <col min="6412" max="6414" width="9.85546875" style="140" bestFit="1" customWidth="1"/>
    <col min="6415" max="6415" width="10.85546875" style="140" customWidth="1"/>
    <col min="6416" max="6656" width="9.140625" style="140"/>
    <col min="6657" max="6657" width="66.85546875" style="140" customWidth="1"/>
    <col min="6658" max="6658" width="13.7109375" style="140" bestFit="1" customWidth="1"/>
    <col min="6659" max="6659" width="12.5703125" style="140" customWidth="1"/>
    <col min="6660" max="6660" width="13.85546875" style="140" customWidth="1"/>
    <col min="6661" max="6661" width="11.5703125" style="140" customWidth="1"/>
    <col min="6662" max="6662" width="13.5703125" style="140" customWidth="1"/>
    <col min="6663" max="6663" width="9.85546875" style="140" customWidth="1"/>
    <col min="6664" max="6664" width="10.140625" style="140" customWidth="1"/>
    <col min="6665" max="6665" width="9.140625" style="140"/>
    <col min="6666" max="6666" width="9.85546875" style="140" customWidth="1"/>
    <col min="6667" max="6667" width="12.140625" style="140" customWidth="1"/>
    <col min="6668" max="6670" width="9.85546875" style="140" bestFit="1" customWidth="1"/>
    <col min="6671" max="6671" width="10.85546875" style="140" customWidth="1"/>
    <col min="6672" max="6912" width="9.140625" style="140"/>
    <col min="6913" max="6913" width="66.85546875" style="140" customWidth="1"/>
    <col min="6914" max="6914" width="13.7109375" style="140" bestFit="1" customWidth="1"/>
    <col min="6915" max="6915" width="12.5703125" style="140" customWidth="1"/>
    <col min="6916" max="6916" width="13.85546875" style="140" customWidth="1"/>
    <col min="6917" max="6917" width="11.5703125" style="140" customWidth="1"/>
    <col min="6918" max="6918" width="13.5703125" style="140" customWidth="1"/>
    <col min="6919" max="6919" width="9.85546875" style="140" customWidth="1"/>
    <col min="6920" max="6920" width="10.140625" style="140" customWidth="1"/>
    <col min="6921" max="6921" width="9.140625" style="140"/>
    <col min="6922" max="6922" width="9.85546875" style="140" customWidth="1"/>
    <col min="6923" max="6923" width="12.140625" style="140" customWidth="1"/>
    <col min="6924" max="6926" width="9.85546875" style="140" bestFit="1" customWidth="1"/>
    <col min="6927" max="6927" width="10.85546875" style="140" customWidth="1"/>
    <col min="6928" max="7168" width="9.140625" style="140"/>
    <col min="7169" max="7169" width="66.85546875" style="140" customWidth="1"/>
    <col min="7170" max="7170" width="13.7109375" style="140" bestFit="1" customWidth="1"/>
    <col min="7171" max="7171" width="12.5703125" style="140" customWidth="1"/>
    <col min="7172" max="7172" width="13.85546875" style="140" customWidth="1"/>
    <col min="7173" max="7173" width="11.5703125" style="140" customWidth="1"/>
    <col min="7174" max="7174" width="13.5703125" style="140" customWidth="1"/>
    <col min="7175" max="7175" width="9.85546875" style="140" customWidth="1"/>
    <col min="7176" max="7176" width="10.140625" style="140" customWidth="1"/>
    <col min="7177" max="7177" width="9.140625" style="140"/>
    <col min="7178" max="7178" width="9.85546875" style="140" customWidth="1"/>
    <col min="7179" max="7179" width="12.140625" style="140" customWidth="1"/>
    <col min="7180" max="7182" width="9.85546875" style="140" bestFit="1" customWidth="1"/>
    <col min="7183" max="7183" width="10.85546875" style="140" customWidth="1"/>
    <col min="7184" max="7424" width="9.140625" style="140"/>
    <col min="7425" max="7425" width="66.85546875" style="140" customWidth="1"/>
    <col min="7426" max="7426" width="13.7109375" style="140" bestFit="1" customWidth="1"/>
    <col min="7427" max="7427" width="12.5703125" style="140" customWidth="1"/>
    <col min="7428" max="7428" width="13.85546875" style="140" customWidth="1"/>
    <col min="7429" max="7429" width="11.5703125" style="140" customWidth="1"/>
    <col min="7430" max="7430" width="13.5703125" style="140" customWidth="1"/>
    <col min="7431" max="7431" width="9.85546875" style="140" customWidth="1"/>
    <col min="7432" max="7432" width="10.140625" style="140" customWidth="1"/>
    <col min="7433" max="7433" width="9.140625" style="140"/>
    <col min="7434" max="7434" width="9.85546875" style="140" customWidth="1"/>
    <col min="7435" max="7435" width="12.140625" style="140" customWidth="1"/>
    <col min="7436" max="7438" width="9.85546875" style="140" bestFit="1" customWidth="1"/>
    <col min="7439" max="7439" width="10.85546875" style="140" customWidth="1"/>
    <col min="7440" max="7680" width="9.140625" style="140"/>
    <col min="7681" max="7681" width="66.85546875" style="140" customWidth="1"/>
    <col min="7682" max="7682" width="13.7109375" style="140" bestFit="1" customWidth="1"/>
    <col min="7683" max="7683" width="12.5703125" style="140" customWidth="1"/>
    <col min="7684" max="7684" width="13.85546875" style="140" customWidth="1"/>
    <col min="7685" max="7685" width="11.5703125" style="140" customWidth="1"/>
    <col min="7686" max="7686" width="13.5703125" style="140" customWidth="1"/>
    <col min="7687" max="7687" width="9.85546875" style="140" customWidth="1"/>
    <col min="7688" max="7688" width="10.140625" style="140" customWidth="1"/>
    <col min="7689" max="7689" width="9.140625" style="140"/>
    <col min="7690" max="7690" width="9.85546875" style="140" customWidth="1"/>
    <col min="7691" max="7691" width="12.140625" style="140" customWidth="1"/>
    <col min="7692" max="7694" width="9.85546875" style="140" bestFit="1" customWidth="1"/>
    <col min="7695" max="7695" width="10.85546875" style="140" customWidth="1"/>
    <col min="7696" max="7936" width="9.140625" style="140"/>
    <col min="7937" max="7937" width="66.85546875" style="140" customWidth="1"/>
    <col min="7938" max="7938" width="13.7109375" style="140" bestFit="1" customWidth="1"/>
    <col min="7939" max="7939" width="12.5703125" style="140" customWidth="1"/>
    <col min="7940" max="7940" width="13.85546875" style="140" customWidth="1"/>
    <col min="7941" max="7941" width="11.5703125" style="140" customWidth="1"/>
    <col min="7942" max="7942" width="13.5703125" style="140" customWidth="1"/>
    <col min="7943" max="7943" width="9.85546875" style="140" customWidth="1"/>
    <col min="7944" max="7944" width="10.140625" style="140" customWidth="1"/>
    <col min="7945" max="7945" width="9.140625" style="140"/>
    <col min="7946" max="7946" width="9.85546875" style="140" customWidth="1"/>
    <col min="7947" max="7947" width="12.140625" style="140" customWidth="1"/>
    <col min="7948" max="7950" width="9.85546875" style="140" bestFit="1" customWidth="1"/>
    <col min="7951" max="7951" width="10.85546875" style="140" customWidth="1"/>
    <col min="7952" max="8192" width="9.140625" style="140"/>
    <col min="8193" max="8193" width="66.85546875" style="140" customWidth="1"/>
    <col min="8194" max="8194" width="13.7109375" style="140" bestFit="1" customWidth="1"/>
    <col min="8195" max="8195" width="12.5703125" style="140" customWidth="1"/>
    <col min="8196" max="8196" width="13.85546875" style="140" customWidth="1"/>
    <col min="8197" max="8197" width="11.5703125" style="140" customWidth="1"/>
    <col min="8198" max="8198" width="13.5703125" style="140" customWidth="1"/>
    <col min="8199" max="8199" width="9.85546875" style="140" customWidth="1"/>
    <col min="8200" max="8200" width="10.140625" style="140" customWidth="1"/>
    <col min="8201" max="8201" width="9.140625" style="140"/>
    <col min="8202" max="8202" width="9.85546875" style="140" customWidth="1"/>
    <col min="8203" max="8203" width="12.140625" style="140" customWidth="1"/>
    <col min="8204" max="8206" width="9.85546875" style="140" bestFit="1" customWidth="1"/>
    <col min="8207" max="8207" width="10.85546875" style="140" customWidth="1"/>
    <col min="8208" max="8448" width="9.140625" style="140"/>
    <col min="8449" max="8449" width="66.85546875" style="140" customWidth="1"/>
    <col min="8450" max="8450" width="13.7109375" style="140" bestFit="1" customWidth="1"/>
    <col min="8451" max="8451" width="12.5703125" style="140" customWidth="1"/>
    <col min="8452" max="8452" width="13.85546875" style="140" customWidth="1"/>
    <col min="8453" max="8453" width="11.5703125" style="140" customWidth="1"/>
    <col min="8454" max="8454" width="13.5703125" style="140" customWidth="1"/>
    <col min="8455" max="8455" width="9.85546875" style="140" customWidth="1"/>
    <col min="8456" max="8456" width="10.140625" style="140" customWidth="1"/>
    <col min="8457" max="8457" width="9.140625" style="140"/>
    <col min="8458" max="8458" width="9.85546875" style="140" customWidth="1"/>
    <col min="8459" max="8459" width="12.140625" style="140" customWidth="1"/>
    <col min="8460" max="8462" width="9.85546875" style="140" bestFit="1" customWidth="1"/>
    <col min="8463" max="8463" width="10.85546875" style="140" customWidth="1"/>
    <col min="8464" max="8704" width="9.140625" style="140"/>
    <col min="8705" max="8705" width="66.85546875" style="140" customWidth="1"/>
    <col min="8706" max="8706" width="13.7109375" style="140" bestFit="1" customWidth="1"/>
    <col min="8707" max="8707" width="12.5703125" style="140" customWidth="1"/>
    <col min="8708" max="8708" width="13.85546875" style="140" customWidth="1"/>
    <col min="8709" max="8709" width="11.5703125" style="140" customWidth="1"/>
    <col min="8710" max="8710" width="13.5703125" style="140" customWidth="1"/>
    <col min="8711" max="8711" width="9.85546875" style="140" customWidth="1"/>
    <col min="8712" max="8712" width="10.140625" style="140" customWidth="1"/>
    <col min="8713" max="8713" width="9.140625" style="140"/>
    <col min="8714" max="8714" width="9.85546875" style="140" customWidth="1"/>
    <col min="8715" max="8715" width="12.140625" style="140" customWidth="1"/>
    <col min="8716" max="8718" width="9.85546875" style="140" bestFit="1" customWidth="1"/>
    <col min="8719" max="8719" width="10.85546875" style="140" customWidth="1"/>
    <col min="8720" max="8960" width="9.140625" style="140"/>
    <col min="8961" max="8961" width="66.85546875" style="140" customWidth="1"/>
    <col min="8962" max="8962" width="13.7109375" style="140" bestFit="1" customWidth="1"/>
    <col min="8963" max="8963" width="12.5703125" style="140" customWidth="1"/>
    <col min="8964" max="8964" width="13.85546875" style="140" customWidth="1"/>
    <col min="8965" max="8965" width="11.5703125" style="140" customWidth="1"/>
    <col min="8966" max="8966" width="13.5703125" style="140" customWidth="1"/>
    <col min="8967" max="8967" width="9.85546875" style="140" customWidth="1"/>
    <col min="8968" max="8968" width="10.140625" style="140" customWidth="1"/>
    <col min="8969" max="8969" width="9.140625" style="140"/>
    <col min="8970" max="8970" width="9.85546875" style="140" customWidth="1"/>
    <col min="8971" max="8971" width="12.140625" style="140" customWidth="1"/>
    <col min="8972" max="8974" width="9.85546875" style="140" bestFit="1" customWidth="1"/>
    <col min="8975" max="8975" width="10.85546875" style="140" customWidth="1"/>
    <col min="8976" max="9216" width="9.140625" style="140"/>
    <col min="9217" max="9217" width="66.85546875" style="140" customWidth="1"/>
    <col min="9218" max="9218" width="13.7109375" style="140" bestFit="1" customWidth="1"/>
    <col min="9219" max="9219" width="12.5703125" style="140" customWidth="1"/>
    <col min="9220" max="9220" width="13.85546875" style="140" customWidth="1"/>
    <col min="9221" max="9221" width="11.5703125" style="140" customWidth="1"/>
    <col min="9222" max="9222" width="13.5703125" style="140" customWidth="1"/>
    <col min="9223" max="9223" width="9.85546875" style="140" customWidth="1"/>
    <col min="9224" max="9224" width="10.140625" style="140" customWidth="1"/>
    <col min="9225" max="9225" width="9.140625" style="140"/>
    <col min="9226" max="9226" width="9.85546875" style="140" customWidth="1"/>
    <col min="9227" max="9227" width="12.140625" style="140" customWidth="1"/>
    <col min="9228" max="9230" width="9.85546875" style="140" bestFit="1" customWidth="1"/>
    <col min="9231" max="9231" width="10.85546875" style="140" customWidth="1"/>
    <col min="9232" max="9472" width="9.140625" style="140"/>
    <col min="9473" max="9473" width="66.85546875" style="140" customWidth="1"/>
    <col min="9474" max="9474" width="13.7109375" style="140" bestFit="1" customWidth="1"/>
    <col min="9475" max="9475" width="12.5703125" style="140" customWidth="1"/>
    <col min="9476" max="9476" width="13.85546875" style="140" customWidth="1"/>
    <col min="9477" max="9477" width="11.5703125" style="140" customWidth="1"/>
    <col min="9478" max="9478" width="13.5703125" style="140" customWidth="1"/>
    <col min="9479" max="9479" width="9.85546875" style="140" customWidth="1"/>
    <col min="9480" max="9480" width="10.140625" style="140" customWidth="1"/>
    <col min="9481" max="9481" width="9.140625" style="140"/>
    <col min="9482" max="9482" width="9.85546875" style="140" customWidth="1"/>
    <col min="9483" max="9483" width="12.140625" style="140" customWidth="1"/>
    <col min="9484" max="9486" width="9.85546875" style="140" bestFit="1" customWidth="1"/>
    <col min="9487" max="9487" width="10.85546875" style="140" customWidth="1"/>
    <col min="9488" max="9728" width="9.140625" style="140"/>
    <col min="9729" max="9729" width="66.85546875" style="140" customWidth="1"/>
    <col min="9730" max="9730" width="13.7109375" style="140" bestFit="1" customWidth="1"/>
    <col min="9731" max="9731" width="12.5703125" style="140" customWidth="1"/>
    <col min="9732" max="9732" width="13.85546875" style="140" customWidth="1"/>
    <col min="9733" max="9733" width="11.5703125" style="140" customWidth="1"/>
    <col min="9734" max="9734" width="13.5703125" style="140" customWidth="1"/>
    <col min="9735" max="9735" width="9.85546875" style="140" customWidth="1"/>
    <col min="9736" max="9736" width="10.140625" style="140" customWidth="1"/>
    <col min="9737" max="9737" width="9.140625" style="140"/>
    <col min="9738" max="9738" width="9.85546875" style="140" customWidth="1"/>
    <col min="9739" max="9739" width="12.140625" style="140" customWidth="1"/>
    <col min="9740" max="9742" width="9.85546875" style="140" bestFit="1" customWidth="1"/>
    <col min="9743" max="9743" width="10.85546875" style="140" customWidth="1"/>
    <col min="9744" max="9984" width="9.140625" style="140"/>
    <col min="9985" max="9985" width="66.85546875" style="140" customWidth="1"/>
    <col min="9986" max="9986" width="13.7109375" style="140" bestFit="1" customWidth="1"/>
    <col min="9987" max="9987" width="12.5703125" style="140" customWidth="1"/>
    <col min="9988" max="9988" width="13.85546875" style="140" customWidth="1"/>
    <col min="9989" max="9989" width="11.5703125" style="140" customWidth="1"/>
    <col min="9990" max="9990" width="13.5703125" style="140" customWidth="1"/>
    <col min="9991" max="9991" width="9.85546875" style="140" customWidth="1"/>
    <col min="9992" max="9992" width="10.140625" style="140" customWidth="1"/>
    <col min="9993" max="9993" width="9.140625" style="140"/>
    <col min="9994" max="9994" width="9.85546875" style="140" customWidth="1"/>
    <col min="9995" max="9995" width="12.140625" style="140" customWidth="1"/>
    <col min="9996" max="9998" width="9.85546875" style="140" bestFit="1" customWidth="1"/>
    <col min="9999" max="9999" width="10.85546875" style="140" customWidth="1"/>
    <col min="10000" max="10240" width="9.140625" style="140"/>
    <col min="10241" max="10241" width="66.85546875" style="140" customWidth="1"/>
    <col min="10242" max="10242" width="13.7109375" style="140" bestFit="1" customWidth="1"/>
    <col min="10243" max="10243" width="12.5703125" style="140" customWidth="1"/>
    <col min="10244" max="10244" width="13.85546875" style="140" customWidth="1"/>
    <col min="10245" max="10245" width="11.5703125" style="140" customWidth="1"/>
    <col min="10246" max="10246" width="13.5703125" style="140" customWidth="1"/>
    <col min="10247" max="10247" width="9.85546875" style="140" customWidth="1"/>
    <col min="10248" max="10248" width="10.140625" style="140" customWidth="1"/>
    <col min="10249" max="10249" width="9.140625" style="140"/>
    <col min="10250" max="10250" width="9.85546875" style="140" customWidth="1"/>
    <col min="10251" max="10251" width="12.140625" style="140" customWidth="1"/>
    <col min="10252" max="10254" width="9.85546875" style="140" bestFit="1" customWidth="1"/>
    <col min="10255" max="10255" width="10.85546875" style="140" customWidth="1"/>
    <col min="10256" max="10496" width="9.140625" style="140"/>
    <col min="10497" max="10497" width="66.85546875" style="140" customWidth="1"/>
    <col min="10498" max="10498" width="13.7109375" style="140" bestFit="1" customWidth="1"/>
    <col min="10499" max="10499" width="12.5703125" style="140" customWidth="1"/>
    <col min="10500" max="10500" width="13.85546875" style="140" customWidth="1"/>
    <col min="10501" max="10501" width="11.5703125" style="140" customWidth="1"/>
    <col min="10502" max="10502" width="13.5703125" style="140" customWidth="1"/>
    <col min="10503" max="10503" width="9.85546875" style="140" customWidth="1"/>
    <col min="10504" max="10504" width="10.140625" style="140" customWidth="1"/>
    <col min="10505" max="10505" width="9.140625" style="140"/>
    <col min="10506" max="10506" width="9.85546875" style="140" customWidth="1"/>
    <col min="10507" max="10507" width="12.140625" style="140" customWidth="1"/>
    <col min="10508" max="10510" width="9.85546875" style="140" bestFit="1" customWidth="1"/>
    <col min="10511" max="10511" width="10.85546875" style="140" customWidth="1"/>
    <col min="10512" max="10752" width="9.140625" style="140"/>
    <col min="10753" max="10753" width="66.85546875" style="140" customWidth="1"/>
    <col min="10754" max="10754" width="13.7109375" style="140" bestFit="1" customWidth="1"/>
    <col min="10755" max="10755" width="12.5703125" style="140" customWidth="1"/>
    <col min="10756" max="10756" width="13.85546875" style="140" customWidth="1"/>
    <col min="10757" max="10757" width="11.5703125" style="140" customWidth="1"/>
    <col min="10758" max="10758" width="13.5703125" style="140" customWidth="1"/>
    <col min="10759" max="10759" width="9.85546875" style="140" customWidth="1"/>
    <col min="10760" max="10760" width="10.140625" style="140" customWidth="1"/>
    <col min="10761" max="10761" width="9.140625" style="140"/>
    <col min="10762" max="10762" width="9.85546875" style="140" customWidth="1"/>
    <col min="10763" max="10763" width="12.140625" style="140" customWidth="1"/>
    <col min="10764" max="10766" width="9.85546875" style="140" bestFit="1" customWidth="1"/>
    <col min="10767" max="10767" width="10.85546875" style="140" customWidth="1"/>
    <col min="10768" max="11008" width="9.140625" style="140"/>
    <col min="11009" max="11009" width="66.85546875" style="140" customWidth="1"/>
    <col min="11010" max="11010" width="13.7109375" style="140" bestFit="1" customWidth="1"/>
    <col min="11011" max="11011" width="12.5703125" style="140" customWidth="1"/>
    <col min="11012" max="11012" width="13.85546875" style="140" customWidth="1"/>
    <col min="11013" max="11013" width="11.5703125" style="140" customWidth="1"/>
    <col min="11014" max="11014" width="13.5703125" style="140" customWidth="1"/>
    <col min="11015" max="11015" width="9.85546875" style="140" customWidth="1"/>
    <col min="11016" max="11016" width="10.140625" style="140" customWidth="1"/>
    <col min="11017" max="11017" width="9.140625" style="140"/>
    <col min="11018" max="11018" width="9.85546875" style="140" customWidth="1"/>
    <col min="11019" max="11019" width="12.140625" style="140" customWidth="1"/>
    <col min="11020" max="11022" width="9.85546875" style="140" bestFit="1" customWidth="1"/>
    <col min="11023" max="11023" width="10.85546875" style="140" customWidth="1"/>
    <col min="11024" max="11264" width="9.140625" style="140"/>
    <col min="11265" max="11265" width="66.85546875" style="140" customWidth="1"/>
    <col min="11266" max="11266" width="13.7109375" style="140" bestFit="1" customWidth="1"/>
    <col min="11267" max="11267" width="12.5703125" style="140" customWidth="1"/>
    <col min="11268" max="11268" width="13.85546875" style="140" customWidth="1"/>
    <col min="11269" max="11269" width="11.5703125" style="140" customWidth="1"/>
    <col min="11270" max="11270" width="13.5703125" style="140" customWidth="1"/>
    <col min="11271" max="11271" width="9.85546875" style="140" customWidth="1"/>
    <col min="11272" max="11272" width="10.140625" style="140" customWidth="1"/>
    <col min="11273" max="11273" width="9.140625" style="140"/>
    <col min="11274" max="11274" width="9.85546875" style="140" customWidth="1"/>
    <col min="11275" max="11275" width="12.140625" style="140" customWidth="1"/>
    <col min="11276" max="11278" width="9.85546875" style="140" bestFit="1" customWidth="1"/>
    <col min="11279" max="11279" width="10.85546875" style="140" customWidth="1"/>
    <col min="11280" max="11520" width="9.140625" style="140"/>
    <col min="11521" max="11521" width="66.85546875" style="140" customWidth="1"/>
    <col min="11522" max="11522" width="13.7109375" style="140" bestFit="1" customWidth="1"/>
    <col min="11523" max="11523" width="12.5703125" style="140" customWidth="1"/>
    <col min="11524" max="11524" width="13.85546875" style="140" customWidth="1"/>
    <col min="11525" max="11525" width="11.5703125" style="140" customWidth="1"/>
    <col min="11526" max="11526" width="13.5703125" style="140" customWidth="1"/>
    <col min="11527" max="11527" width="9.85546875" style="140" customWidth="1"/>
    <col min="11528" max="11528" width="10.140625" style="140" customWidth="1"/>
    <col min="11529" max="11529" width="9.140625" style="140"/>
    <col min="11530" max="11530" width="9.85546875" style="140" customWidth="1"/>
    <col min="11531" max="11531" width="12.140625" style="140" customWidth="1"/>
    <col min="11532" max="11534" width="9.85546875" style="140" bestFit="1" customWidth="1"/>
    <col min="11535" max="11535" width="10.85546875" style="140" customWidth="1"/>
    <col min="11536" max="11776" width="9.140625" style="140"/>
    <col min="11777" max="11777" width="66.85546875" style="140" customWidth="1"/>
    <col min="11778" max="11778" width="13.7109375" style="140" bestFit="1" customWidth="1"/>
    <col min="11779" max="11779" width="12.5703125" style="140" customWidth="1"/>
    <col min="11780" max="11780" width="13.85546875" style="140" customWidth="1"/>
    <col min="11781" max="11781" width="11.5703125" style="140" customWidth="1"/>
    <col min="11782" max="11782" width="13.5703125" style="140" customWidth="1"/>
    <col min="11783" max="11783" width="9.85546875" style="140" customWidth="1"/>
    <col min="11784" max="11784" width="10.140625" style="140" customWidth="1"/>
    <col min="11785" max="11785" width="9.140625" style="140"/>
    <col min="11786" max="11786" width="9.85546875" style="140" customWidth="1"/>
    <col min="11787" max="11787" width="12.140625" style="140" customWidth="1"/>
    <col min="11788" max="11790" width="9.85546875" style="140" bestFit="1" customWidth="1"/>
    <col min="11791" max="11791" width="10.85546875" style="140" customWidth="1"/>
    <col min="11792" max="12032" width="9.140625" style="140"/>
    <col min="12033" max="12033" width="66.85546875" style="140" customWidth="1"/>
    <col min="12034" max="12034" width="13.7109375" style="140" bestFit="1" customWidth="1"/>
    <col min="12035" max="12035" width="12.5703125" style="140" customWidth="1"/>
    <col min="12036" max="12036" width="13.85546875" style="140" customWidth="1"/>
    <col min="12037" max="12037" width="11.5703125" style="140" customWidth="1"/>
    <col min="12038" max="12038" width="13.5703125" style="140" customWidth="1"/>
    <col min="12039" max="12039" width="9.85546875" style="140" customWidth="1"/>
    <col min="12040" max="12040" width="10.140625" style="140" customWidth="1"/>
    <col min="12041" max="12041" width="9.140625" style="140"/>
    <col min="12042" max="12042" width="9.85546875" style="140" customWidth="1"/>
    <col min="12043" max="12043" width="12.140625" style="140" customWidth="1"/>
    <col min="12044" max="12046" width="9.85546875" style="140" bestFit="1" customWidth="1"/>
    <col min="12047" max="12047" width="10.85546875" style="140" customWidth="1"/>
    <col min="12048" max="12288" width="9.140625" style="140"/>
    <col min="12289" max="12289" width="66.85546875" style="140" customWidth="1"/>
    <col min="12290" max="12290" width="13.7109375" style="140" bestFit="1" customWidth="1"/>
    <col min="12291" max="12291" width="12.5703125" style="140" customWidth="1"/>
    <col min="12292" max="12292" width="13.85546875" style="140" customWidth="1"/>
    <col min="12293" max="12293" width="11.5703125" style="140" customWidth="1"/>
    <col min="12294" max="12294" width="13.5703125" style="140" customWidth="1"/>
    <col min="12295" max="12295" width="9.85546875" style="140" customWidth="1"/>
    <col min="12296" max="12296" width="10.140625" style="140" customWidth="1"/>
    <col min="12297" max="12297" width="9.140625" style="140"/>
    <col min="12298" max="12298" width="9.85546875" style="140" customWidth="1"/>
    <col min="12299" max="12299" width="12.140625" style="140" customWidth="1"/>
    <col min="12300" max="12302" width="9.85546875" style="140" bestFit="1" customWidth="1"/>
    <col min="12303" max="12303" width="10.85546875" style="140" customWidth="1"/>
    <col min="12304" max="12544" width="9.140625" style="140"/>
    <col min="12545" max="12545" width="66.85546875" style="140" customWidth="1"/>
    <col min="12546" max="12546" width="13.7109375" style="140" bestFit="1" customWidth="1"/>
    <col min="12547" max="12547" width="12.5703125" style="140" customWidth="1"/>
    <col min="12548" max="12548" width="13.85546875" style="140" customWidth="1"/>
    <col min="12549" max="12549" width="11.5703125" style="140" customWidth="1"/>
    <col min="12550" max="12550" width="13.5703125" style="140" customWidth="1"/>
    <col min="12551" max="12551" width="9.85546875" style="140" customWidth="1"/>
    <col min="12552" max="12552" width="10.140625" style="140" customWidth="1"/>
    <col min="12553" max="12553" width="9.140625" style="140"/>
    <col min="12554" max="12554" width="9.85546875" style="140" customWidth="1"/>
    <col min="12555" max="12555" width="12.140625" style="140" customWidth="1"/>
    <col min="12556" max="12558" width="9.85546875" style="140" bestFit="1" customWidth="1"/>
    <col min="12559" max="12559" width="10.85546875" style="140" customWidth="1"/>
    <col min="12560" max="12800" width="9.140625" style="140"/>
    <col min="12801" max="12801" width="66.85546875" style="140" customWidth="1"/>
    <col min="12802" max="12802" width="13.7109375" style="140" bestFit="1" customWidth="1"/>
    <col min="12803" max="12803" width="12.5703125" style="140" customWidth="1"/>
    <col min="12804" max="12804" width="13.85546875" style="140" customWidth="1"/>
    <col min="12805" max="12805" width="11.5703125" style="140" customWidth="1"/>
    <col min="12806" max="12806" width="13.5703125" style="140" customWidth="1"/>
    <col min="12807" max="12807" width="9.85546875" style="140" customWidth="1"/>
    <col min="12808" max="12808" width="10.140625" style="140" customWidth="1"/>
    <col min="12809" max="12809" width="9.140625" style="140"/>
    <col min="12810" max="12810" width="9.85546875" style="140" customWidth="1"/>
    <col min="12811" max="12811" width="12.140625" style="140" customWidth="1"/>
    <col min="12812" max="12814" width="9.85546875" style="140" bestFit="1" customWidth="1"/>
    <col min="12815" max="12815" width="10.85546875" style="140" customWidth="1"/>
    <col min="12816" max="13056" width="9.140625" style="140"/>
    <col min="13057" max="13057" width="66.85546875" style="140" customWidth="1"/>
    <col min="13058" max="13058" width="13.7109375" style="140" bestFit="1" customWidth="1"/>
    <col min="13059" max="13059" width="12.5703125" style="140" customWidth="1"/>
    <col min="13060" max="13060" width="13.85546875" style="140" customWidth="1"/>
    <col min="13061" max="13061" width="11.5703125" style="140" customWidth="1"/>
    <col min="13062" max="13062" width="13.5703125" style="140" customWidth="1"/>
    <col min="13063" max="13063" width="9.85546875" style="140" customWidth="1"/>
    <col min="13064" max="13064" width="10.140625" style="140" customWidth="1"/>
    <col min="13065" max="13065" width="9.140625" style="140"/>
    <col min="13066" max="13066" width="9.85546875" style="140" customWidth="1"/>
    <col min="13067" max="13067" width="12.140625" style="140" customWidth="1"/>
    <col min="13068" max="13070" width="9.85546875" style="140" bestFit="1" customWidth="1"/>
    <col min="13071" max="13071" width="10.85546875" style="140" customWidth="1"/>
    <col min="13072" max="13312" width="9.140625" style="140"/>
    <col min="13313" max="13313" width="66.85546875" style="140" customWidth="1"/>
    <col min="13314" max="13314" width="13.7109375" style="140" bestFit="1" customWidth="1"/>
    <col min="13315" max="13315" width="12.5703125" style="140" customWidth="1"/>
    <col min="13316" max="13316" width="13.85546875" style="140" customWidth="1"/>
    <col min="13317" max="13317" width="11.5703125" style="140" customWidth="1"/>
    <col min="13318" max="13318" width="13.5703125" style="140" customWidth="1"/>
    <col min="13319" max="13319" width="9.85546875" style="140" customWidth="1"/>
    <col min="13320" max="13320" width="10.140625" style="140" customWidth="1"/>
    <col min="13321" max="13321" width="9.140625" style="140"/>
    <col min="13322" max="13322" width="9.85546875" style="140" customWidth="1"/>
    <col min="13323" max="13323" width="12.140625" style="140" customWidth="1"/>
    <col min="13324" max="13326" width="9.85546875" style="140" bestFit="1" customWidth="1"/>
    <col min="13327" max="13327" width="10.85546875" style="140" customWidth="1"/>
    <col min="13328" max="13568" width="9.140625" style="140"/>
    <col min="13569" max="13569" width="66.85546875" style="140" customWidth="1"/>
    <col min="13570" max="13570" width="13.7109375" style="140" bestFit="1" customWidth="1"/>
    <col min="13571" max="13571" width="12.5703125" style="140" customWidth="1"/>
    <col min="13572" max="13572" width="13.85546875" style="140" customWidth="1"/>
    <col min="13573" max="13573" width="11.5703125" style="140" customWidth="1"/>
    <col min="13574" max="13574" width="13.5703125" style="140" customWidth="1"/>
    <col min="13575" max="13575" width="9.85546875" style="140" customWidth="1"/>
    <col min="13576" max="13576" width="10.140625" style="140" customWidth="1"/>
    <col min="13577" max="13577" width="9.140625" style="140"/>
    <col min="13578" max="13578" width="9.85546875" style="140" customWidth="1"/>
    <col min="13579" max="13579" width="12.140625" style="140" customWidth="1"/>
    <col min="13580" max="13582" width="9.85546875" style="140" bestFit="1" customWidth="1"/>
    <col min="13583" max="13583" width="10.85546875" style="140" customWidth="1"/>
    <col min="13584" max="13824" width="9.140625" style="140"/>
    <col min="13825" max="13825" width="66.85546875" style="140" customWidth="1"/>
    <col min="13826" max="13826" width="13.7109375" style="140" bestFit="1" customWidth="1"/>
    <col min="13827" max="13827" width="12.5703125" style="140" customWidth="1"/>
    <col min="13828" max="13828" width="13.85546875" style="140" customWidth="1"/>
    <col min="13829" max="13829" width="11.5703125" style="140" customWidth="1"/>
    <col min="13830" max="13830" width="13.5703125" style="140" customWidth="1"/>
    <col min="13831" max="13831" width="9.85546875" style="140" customWidth="1"/>
    <col min="13832" max="13832" width="10.140625" style="140" customWidth="1"/>
    <col min="13833" max="13833" width="9.140625" style="140"/>
    <col min="13834" max="13834" width="9.85546875" style="140" customWidth="1"/>
    <col min="13835" max="13835" width="12.140625" style="140" customWidth="1"/>
    <col min="13836" max="13838" width="9.85546875" style="140" bestFit="1" customWidth="1"/>
    <col min="13839" max="13839" width="10.85546875" style="140" customWidth="1"/>
    <col min="13840" max="14080" width="9.140625" style="140"/>
    <col min="14081" max="14081" width="66.85546875" style="140" customWidth="1"/>
    <col min="14082" max="14082" width="13.7109375" style="140" bestFit="1" customWidth="1"/>
    <col min="14083" max="14083" width="12.5703125" style="140" customWidth="1"/>
    <col min="14084" max="14084" width="13.85546875" style="140" customWidth="1"/>
    <col min="14085" max="14085" width="11.5703125" style="140" customWidth="1"/>
    <col min="14086" max="14086" width="13.5703125" style="140" customWidth="1"/>
    <col min="14087" max="14087" width="9.85546875" style="140" customWidth="1"/>
    <col min="14088" max="14088" width="10.140625" style="140" customWidth="1"/>
    <col min="14089" max="14089" width="9.140625" style="140"/>
    <col min="14090" max="14090" width="9.85546875" style="140" customWidth="1"/>
    <col min="14091" max="14091" width="12.140625" style="140" customWidth="1"/>
    <col min="14092" max="14094" width="9.85546875" style="140" bestFit="1" customWidth="1"/>
    <col min="14095" max="14095" width="10.85546875" style="140" customWidth="1"/>
    <col min="14096" max="14336" width="9.140625" style="140"/>
    <col min="14337" max="14337" width="66.85546875" style="140" customWidth="1"/>
    <col min="14338" max="14338" width="13.7109375" style="140" bestFit="1" customWidth="1"/>
    <col min="14339" max="14339" width="12.5703125" style="140" customWidth="1"/>
    <col min="14340" max="14340" width="13.85546875" style="140" customWidth="1"/>
    <col min="14341" max="14341" width="11.5703125" style="140" customWidth="1"/>
    <col min="14342" max="14342" width="13.5703125" style="140" customWidth="1"/>
    <col min="14343" max="14343" width="9.85546875" style="140" customWidth="1"/>
    <col min="14344" max="14344" width="10.140625" style="140" customWidth="1"/>
    <col min="14345" max="14345" width="9.140625" style="140"/>
    <col min="14346" max="14346" width="9.85546875" style="140" customWidth="1"/>
    <col min="14347" max="14347" width="12.140625" style="140" customWidth="1"/>
    <col min="14348" max="14350" width="9.85546875" style="140" bestFit="1" customWidth="1"/>
    <col min="14351" max="14351" width="10.85546875" style="140" customWidth="1"/>
    <col min="14352" max="14592" width="9.140625" style="140"/>
    <col min="14593" max="14593" width="66.85546875" style="140" customWidth="1"/>
    <col min="14594" max="14594" width="13.7109375" style="140" bestFit="1" customWidth="1"/>
    <col min="14595" max="14595" width="12.5703125" style="140" customWidth="1"/>
    <col min="14596" max="14596" width="13.85546875" style="140" customWidth="1"/>
    <col min="14597" max="14597" width="11.5703125" style="140" customWidth="1"/>
    <col min="14598" max="14598" width="13.5703125" style="140" customWidth="1"/>
    <col min="14599" max="14599" width="9.85546875" style="140" customWidth="1"/>
    <col min="14600" max="14600" width="10.140625" style="140" customWidth="1"/>
    <col min="14601" max="14601" width="9.140625" style="140"/>
    <col min="14602" max="14602" width="9.85546875" style="140" customWidth="1"/>
    <col min="14603" max="14603" width="12.140625" style="140" customWidth="1"/>
    <col min="14604" max="14606" width="9.85546875" style="140" bestFit="1" customWidth="1"/>
    <col min="14607" max="14607" width="10.85546875" style="140" customWidth="1"/>
    <col min="14608" max="14848" width="9.140625" style="140"/>
    <col min="14849" max="14849" width="66.85546875" style="140" customWidth="1"/>
    <col min="14850" max="14850" width="13.7109375" style="140" bestFit="1" customWidth="1"/>
    <col min="14851" max="14851" width="12.5703125" style="140" customWidth="1"/>
    <col min="14852" max="14852" width="13.85546875" style="140" customWidth="1"/>
    <col min="14853" max="14853" width="11.5703125" style="140" customWidth="1"/>
    <col min="14854" max="14854" width="13.5703125" style="140" customWidth="1"/>
    <col min="14855" max="14855" width="9.85546875" style="140" customWidth="1"/>
    <col min="14856" max="14856" width="10.140625" style="140" customWidth="1"/>
    <col min="14857" max="14857" width="9.140625" style="140"/>
    <col min="14858" max="14858" width="9.85546875" style="140" customWidth="1"/>
    <col min="14859" max="14859" width="12.140625" style="140" customWidth="1"/>
    <col min="14860" max="14862" width="9.85546875" style="140" bestFit="1" customWidth="1"/>
    <col min="14863" max="14863" width="10.85546875" style="140" customWidth="1"/>
    <col min="14864" max="15104" width="9.140625" style="140"/>
    <col min="15105" max="15105" width="66.85546875" style="140" customWidth="1"/>
    <col min="15106" max="15106" width="13.7109375" style="140" bestFit="1" customWidth="1"/>
    <col min="15107" max="15107" width="12.5703125" style="140" customWidth="1"/>
    <col min="15108" max="15108" width="13.85546875" style="140" customWidth="1"/>
    <col min="15109" max="15109" width="11.5703125" style="140" customWidth="1"/>
    <col min="15110" max="15110" width="13.5703125" style="140" customWidth="1"/>
    <col min="15111" max="15111" width="9.85546875" style="140" customWidth="1"/>
    <col min="15112" max="15112" width="10.140625" style="140" customWidth="1"/>
    <col min="15113" max="15113" width="9.140625" style="140"/>
    <col min="15114" max="15114" width="9.85546875" style="140" customWidth="1"/>
    <col min="15115" max="15115" width="12.140625" style="140" customWidth="1"/>
    <col min="15116" max="15118" width="9.85546875" style="140" bestFit="1" customWidth="1"/>
    <col min="15119" max="15119" width="10.85546875" style="140" customWidth="1"/>
    <col min="15120" max="15360" width="9.140625" style="140"/>
    <col min="15361" max="15361" width="66.85546875" style="140" customWidth="1"/>
    <col min="15362" max="15362" width="13.7109375" style="140" bestFit="1" customWidth="1"/>
    <col min="15363" max="15363" width="12.5703125" style="140" customWidth="1"/>
    <col min="15364" max="15364" width="13.85546875" style="140" customWidth="1"/>
    <col min="15365" max="15365" width="11.5703125" style="140" customWidth="1"/>
    <col min="15366" max="15366" width="13.5703125" style="140" customWidth="1"/>
    <col min="15367" max="15367" width="9.85546875" style="140" customWidth="1"/>
    <col min="15368" max="15368" width="10.140625" style="140" customWidth="1"/>
    <col min="15369" max="15369" width="9.140625" style="140"/>
    <col min="15370" max="15370" width="9.85546875" style="140" customWidth="1"/>
    <col min="15371" max="15371" width="12.140625" style="140" customWidth="1"/>
    <col min="15372" max="15374" width="9.85546875" style="140" bestFit="1" customWidth="1"/>
    <col min="15375" max="15375" width="10.85546875" style="140" customWidth="1"/>
    <col min="15376" max="15616" width="9.140625" style="140"/>
    <col min="15617" max="15617" width="66.85546875" style="140" customWidth="1"/>
    <col min="15618" max="15618" width="13.7109375" style="140" bestFit="1" customWidth="1"/>
    <col min="15619" max="15619" width="12.5703125" style="140" customWidth="1"/>
    <col min="15620" max="15620" width="13.85546875" style="140" customWidth="1"/>
    <col min="15621" max="15621" width="11.5703125" style="140" customWidth="1"/>
    <col min="15622" max="15622" width="13.5703125" style="140" customWidth="1"/>
    <col min="15623" max="15623" width="9.85546875" style="140" customWidth="1"/>
    <col min="15624" max="15624" width="10.140625" style="140" customWidth="1"/>
    <col min="15625" max="15625" width="9.140625" style="140"/>
    <col min="15626" max="15626" width="9.85546875" style="140" customWidth="1"/>
    <col min="15627" max="15627" width="12.140625" style="140" customWidth="1"/>
    <col min="15628" max="15630" width="9.85546875" style="140" bestFit="1" customWidth="1"/>
    <col min="15631" max="15631" width="10.85546875" style="140" customWidth="1"/>
    <col min="15632" max="15872" width="9.140625" style="140"/>
    <col min="15873" max="15873" width="66.85546875" style="140" customWidth="1"/>
    <col min="15874" max="15874" width="13.7109375" style="140" bestFit="1" customWidth="1"/>
    <col min="15875" max="15875" width="12.5703125" style="140" customWidth="1"/>
    <col min="15876" max="15876" width="13.85546875" style="140" customWidth="1"/>
    <col min="15877" max="15877" width="11.5703125" style="140" customWidth="1"/>
    <col min="15878" max="15878" width="13.5703125" style="140" customWidth="1"/>
    <col min="15879" max="15879" width="9.85546875" style="140" customWidth="1"/>
    <col min="15880" max="15880" width="10.140625" style="140" customWidth="1"/>
    <col min="15881" max="15881" width="9.140625" style="140"/>
    <col min="15882" max="15882" width="9.85546875" style="140" customWidth="1"/>
    <col min="15883" max="15883" width="12.140625" style="140" customWidth="1"/>
    <col min="15884" max="15886" width="9.85546875" style="140" bestFit="1" customWidth="1"/>
    <col min="15887" max="15887" width="10.85546875" style="140" customWidth="1"/>
    <col min="15888" max="16128" width="9.140625" style="140"/>
    <col min="16129" max="16129" width="66.85546875" style="140" customWidth="1"/>
    <col min="16130" max="16130" width="13.7109375" style="140" bestFit="1" customWidth="1"/>
    <col min="16131" max="16131" width="12.5703125" style="140" customWidth="1"/>
    <col min="16132" max="16132" width="13.85546875" style="140" customWidth="1"/>
    <col min="16133" max="16133" width="11.5703125" style="140" customWidth="1"/>
    <col min="16134" max="16134" width="13.5703125" style="140" customWidth="1"/>
    <col min="16135" max="16135" width="9.85546875" style="140" customWidth="1"/>
    <col min="16136" max="16136" width="10.140625" style="140" customWidth="1"/>
    <col min="16137" max="16137" width="9.140625" style="140"/>
    <col min="16138" max="16138" width="9.85546875" style="140" customWidth="1"/>
    <col min="16139" max="16139" width="12.140625" style="140" customWidth="1"/>
    <col min="16140" max="16142" width="9.85546875" style="140" bestFit="1" customWidth="1"/>
    <col min="16143" max="16143" width="10.85546875" style="140" customWidth="1"/>
    <col min="16144" max="16384" width="9.140625" style="140"/>
  </cols>
  <sheetData>
    <row r="1" spans="1:21" x14ac:dyDescent="0.25">
      <c r="A1" s="139" t="s">
        <v>210</v>
      </c>
      <c r="O1" s="141"/>
    </row>
    <row r="2" spans="1:21" x14ac:dyDescent="0.25">
      <c r="A2" s="340" t="s">
        <v>211</v>
      </c>
      <c r="B2" s="340"/>
      <c r="C2" s="340"/>
      <c r="D2" s="340"/>
      <c r="E2" s="340"/>
      <c r="F2" s="340"/>
      <c r="G2" s="340"/>
      <c r="H2" s="340"/>
      <c r="I2" s="340"/>
      <c r="J2" s="340"/>
      <c r="K2" s="340"/>
      <c r="L2" s="340"/>
      <c r="M2" s="340"/>
      <c r="N2" s="340"/>
      <c r="O2" s="340"/>
      <c r="P2" s="340"/>
      <c r="Q2" s="340"/>
      <c r="R2" s="340"/>
      <c r="S2" s="340"/>
      <c r="T2" s="340"/>
      <c r="U2" s="340"/>
    </row>
    <row r="3" spans="1:21" x14ac:dyDescent="0.25">
      <c r="A3" s="142" t="s">
        <v>300</v>
      </c>
      <c r="O3" s="141"/>
    </row>
    <row r="4" spans="1:21" ht="19.5" customHeight="1" x14ac:dyDescent="0.25">
      <c r="A4" s="139" t="str">
        <f>'1. паспорт описание'!A9:D9</f>
        <v>О_0000000829</v>
      </c>
      <c r="C4" s="143"/>
      <c r="O4" s="141"/>
    </row>
    <row r="5" spans="1:21" ht="19.5" hidden="1" customHeight="1" x14ac:dyDescent="0.3">
      <c r="O5" s="144"/>
    </row>
    <row r="6" spans="1:21" ht="19.5" hidden="1" customHeight="1" x14ac:dyDescent="0.3">
      <c r="O6" s="145" t="s">
        <v>212</v>
      </c>
    </row>
    <row r="7" spans="1:21" ht="19.5" hidden="1" customHeight="1" x14ac:dyDescent="0.3">
      <c r="O7" s="146" t="s">
        <v>213</v>
      </c>
    </row>
    <row r="8" spans="1:21" ht="18.75" hidden="1" x14ac:dyDescent="0.3">
      <c r="O8" s="146" t="s">
        <v>210</v>
      </c>
    </row>
    <row r="9" spans="1:21" ht="18.75" hidden="1" x14ac:dyDescent="0.3">
      <c r="O9" s="146"/>
    </row>
    <row r="10" spans="1:21" ht="18.75" hidden="1" x14ac:dyDescent="0.3">
      <c r="O10" s="146" t="s">
        <v>214</v>
      </c>
    </row>
    <row r="11" spans="1:21" ht="18.75" hidden="1" x14ac:dyDescent="0.3">
      <c r="O11" s="144" t="s">
        <v>215</v>
      </c>
    </row>
    <row r="12" spans="1:21" hidden="1" x14ac:dyDescent="0.25">
      <c r="O12" s="141"/>
    </row>
    <row r="13" spans="1:21" ht="34.5" customHeight="1" x14ac:dyDescent="0.25">
      <c r="A13" s="341" t="str">
        <f>"Финансовая модель по проекту инвестиционной программы"</f>
        <v>Финансовая модель по проекту инвестиционной программы</v>
      </c>
      <c r="B13" s="341"/>
      <c r="C13" s="341"/>
      <c r="D13" s="341"/>
      <c r="E13" s="341"/>
      <c r="F13" s="341"/>
      <c r="G13" s="341"/>
      <c r="H13" s="341"/>
      <c r="I13" s="341"/>
      <c r="J13" s="341"/>
      <c r="K13" s="341"/>
      <c r="L13" s="341"/>
      <c r="M13" s="341"/>
      <c r="N13" s="341"/>
      <c r="O13" s="341"/>
    </row>
    <row r="14" spans="1:21" ht="27" customHeight="1" x14ac:dyDescent="0.25">
      <c r="A14" s="342" t="str">
        <f>'1. паспорт описание'!A12:D12</f>
        <v>Приобретение информационно-вычислительной техники</v>
      </c>
      <c r="B14" s="342"/>
      <c r="C14" s="342"/>
      <c r="D14" s="342"/>
      <c r="E14" s="342"/>
      <c r="F14" s="342"/>
      <c r="G14" s="342"/>
      <c r="H14" s="342"/>
      <c r="I14" s="342"/>
      <c r="J14" s="342"/>
      <c r="K14" s="342"/>
      <c r="L14" s="342"/>
      <c r="M14" s="342"/>
      <c r="N14" s="342"/>
      <c r="O14" s="342"/>
    </row>
    <row r="15" spans="1:21" ht="30.75" customHeight="1" x14ac:dyDescent="0.25">
      <c r="A15" s="147"/>
      <c r="B15" s="147"/>
      <c r="C15" s="147"/>
      <c r="D15" s="147"/>
      <c r="E15" s="147"/>
      <c r="F15" s="147"/>
      <c r="G15" s="147"/>
      <c r="H15" s="147"/>
      <c r="I15" s="147"/>
      <c r="J15" s="147"/>
      <c r="K15" s="147"/>
      <c r="L15" s="147"/>
      <c r="M15" s="147"/>
      <c r="N15" s="147"/>
      <c r="O15" s="147"/>
    </row>
    <row r="16" spans="1:21" x14ac:dyDescent="0.25">
      <c r="A16" s="148"/>
    </row>
    <row r="17" spans="1:18" ht="16.5" thickBot="1" x14ac:dyDescent="0.3">
      <c r="A17" s="149" t="s">
        <v>118</v>
      </c>
      <c r="B17" s="149" t="s">
        <v>0</v>
      </c>
      <c r="C17" s="149"/>
      <c r="D17" s="149"/>
      <c r="E17" s="149"/>
      <c r="F17" s="149"/>
      <c r="H17" s="150"/>
      <c r="I17" s="151"/>
      <c r="J17" s="151"/>
      <c r="K17" s="151"/>
      <c r="L17" s="151"/>
    </row>
    <row r="18" spans="1:18" ht="23.25" customHeight="1" x14ac:dyDescent="0.25">
      <c r="A18" s="152" t="s">
        <v>216</v>
      </c>
      <c r="B18" s="153">
        <f>SUM(B20:B24)</f>
        <v>1876.2933333333335</v>
      </c>
      <c r="C18" s="149"/>
      <c r="D18" s="149"/>
      <c r="E18" s="149"/>
      <c r="F18" s="149"/>
      <c r="H18" s="150"/>
      <c r="I18" s="151"/>
      <c r="J18" s="151"/>
      <c r="K18" s="151"/>
      <c r="L18" s="151"/>
    </row>
    <row r="19" spans="1:18" ht="21" customHeight="1" x14ac:dyDescent="0.25">
      <c r="A19" s="155" t="s">
        <v>217</v>
      </c>
      <c r="B19" s="156"/>
      <c r="C19" s="143"/>
      <c r="D19" s="143"/>
      <c r="E19" s="143"/>
      <c r="F19" s="143"/>
    </row>
    <row r="20" spans="1:18" ht="39" customHeight="1" x14ac:dyDescent="0.25">
      <c r="A20" s="280" t="s">
        <v>291</v>
      </c>
      <c r="B20" s="156">
        <f>'[59]2027'!$D$53</f>
        <v>1876.2933333333335</v>
      </c>
      <c r="C20" s="143"/>
      <c r="D20" s="143"/>
      <c r="E20" s="143"/>
      <c r="F20" s="143"/>
      <c r="H20" s="157"/>
      <c r="I20" s="154"/>
      <c r="J20" s="154"/>
      <c r="K20" s="154"/>
      <c r="L20" s="154"/>
    </row>
    <row r="21" spans="1:18" ht="24.95" hidden="1" customHeight="1" x14ac:dyDescent="0.25">
      <c r="A21" s="281"/>
      <c r="B21" s="156"/>
      <c r="C21" s="143"/>
      <c r="D21" s="143"/>
      <c r="E21" s="143"/>
      <c r="F21" s="143"/>
      <c r="H21" s="339"/>
      <c r="I21" s="339"/>
      <c r="J21" s="154"/>
      <c r="K21" s="158"/>
      <c r="L21" s="154"/>
    </row>
    <row r="22" spans="1:18" ht="24.95" hidden="1" customHeight="1" x14ac:dyDescent="0.25">
      <c r="A22" s="281"/>
      <c r="B22" s="156"/>
      <c r="C22" s="143"/>
      <c r="D22" s="159"/>
      <c r="E22" s="160"/>
      <c r="F22" s="160"/>
      <c r="H22" s="339"/>
      <c r="I22" s="339"/>
      <c r="J22" s="154"/>
      <c r="K22" s="158"/>
      <c r="L22" s="154"/>
    </row>
    <row r="23" spans="1:18" ht="24.95" hidden="1" customHeight="1" x14ac:dyDescent="0.25">
      <c r="A23" s="281"/>
      <c r="B23" s="156"/>
      <c r="C23" s="143"/>
      <c r="D23" s="143"/>
      <c r="E23" s="143"/>
      <c r="F23" s="143"/>
      <c r="H23" s="339"/>
      <c r="I23" s="339"/>
      <c r="J23" s="154"/>
      <c r="K23" s="161"/>
      <c r="L23" s="154"/>
    </row>
    <row r="24" spans="1:18" ht="24.95" hidden="1" customHeight="1" x14ac:dyDescent="0.25">
      <c r="A24" s="281"/>
      <c r="B24" s="156"/>
      <c r="C24" s="143"/>
      <c r="D24" s="143"/>
      <c r="E24" s="143"/>
      <c r="F24" s="143"/>
      <c r="H24" s="339"/>
      <c r="I24" s="339"/>
      <c r="J24" s="154"/>
      <c r="K24" s="162"/>
      <c r="L24" s="154"/>
    </row>
    <row r="25" spans="1:18" hidden="1" x14ac:dyDescent="0.25">
      <c r="A25" s="163" t="s">
        <v>294</v>
      </c>
      <c r="B25" s="178">
        <v>0</v>
      </c>
      <c r="C25" s="143"/>
      <c r="D25" s="143"/>
      <c r="E25" s="143"/>
      <c r="F25" s="143"/>
      <c r="H25" s="154"/>
      <c r="I25" s="154"/>
      <c r="J25" s="154"/>
      <c r="K25" s="154"/>
      <c r="L25" s="154"/>
    </row>
    <row r="26" spans="1:18" ht="27" hidden="1" customHeight="1" x14ac:dyDescent="0.25">
      <c r="A26" s="163" t="s">
        <v>295</v>
      </c>
      <c r="B26" s="164"/>
      <c r="C26" s="143"/>
      <c r="D26" s="143"/>
      <c r="E26" s="143"/>
      <c r="F26" s="143"/>
      <c r="H26" s="157"/>
      <c r="I26" s="154"/>
      <c r="J26" s="154"/>
      <c r="K26" s="154"/>
      <c r="L26" s="154"/>
      <c r="N26" s="154"/>
      <c r="O26" s="154"/>
      <c r="R26" s="165"/>
    </row>
    <row r="27" spans="1:18" ht="39.75" hidden="1" customHeight="1" outlineLevel="1" x14ac:dyDescent="0.25">
      <c r="A27" s="163" t="s">
        <v>296</v>
      </c>
      <c r="B27" s="166"/>
      <c r="C27" s="143"/>
      <c r="D27" s="143"/>
      <c r="E27" s="143"/>
      <c r="F27" s="143"/>
      <c r="H27" s="339"/>
      <c r="I27" s="339"/>
      <c r="J27" s="154"/>
      <c r="K27" s="158"/>
      <c r="L27" s="154"/>
      <c r="N27" s="154"/>
      <c r="O27" s="154"/>
    </row>
    <row r="28" spans="1:18" ht="16.5" outlineLevel="1" thickBot="1" x14ac:dyDescent="0.3">
      <c r="A28" s="186" t="s">
        <v>297</v>
      </c>
      <c r="B28" s="282">
        <v>3</v>
      </c>
      <c r="C28" s="143"/>
      <c r="D28" s="143"/>
      <c r="E28" s="143"/>
      <c r="F28" s="143"/>
      <c r="H28" s="339"/>
      <c r="I28" s="339"/>
      <c r="J28" s="154"/>
      <c r="K28" s="158"/>
      <c r="L28" s="154"/>
      <c r="N28" s="154"/>
      <c r="O28" s="154"/>
    </row>
    <row r="29" spans="1:18" ht="33" hidden="1" customHeight="1" outlineLevel="1" x14ac:dyDescent="0.25">
      <c r="A29" s="155" t="s">
        <v>298</v>
      </c>
      <c r="B29" s="283"/>
      <c r="C29" s="143"/>
      <c r="D29" s="143"/>
      <c r="E29" s="143"/>
      <c r="F29" s="143"/>
      <c r="H29" s="343"/>
      <c r="I29" s="343"/>
      <c r="J29" s="154"/>
      <c r="K29" s="161"/>
      <c r="L29" s="154"/>
      <c r="N29" s="154"/>
      <c r="O29" s="154"/>
    </row>
    <row r="30" spans="1:18" ht="16.5" hidden="1" outlineLevel="1" thickBot="1" x14ac:dyDescent="0.3">
      <c r="A30" s="163" t="s">
        <v>218</v>
      </c>
      <c r="B30" s="166"/>
      <c r="C30" s="143"/>
      <c r="D30" s="143"/>
      <c r="E30" s="143"/>
      <c r="F30" s="143"/>
      <c r="H30" s="339"/>
      <c r="I30" s="339"/>
      <c r="J30" s="154"/>
      <c r="K30" s="162"/>
      <c r="L30" s="154"/>
      <c r="N30" s="154"/>
      <c r="O30" s="154"/>
    </row>
    <row r="31" spans="1:18" ht="16.5" hidden="1" outlineLevel="1" thickBot="1" x14ac:dyDescent="0.3">
      <c r="A31" s="186" t="s">
        <v>219</v>
      </c>
      <c r="B31" s="166"/>
      <c r="C31" s="143"/>
      <c r="D31" s="143"/>
      <c r="E31" s="143"/>
      <c r="F31" s="143"/>
      <c r="H31" s="154"/>
      <c r="I31" s="154"/>
      <c r="J31" s="154"/>
      <c r="K31" s="154"/>
      <c r="L31" s="154"/>
      <c r="N31" s="154"/>
      <c r="O31" s="154"/>
    </row>
    <row r="32" spans="1:18" ht="16.5" hidden="1" outlineLevel="1" thickBot="1" x14ac:dyDescent="0.3">
      <c r="A32" s="152" t="s">
        <v>220</v>
      </c>
      <c r="B32" s="168">
        <v>1.65</v>
      </c>
      <c r="C32" s="143"/>
      <c r="D32" s="143"/>
      <c r="E32" s="143"/>
      <c r="F32" s="143"/>
      <c r="H32" s="154"/>
      <c r="I32" s="154"/>
      <c r="J32" s="154"/>
      <c r="K32" s="154"/>
      <c r="L32" s="154"/>
    </row>
    <row r="33" spans="1:6" ht="16.5" hidden="1" outlineLevel="1" thickBot="1" x14ac:dyDescent="0.3">
      <c r="A33" s="167" t="s">
        <v>221</v>
      </c>
      <c r="B33" s="169">
        <v>4</v>
      </c>
      <c r="C33" s="143"/>
      <c r="D33" s="143"/>
      <c r="E33" s="143"/>
      <c r="F33" s="143"/>
    </row>
    <row r="34" spans="1:6" ht="16.5" hidden="1" outlineLevel="1" thickBot="1" x14ac:dyDescent="0.3">
      <c r="A34" s="167" t="s">
        <v>117</v>
      </c>
      <c r="B34" s="169">
        <v>4</v>
      </c>
      <c r="C34" s="143"/>
      <c r="D34" s="143"/>
      <c r="E34" s="143"/>
      <c r="F34" s="143"/>
    </row>
    <row r="35" spans="1:6" ht="16.5" hidden="1" outlineLevel="1" thickBot="1" x14ac:dyDescent="0.3">
      <c r="A35" s="155" t="s">
        <v>222</v>
      </c>
      <c r="B35" s="170">
        <v>10.16</v>
      </c>
      <c r="C35" s="143"/>
      <c r="D35" s="143"/>
      <c r="E35" s="143"/>
      <c r="F35" s="143"/>
    </row>
    <row r="36" spans="1:6" ht="16.5" hidden="1" outlineLevel="1" thickBot="1" x14ac:dyDescent="0.3">
      <c r="A36" s="163" t="s">
        <v>221</v>
      </c>
      <c r="B36" s="169">
        <v>4.4000000000000004</v>
      </c>
      <c r="C36" s="143"/>
      <c r="D36" s="143"/>
      <c r="E36" s="143"/>
      <c r="F36" s="143"/>
    </row>
    <row r="37" spans="1:6" ht="16.5" hidden="1" outlineLevel="1" thickBot="1" x14ac:dyDescent="0.3">
      <c r="A37" s="163" t="s">
        <v>117</v>
      </c>
      <c r="B37" s="169">
        <v>4</v>
      </c>
      <c r="C37" s="143"/>
      <c r="D37" s="143"/>
      <c r="E37" s="143"/>
      <c r="F37" s="143"/>
    </row>
    <row r="38" spans="1:6" ht="16.5" hidden="1" customHeight="1" outlineLevel="1" x14ac:dyDescent="0.25">
      <c r="A38" s="171" t="s">
        <v>223</v>
      </c>
      <c r="B38" s="172">
        <v>142.76</v>
      </c>
      <c r="C38" s="173"/>
      <c r="D38" s="174"/>
      <c r="E38" s="143"/>
      <c r="F38" s="143"/>
    </row>
    <row r="39" spans="1:6" ht="16.5" hidden="1" outlineLevel="1" thickBot="1" x14ac:dyDescent="0.3">
      <c r="A39" s="163" t="s">
        <v>224</v>
      </c>
      <c r="B39" s="169">
        <v>12</v>
      </c>
      <c r="C39" s="173"/>
      <c r="D39" s="174"/>
      <c r="E39" s="143"/>
      <c r="F39" s="143"/>
    </row>
    <row r="40" spans="1:6" ht="16.5" hidden="1" outlineLevel="1" thickBot="1" x14ac:dyDescent="0.3">
      <c r="A40" s="163" t="s">
        <v>225</v>
      </c>
      <c r="B40" s="169">
        <v>12</v>
      </c>
      <c r="C40" s="173"/>
      <c r="D40" s="174"/>
      <c r="E40" s="143"/>
      <c r="F40" s="143"/>
    </row>
    <row r="41" spans="1:6" ht="15" hidden="1" customHeight="1" outlineLevel="1" x14ac:dyDescent="0.25">
      <c r="A41" s="171" t="s">
        <v>226</v>
      </c>
      <c r="B41" s="172">
        <v>209.91</v>
      </c>
      <c r="C41" s="173"/>
      <c r="D41" s="174"/>
      <c r="E41" s="143"/>
      <c r="F41" s="143"/>
    </row>
    <row r="42" spans="1:6" ht="16.5" hidden="1" thickBot="1" x14ac:dyDescent="0.3">
      <c r="A42" s="163" t="s">
        <v>224</v>
      </c>
      <c r="B42" s="169">
        <v>12</v>
      </c>
      <c r="C42" s="173"/>
      <c r="D42" s="174"/>
      <c r="E42" s="143"/>
      <c r="F42" s="143"/>
    </row>
    <row r="43" spans="1:6" ht="16.5" hidden="1" outlineLevel="1" thickBot="1" x14ac:dyDescent="0.3">
      <c r="A43" s="163" t="s">
        <v>225</v>
      </c>
      <c r="B43" s="169">
        <v>12</v>
      </c>
      <c r="C43" s="173"/>
      <c r="D43" s="174"/>
      <c r="E43" s="143"/>
      <c r="F43" s="143"/>
    </row>
    <row r="44" spans="1:6" ht="16.5" hidden="1" outlineLevel="1" thickBot="1" x14ac:dyDescent="0.3">
      <c r="A44" s="175" t="s">
        <v>227</v>
      </c>
      <c r="B44" s="172">
        <f>1472.41</f>
        <v>1472.41</v>
      </c>
      <c r="C44" s="176"/>
      <c r="D44" s="176"/>
      <c r="E44" s="143"/>
      <c r="F44" s="143"/>
    </row>
    <row r="45" spans="1:6" ht="16.5" hidden="1" outlineLevel="1" thickBot="1" x14ac:dyDescent="0.3">
      <c r="A45" s="177" t="s">
        <v>228</v>
      </c>
      <c r="B45" s="178"/>
      <c r="C45" s="173"/>
      <c r="D45" s="143"/>
      <c r="E45" s="143"/>
      <c r="F45" s="143"/>
    </row>
    <row r="46" spans="1:6" ht="16.5" hidden="1" thickBot="1" x14ac:dyDescent="0.3">
      <c r="A46" s="175" t="s">
        <v>229</v>
      </c>
      <c r="B46" s="169">
        <v>25</v>
      </c>
      <c r="C46" s="179"/>
      <c r="D46" s="179"/>
      <c r="E46" s="179"/>
      <c r="F46" s="179"/>
    </row>
    <row r="47" spans="1:6" ht="16.5" hidden="1" thickBot="1" x14ac:dyDescent="0.3">
      <c r="A47" s="175" t="s">
        <v>230</v>
      </c>
      <c r="B47" s="169">
        <v>25</v>
      </c>
      <c r="C47" s="179"/>
      <c r="D47" s="179"/>
      <c r="E47" s="179"/>
      <c r="F47" s="179"/>
    </row>
    <row r="48" spans="1:6" ht="16.5" hidden="1" thickBot="1" x14ac:dyDescent="0.3">
      <c r="A48" s="175" t="s">
        <v>96</v>
      </c>
      <c r="B48" s="180">
        <v>0.2</v>
      </c>
      <c r="C48" s="179"/>
      <c r="D48" s="179"/>
      <c r="E48" s="179"/>
      <c r="F48" s="179"/>
    </row>
    <row r="49" spans="1:27" x14ac:dyDescent="0.25">
      <c r="A49" s="152" t="str">
        <f>A82</f>
        <v>Оплата труда с отчислениями</v>
      </c>
      <c r="B49" s="170">
        <v>0</v>
      </c>
      <c r="C49" s="179"/>
      <c r="D49" s="179"/>
      <c r="E49" s="179"/>
      <c r="F49" s="179"/>
    </row>
    <row r="50" spans="1:27" x14ac:dyDescent="0.25">
      <c r="A50" s="163" t="str">
        <f>A83</f>
        <v>Вспомогательные материалы</v>
      </c>
      <c r="B50" s="181"/>
      <c r="C50" s="143"/>
      <c r="D50" s="143"/>
      <c r="E50" s="143"/>
      <c r="F50" s="143"/>
    </row>
    <row r="51" spans="1:27" ht="31.5" x14ac:dyDescent="0.25">
      <c r="A51" s="171" t="str">
        <f>A84</f>
        <v>Прочие расходы (без амортизации, арендной платы + транспортные расходы)</v>
      </c>
      <c r="B51" s="169"/>
      <c r="C51" s="182"/>
      <c r="D51" s="182"/>
      <c r="E51" s="182"/>
      <c r="F51" s="182"/>
    </row>
    <row r="52" spans="1:27" ht="16.5" hidden="1" thickBot="1" x14ac:dyDescent="0.3">
      <c r="A52" s="175" t="s">
        <v>116</v>
      </c>
      <c r="B52" s="180">
        <v>0.1</v>
      </c>
      <c r="C52" s="182"/>
      <c r="D52" s="182"/>
      <c r="E52" s="182"/>
      <c r="F52" s="182"/>
    </row>
    <row r="53" spans="1:27" hidden="1" x14ac:dyDescent="0.25">
      <c r="A53" s="183"/>
      <c r="B53" s="184"/>
      <c r="C53" s="182"/>
      <c r="D53" s="182"/>
      <c r="E53" s="182"/>
      <c r="F53" s="182"/>
    </row>
    <row r="54" spans="1:27" hidden="1" x14ac:dyDescent="0.25">
      <c r="A54" s="163" t="s">
        <v>231</v>
      </c>
      <c r="B54" s="185">
        <v>246.85</v>
      </c>
      <c r="C54" s="182"/>
      <c r="D54" s="182"/>
      <c r="E54" s="182"/>
      <c r="F54" s="182"/>
    </row>
    <row r="55" spans="1:27" ht="16.5" hidden="1" thickBot="1" x14ac:dyDescent="0.3">
      <c r="A55" s="186" t="s">
        <v>232</v>
      </c>
      <c r="B55" s="187">
        <v>515240.19</v>
      </c>
      <c r="C55" s="182"/>
      <c r="D55" s="182"/>
      <c r="E55" s="182"/>
      <c r="F55" s="182"/>
    </row>
    <row r="56" spans="1:27" hidden="1" x14ac:dyDescent="0.25">
      <c r="A56" s="155" t="s">
        <v>233</v>
      </c>
      <c r="B56" s="188">
        <v>2</v>
      </c>
      <c r="C56" s="182"/>
      <c r="D56" s="182"/>
      <c r="E56" s="182"/>
      <c r="F56" s="182"/>
    </row>
    <row r="57" spans="1:27" hidden="1" x14ac:dyDescent="0.25">
      <c r="A57" s="163" t="s">
        <v>115</v>
      </c>
      <c r="B57" s="189">
        <v>8.8999999999999996E-2</v>
      </c>
      <c r="C57" s="182"/>
      <c r="D57" s="182"/>
      <c r="E57" s="182"/>
      <c r="F57" s="182"/>
    </row>
    <row r="58" spans="1:27" hidden="1" outlineLevel="1" x14ac:dyDescent="0.25">
      <c r="A58" s="163" t="s">
        <v>114</v>
      </c>
      <c r="B58" s="190">
        <v>8.8999999999999996E-2</v>
      </c>
      <c r="C58" s="182"/>
      <c r="D58" s="182"/>
      <c r="E58" s="182"/>
      <c r="F58" s="182"/>
    </row>
    <row r="59" spans="1:27" hidden="1" outlineLevel="1" x14ac:dyDescent="0.25">
      <c r="A59" s="163" t="s">
        <v>113</v>
      </c>
      <c r="B59" s="190">
        <v>0</v>
      </c>
      <c r="C59" s="182"/>
      <c r="D59" s="182"/>
      <c r="E59" s="182"/>
      <c r="F59" s="182"/>
    </row>
    <row r="60" spans="1:27" s="148" customFormat="1" hidden="1" x14ac:dyDescent="0.25">
      <c r="A60" s="163" t="s">
        <v>112</v>
      </c>
      <c r="B60" s="190">
        <v>0.11</v>
      </c>
      <c r="C60" s="182"/>
      <c r="D60" s="182"/>
      <c r="E60" s="182"/>
      <c r="F60" s="182"/>
      <c r="G60" s="140"/>
      <c r="H60" s="140"/>
      <c r="I60" s="140"/>
      <c r="J60" s="140"/>
      <c r="K60" s="140"/>
      <c r="L60" s="140"/>
      <c r="M60" s="140"/>
      <c r="N60" s="140"/>
      <c r="O60" s="140"/>
      <c r="P60" s="140"/>
      <c r="Q60" s="140"/>
      <c r="R60" s="140"/>
      <c r="S60" s="140"/>
      <c r="T60" s="140"/>
      <c r="U60" s="140"/>
      <c r="V60" s="140"/>
    </row>
    <row r="61" spans="1:27" hidden="1" x14ac:dyDescent="0.25">
      <c r="A61" s="163" t="s">
        <v>111</v>
      </c>
      <c r="B61" s="190">
        <f>1-B59</f>
        <v>1</v>
      </c>
      <c r="C61" s="182"/>
      <c r="D61" s="182"/>
      <c r="E61" s="182"/>
      <c r="F61" s="182"/>
    </row>
    <row r="62" spans="1:27" ht="16.5" hidden="1" thickBot="1" x14ac:dyDescent="0.3">
      <c r="A62" s="175" t="s">
        <v>234</v>
      </c>
      <c r="B62" s="191">
        <f>B61*B60+B59*B58*(1-B48)</f>
        <v>0.11</v>
      </c>
      <c r="C62" s="182"/>
      <c r="D62" s="182"/>
      <c r="E62" s="182"/>
      <c r="F62" s="182"/>
      <c r="W62" s="192"/>
      <c r="X62" s="192"/>
      <c r="Y62" s="192"/>
      <c r="Z62" s="192"/>
      <c r="AA62" s="192"/>
    </row>
    <row r="63" spans="1:27" hidden="1" x14ac:dyDescent="0.25">
      <c r="A63" s="193" t="s">
        <v>110</v>
      </c>
      <c r="B63" s="194">
        <v>1</v>
      </c>
      <c r="C63" s="194">
        <f>B63+1</f>
        <v>2</v>
      </c>
      <c r="D63" s="194">
        <f t="shared" ref="D63:P63" si="0">C63+1</f>
        <v>3</v>
      </c>
      <c r="E63" s="194">
        <f t="shared" si="0"/>
        <v>4</v>
      </c>
      <c r="F63" s="194">
        <f t="shared" si="0"/>
        <v>5</v>
      </c>
      <c r="G63" s="194">
        <f t="shared" si="0"/>
        <v>6</v>
      </c>
      <c r="H63" s="194">
        <f t="shared" si="0"/>
        <v>7</v>
      </c>
      <c r="I63" s="194">
        <f t="shared" si="0"/>
        <v>8</v>
      </c>
      <c r="J63" s="194">
        <f t="shared" si="0"/>
        <v>9</v>
      </c>
      <c r="K63" s="194">
        <f t="shared" si="0"/>
        <v>10</v>
      </c>
      <c r="L63" s="194">
        <f t="shared" si="0"/>
        <v>11</v>
      </c>
      <c r="M63" s="194">
        <f t="shared" si="0"/>
        <v>12</v>
      </c>
      <c r="N63" s="194">
        <f t="shared" si="0"/>
        <v>13</v>
      </c>
      <c r="O63" s="194">
        <f t="shared" si="0"/>
        <v>14</v>
      </c>
      <c r="P63" s="194">
        <f t="shared" si="0"/>
        <v>15</v>
      </c>
      <c r="Q63" s="194">
        <f>P63+1</f>
        <v>16</v>
      </c>
      <c r="R63" s="194">
        <f>Q63+1</f>
        <v>17</v>
      </c>
      <c r="S63" s="194">
        <f>R63+1</f>
        <v>18</v>
      </c>
      <c r="T63" s="194">
        <f>S63+1</f>
        <v>19</v>
      </c>
      <c r="U63" s="195">
        <f>T63+1</f>
        <v>20</v>
      </c>
      <c r="V63" s="148"/>
      <c r="W63" s="192"/>
      <c r="X63" s="192"/>
      <c r="Y63" s="192"/>
      <c r="Z63" s="192"/>
      <c r="AA63" s="192"/>
    </row>
    <row r="64" spans="1:27" hidden="1" x14ac:dyDescent="0.25">
      <c r="A64" s="196" t="s">
        <v>109</v>
      </c>
      <c r="B64" s="197">
        <v>0.04</v>
      </c>
      <c r="C64" s="197">
        <v>0.04</v>
      </c>
      <c r="D64" s="197">
        <v>0.04</v>
      </c>
      <c r="E64" s="197">
        <v>0.04</v>
      </c>
      <c r="F64" s="197">
        <v>0.04</v>
      </c>
      <c r="G64" s="197">
        <v>0.04</v>
      </c>
      <c r="H64" s="197">
        <v>0.04</v>
      </c>
      <c r="I64" s="197">
        <v>0.04</v>
      </c>
      <c r="J64" s="197">
        <v>0.04</v>
      </c>
      <c r="K64" s="197">
        <v>0.04</v>
      </c>
      <c r="L64" s="197">
        <v>0.04</v>
      </c>
      <c r="M64" s="197">
        <v>0.04</v>
      </c>
      <c r="N64" s="197">
        <v>0.04</v>
      </c>
      <c r="O64" s="197">
        <v>0.04</v>
      </c>
      <c r="P64" s="197">
        <v>0.04</v>
      </c>
      <c r="Q64" s="197">
        <v>0.04</v>
      </c>
      <c r="R64" s="197">
        <v>0.04</v>
      </c>
      <c r="S64" s="197">
        <v>0.04</v>
      </c>
      <c r="T64" s="197">
        <v>0.04</v>
      </c>
      <c r="U64" s="198">
        <v>0.04</v>
      </c>
      <c r="W64" s="192"/>
      <c r="X64" s="192"/>
      <c r="Y64" s="192"/>
      <c r="Z64" s="192"/>
      <c r="AA64" s="192"/>
    </row>
    <row r="65" spans="1:27" hidden="1" x14ac:dyDescent="0.25">
      <c r="A65" s="196" t="s">
        <v>108</v>
      </c>
      <c r="B65" s="197">
        <v>0.04</v>
      </c>
      <c r="C65" s="197">
        <f>(1+B65)*(1+C64)-1</f>
        <v>8.1600000000000117E-2</v>
      </c>
      <c r="D65" s="197">
        <f t="shared" ref="D65:U65" si="1">(1+C65)*(1+D64)-1</f>
        <v>0.12486400000000009</v>
      </c>
      <c r="E65" s="197">
        <f t="shared" si="1"/>
        <v>0.16985856000000021</v>
      </c>
      <c r="F65" s="197">
        <f t="shared" si="1"/>
        <v>0.21665290240000035</v>
      </c>
      <c r="G65" s="197">
        <f t="shared" si="1"/>
        <v>0.26531901849600037</v>
      </c>
      <c r="H65" s="197">
        <f t="shared" si="1"/>
        <v>0.31593177923584048</v>
      </c>
      <c r="I65" s="197">
        <f t="shared" si="1"/>
        <v>0.3685690504052741</v>
      </c>
      <c r="J65" s="197">
        <f t="shared" si="1"/>
        <v>0.42331181242148519</v>
      </c>
      <c r="K65" s="197">
        <f t="shared" si="1"/>
        <v>0.48024428491834459</v>
      </c>
      <c r="L65" s="197">
        <f t="shared" si="1"/>
        <v>0.53945405631507848</v>
      </c>
      <c r="M65" s="197">
        <f t="shared" si="1"/>
        <v>0.60103221856768174</v>
      </c>
      <c r="N65" s="197">
        <f t="shared" si="1"/>
        <v>0.66507350731038906</v>
      </c>
      <c r="O65" s="197">
        <f t="shared" si="1"/>
        <v>0.73167644760280459</v>
      </c>
      <c r="P65" s="197">
        <f t="shared" si="1"/>
        <v>0.80094350550691673</v>
      </c>
      <c r="Q65" s="197">
        <f t="shared" si="1"/>
        <v>0.87298124572719349</v>
      </c>
      <c r="R65" s="197">
        <f>(1+Q65)*(1+R64)-1</f>
        <v>0.94790049555628131</v>
      </c>
      <c r="S65" s="197">
        <f>(1+R65)*(1+S64)-1</f>
        <v>1.0258165153785326</v>
      </c>
      <c r="T65" s="197">
        <f t="shared" si="1"/>
        <v>1.1068491759936738</v>
      </c>
      <c r="U65" s="198">
        <f t="shared" si="1"/>
        <v>1.1911231430334208</v>
      </c>
      <c r="V65" s="192"/>
      <c r="W65" s="192"/>
      <c r="X65" s="192"/>
      <c r="Y65" s="192"/>
      <c r="Z65" s="192"/>
      <c r="AA65" s="192"/>
    </row>
    <row r="66" spans="1:27" ht="16.5" hidden="1" thickBot="1" x14ac:dyDescent="0.3">
      <c r="A66" s="199" t="s">
        <v>235</v>
      </c>
      <c r="B66" s="200">
        <v>0</v>
      </c>
      <c r="C66" s="201">
        <f>B123</f>
        <v>0</v>
      </c>
      <c r="D66" s="201">
        <f>$C$123*(1+D65)</f>
        <v>0</v>
      </c>
      <c r="E66" s="201">
        <f t="shared" ref="E66:U66" si="2">$D$123*(1+E65)</f>
        <v>0</v>
      </c>
      <c r="F66" s="201">
        <f t="shared" si="2"/>
        <v>0</v>
      </c>
      <c r="G66" s="201">
        <f t="shared" si="2"/>
        <v>0</v>
      </c>
      <c r="H66" s="201">
        <f t="shared" si="2"/>
        <v>0</v>
      </c>
      <c r="I66" s="201">
        <f t="shared" si="2"/>
        <v>0</v>
      </c>
      <c r="J66" s="201">
        <f t="shared" si="2"/>
        <v>0</v>
      </c>
      <c r="K66" s="201">
        <f t="shared" si="2"/>
        <v>0</v>
      </c>
      <c r="L66" s="201">
        <f t="shared" si="2"/>
        <v>0</v>
      </c>
      <c r="M66" s="201">
        <f t="shared" si="2"/>
        <v>0</v>
      </c>
      <c r="N66" s="201">
        <f t="shared" si="2"/>
        <v>0</v>
      </c>
      <c r="O66" s="201">
        <f t="shared" si="2"/>
        <v>0</v>
      </c>
      <c r="P66" s="201">
        <f t="shared" si="2"/>
        <v>0</v>
      </c>
      <c r="Q66" s="201">
        <f t="shared" si="2"/>
        <v>0</v>
      </c>
      <c r="R66" s="201">
        <f t="shared" si="2"/>
        <v>0</v>
      </c>
      <c r="S66" s="201">
        <f t="shared" si="2"/>
        <v>0</v>
      </c>
      <c r="T66" s="201">
        <f t="shared" si="2"/>
        <v>0</v>
      </c>
      <c r="U66" s="202">
        <f t="shared" si="2"/>
        <v>0</v>
      </c>
      <c r="V66" s="192"/>
      <c r="W66" s="192"/>
      <c r="X66" s="192"/>
      <c r="Y66" s="192"/>
      <c r="Z66" s="192"/>
      <c r="AA66" s="192"/>
    </row>
    <row r="67" spans="1:27" hidden="1" x14ac:dyDescent="0.25">
      <c r="Q67" s="192"/>
      <c r="R67" s="192"/>
      <c r="S67" s="192"/>
      <c r="T67" s="192"/>
      <c r="U67" s="192"/>
      <c r="V67" s="192"/>
      <c r="W67" s="192"/>
      <c r="X67" s="192"/>
      <c r="Y67" s="192"/>
      <c r="Z67" s="192"/>
      <c r="AA67" s="192"/>
    </row>
    <row r="68" spans="1:27" s="154" customFormat="1" hidden="1" x14ac:dyDescent="0.25">
      <c r="A68" s="203" t="s">
        <v>236</v>
      </c>
      <c r="B68" s="194">
        <f t="shared" ref="B68:P68" si="3">B63</f>
        <v>1</v>
      </c>
      <c r="C68" s="194">
        <f t="shared" si="3"/>
        <v>2</v>
      </c>
      <c r="D68" s="194">
        <f t="shared" si="3"/>
        <v>3</v>
      </c>
      <c r="E68" s="194">
        <f t="shared" si="3"/>
        <v>4</v>
      </c>
      <c r="F68" s="194">
        <f t="shared" si="3"/>
        <v>5</v>
      </c>
      <c r="G68" s="194">
        <f t="shared" si="3"/>
        <v>6</v>
      </c>
      <c r="H68" s="194">
        <f t="shared" si="3"/>
        <v>7</v>
      </c>
      <c r="I68" s="194">
        <f t="shared" si="3"/>
        <v>8</v>
      </c>
      <c r="J68" s="194">
        <f t="shared" si="3"/>
        <v>9</v>
      </c>
      <c r="K68" s="194">
        <f t="shared" si="3"/>
        <v>10</v>
      </c>
      <c r="L68" s="194">
        <f t="shared" si="3"/>
        <v>11</v>
      </c>
      <c r="M68" s="194">
        <f t="shared" si="3"/>
        <v>12</v>
      </c>
      <c r="N68" s="194">
        <f t="shared" si="3"/>
        <v>13</v>
      </c>
      <c r="O68" s="194">
        <f t="shared" si="3"/>
        <v>14</v>
      </c>
      <c r="P68" s="194">
        <f t="shared" si="3"/>
        <v>15</v>
      </c>
      <c r="Q68" s="194">
        <f>P68+1</f>
        <v>16</v>
      </c>
      <c r="R68" s="194">
        <f>Q68+1</f>
        <v>17</v>
      </c>
      <c r="S68" s="194">
        <f>R68+1</f>
        <v>18</v>
      </c>
      <c r="T68" s="194">
        <f>S68+1</f>
        <v>19</v>
      </c>
      <c r="U68" s="195">
        <f>T68+1</f>
        <v>20</v>
      </c>
      <c r="V68" s="192"/>
    </row>
    <row r="69" spans="1:27" s="148" customFormat="1" hidden="1" x14ac:dyDescent="0.25">
      <c r="A69" s="196" t="s">
        <v>107</v>
      </c>
      <c r="B69" s="204">
        <v>0</v>
      </c>
      <c r="C69" s="204">
        <f>B69+B70-B71</f>
        <v>0</v>
      </c>
      <c r="D69" s="204">
        <f t="shared" ref="D69:P69" si="4">C69+C70-C71</f>
        <v>0</v>
      </c>
      <c r="E69" s="204">
        <f t="shared" si="4"/>
        <v>0</v>
      </c>
      <c r="F69" s="204">
        <f t="shared" si="4"/>
        <v>0</v>
      </c>
      <c r="G69" s="204">
        <f t="shared" si="4"/>
        <v>0</v>
      </c>
      <c r="H69" s="204">
        <f t="shared" si="4"/>
        <v>0</v>
      </c>
      <c r="I69" s="204">
        <f t="shared" si="4"/>
        <v>0</v>
      </c>
      <c r="J69" s="204">
        <f t="shared" si="4"/>
        <v>0</v>
      </c>
      <c r="K69" s="204">
        <f t="shared" si="4"/>
        <v>0</v>
      </c>
      <c r="L69" s="204">
        <f t="shared" si="4"/>
        <v>0</v>
      </c>
      <c r="M69" s="204">
        <f t="shared" si="4"/>
        <v>0</v>
      </c>
      <c r="N69" s="204">
        <f t="shared" si="4"/>
        <v>0</v>
      </c>
      <c r="O69" s="204">
        <f t="shared" si="4"/>
        <v>0</v>
      </c>
      <c r="P69" s="204">
        <f t="shared" si="4"/>
        <v>0</v>
      </c>
      <c r="Q69" s="204">
        <f>P69+P70-P71</f>
        <v>0</v>
      </c>
      <c r="R69" s="204">
        <f>Q69+Q70-Q71</f>
        <v>0</v>
      </c>
      <c r="S69" s="204">
        <f>R69+R70-R71</f>
        <v>0</v>
      </c>
      <c r="T69" s="204">
        <f>S69+S70-S71</f>
        <v>0</v>
      </c>
      <c r="U69" s="205">
        <f>T69+T70-T71</f>
        <v>0</v>
      </c>
      <c r="V69" s="192"/>
    </row>
    <row r="70" spans="1:27" ht="15" hidden="1" customHeight="1" x14ac:dyDescent="0.25">
      <c r="A70" s="196" t="s">
        <v>106</v>
      </c>
      <c r="B70" s="204">
        <f>B18*B31*B59*1.18</f>
        <v>0</v>
      </c>
      <c r="C70" s="204">
        <v>0</v>
      </c>
      <c r="D70" s="204">
        <v>0</v>
      </c>
      <c r="E70" s="204">
        <v>0</v>
      </c>
      <c r="F70" s="204">
        <v>0</v>
      </c>
      <c r="G70" s="204">
        <v>0</v>
      </c>
      <c r="H70" s="204">
        <v>0</v>
      </c>
      <c r="I70" s="204">
        <v>0</v>
      </c>
      <c r="J70" s="204">
        <v>0</v>
      </c>
      <c r="K70" s="204">
        <v>0</v>
      </c>
      <c r="L70" s="204">
        <v>0</v>
      </c>
      <c r="M70" s="204">
        <v>0</v>
      </c>
      <c r="N70" s="204">
        <v>0</v>
      </c>
      <c r="O70" s="204">
        <v>0</v>
      </c>
      <c r="P70" s="204">
        <v>0</v>
      </c>
      <c r="Q70" s="204">
        <v>0</v>
      </c>
      <c r="R70" s="204">
        <v>0</v>
      </c>
      <c r="S70" s="204">
        <v>0</v>
      </c>
      <c r="T70" s="204">
        <v>0</v>
      </c>
      <c r="U70" s="205">
        <v>0</v>
      </c>
      <c r="V70" s="192"/>
    </row>
    <row r="71" spans="1:27" hidden="1" outlineLevel="1" x14ac:dyDescent="0.25">
      <c r="A71" s="196" t="s">
        <v>105</v>
      </c>
      <c r="B71" s="204">
        <f>$B$70/$B$56</f>
        <v>0</v>
      </c>
      <c r="C71" s="204">
        <f t="shared" ref="C71:U71" si="5">IF(ROUND(C69,1)=0,0,B71+C70/$B$52)</f>
        <v>0</v>
      </c>
      <c r="D71" s="204">
        <f t="shared" si="5"/>
        <v>0</v>
      </c>
      <c r="E71" s="204">
        <f t="shared" si="5"/>
        <v>0</v>
      </c>
      <c r="F71" s="204">
        <f t="shared" si="5"/>
        <v>0</v>
      </c>
      <c r="G71" s="204">
        <f t="shared" si="5"/>
        <v>0</v>
      </c>
      <c r="H71" s="204">
        <f t="shared" si="5"/>
        <v>0</v>
      </c>
      <c r="I71" s="204">
        <f t="shared" si="5"/>
        <v>0</v>
      </c>
      <c r="J71" s="204">
        <f t="shared" si="5"/>
        <v>0</v>
      </c>
      <c r="K71" s="204">
        <f t="shared" si="5"/>
        <v>0</v>
      </c>
      <c r="L71" s="204">
        <f t="shared" si="5"/>
        <v>0</v>
      </c>
      <c r="M71" s="204">
        <f t="shared" si="5"/>
        <v>0</v>
      </c>
      <c r="N71" s="204">
        <f t="shared" si="5"/>
        <v>0</v>
      </c>
      <c r="O71" s="204">
        <f t="shared" si="5"/>
        <v>0</v>
      </c>
      <c r="P71" s="204">
        <f t="shared" si="5"/>
        <v>0</v>
      </c>
      <c r="Q71" s="204">
        <f t="shared" si="5"/>
        <v>0</v>
      </c>
      <c r="R71" s="204">
        <f t="shared" si="5"/>
        <v>0</v>
      </c>
      <c r="S71" s="204">
        <f t="shared" si="5"/>
        <v>0</v>
      </c>
      <c r="T71" s="204">
        <f t="shared" si="5"/>
        <v>0</v>
      </c>
      <c r="U71" s="205">
        <f t="shared" si="5"/>
        <v>0</v>
      </c>
      <c r="V71" s="154"/>
    </row>
    <row r="72" spans="1:27" ht="16.5" hidden="1" outlineLevel="1" thickBot="1" x14ac:dyDescent="0.3">
      <c r="A72" s="199" t="s">
        <v>104</v>
      </c>
      <c r="B72" s="206">
        <f t="shared" ref="B72:U72" si="6">AVERAGE(SUM(B69:B70),(SUM(B69:B70)-B71))*$B$58</f>
        <v>0</v>
      </c>
      <c r="C72" s="206">
        <f t="shared" si="6"/>
        <v>0</v>
      </c>
      <c r="D72" s="206">
        <f t="shared" si="6"/>
        <v>0</v>
      </c>
      <c r="E72" s="206">
        <f t="shared" si="6"/>
        <v>0</v>
      </c>
      <c r="F72" s="206">
        <f t="shared" si="6"/>
        <v>0</v>
      </c>
      <c r="G72" s="206">
        <f t="shared" si="6"/>
        <v>0</v>
      </c>
      <c r="H72" s="206">
        <f t="shared" si="6"/>
        <v>0</v>
      </c>
      <c r="I72" s="206">
        <f t="shared" si="6"/>
        <v>0</v>
      </c>
      <c r="J72" s="206">
        <f t="shared" si="6"/>
        <v>0</v>
      </c>
      <c r="K72" s="206">
        <f t="shared" si="6"/>
        <v>0</v>
      </c>
      <c r="L72" s="206">
        <f t="shared" si="6"/>
        <v>0</v>
      </c>
      <c r="M72" s="206">
        <f t="shared" si="6"/>
        <v>0</v>
      </c>
      <c r="N72" s="206">
        <f t="shared" si="6"/>
        <v>0</v>
      </c>
      <c r="O72" s="206">
        <f t="shared" si="6"/>
        <v>0</v>
      </c>
      <c r="P72" s="206">
        <f t="shared" si="6"/>
        <v>0</v>
      </c>
      <c r="Q72" s="206">
        <f t="shared" si="6"/>
        <v>0</v>
      </c>
      <c r="R72" s="206">
        <f t="shared" si="6"/>
        <v>0</v>
      </c>
      <c r="S72" s="206">
        <f t="shared" si="6"/>
        <v>0</v>
      </c>
      <c r="T72" s="206">
        <f t="shared" si="6"/>
        <v>0</v>
      </c>
      <c r="U72" s="207">
        <f t="shared" si="6"/>
        <v>0</v>
      </c>
      <c r="V72" s="148"/>
    </row>
    <row r="73" spans="1:27" hidden="1" outlineLevel="1" x14ac:dyDescent="0.25">
      <c r="A73" s="154"/>
      <c r="B73" s="208"/>
      <c r="C73" s="208"/>
      <c r="D73" s="208"/>
      <c r="E73" s="208"/>
      <c r="F73" s="208"/>
      <c r="G73" s="208"/>
      <c r="H73" s="208"/>
      <c r="I73" s="208"/>
      <c r="J73" s="208"/>
      <c r="K73" s="208"/>
      <c r="L73" s="208"/>
      <c r="M73" s="208"/>
      <c r="N73" s="208"/>
      <c r="O73" s="208"/>
      <c r="P73" s="192"/>
      <c r="Q73" s="148"/>
    </row>
    <row r="74" spans="1:27" ht="16.5" hidden="1" customHeight="1" outlineLevel="1" x14ac:dyDescent="0.25">
      <c r="A74" s="203" t="s">
        <v>237</v>
      </c>
      <c r="B74" s="194">
        <f t="shared" ref="B74:P74" si="7">B63</f>
        <v>1</v>
      </c>
      <c r="C74" s="194">
        <f t="shared" si="7"/>
        <v>2</v>
      </c>
      <c r="D74" s="194">
        <f t="shared" si="7"/>
        <v>3</v>
      </c>
      <c r="E74" s="194">
        <f t="shared" si="7"/>
        <v>4</v>
      </c>
      <c r="F74" s="194">
        <f t="shared" si="7"/>
        <v>5</v>
      </c>
      <c r="G74" s="194">
        <f t="shared" si="7"/>
        <v>6</v>
      </c>
      <c r="H74" s="194">
        <f t="shared" si="7"/>
        <v>7</v>
      </c>
      <c r="I74" s="194">
        <f t="shared" si="7"/>
        <v>8</v>
      </c>
      <c r="J74" s="194">
        <f t="shared" si="7"/>
        <v>9</v>
      </c>
      <c r="K74" s="194">
        <f t="shared" si="7"/>
        <v>10</v>
      </c>
      <c r="L74" s="194">
        <f t="shared" si="7"/>
        <v>11</v>
      </c>
      <c r="M74" s="194">
        <f t="shared" si="7"/>
        <v>12</v>
      </c>
      <c r="N74" s="194">
        <f t="shared" si="7"/>
        <v>13</v>
      </c>
      <c r="O74" s="194">
        <f t="shared" si="7"/>
        <v>14</v>
      </c>
      <c r="P74" s="194">
        <f t="shared" si="7"/>
        <v>15</v>
      </c>
      <c r="Q74" s="209">
        <f>P74+1</f>
        <v>16</v>
      </c>
      <c r="R74" s="194">
        <f>Q74+1</f>
        <v>17</v>
      </c>
      <c r="S74" s="194">
        <f>R74+1</f>
        <v>18</v>
      </c>
      <c r="T74" s="194">
        <f>S74+1</f>
        <v>19</v>
      </c>
      <c r="U74" s="195">
        <f>T74+1</f>
        <v>20</v>
      </c>
    </row>
    <row r="75" spans="1:27" ht="16.5" hidden="1" customHeight="1" outlineLevel="1" x14ac:dyDescent="0.25">
      <c r="A75" s="210" t="s">
        <v>103</v>
      </c>
      <c r="B75" s="211">
        <f t="shared" ref="B75:O75" si="8">B66*$B$31</f>
        <v>0</v>
      </c>
      <c r="C75" s="211">
        <f t="shared" si="8"/>
        <v>0</v>
      </c>
      <c r="D75" s="211">
        <f t="shared" si="8"/>
        <v>0</v>
      </c>
      <c r="E75" s="211">
        <f t="shared" si="8"/>
        <v>0</v>
      </c>
      <c r="F75" s="211">
        <f t="shared" si="8"/>
        <v>0</v>
      </c>
      <c r="G75" s="211">
        <f t="shared" si="8"/>
        <v>0</v>
      </c>
      <c r="H75" s="211">
        <f t="shared" si="8"/>
        <v>0</v>
      </c>
      <c r="I75" s="211">
        <f t="shared" si="8"/>
        <v>0</v>
      </c>
      <c r="J75" s="211">
        <f t="shared" si="8"/>
        <v>0</v>
      </c>
      <c r="K75" s="211">
        <f t="shared" si="8"/>
        <v>0</v>
      </c>
      <c r="L75" s="211">
        <f t="shared" si="8"/>
        <v>0</v>
      </c>
      <c r="M75" s="211">
        <f t="shared" si="8"/>
        <v>0</v>
      </c>
      <c r="N75" s="211">
        <f t="shared" si="8"/>
        <v>0</v>
      </c>
      <c r="O75" s="211">
        <f t="shared" si="8"/>
        <v>0</v>
      </c>
      <c r="P75" s="212"/>
      <c r="Q75" s="213"/>
      <c r="R75" s="213"/>
      <c r="S75" s="213"/>
      <c r="T75" s="213"/>
      <c r="U75" s="214"/>
    </row>
    <row r="76" spans="1:27" ht="16.5" customHeight="1" outlineLevel="1" x14ac:dyDescent="0.25">
      <c r="A76" s="215" t="s">
        <v>102</v>
      </c>
      <c r="B76" s="216">
        <f t="shared" ref="B76:U76" si="9">SUM(B77:B84)</f>
        <v>0</v>
      </c>
      <c r="C76" s="216">
        <f t="shared" si="9"/>
        <v>0</v>
      </c>
      <c r="D76" s="216">
        <f t="shared" si="9"/>
        <v>0</v>
      </c>
      <c r="E76" s="216">
        <f t="shared" si="9"/>
        <v>0</v>
      </c>
      <c r="F76" s="216">
        <f t="shared" si="9"/>
        <v>0</v>
      </c>
      <c r="G76" s="216">
        <f t="shared" si="9"/>
        <v>0</v>
      </c>
      <c r="H76" s="216">
        <f t="shared" si="9"/>
        <v>0</v>
      </c>
      <c r="I76" s="216">
        <f t="shared" si="9"/>
        <v>0</v>
      </c>
      <c r="J76" s="216">
        <f t="shared" si="9"/>
        <v>0</v>
      </c>
      <c r="K76" s="216">
        <f t="shared" si="9"/>
        <v>0</v>
      </c>
      <c r="L76" s="216">
        <f t="shared" si="9"/>
        <v>0</v>
      </c>
      <c r="M76" s="216">
        <f t="shared" si="9"/>
        <v>0</v>
      </c>
      <c r="N76" s="216">
        <f t="shared" si="9"/>
        <v>0</v>
      </c>
      <c r="O76" s="216">
        <f t="shared" si="9"/>
        <v>0</v>
      </c>
      <c r="P76" s="216">
        <f t="shared" si="9"/>
        <v>0</v>
      </c>
      <c r="Q76" s="216">
        <f t="shared" si="9"/>
        <v>0</v>
      </c>
      <c r="R76" s="216">
        <f t="shared" si="9"/>
        <v>0</v>
      </c>
      <c r="S76" s="216">
        <f t="shared" si="9"/>
        <v>0</v>
      </c>
      <c r="T76" s="216">
        <f t="shared" si="9"/>
        <v>0</v>
      </c>
      <c r="U76" s="217">
        <f t="shared" si="9"/>
        <v>0</v>
      </c>
    </row>
    <row r="77" spans="1:27" hidden="1" outlineLevel="1" x14ac:dyDescent="0.25">
      <c r="A77" s="218" t="str">
        <f>A32</f>
        <v>Затраты на текущий ремонт ТП (строит.часть), т.руб. без НДС</v>
      </c>
      <c r="B77" s="219">
        <f t="shared" ref="B77:U77" si="10">-IF(B$63/$B$34-INT(B63/$B$34)&lt;&gt;0,0,$B$32*(1+B$65)*$B$31)</f>
        <v>0</v>
      </c>
      <c r="C77" s="219">
        <f t="shared" si="10"/>
        <v>0</v>
      </c>
      <c r="D77" s="219">
        <f t="shared" si="10"/>
        <v>0</v>
      </c>
      <c r="E77" s="219">
        <f t="shared" si="10"/>
        <v>0</v>
      </c>
      <c r="F77" s="219">
        <f t="shared" si="10"/>
        <v>0</v>
      </c>
      <c r="G77" s="219">
        <f t="shared" si="10"/>
        <v>0</v>
      </c>
      <c r="H77" s="219">
        <f t="shared" si="10"/>
        <v>0</v>
      </c>
      <c r="I77" s="219">
        <f t="shared" si="10"/>
        <v>0</v>
      </c>
      <c r="J77" s="219">
        <f t="shared" si="10"/>
        <v>0</v>
      </c>
      <c r="K77" s="219">
        <f t="shared" si="10"/>
        <v>0</v>
      </c>
      <c r="L77" s="219">
        <f t="shared" si="10"/>
        <v>0</v>
      </c>
      <c r="M77" s="219">
        <f t="shared" si="10"/>
        <v>0</v>
      </c>
      <c r="N77" s="219">
        <f t="shared" si="10"/>
        <v>0</v>
      </c>
      <c r="O77" s="219">
        <f t="shared" si="10"/>
        <v>0</v>
      </c>
      <c r="P77" s="219">
        <f t="shared" si="10"/>
        <v>0</v>
      </c>
      <c r="Q77" s="219">
        <f t="shared" si="10"/>
        <v>0</v>
      </c>
      <c r="R77" s="219">
        <f t="shared" si="10"/>
        <v>0</v>
      </c>
      <c r="S77" s="219">
        <f t="shared" si="10"/>
        <v>0</v>
      </c>
      <c r="T77" s="219">
        <f t="shared" si="10"/>
        <v>0</v>
      </c>
      <c r="U77" s="220">
        <f t="shared" si="10"/>
        <v>0</v>
      </c>
    </row>
    <row r="78" spans="1:27" hidden="1" outlineLevel="1" x14ac:dyDescent="0.25">
      <c r="A78" s="218" t="str">
        <f>A38</f>
        <v>Затраты на капитальный ремонт ТП (строит.часть), т.руб. без НДС</v>
      </c>
      <c r="B78" s="219">
        <f t="shared" ref="B78:U78" si="11">-IF(B$63/$B$40-INT(B63/$B$40)&lt;&gt;0,0,$B$38*(1+B$65)*$B$31)</f>
        <v>0</v>
      </c>
      <c r="C78" s="219">
        <f t="shared" si="11"/>
        <v>0</v>
      </c>
      <c r="D78" s="219">
        <f t="shared" si="11"/>
        <v>0</v>
      </c>
      <c r="E78" s="219">
        <f t="shared" si="11"/>
        <v>0</v>
      </c>
      <c r="F78" s="219">
        <f t="shared" si="11"/>
        <v>0</v>
      </c>
      <c r="G78" s="219">
        <f t="shared" si="11"/>
        <v>0</v>
      </c>
      <c r="H78" s="219">
        <f t="shared" si="11"/>
        <v>0</v>
      </c>
      <c r="I78" s="219">
        <f t="shared" si="11"/>
        <v>0</v>
      </c>
      <c r="J78" s="219">
        <f t="shared" si="11"/>
        <v>0</v>
      </c>
      <c r="K78" s="219">
        <f t="shared" si="11"/>
        <v>0</v>
      </c>
      <c r="L78" s="219">
        <f t="shared" si="11"/>
        <v>0</v>
      </c>
      <c r="M78" s="219">
        <f t="shared" si="11"/>
        <v>0</v>
      </c>
      <c r="N78" s="219">
        <f t="shared" si="11"/>
        <v>0</v>
      </c>
      <c r="O78" s="219">
        <f t="shared" si="11"/>
        <v>0</v>
      </c>
      <c r="P78" s="219">
        <f t="shared" si="11"/>
        <v>0</v>
      </c>
      <c r="Q78" s="219">
        <f t="shared" si="11"/>
        <v>0</v>
      </c>
      <c r="R78" s="219">
        <f t="shared" si="11"/>
        <v>0</v>
      </c>
      <c r="S78" s="219">
        <f t="shared" si="11"/>
        <v>0</v>
      </c>
      <c r="T78" s="219">
        <f t="shared" si="11"/>
        <v>0</v>
      </c>
      <c r="U78" s="220">
        <f t="shared" si="11"/>
        <v>0</v>
      </c>
    </row>
    <row r="79" spans="1:27" hidden="1" x14ac:dyDescent="0.25">
      <c r="A79" s="218" t="str">
        <f>A44</f>
        <v>Затраты на капитальный ремонт КЛ т.руб. без НДС</v>
      </c>
      <c r="B79" s="219">
        <f t="shared" ref="B79:U79" si="12">-IF(B$63/$B$47-INT(B63/$B$47)&lt;&gt;0,0,$B$44*(1+B$65)*$B$45)</f>
        <v>0</v>
      </c>
      <c r="C79" s="219">
        <f t="shared" si="12"/>
        <v>0</v>
      </c>
      <c r="D79" s="219">
        <f t="shared" si="12"/>
        <v>0</v>
      </c>
      <c r="E79" s="219">
        <f t="shared" si="12"/>
        <v>0</v>
      </c>
      <c r="F79" s="219">
        <f t="shared" si="12"/>
        <v>0</v>
      </c>
      <c r="G79" s="219">
        <f t="shared" si="12"/>
        <v>0</v>
      </c>
      <c r="H79" s="219">
        <f t="shared" si="12"/>
        <v>0</v>
      </c>
      <c r="I79" s="219">
        <f t="shared" si="12"/>
        <v>0</v>
      </c>
      <c r="J79" s="219">
        <f t="shared" si="12"/>
        <v>0</v>
      </c>
      <c r="K79" s="219">
        <f t="shared" si="12"/>
        <v>0</v>
      </c>
      <c r="L79" s="219">
        <f t="shared" si="12"/>
        <v>0</v>
      </c>
      <c r="M79" s="219">
        <f t="shared" si="12"/>
        <v>0</v>
      </c>
      <c r="N79" s="219">
        <f t="shared" si="12"/>
        <v>0</v>
      </c>
      <c r="O79" s="219">
        <f t="shared" si="12"/>
        <v>0</v>
      </c>
      <c r="P79" s="219">
        <f t="shared" si="12"/>
        <v>0</v>
      </c>
      <c r="Q79" s="219">
        <f t="shared" si="12"/>
        <v>0</v>
      </c>
      <c r="R79" s="219">
        <f t="shared" si="12"/>
        <v>0</v>
      </c>
      <c r="S79" s="219">
        <f t="shared" si="12"/>
        <v>0</v>
      </c>
      <c r="T79" s="219">
        <f t="shared" si="12"/>
        <v>0</v>
      </c>
      <c r="U79" s="220">
        <f t="shared" si="12"/>
        <v>0</v>
      </c>
    </row>
    <row r="80" spans="1:27" s="148" customFormat="1" hidden="1" x14ac:dyDescent="0.25">
      <c r="A80" s="218" t="str">
        <f>A35</f>
        <v>Затраты на текущий ремонт ТП (оборудование), т.руб. без НДС</v>
      </c>
      <c r="B80" s="219">
        <f>-IF(B$63/$B$37-INT(B63/$B$37)&lt;&gt;0,0,$B$35*(1+B$65)*$B$31)</f>
        <v>0</v>
      </c>
      <c r="C80" s="219">
        <f t="shared" ref="C80:U80" si="13">-IF(C$63/$B$37-INT(C63/$B$37)&lt;&gt;0,0,$B$35*(1+C$65)*$B$31)</f>
        <v>0</v>
      </c>
      <c r="D80" s="219">
        <f t="shared" si="13"/>
        <v>0</v>
      </c>
      <c r="E80" s="219">
        <f t="shared" si="13"/>
        <v>0</v>
      </c>
      <c r="F80" s="219">
        <f t="shared" si="13"/>
        <v>0</v>
      </c>
      <c r="G80" s="219">
        <f t="shared" si="13"/>
        <v>0</v>
      </c>
      <c r="H80" s="219">
        <f t="shared" si="13"/>
        <v>0</v>
      </c>
      <c r="I80" s="219">
        <f t="shared" si="13"/>
        <v>0</v>
      </c>
      <c r="J80" s="219">
        <f t="shared" si="13"/>
        <v>0</v>
      </c>
      <c r="K80" s="219">
        <f t="shared" si="13"/>
        <v>0</v>
      </c>
      <c r="L80" s="219">
        <f t="shared" si="13"/>
        <v>0</v>
      </c>
      <c r="M80" s="219">
        <f t="shared" si="13"/>
        <v>0</v>
      </c>
      <c r="N80" s="219">
        <f t="shared" si="13"/>
        <v>0</v>
      </c>
      <c r="O80" s="219">
        <f t="shared" si="13"/>
        <v>0</v>
      </c>
      <c r="P80" s="219">
        <f t="shared" si="13"/>
        <v>0</v>
      </c>
      <c r="Q80" s="219">
        <f t="shared" si="13"/>
        <v>0</v>
      </c>
      <c r="R80" s="219">
        <f t="shared" si="13"/>
        <v>0</v>
      </c>
      <c r="S80" s="219">
        <f t="shared" si="13"/>
        <v>0</v>
      </c>
      <c r="T80" s="219">
        <f t="shared" si="13"/>
        <v>0</v>
      </c>
      <c r="U80" s="220">
        <f t="shared" si="13"/>
        <v>0</v>
      </c>
      <c r="V80" s="140"/>
    </row>
    <row r="81" spans="1:27" hidden="1" x14ac:dyDescent="0.25">
      <c r="A81" s="218" t="str">
        <f>A41</f>
        <v>Затраты на капитальный ремонт ТП (оборудование), т.руб. без НДС</v>
      </c>
      <c r="B81" s="219">
        <f>-IF(B$63/$B$42-INT(B63/$B$42)&lt;&gt;0,0,$B$41*(1+B$65)*$B$31)</f>
        <v>0</v>
      </c>
      <c r="C81" s="219">
        <f t="shared" ref="C81:U81" si="14">-IF(C$63/$B$42-INT(C63/$B$42)&lt;&gt;0,0,$B$41*(1+C$65)*$B$31)</f>
        <v>0</v>
      </c>
      <c r="D81" s="219">
        <f t="shared" si="14"/>
        <v>0</v>
      </c>
      <c r="E81" s="219">
        <f t="shared" si="14"/>
        <v>0</v>
      </c>
      <c r="F81" s="219">
        <f t="shared" si="14"/>
        <v>0</v>
      </c>
      <c r="G81" s="219">
        <f t="shared" si="14"/>
        <v>0</v>
      </c>
      <c r="H81" s="219">
        <f t="shared" si="14"/>
        <v>0</v>
      </c>
      <c r="I81" s="219">
        <f t="shared" si="14"/>
        <v>0</v>
      </c>
      <c r="J81" s="219">
        <f t="shared" si="14"/>
        <v>0</v>
      </c>
      <c r="K81" s="219">
        <f t="shared" si="14"/>
        <v>0</v>
      </c>
      <c r="L81" s="219">
        <f t="shared" si="14"/>
        <v>0</v>
      </c>
      <c r="M81" s="219">
        <f t="shared" si="14"/>
        <v>0</v>
      </c>
      <c r="N81" s="219">
        <f t="shared" si="14"/>
        <v>0</v>
      </c>
      <c r="O81" s="219">
        <f t="shared" si="14"/>
        <v>0</v>
      </c>
      <c r="P81" s="219">
        <f t="shared" si="14"/>
        <v>0</v>
      </c>
      <c r="Q81" s="219">
        <f t="shared" si="14"/>
        <v>0</v>
      </c>
      <c r="R81" s="219">
        <f t="shared" si="14"/>
        <v>0</v>
      </c>
      <c r="S81" s="219">
        <f t="shared" si="14"/>
        <v>0</v>
      </c>
      <c r="T81" s="219">
        <f t="shared" si="14"/>
        <v>0</v>
      </c>
      <c r="U81" s="220">
        <f t="shared" si="14"/>
        <v>0</v>
      </c>
    </row>
    <row r="82" spans="1:27" s="148" customFormat="1" hidden="1" x14ac:dyDescent="0.25">
      <c r="A82" s="218" t="s">
        <v>238</v>
      </c>
      <c r="B82" s="219"/>
      <c r="C82" s="219">
        <f>-$B$49</f>
        <v>0</v>
      </c>
      <c r="D82" s="219">
        <f t="shared" ref="D82:U82" si="15">-$B$49*(1+D65)</f>
        <v>0</v>
      </c>
      <c r="E82" s="219">
        <f t="shared" si="15"/>
        <v>0</v>
      </c>
      <c r="F82" s="219">
        <f t="shared" si="15"/>
        <v>0</v>
      </c>
      <c r="G82" s="219">
        <f t="shared" si="15"/>
        <v>0</v>
      </c>
      <c r="H82" s="219">
        <f t="shared" si="15"/>
        <v>0</v>
      </c>
      <c r="I82" s="219">
        <f t="shared" si="15"/>
        <v>0</v>
      </c>
      <c r="J82" s="219">
        <f t="shared" si="15"/>
        <v>0</v>
      </c>
      <c r="K82" s="219">
        <f t="shared" si="15"/>
        <v>0</v>
      </c>
      <c r="L82" s="219">
        <f t="shared" si="15"/>
        <v>0</v>
      </c>
      <c r="M82" s="219">
        <f t="shared" si="15"/>
        <v>0</v>
      </c>
      <c r="N82" s="219">
        <f t="shared" si="15"/>
        <v>0</v>
      </c>
      <c r="O82" s="219">
        <f t="shared" si="15"/>
        <v>0</v>
      </c>
      <c r="P82" s="219">
        <f t="shared" si="15"/>
        <v>0</v>
      </c>
      <c r="Q82" s="219">
        <f t="shared" si="15"/>
        <v>0</v>
      </c>
      <c r="R82" s="219">
        <f t="shared" si="15"/>
        <v>0</v>
      </c>
      <c r="S82" s="219">
        <f t="shared" si="15"/>
        <v>0</v>
      </c>
      <c r="T82" s="219">
        <f t="shared" si="15"/>
        <v>0</v>
      </c>
      <c r="U82" s="220">
        <f t="shared" si="15"/>
        <v>0</v>
      </c>
      <c r="V82" s="140"/>
    </row>
    <row r="83" spans="1:27" s="148" customFormat="1" hidden="1" x14ac:dyDescent="0.25">
      <c r="A83" s="218" t="s">
        <v>239</v>
      </c>
      <c r="B83" s="219"/>
      <c r="C83" s="219">
        <f t="shared" ref="C83:U83" si="16">-$B$50*(1+C65)*$B$31</f>
        <v>0</v>
      </c>
      <c r="D83" s="219">
        <f t="shared" si="16"/>
        <v>0</v>
      </c>
      <c r="E83" s="219">
        <f t="shared" si="16"/>
        <v>0</v>
      </c>
      <c r="F83" s="219">
        <f t="shared" si="16"/>
        <v>0</v>
      </c>
      <c r="G83" s="219">
        <f t="shared" si="16"/>
        <v>0</v>
      </c>
      <c r="H83" s="219">
        <f t="shared" si="16"/>
        <v>0</v>
      </c>
      <c r="I83" s="219">
        <f t="shared" si="16"/>
        <v>0</v>
      </c>
      <c r="J83" s="219">
        <f t="shared" si="16"/>
        <v>0</v>
      </c>
      <c r="K83" s="219">
        <f t="shared" si="16"/>
        <v>0</v>
      </c>
      <c r="L83" s="219">
        <f t="shared" si="16"/>
        <v>0</v>
      </c>
      <c r="M83" s="219">
        <f t="shared" si="16"/>
        <v>0</v>
      </c>
      <c r="N83" s="219">
        <f t="shared" si="16"/>
        <v>0</v>
      </c>
      <c r="O83" s="219">
        <f t="shared" si="16"/>
        <v>0</v>
      </c>
      <c r="P83" s="219">
        <f t="shared" si="16"/>
        <v>0</v>
      </c>
      <c r="Q83" s="219">
        <f t="shared" si="16"/>
        <v>0</v>
      </c>
      <c r="R83" s="219">
        <f t="shared" si="16"/>
        <v>0</v>
      </c>
      <c r="S83" s="219">
        <f t="shared" si="16"/>
        <v>0</v>
      </c>
      <c r="T83" s="219">
        <f t="shared" si="16"/>
        <v>0</v>
      </c>
      <c r="U83" s="220">
        <f t="shared" si="16"/>
        <v>0</v>
      </c>
    </row>
    <row r="84" spans="1:27" ht="31.5" hidden="1" x14ac:dyDescent="0.25">
      <c r="A84" s="221" t="s">
        <v>240</v>
      </c>
      <c r="B84" s="219"/>
      <c r="C84" s="219">
        <f t="shared" ref="C84:U84" si="17">-$B$51*(1+C65)*$B$31</f>
        <v>0</v>
      </c>
      <c r="D84" s="219">
        <f t="shared" si="17"/>
        <v>0</v>
      </c>
      <c r="E84" s="219">
        <f t="shared" si="17"/>
        <v>0</v>
      </c>
      <c r="F84" s="219">
        <f t="shared" si="17"/>
        <v>0</v>
      </c>
      <c r="G84" s="219">
        <f t="shared" si="17"/>
        <v>0</v>
      </c>
      <c r="H84" s="219">
        <f t="shared" si="17"/>
        <v>0</v>
      </c>
      <c r="I84" s="219">
        <f t="shared" si="17"/>
        <v>0</v>
      </c>
      <c r="J84" s="219">
        <f t="shared" si="17"/>
        <v>0</v>
      </c>
      <c r="K84" s="219">
        <f t="shared" si="17"/>
        <v>0</v>
      </c>
      <c r="L84" s="219">
        <f t="shared" si="17"/>
        <v>0</v>
      </c>
      <c r="M84" s="219">
        <f t="shared" si="17"/>
        <v>0</v>
      </c>
      <c r="N84" s="219">
        <f t="shared" si="17"/>
        <v>0</v>
      </c>
      <c r="O84" s="219">
        <f t="shared" si="17"/>
        <v>0</v>
      </c>
      <c r="P84" s="219">
        <f t="shared" si="17"/>
        <v>0</v>
      </c>
      <c r="Q84" s="219">
        <f t="shared" si="17"/>
        <v>0</v>
      </c>
      <c r="R84" s="219">
        <f t="shared" si="17"/>
        <v>0</v>
      </c>
      <c r="S84" s="219">
        <f t="shared" si="17"/>
        <v>0</v>
      </c>
      <c r="T84" s="219">
        <f t="shared" si="17"/>
        <v>0</v>
      </c>
      <c r="U84" s="220">
        <f t="shared" si="17"/>
        <v>0</v>
      </c>
    </row>
    <row r="85" spans="1:27" s="148" customFormat="1" hidden="1" x14ac:dyDescent="0.25">
      <c r="A85" s="218" t="s">
        <v>101</v>
      </c>
      <c r="B85" s="219"/>
      <c r="C85" s="219"/>
      <c r="D85" s="219"/>
      <c r="E85" s="219"/>
      <c r="F85" s="219"/>
      <c r="G85" s="219"/>
      <c r="H85" s="219"/>
      <c r="I85" s="219"/>
      <c r="J85" s="219"/>
      <c r="K85" s="219"/>
      <c r="L85" s="219"/>
      <c r="M85" s="219"/>
      <c r="N85" s="219"/>
      <c r="O85" s="219"/>
      <c r="P85" s="219"/>
      <c r="Q85" s="219"/>
      <c r="R85" s="219"/>
      <c r="S85" s="219"/>
      <c r="T85" s="219"/>
      <c r="U85" s="220"/>
    </row>
    <row r="86" spans="1:27" x14ac:dyDescent="0.25">
      <c r="A86" s="222" t="s">
        <v>241</v>
      </c>
      <c r="B86" s="223">
        <f t="shared" ref="B86:U86" si="18">B75+B76</f>
        <v>0</v>
      </c>
      <c r="C86" s="223">
        <f>C75+C76</f>
        <v>0</v>
      </c>
      <c r="D86" s="223">
        <f t="shared" si="18"/>
        <v>0</v>
      </c>
      <c r="E86" s="223">
        <f t="shared" si="18"/>
        <v>0</v>
      </c>
      <c r="F86" s="223">
        <f t="shared" si="18"/>
        <v>0</v>
      </c>
      <c r="G86" s="223">
        <f t="shared" si="18"/>
        <v>0</v>
      </c>
      <c r="H86" s="223">
        <f t="shared" si="18"/>
        <v>0</v>
      </c>
      <c r="I86" s="223">
        <f t="shared" si="18"/>
        <v>0</v>
      </c>
      <c r="J86" s="223">
        <f t="shared" si="18"/>
        <v>0</v>
      </c>
      <c r="K86" s="223">
        <f t="shared" si="18"/>
        <v>0</v>
      </c>
      <c r="L86" s="223">
        <f t="shared" si="18"/>
        <v>0</v>
      </c>
      <c r="M86" s="223">
        <f t="shared" si="18"/>
        <v>0</v>
      </c>
      <c r="N86" s="223">
        <f t="shared" si="18"/>
        <v>0</v>
      </c>
      <c r="O86" s="223">
        <f t="shared" si="18"/>
        <v>0</v>
      </c>
      <c r="P86" s="223">
        <f t="shared" si="18"/>
        <v>0</v>
      </c>
      <c r="Q86" s="223">
        <f t="shared" si="18"/>
        <v>0</v>
      </c>
      <c r="R86" s="223">
        <f t="shared" si="18"/>
        <v>0</v>
      </c>
      <c r="S86" s="223">
        <f t="shared" si="18"/>
        <v>0</v>
      </c>
      <c r="T86" s="223">
        <f t="shared" si="18"/>
        <v>0</v>
      </c>
      <c r="U86" s="224">
        <f t="shared" si="18"/>
        <v>0</v>
      </c>
      <c r="V86" s="148"/>
    </row>
    <row r="87" spans="1:27" x14ac:dyDescent="0.25">
      <c r="A87" s="218" t="s">
        <v>299</v>
      </c>
      <c r="B87" s="219"/>
      <c r="C87" s="219">
        <f>IF(C74&lt;$B$26+2,-($B$20+$B$25+$B$21+$B$23+$B$24)/$B$26,0)+IF(C74&lt;$B$27+2,-($B$21+$B$25+$B$22+$B$23+$B$24+$B$20)/$B$27,0)+IF(C74&lt;$B$28+2,-($B$22+$B$25+$B$20+$B$21+$B$23+$B$24)/$B$28,0)</f>
        <v>-625.43111111111114</v>
      </c>
      <c r="D87" s="219">
        <f t="shared" ref="D87:U87" si="19">IF(D74&lt;$B$26+2,-($B$20+$B$25+$B$21+$B$23+$B$24)/$B$26,0)+IF(D74&lt;$B$27+2,-($B$21+$B$25+$B$22+$B$23+$B$24+$B$20)/$B$27,0)+IF(D74&lt;$B$28+2,-($B$22+$B$25+$B$20+$B$21+$B$23+$B$24)/$B$28,0)</f>
        <v>-625.43111111111114</v>
      </c>
      <c r="E87" s="219">
        <f t="shared" si="19"/>
        <v>-625.43111111111114</v>
      </c>
      <c r="F87" s="219">
        <f t="shared" si="19"/>
        <v>0</v>
      </c>
      <c r="G87" s="219">
        <f t="shared" si="19"/>
        <v>0</v>
      </c>
      <c r="H87" s="219">
        <f t="shared" si="19"/>
        <v>0</v>
      </c>
      <c r="I87" s="219">
        <f t="shared" si="19"/>
        <v>0</v>
      </c>
      <c r="J87" s="219">
        <f t="shared" si="19"/>
        <v>0</v>
      </c>
      <c r="K87" s="219">
        <f t="shared" si="19"/>
        <v>0</v>
      </c>
      <c r="L87" s="219">
        <f t="shared" si="19"/>
        <v>0</v>
      </c>
      <c r="M87" s="219">
        <f t="shared" si="19"/>
        <v>0</v>
      </c>
      <c r="N87" s="219">
        <f t="shared" si="19"/>
        <v>0</v>
      </c>
      <c r="O87" s="219">
        <f t="shared" si="19"/>
        <v>0</v>
      </c>
      <c r="P87" s="219">
        <f t="shared" si="19"/>
        <v>0</v>
      </c>
      <c r="Q87" s="219">
        <f t="shared" si="19"/>
        <v>0</v>
      </c>
      <c r="R87" s="219">
        <f t="shared" si="19"/>
        <v>0</v>
      </c>
      <c r="S87" s="219">
        <f t="shared" si="19"/>
        <v>0</v>
      </c>
      <c r="T87" s="219">
        <f t="shared" si="19"/>
        <v>0</v>
      </c>
      <c r="U87" s="219">
        <f t="shared" si="19"/>
        <v>0</v>
      </c>
    </row>
    <row r="88" spans="1:27" x14ac:dyDescent="0.25">
      <c r="A88" s="218" t="s">
        <v>98</v>
      </c>
      <c r="B88" s="219"/>
      <c r="C88" s="219">
        <f>IF(C74&lt;$B$29+2,-($B$23)/$B$29-($B$23)/$B$29,0)+IF(C74&lt;$B$30+2,-($B$24)/$B$30-($B$24)/$B$30,0)</f>
        <v>0</v>
      </c>
      <c r="D88" s="219">
        <f t="shared" ref="D88:U88" si="20">IF(D74&lt;$B$29+2,-($B$23)/$B$29-($B$23)/$B$29,0)+IF(D74&lt;$B$30+2,-($B$24)/$B$30-($B$24)/$B$30,0)</f>
        <v>0</v>
      </c>
      <c r="E88" s="219">
        <f t="shared" si="20"/>
        <v>0</v>
      </c>
      <c r="F88" s="219">
        <f t="shared" si="20"/>
        <v>0</v>
      </c>
      <c r="G88" s="219">
        <f t="shared" si="20"/>
        <v>0</v>
      </c>
      <c r="H88" s="219">
        <f t="shared" si="20"/>
        <v>0</v>
      </c>
      <c r="I88" s="219">
        <f t="shared" si="20"/>
        <v>0</v>
      </c>
      <c r="J88" s="219">
        <f t="shared" si="20"/>
        <v>0</v>
      </c>
      <c r="K88" s="219">
        <f t="shared" si="20"/>
        <v>0</v>
      </c>
      <c r="L88" s="219">
        <f t="shared" si="20"/>
        <v>0</v>
      </c>
      <c r="M88" s="219">
        <f t="shared" si="20"/>
        <v>0</v>
      </c>
      <c r="N88" s="219">
        <f t="shared" si="20"/>
        <v>0</v>
      </c>
      <c r="O88" s="219">
        <f t="shared" si="20"/>
        <v>0</v>
      </c>
      <c r="P88" s="219">
        <f t="shared" si="20"/>
        <v>0</v>
      </c>
      <c r="Q88" s="219">
        <f t="shared" si="20"/>
        <v>0</v>
      </c>
      <c r="R88" s="219">
        <f t="shared" si="20"/>
        <v>0</v>
      </c>
      <c r="S88" s="219">
        <f t="shared" si="20"/>
        <v>0</v>
      </c>
      <c r="T88" s="219">
        <f t="shared" si="20"/>
        <v>0</v>
      </c>
      <c r="U88" s="220">
        <f t="shared" si="20"/>
        <v>0</v>
      </c>
      <c r="V88" s="148"/>
      <c r="W88" s="192"/>
      <c r="X88" s="192"/>
      <c r="Y88" s="192"/>
      <c r="Z88" s="192"/>
      <c r="AA88" s="192"/>
    </row>
    <row r="89" spans="1:27" x14ac:dyDescent="0.25">
      <c r="A89" s="222" t="s">
        <v>242</v>
      </c>
      <c r="B89" s="223">
        <f>B86+B87+B88</f>
        <v>0</v>
      </c>
      <c r="C89" s="223">
        <f>C86+C87+C88</f>
        <v>-625.43111111111114</v>
      </c>
      <c r="D89" s="223">
        <f t="shared" ref="D89:P89" si="21">D86+D87+D88</f>
        <v>-625.43111111111114</v>
      </c>
      <c r="E89" s="223">
        <f t="shared" si="21"/>
        <v>-625.43111111111114</v>
      </c>
      <c r="F89" s="223">
        <f t="shared" si="21"/>
        <v>0</v>
      </c>
      <c r="G89" s="223">
        <f t="shared" si="21"/>
        <v>0</v>
      </c>
      <c r="H89" s="223">
        <f t="shared" si="21"/>
        <v>0</v>
      </c>
      <c r="I89" s="223">
        <f t="shared" si="21"/>
        <v>0</v>
      </c>
      <c r="J89" s="223">
        <f t="shared" si="21"/>
        <v>0</v>
      </c>
      <c r="K89" s="223">
        <f t="shared" si="21"/>
        <v>0</v>
      </c>
      <c r="L89" s="223">
        <f t="shared" si="21"/>
        <v>0</v>
      </c>
      <c r="M89" s="223">
        <f t="shared" si="21"/>
        <v>0</v>
      </c>
      <c r="N89" s="223">
        <f t="shared" si="21"/>
        <v>0</v>
      </c>
      <c r="O89" s="223">
        <f t="shared" si="21"/>
        <v>0</v>
      </c>
      <c r="P89" s="223">
        <f t="shared" si="21"/>
        <v>0</v>
      </c>
      <c r="Q89" s="223">
        <f>Q86+Q87+Q88</f>
        <v>0</v>
      </c>
      <c r="R89" s="223">
        <f>R86+R87+R88</f>
        <v>0</v>
      </c>
      <c r="S89" s="223">
        <f>S86+S87+S88</f>
        <v>0</v>
      </c>
      <c r="T89" s="223">
        <f>T86+T87+T88</f>
        <v>0</v>
      </c>
      <c r="U89" s="224">
        <f>U86+U87+U88</f>
        <v>0</v>
      </c>
      <c r="W89" s="192"/>
      <c r="X89" s="192"/>
      <c r="Y89" s="192"/>
      <c r="Z89" s="192"/>
      <c r="AA89" s="192"/>
    </row>
    <row r="90" spans="1:27" s="148" customFormat="1" x14ac:dyDescent="0.25">
      <c r="A90" s="218" t="s">
        <v>243</v>
      </c>
      <c r="B90" s="219">
        <f t="shared" ref="B90:U90" si="22">-B72</f>
        <v>0</v>
      </c>
      <c r="C90" s="219">
        <f t="shared" si="22"/>
        <v>0</v>
      </c>
      <c r="D90" s="219">
        <f t="shared" si="22"/>
        <v>0</v>
      </c>
      <c r="E90" s="219">
        <f t="shared" si="22"/>
        <v>0</v>
      </c>
      <c r="F90" s="219">
        <f t="shared" si="22"/>
        <v>0</v>
      </c>
      <c r="G90" s="219">
        <f t="shared" si="22"/>
        <v>0</v>
      </c>
      <c r="H90" s="219">
        <f t="shared" si="22"/>
        <v>0</v>
      </c>
      <c r="I90" s="219">
        <f t="shared" si="22"/>
        <v>0</v>
      </c>
      <c r="J90" s="219">
        <f t="shared" si="22"/>
        <v>0</v>
      </c>
      <c r="K90" s="219">
        <f t="shared" si="22"/>
        <v>0</v>
      </c>
      <c r="L90" s="219">
        <f t="shared" si="22"/>
        <v>0</v>
      </c>
      <c r="M90" s="219">
        <f t="shared" si="22"/>
        <v>0</v>
      </c>
      <c r="N90" s="219">
        <f t="shared" si="22"/>
        <v>0</v>
      </c>
      <c r="O90" s="219">
        <f t="shared" si="22"/>
        <v>0</v>
      </c>
      <c r="P90" s="219">
        <f t="shared" si="22"/>
        <v>0</v>
      </c>
      <c r="Q90" s="219">
        <f t="shared" si="22"/>
        <v>0</v>
      </c>
      <c r="R90" s="219">
        <f t="shared" si="22"/>
        <v>0</v>
      </c>
      <c r="S90" s="219">
        <f t="shared" si="22"/>
        <v>0</v>
      </c>
      <c r="T90" s="219">
        <f t="shared" si="22"/>
        <v>0</v>
      </c>
      <c r="U90" s="220">
        <f t="shared" si="22"/>
        <v>0</v>
      </c>
      <c r="V90" s="140"/>
      <c r="W90" s="225"/>
      <c r="X90" s="225"/>
      <c r="Y90" s="225"/>
      <c r="Z90" s="225"/>
      <c r="AA90" s="225"/>
    </row>
    <row r="91" spans="1:27" x14ac:dyDescent="0.25">
      <c r="A91" s="222" t="s">
        <v>100</v>
      </c>
      <c r="B91" s="223">
        <f t="shared" ref="B91:P91" si="23">B89+B90</f>
        <v>0</v>
      </c>
      <c r="C91" s="223">
        <f t="shared" si="23"/>
        <v>-625.43111111111114</v>
      </c>
      <c r="D91" s="223">
        <f t="shared" si="23"/>
        <v>-625.43111111111114</v>
      </c>
      <c r="E91" s="223">
        <f t="shared" si="23"/>
        <v>-625.43111111111114</v>
      </c>
      <c r="F91" s="223">
        <f t="shared" si="23"/>
        <v>0</v>
      </c>
      <c r="G91" s="223">
        <f t="shared" si="23"/>
        <v>0</v>
      </c>
      <c r="H91" s="223">
        <f t="shared" si="23"/>
        <v>0</v>
      </c>
      <c r="I91" s="223">
        <f t="shared" si="23"/>
        <v>0</v>
      </c>
      <c r="J91" s="223">
        <f t="shared" si="23"/>
        <v>0</v>
      </c>
      <c r="K91" s="223">
        <f t="shared" si="23"/>
        <v>0</v>
      </c>
      <c r="L91" s="223">
        <f t="shared" si="23"/>
        <v>0</v>
      </c>
      <c r="M91" s="223">
        <f t="shared" si="23"/>
        <v>0</v>
      </c>
      <c r="N91" s="223">
        <f t="shared" si="23"/>
        <v>0</v>
      </c>
      <c r="O91" s="223">
        <f t="shared" si="23"/>
        <v>0</v>
      </c>
      <c r="P91" s="223">
        <f t="shared" si="23"/>
        <v>0</v>
      </c>
      <c r="Q91" s="223">
        <f>Q89+Q90</f>
        <v>0</v>
      </c>
      <c r="R91" s="223">
        <f>R89+R90</f>
        <v>0</v>
      </c>
      <c r="S91" s="223">
        <f>S89+S90</f>
        <v>0</v>
      </c>
      <c r="T91" s="223">
        <f>T89+T90</f>
        <v>0</v>
      </c>
      <c r="U91" s="224">
        <f>U89+U90</f>
        <v>0</v>
      </c>
      <c r="V91" s="192"/>
      <c r="W91" s="192"/>
      <c r="X91" s="192"/>
      <c r="Y91" s="192"/>
      <c r="Z91" s="192"/>
      <c r="AA91" s="192"/>
    </row>
    <row r="92" spans="1:27" ht="15.75" customHeight="1" x14ac:dyDescent="0.25">
      <c r="A92" s="226" t="s">
        <v>96</v>
      </c>
      <c r="B92" s="219">
        <f t="shared" ref="B92:U92" si="24">-B91*$B$48</f>
        <v>0</v>
      </c>
      <c r="C92" s="219">
        <f t="shared" si="24"/>
        <v>125.08622222222223</v>
      </c>
      <c r="D92" s="219">
        <f t="shared" si="24"/>
        <v>125.08622222222223</v>
      </c>
      <c r="E92" s="219">
        <f t="shared" si="24"/>
        <v>125.08622222222223</v>
      </c>
      <c r="F92" s="219">
        <f t="shared" si="24"/>
        <v>0</v>
      </c>
      <c r="G92" s="219">
        <f t="shared" si="24"/>
        <v>0</v>
      </c>
      <c r="H92" s="219">
        <f t="shared" si="24"/>
        <v>0</v>
      </c>
      <c r="I92" s="219">
        <f t="shared" si="24"/>
        <v>0</v>
      </c>
      <c r="J92" s="219">
        <f t="shared" si="24"/>
        <v>0</v>
      </c>
      <c r="K92" s="219">
        <f t="shared" si="24"/>
        <v>0</v>
      </c>
      <c r="L92" s="219">
        <f t="shared" si="24"/>
        <v>0</v>
      </c>
      <c r="M92" s="219">
        <f t="shared" si="24"/>
        <v>0</v>
      </c>
      <c r="N92" s="219">
        <f t="shared" si="24"/>
        <v>0</v>
      </c>
      <c r="O92" s="219">
        <f t="shared" si="24"/>
        <v>0</v>
      </c>
      <c r="P92" s="219">
        <f t="shared" si="24"/>
        <v>0</v>
      </c>
      <c r="Q92" s="219">
        <f t="shared" si="24"/>
        <v>0</v>
      </c>
      <c r="R92" s="219">
        <f t="shared" si="24"/>
        <v>0</v>
      </c>
      <c r="S92" s="219">
        <f t="shared" si="24"/>
        <v>0</v>
      </c>
      <c r="T92" s="219">
        <f t="shared" si="24"/>
        <v>0</v>
      </c>
      <c r="U92" s="220">
        <f t="shared" si="24"/>
        <v>0</v>
      </c>
      <c r="V92" s="192"/>
      <c r="W92" s="192"/>
      <c r="X92" s="192"/>
      <c r="Y92" s="192"/>
      <c r="Z92" s="192"/>
      <c r="AA92" s="192"/>
    </row>
    <row r="93" spans="1:27" ht="15.75" customHeight="1" thickBot="1" x14ac:dyDescent="0.3">
      <c r="A93" s="227" t="s">
        <v>99</v>
      </c>
      <c r="B93" s="228">
        <f t="shared" ref="B93:P93" si="25">B91+B92</f>
        <v>0</v>
      </c>
      <c r="C93" s="228">
        <f t="shared" si="25"/>
        <v>-500.34488888888893</v>
      </c>
      <c r="D93" s="228">
        <f t="shared" si="25"/>
        <v>-500.34488888888893</v>
      </c>
      <c r="E93" s="228">
        <f t="shared" si="25"/>
        <v>-500.34488888888893</v>
      </c>
      <c r="F93" s="228">
        <f t="shared" si="25"/>
        <v>0</v>
      </c>
      <c r="G93" s="228">
        <f t="shared" si="25"/>
        <v>0</v>
      </c>
      <c r="H93" s="228">
        <f t="shared" si="25"/>
        <v>0</v>
      </c>
      <c r="I93" s="228">
        <f t="shared" si="25"/>
        <v>0</v>
      </c>
      <c r="J93" s="228">
        <f t="shared" si="25"/>
        <v>0</v>
      </c>
      <c r="K93" s="228">
        <f t="shared" si="25"/>
        <v>0</v>
      </c>
      <c r="L93" s="228">
        <f t="shared" si="25"/>
        <v>0</v>
      </c>
      <c r="M93" s="228">
        <f t="shared" si="25"/>
        <v>0</v>
      </c>
      <c r="N93" s="228">
        <f t="shared" si="25"/>
        <v>0</v>
      </c>
      <c r="O93" s="228">
        <f t="shared" si="25"/>
        <v>0</v>
      </c>
      <c r="P93" s="228">
        <f t="shared" si="25"/>
        <v>0</v>
      </c>
      <c r="Q93" s="228">
        <f>Q91+Q92</f>
        <v>0</v>
      </c>
      <c r="R93" s="228">
        <f>R91+R92</f>
        <v>0</v>
      </c>
      <c r="S93" s="228">
        <f>S91+S92</f>
        <v>0</v>
      </c>
      <c r="T93" s="228">
        <f>T91+T92</f>
        <v>0</v>
      </c>
      <c r="U93" s="229">
        <f>U91+U92</f>
        <v>0</v>
      </c>
      <c r="V93" s="225"/>
      <c r="W93" s="192"/>
      <c r="X93" s="192"/>
      <c r="Y93" s="192"/>
      <c r="Z93" s="192"/>
      <c r="AA93" s="192"/>
    </row>
    <row r="94" spans="1:27" ht="15.75" customHeight="1" x14ac:dyDescent="0.25">
      <c r="A94" s="230"/>
      <c r="B94" s="231"/>
      <c r="C94" s="231"/>
      <c r="D94" s="231"/>
      <c r="E94" s="231"/>
      <c r="F94" s="231"/>
      <c r="G94" s="231"/>
      <c r="H94" s="231"/>
      <c r="I94" s="231"/>
      <c r="J94" s="231"/>
      <c r="K94" s="231"/>
      <c r="L94" s="231"/>
      <c r="M94" s="231"/>
      <c r="N94" s="231"/>
      <c r="O94" s="231"/>
      <c r="P94" s="231"/>
      <c r="Q94" s="231"/>
      <c r="R94" s="231"/>
      <c r="S94" s="231"/>
      <c r="T94" s="231"/>
      <c r="U94" s="231"/>
      <c r="V94" s="225"/>
      <c r="W94" s="192"/>
      <c r="X94" s="192"/>
      <c r="Y94" s="192"/>
      <c r="Z94" s="192"/>
      <c r="AA94" s="192"/>
    </row>
    <row r="95" spans="1:27" ht="15.75" hidden="1" customHeight="1" x14ac:dyDescent="0.25">
      <c r="A95" s="232" t="s">
        <v>244</v>
      </c>
      <c r="B95" s="233"/>
      <c r="C95" s="234"/>
      <c r="D95" s="119" t="s">
        <v>245</v>
      </c>
      <c r="E95" s="119" t="s">
        <v>246</v>
      </c>
      <c r="F95" s="231"/>
      <c r="G95" s="231"/>
      <c r="H95" s="231"/>
      <c r="I95" s="231"/>
      <c r="J95" s="231"/>
      <c r="K95" s="231"/>
      <c r="L95" s="231"/>
      <c r="M95" s="231"/>
      <c r="N95" s="231"/>
      <c r="O95" s="231"/>
      <c r="P95" s="231"/>
      <c r="Q95" s="231"/>
      <c r="R95" s="231"/>
      <c r="S95" s="231"/>
      <c r="T95" s="231"/>
      <c r="U95" s="231"/>
      <c r="V95" s="225"/>
      <c r="W95" s="192"/>
      <c r="X95" s="192"/>
      <c r="Y95" s="192"/>
      <c r="Z95" s="192"/>
      <c r="AA95" s="192"/>
    </row>
    <row r="96" spans="1:27" ht="15.75" hidden="1" customHeight="1" x14ac:dyDescent="0.25">
      <c r="A96" s="235"/>
      <c r="B96" s="236" t="s">
        <v>102</v>
      </c>
      <c r="C96" s="237" t="s">
        <v>247</v>
      </c>
      <c r="D96" s="238">
        <f>$K$76</f>
        <v>0</v>
      </c>
      <c r="E96" s="238">
        <f>$U$76</f>
        <v>0</v>
      </c>
      <c r="F96" s="231"/>
      <c r="G96" s="231"/>
      <c r="H96" s="231"/>
      <c r="I96" s="231"/>
      <c r="J96" s="231"/>
      <c r="K96" s="231"/>
      <c r="L96" s="231"/>
      <c r="M96" s="231"/>
      <c r="N96" s="231"/>
      <c r="O96" s="231"/>
      <c r="P96" s="231"/>
      <c r="Q96" s="231"/>
      <c r="R96" s="231"/>
      <c r="S96" s="231"/>
      <c r="T96" s="231"/>
      <c r="U96" s="231"/>
      <c r="V96" s="225"/>
      <c r="W96" s="192"/>
      <c r="X96" s="192"/>
      <c r="Y96" s="192"/>
      <c r="Z96" s="192"/>
      <c r="AA96" s="192"/>
    </row>
    <row r="97" spans="1:27" ht="15.75" hidden="1" customHeight="1" x14ac:dyDescent="0.25">
      <c r="A97" s="235"/>
      <c r="B97" s="239" t="s">
        <v>103</v>
      </c>
      <c r="C97" s="237" t="s">
        <v>247</v>
      </c>
      <c r="D97" s="238">
        <f>$K$75</f>
        <v>0</v>
      </c>
      <c r="E97" s="238">
        <f>$U$75</f>
        <v>0</v>
      </c>
      <c r="F97" s="231"/>
      <c r="G97" s="231"/>
      <c r="H97" s="231"/>
      <c r="I97" s="231"/>
      <c r="J97" s="231"/>
      <c r="K97" s="231"/>
      <c r="L97" s="231"/>
      <c r="M97" s="231"/>
      <c r="N97" s="231"/>
      <c r="O97" s="231"/>
      <c r="P97" s="231"/>
      <c r="Q97" s="231"/>
      <c r="R97" s="231"/>
      <c r="S97" s="231"/>
      <c r="T97" s="231"/>
      <c r="U97" s="231"/>
      <c r="V97" s="225"/>
      <c r="W97" s="192"/>
      <c r="X97" s="192"/>
      <c r="Y97" s="192"/>
      <c r="Z97" s="192"/>
      <c r="AA97" s="192"/>
    </row>
    <row r="98" spans="1:27" ht="15.75" hidden="1" customHeight="1" x14ac:dyDescent="0.25">
      <c r="A98" s="235"/>
      <c r="B98" s="239" t="s">
        <v>248</v>
      </c>
      <c r="C98" s="237" t="s">
        <v>247</v>
      </c>
      <c r="D98" s="238">
        <f>$K$86</f>
        <v>0</v>
      </c>
      <c r="E98" s="238">
        <f>$U$86</f>
        <v>0</v>
      </c>
      <c r="F98" s="231"/>
      <c r="G98" s="231"/>
      <c r="H98" s="231"/>
      <c r="I98" s="231"/>
      <c r="J98" s="231"/>
      <c r="K98" s="231"/>
      <c r="L98" s="231"/>
      <c r="M98" s="231"/>
      <c r="N98" s="231"/>
      <c r="O98" s="231"/>
      <c r="P98" s="231"/>
      <c r="Q98" s="231"/>
      <c r="R98" s="231"/>
      <c r="S98" s="231"/>
      <c r="T98" s="231"/>
      <c r="U98" s="231"/>
      <c r="V98" s="225"/>
      <c r="W98" s="192"/>
      <c r="X98" s="192"/>
      <c r="Y98" s="192"/>
      <c r="Z98" s="192"/>
      <c r="AA98" s="192"/>
    </row>
    <row r="99" spans="1:27" ht="15.75" hidden="1" customHeight="1" x14ac:dyDescent="0.25">
      <c r="A99" s="235"/>
      <c r="B99" s="239" t="s">
        <v>249</v>
      </c>
      <c r="C99" s="237" t="s">
        <v>247</v>
      </c>
      <c r="D99" s="238">
        <f>$K$90</f>
        <v>0</v>
      </c>
      <c r="E99" s="238">
        <f>$U$90</f>
        <v>0</v>
      </c>
      <c r="F99" s="231"/>
      <c r="G99" s="231"/>
      <c r="H99" s="231"/>
      <c r="I99" s="231"/>
      <c r="J99" s="231"/>
      <c r="K99" s="231"/>
      <c r="L99" s="231"/>
      <c r="M99" s="231"/>
      <c r="N99" s="231"/>
      <c r="O99" s="231"/>
      <c r="P99" s="231"/>
      <c r="Q99" s="231"/>
      <c r="R99" s="231"/>
      <c r="S99" s="231"/>
      <c r="T99" s="231"/>
      <c r="U99" s="231"/>
      <c r="V99" s="225"/>
      <c r="W99" s="192"/>
      <c r="X99" s="192"/>
      <c r="Y99" s="192"/>
      <c r="Z99" s="192"/>
      <c r="AA99" s="192"/>
    </row>
    <row r="100" spans="1:27" ht="15.75" hidden="1" customHeight="1" x14ac:dyDescent="0.25">
      <c r="A100" s="235"/>
      <c r="B100" s="239" t="s">
        <v>250</v>
      </c>
      <c r="C100" s="237" t="s">
        <v>247</v>
      </c>
      <c r="D100" s="238">
        <f>$K$94</f>
        <v>0</v>
      </c>
      <c r="E100" s="238">
        <f>$U$94</f>
        <v>0</v>
      </c>
      <c r="F100" s="231"/>
      <c r="G100" s="231"/>
      <c r="H100" s="231"/>
      <c r="I100" s="231"/>
      <c r="J100" s="231"/>
      <c r="K100" s="231"/>
      <c r="L100" s="231"/>
      <c r="M100" s="231"/>
      <c r="N100" s="231"/>
      <c r="O100" s="231"/>
      <c r="P100" s="231"/>
      <c r="Q100" s="231"/>
      <c r="R100" s="231"/>
      <c r="S100" s="231"/>
      <c r="T100" s="231"/>
      <c r="U100" s="231"/>
      <c r="V100" s="225"/>
      <c r="W100" s="192"/>
      <c r="X100" s="192"/>
      <c r="Y100" s="192"/>
      <c r="Z100" s="192"/>
      <c r="AA100" s="192"/>
    </row>
    <row r="101" spans="1:27" s="244" customFormat="1" ht="15.75" hidden="1" customHeight="1" x14ac:dyDescent="0.25">
      <c r="A101" s="240" t="s">
        <v>251</v>
      </c>
      <c r="B101" s="241">
        <v>0.5</v>
      </c>
      <c r="C101" s="241">
        <f>AVERAGE(B68:C68)</f>
        <v>1.5</v>
      </c>
      <c r="D101" s="241">
        <f t="shared" ref="D101:P101" si="26">AVERAGE(C74:D74)</f>
        <v>2.5</v>
      </c>
      <c r="E101" s="241">
        <f t="shared" si="26"/>
        <v>3.5</v>
      </c>
      <c r="F101" s="241">
        <f t="shared" si="26"/>
        <v>4.5</v>
      </c>
      <c r="G101" s="241">
        <f t="shared" si="26"/>
        <v>5.5</v>
      </c>
      <c r="H101" s="241">
        <f t="shared" si="26"/>
        <v>6.5</v>
      </c>
      <c r="I101" s="241">
        <f t="shared" si="26"/>
        <v>7.5</v>
      </c>
      <c r="J101" s="241">
        <f t="shared" si="26"/>
        <v>8.5</v>
      </c>
      <c r="K101" s="241">
        <f t="shared" si="26"/>
        <v>9.5</v>
      </c>
      <c r="L101" s="241">
        <f t="shared" si="26"/>
        <v>10.5</v>
      </c>
      <c r="M101" s="241">
        <f t="shared" si="26"/>
        <v>11.5</v>
      </c>
      <c r="N101" s="241">
        <f t="shared" si="26"/>
        <v>12.5</v>
      </c>
      <c r="O101" s="241">
        <f t="shared" si="26"/>
        <v>13.5</v>
      </c>
      <c r="P101" s="241">
        <f t="shared" si="26"/>
        <v>14.5</v>
      </c>
      <c r="Q101" s="242"/>
      <c r="R101" s="243"/>
      <c r="S101" s="243"/>
      <c r="T101" s="243"/>
      <c r="U101" s="243"/>
      <c r="V101" s="243"/>
      <c r="W101" s="243"/>
      <c r="X101" s="243"/>
      <c r="Y101" s="243"/>
      <c r="Z101" s="243"/>
      <c r="AA101" s="243"/>
    </row>
    <row r="102" spans="1:27" ht="15.75" hidden="1" customHeight="1" x14ac:dyDescent="0.25">
      <c r="A102" s="284" t="s">
        <v>252</v>
      </c>
      <c r="B102" s="285">
        <f t="shared" ref="B102:P102" si="27">B74</f>
        <v>1</v>
      </c>
      <c r="C102" s="285">
        <f t="shared" si="27"/>
        <v>2</v>
      </c>
      <c r="D102" s="285">
        <f t="shared" si="27"/>
        <v>3</v>
      </c>
      <c r="E102" s="285">
        <f t="shared" si="27"/>
        <v>4</v>
      </c>
      <c r="F102" s="285">
        <f t="shared" si="27"/>
        <v>5</v>
      </c>
      <c r="G102" s="285">
        <f t="shared" si="27"/>
        <v>6</v>
      </c>
      <c r="H102" s="285">
        <f t="shared" si="27"/>
        <v>7</v>
      </c>
      <c r="I102" s="285">
        <f t="shared" si="27"/>
        <v>8</v>
      </c>
      <c r="J102" s="285">
        <f t="shared" si="27"/>
        <v>9</v>
      </c>
      <c r="K102" s="285">
        <f t="shared" si="27"/>
        <v>10</v>
      </c>
      <c r="L102" s="285">
        <f t="shared" si="27"/>
        <v>11</v>
      </c>
      <c r="M102" s="285">
        <f t="shared" si="27"/>
        <v>12</v>
      </c>
      <c r="N102" s="285">
        <f t="shared" si="27"/>
        <v>13</v>
      </c>
      <c r="O102" s="285">
        <f t="shared" si="27"/>
        <v>14</v>
      </c>
      <c r="P102" s="285">
        <f t="shared" si="27"/>
        <v>15</v>
      </c>
      <c r="Q102" s="285">
        <f>Q74</f>
        <v>16</v>
      </c>
      <c r="R102" s="285">
        <f>R74</f>
        <v>17</v>
      </c>
      <c r="S102" s="285">
        <f>S74</f>
        <v>18</v>
      </c>
      <c r="T102" s="285">
        <f>T74</f>
        <v>19</v>
      </c>
      <c r="U102" s="285">
        <f>U74</f>
        <v>20</v>
      </c>
      <c r="V102" s="192"/>
      <c r="W102" s="192"/>
      <c r="X102" s="192"/>
      <c r="Y102" s="192"/>
      <c r="Z102" s="192"/>
      <c r="AA102" s="192"/>
    </row>
    <row r="103" spans="1:27" ht="15.75" hidden="1" customHeight="1" x14ac:dyDescent="0.25">
      <c r="A103" s="286" t="s">
        <v>242</v>
      </c>
      <c r="B103" s="223">
        <f t="shared" ref="B103:P103" si="28">B89</f>
        <v>0</v>
      </c>
      <c r="C103" s="223">
        <f t="shared" si="28"/>
        <v>-625.43111111111114</v>
      </c>
      <c r="D103" s="223">
        <f t="shared" si="28"/>
        <v>-625.43111111111114</v>
      </c>
      <c r="E103" s="223">
        <f t="shared" si="28"/>
        <v>-625.43111111111114</v>
      </c>
      <c r="F103" s="223">
        <f t="shared" si="28"/>
        <v>0</v>
      </c>
      <c r="G103" s="223">
        <f t="shared" si="28"/>
        <v>0</v>
      </c>
      <c r="H103" s="223">
        <f t="shared" si="28"/>
        <v>0</v>
      </c>
      <c r="I103" s="223">
        <f t="shared" si="28"/>
        <v>0</v>
      </c>
      <c r="J103" s="223">
        <f t="shared" si="28"/>
        <v>0</v>
      </c>
      <c r="K103" s="223">
        <f t="shared" si="28"/>
        <v>0</v>
      </c>
      <c r="L103" s="223">
        <f t="shared" si="28"/>
        <v>0</v>
      </c>
      <c r="M103" s="223">
        <f t="shared" si="28"/>
        <v>0</v>
      </c>
      <c r="N103" s="223">
        <f t="shared" si="28"/>
        <v>0</v>
      </c>
      <c r="O103" s="223">
        <f t="shared" si="28"/>
        <v>0</v>
      </c>
      <c r="P103" s="223">
        <f t="shared" si="28"/>
        <v>0</v>
      </c>
      <c r="Q103" s="223">
        <f>Q89</f>
        <v>0</v>
      </c>
      <c r="R103" s="223">
        <f>R89</f>
        <v>0</v>
      </c>
      <c r="S103" s="223">
        <f>S89</f>
        <v>0</v>
      </c>
      <c r="T103" s="223">
        <f>T89</f>
        <v>0</v>
      </c>
      <c r="U103" s="223">
        <f>U89</f>
        <v>0</v>
      </c>
      <c r="V103" s="192"/>
    </row>
    <row r="104" spans="1:27" ht="15.75" hidden="1" customHeight="1" x14ac:dyDescent="0.25">
      <c r="A104" s="287" t="s">
        <v>98</v>
      </c>
      <c r="B104" s="219">
        <f>-B87-B88</f>
        <v>0</v>
      </c>
      <c r="C104" s="219">
        <f>-C87-C88</f>
        <v>625.43111111111114</v>
      </c>
      <c r="D104" s="219">
        <f t="shared" ref="D104:P104" si="29">-D87-D88</f>
        <v>625.43111111111114</v>
      </c>
      <c r="E104" s="219">
        <f t="shared" si="29"/>
        <v>625.43111111111114</v>
      </c>
      <c r="F104" s="219">
        <f t="shared" si="29"/>
        <v>0</v>
      </c>
      <c r="G104" s="219">
        <f t="shared" si="29"/>
        <v>0</v>
      </c>
      <c r="H104" s="219">
        <f t="shared" si="29"/>
        <v>0</v>
      </c>
      <c r="I104" s="219">
        <f t="shared" si="29"/>
        <v>0</v>
      </c>
      <c r="J104" s="219">
        <f t="shared" si="29"/>
        <v>0</v>
      </c>
      <c r="K104" s="219">
        <f t="shared" si="29"/>
        <v>0</v>
      </c>
      <c r="L104" s="219">
        <f t="shared" si="29"/>
        <v>0</v>
      </c>
      <c r="M104" s="219">
        <f t="shared" si="29"/>
        <v>0</v>
      </c>
      <c r="N104" s="219">
        <f t="shared" si="29"/>
        <v>0</v>
      </c>
      <c r="O104" s="219">
        <f t="shared" si="29"/>
        <v>0</v>
      </c>
      <c r="P104" s="219">
        <f t="shared" si="29"/>
        <v>0</v>
      </c>
      <c r="Q104" s="219">
        <f>-Q87-Q88</f>
        <v>0</v>
      </c>
      <c r="R104" s="219">
        <f>-R87-R88</f>
        <v>0</v>
      </c>
      <c r="S104" s="219">
        <f>-S87-S88</f>
        <v>0</v>
      </c>
      <c r="T104" s="219">
        <f>-T87-T88</f>
        <v>0</v>
      </c>
      <c r="U104" s="219">
        <f>-U87-U88</f>
        <v>0</v>
      </c>
      <c r="V104" s="192"/>
    </row>
    <row r="105" spans="1:27" s="148" customFormat="1" hidden="1" x14ac:dyDescent="0.25">
      <c r="A105" s="287" t="s">
        <v>97</v>
      </c>
      <c r="B105" s="219">
        <f t="shared" ref="B105:P105" si="30">B90</f>
        <v>0</v>
      </c>
      <c r="C105" s="219">
        <f t="shared" si="30"/>
        <v>0</v>
      </c>
      <c r="D105" s="219">
        <f t="shared" si="30"/>
        <v>0</v>
      </c>
      <c r="E105" s="219">
        <f t="shared" si="30"/>
        <v>0</v>
      </c>
      <c r="F105" s="219">
        <f t="shared" si="30"/>
        <v>0</v>
      </c>
      <c r="G105" s="219">
        <f t="shared" si="30"/>
        <v>0</v>
      </c>
      <c r="H105" s="219">
        <f t="shared" si="30"/>
        <v>0</v>
      </c>
      <c r="I105" s="219">
        <f t="shared" si="30"/>
        <v>0</v>
      </c>
      <c r="J105" s="219">
        <f t="shared" si="30"/>
        <v>0</v>
      </c>
      <c r="K105" s="219">
        <f t="shared" si="30"/>
        <v>0</v>
      </c>
      <c r="L105" s="219">
        <f t="shared" si="30"/>
        <v>0</v>
      </c>
      <c r="M105" s="219">
        <f t="shared" si="30"/>
        <v>0</v>
      </c>
      <c r="N105" s="219">
        <f t="shared" si="30"/>
        <v>0</v>
      </c>
      <c r="O105" s="219">
        <f t="shared" si="30"/>
        <v>0</v>
      </c>
      <c r="P105" s="219">
        <f t="shared" si="30"/>
        <v>0</v>
      </c>
      <c r="Q105" s="219">
        <f>Q90</f>
        <v>0</v>
      </c>
      <c r="R105" s="219">
        <f>R90</f>
        <v>0</v>
      </c>
      <c r="S105" s="219">
        <f>S90</f>
        <v>0</v>
      </c>
      <c r="T105" s="219">
        <f>T90</f>
        <v>0</v>
      </c>
      <c r="U105" s="219">
        <f>U90</f>
        <v>0</v>
      </c>
      <c r="V105" s="192"/>
    </row>
    <row r="106" spans="1:27" s="148" customFormat="1" hidden="1" x14ac:dyDescent="0.25">
      <c r="A106" s="287" t="s">
        <v>96</v>
      </c>
      <c r="B106" s="219">
        <f>IF(SUM($B$92:B92)+SUM($A$106:A106)&gt;0,0,SUM($B$92:B92)-SUM($A$106:A106))</f>
        <v>0</v>
      </c>
      <c r="C106" s="219">
        <f>IF(SUM($B$85:C85)+SUM($A$106:B106)&gt;0,0,SUM($B$85:C85)-SUM($A$106:B106))</f>
        <v>0</v>
      </c>
      <c r="D106" s="219">
        <f>IF(SUM($B$85:D85)+SUM($A$92:C92)&gt;0,0,SUM($B$85:D85)-SUM($A$92:C92))</f>
        <v>0</v>
      </c>
      <c r="E106" s="219">
        <f>IF(SUM($B$85:E85)+SUM($A$92:D92)&gt;0,0,SUM($B$85:E85)-SUM($A$92:D92))</f>
        <v>0</v>
      </c>
      <c r="F106" s="219">
        <f>IF(SUM($B$85:F85)+SUM($A$92:E92)&gt;0,0,SUM($B$85:F85)-SUM($A$92:E92))</f>
        <v>0</v>
      </c>
      <c r="G106" s="219">
        <f>IF(SUM($B$85:G85)+SUM($A$92:F92)&gt;0,0,SUM($B$85:G85)-SUM($A$92:F92))</f>
        <v>0</v>
      </c>
      <c r="H106" s="219">
        <f>IF(SUM($B$85:H85)+SUM($A$92:G92)&gt;0,0,SUM($B$85:H85)-SUM($A$92:G92))</f>
        <v>0</v>
      </c>
      <c r="I106" s="219">
        <f>IF(SUM($B$85:I85)+SUM($A$92:H92)&gt;0,0,SUM($B$85:I85)-SUM($A$92:H92))</f>
        <v>0</v>
      </c>
      <c r="J106" s="219">
        <f>IF(SUM($B$85:J85)+SUM($A$92:I92)&gt;0,0,SUM($B$85:J85)-SUM($A$92:I92))</f>
        <v>0</v>
      </c>
      <c r="K106" s="219">
        <f>IF(SUM($B$85:K85)+SUM($A$92:J92)&gt;0,0,SUM($B$85:K85)-SUM($A$92:J92))</f>
        <v>0</v>
      </c>
      <c r="L106" s="219">
        <f>IF(SUM($B$85:L85)+SUM($A$92:K92)&gt;0,0,SUM($B$85:L85)-SUM($A$92:K92))</f>
        <v>0</v>
      </c>
      <c r="M106" s="219">
        <f>IF(SUM($B$85:M85)+SUM($A$92:L92)&gt;0,0,SUM($B$85:M85)-SUM($A$92:L92))</f>
        <v>0</v>
      </c>
      <c r="N106" s="219">
        <f>IF(SUM($B$85:N85)+SUM($A$92:M92)&gt;0,0,SUM($B$85:N85)-SUM($A$92:M92))</f>
        <v>0</v>
      </c>
      <c r="O106" s="219">
        <f>IF(SUM($B$85:O85)+SUM($A$92:N92)&gt;0,0,SUM($B$85:O85)-SUM($A$92:N92))</f>
        <v>0</v>
      </c>
      <c r="P106" s="219">
        <f>IF(SUM($B$85:P85)+SUM($A$92:O92)&gt;0,0,SUM($B$85:P85)-SUM($A$92:O92))</f>
        <v>0</v>
      </c>
      <c r="Q106" s="219">
        <f>IF(SUM($B$85:Q85)+SUM($A$92:P92)&gt;0,0,SUM($B$85:Q85)-SUM($A$92:P92))</f>
        <v>0</v>
      </c>
      <c r="R106" s="219">
        <f>IF(SUM($B$85:R85)+SUM($A$92:Q92)&gt;0,0,SUM($B$85:R85)-SUM($A$92:Q92))</f>
        <v>0</v>
      </c>
      <c r="S106" s="219">
        <f>IF(SUM($B$85:S85)+SUM($A$92:R92)&gt;0,0,SUM($B$85:S85)-SUM($A$92:R92))</f>
        <v>0</v>
      </c>
      <c r="T106" s="219">
        <f>IF(SUM($B$85:T85)+SUM($A$92:S92)&gt;0,0,SUM($B$85:T85)-SUM($A$92:S92))</f>
        <v>0</v>
      </c>
      <c r="U106" s="219">
        <f>IF(SUM($B$85:U85)+SUM($A$92:T92)&gt;0,0,SUM($B$85:U85)-SUM($A$92:T92))</f>
        <v>0</v>
      </c>
      <c r="V106" s="140"/>
    </row>
    <row r="107" spans="1:27" hidden="1" x14ac:dyDescent="0.25">
      <c r="A107" s="287" t="s">
        <v>95</v>
      </c>
      <c r="B107" s="219">
        <f>IF(((SUM($B$75:B75)+SUM($B$77:B84))+SUM($B$109:B109))&lt;0,((SUM($B$75:B75)+SUM($B$77:B84))+SUM($B$109:B109))*0.2-SUM($A$107:A107),IF(SUM(A$107:$B107)&lt;0,0-SUM(A$107:$B107),0))</f>
        <v>-375.25866666666673</v>
      </c>
      <c r="C107" s="219">
        <f>IF(((SUM($B$68:C68)+SUM($B$70:C77))+SUM($B$102:C102))&lt;0,((SUM($B$68:C68)+SUM($B$70:C77))+SUM($B$102:C102))*0.2-SUM($A$107:B107),IF(SUM(B$107:$B107)&lt;0,0-SUM(B$107:$B107),0))</f>
        <v>375.25866666666673</v>
      </c>
      <c r="D107" s="219">
        <f>IF(((SUM($B$68:D68)+SUM($B$70:D77))+SUM($B$102:D102))&lt;0,((SUM($B$68:D68)+SUM($B$70:D77))+SUM($B$102:D102))*0.2-SUM($A$93:C93),IF(SUM($B$93:C93)&lt;0,0-SUM($B$93:C93),0))</f>
        <v>500.34488888888893</v>
      </c>
      <c r="E107" s="219">
        <f>IF(((SUM($B$68:E68)+SUM($B$70:E77))+SUM($B$102:E102))&lt;0,((SUM($B$68:E68)+SUM($B$70:E77))+SUM($B$102:E102))*0.2-SUM($A$93:D93),IF(SUM($B$93:D93)&lt;0,0-SUM($B$93:D93),0))</f>
        <v>1000.6897777777779</v>
      </c>
      <c r="F107" s="219">
        <f>IF(((SUM($B$68:F68)+SUM($B$70:F77))+SUM($B$102:F102))&lt;0,((SUM($B$68:F68)+SUM($B$70:F77))+SUM($B$102:F102))*0.2-SUM($A$93:E93),IF(SUM($B$93:E93)&lt;0,0-SUM($B$93:E93),0))</f>
        <v>1501.0346666666669</v>
      </c>
      <c r="G107" s="219">
        <f>IF(((SUM($B$68:G68)+SUM($B$70:G77))+SUM($B$102:G102))&lt;0,((SUM($B$68:G68)+SUM($B$70:G77))+SUM($B$102:G102))*0.2-SUM($A$93:F93),IF(SUM($B$93:F93)&lt;0,0-SUM($B$93:F93),0))</f>
        <v>1501.0346666666669</v>
      </c>
      <c r="H107" s="219">
        <f>IF(((SUM($B$68:H68)+SUM($B$70:H77))+SUM($B$102:H102))&lt;0,((SUM($B$68:H68)+SUM($B$70:H77))+SUM($B$102:H102))*0.2-SUM($A$93:G93),IF(SUM($B$93:G93)&lt;0,0-SUM($B$93:G93),0))</f>
        <v>1501.0346666666669</v>
      </c>
      <c r="I107" s="219">
        <f>IF(((SUM($B$68:I68)+SUM($B$70:I77))+SUM($B$102:I102))&lt;0,((SUM($B$68:I68)+SUM($B$70:I77))+SUM($B$102:I102))*0.2-SUM($A$93:H93),IF(SUM($B$93:H93)&lt;0,0-SUM($B$93:H93),0))</f>
        <v>1501.0346666666669</v>
      </c>
      <c r="J107" s="219">
        <f>IF(((SUM($B$68:J68)+SUM($B$70:J77))+SUM($B$102:J102))&lt;0,((SUM($B$68:J68)+SUM($B$70:J77))+SUM($B$102:J102))*0.2-SUM($A$93:I93),IF(SUM($B$93:I93)&lt;0,0-SUM($B$93:I93),0))</f>
        <v>1501.0346666666669</v>
      </c>
      <c r="K107" s="219">
        <f>IF(((SUM($B$68:K68)+SUM($B$70:K77))+SUM($B$102:K102))&lt;0,((SUM($B$68:K68)+SUM($B$70:K77))+SUM($B$102:K102))*0.2-SUM($A$93:J93),IF(SUM($B$93:J93)&lt;0,0-SUM($B$93:J93),0))</f>
        <v>1501.0346666666669</v>
      </c>
      <c r="L107" s="219">
        <f>IF(((SUM($B$68:L68)+SUM($B$70:L77))+SUM($B$102:L102))&lt;0,((SUM($B$68:L68)+SUM($B$70:L77))+SUM($B$102:L102))*0.2-SUM($A$93:K93),IF(SUM($B$93:K93)&lt;0,0-SUM($B$93:K93),0))</f>
        <v>1501.0346666666669</v>
      </c>
      <c r="M107" s="219">
        <f>IF(((SUM($B$68:M68)+SUM($B$70:M77))+SUM($B$102:M102))&lt;0,((SUM($B$68:M68)+SUM($B$70:M77))+SUM($B$102:M102))*0.2-SUM($A$93:L93),IF(SUM($B$93:L93)&lt;0,0-SUM($B$93:L93),0))</f>
        <v>1501.0346666666669</v>
      </c>
      <c r="N107" s="219">
        <f>IF(((SUM($B$68:N68)+SUM($B$70:N77))+SUM($B$102:N102))&lt;0,((SUM($B$68:N68)+SUM($B$70:N77))+SUM($B$102:N102))*0.2-SUM($A$93:M93),IF(SUM($B$93:M93)&lt;0,0-SUM($B$93:M93),0))</f>
        <v>1501.0346666666669</v>
      </c>
      <c r="O107" s="219">
        <f>IF(((SUM($B$68:O68)+SUM($B$70:O77))+SUM($B$102:O102))&lt;0,((SUM($B$68:O68)+SUM($B$70:O77))+SUM($B$102:O102))*0.2-SUM($A$93:N93),IF(SUM($B$93:N93)&lt;0,0-SUM($B$93:N93),0))</f>
        <v>1501.0346666666669</v>
      </c>
      <c r="P107" s="219">
        <f>IF(((SUM($B$68:P68)+SUM($B$70:P77))+SUM($B$102:P102))&lt;0,((SUM($B$68:P68)+SUM($B$70:P77))+SUM($B$102:P102))*0.2-SUM($A$93:O93),IF(SUM($B$93:O93)&lt;0,0-SUM($B$93:O93),0))</f>
        <v>1501.0346666666669</v>
      </c>
      <c r="Q107" s="219">
        <f>IF(((SUM($B$68:Q68)+SUM($B$70:Q77))+SUM($B$102:Q102))&lt;0,((SUM($B$68:Q68)+SUM($B$70:Q77))+SUM($B$102:Q102))*0.2-SUM($A$93:P93),IF(SUM($B$93:P93)&lt;0,0-SUM($B$93:P93),0))</f>
        <v>1501.0346666666669</v>
      </c>
      <c r="R107" s="219">
        <f>IF(((SUM($B$68:R68)+SUM($B$70:R77))+SUM($B$102:R102))&lt;0,((SUM($B$68:R68)+SUM($B$70:R77))+SUM($B$102:R102))*0.2-SUM($A$93:Q93),IF(SUM($B$93:Q93)&lt;0,0-SUM($B$93:Q93),0))</f>
        <v>1501.0346666666669</v>
      </c>
      <c r="S107" s="219">
        <f>IF(((SUM($B$68:S68)+SUM($B$70:S77))+SUM($B$102:S102))&lt;0,((SUM($B$68:S68)+SUM($B$70:S77))+SUM($B$102:S102))*0.2-SUM($A$93:R93),IF(SUM($B$93:R93)&lt;0,0-SUM($B$93:R93),0))</f>
        <v>1501.0346666666669</v>
      </c>
      <c r="T107" s="219">
        <f>IF(((SUM($B$68:T68)+SUM($B$70:T77))+SUM($B$102:T102))&lt;0,((SUM($B$68:T68)+SUM($B$70:T77))+SUM($B$102:T102))*0.2-SUM($A$93:S93),IF(SUM($B$93:S93)&lt;0,0-SUM($B$93:S93),0))</f>
        <v>1501.0346666666669</v>
      </c>
      <c r="U107" s="219">
        <f>IF(((SUM($B$68:U68)+SUM($B$70:U77))+SUM($B$102:U102))&lt;0,((SUM($B$68:U68)+SUM($B$70:U77))+SUM($B$102:U102))*0.2-SUM($A$93:T93),IF(SUM($B$93:T93)&lt;0,0-SUM($B$93:T93),0))</f>
        <v>1501.0346666666669</v>
      </c>
    </row>
    <row r="108" spans="1:27" s="148" customFormat="1" hidden="1" x14ac:dyDescent="0.25">
      <c r="A108" s="287" t="s">
        <v>94</v>
      </c>
      <c r="B108" s="219">
        <f>-B75*($B$52)</f>
        <v>0</v>
      </c>
      <c r="C108" s="219">
        <f t="shared" ref="C108:P108" si="31">-(C75-B75)*$B$52</f>
        <v>0</v>
      </c>
      <c r="D108" s="219">
        <f t="shared" si="31"/>
        <v>0</v>
      </c>
      <c r="E108" s="219">
        <f t="shared" si="31"/>
        <v>0</v>
      </c>
      <c r="F108" s="219">
        <f t="shared" si="31"/>
        <v>0</v>
      </c>
      <c r="G108" s="219">
        <f t="shared" si="31"/>
        <v>0</v>
      </c>
      <c r="H108" s="219">
        <f t="shared" si="31"/>
        <v>0</v>
      </c>
      <c r="I108" s="219">
        <f t="shared" si="31"/>
        <v>0</v>
      </c>
      <c r="J108" s="219">
        <f t="shared" si="31"/>
        <v>0</v>
      </c>
      <c r="K108" s="219">
        <f t="shared" si="31"/>
        <v>0</v>
      </c>
      <c r="L108" s="219">
        <f t="shared" si="31"/>
        <v>0</v>
      </c>
      <c r="M108" s="219">
        <f t="shared" si="31"/>
        <v>0</v>
      </c>
      <c r="N108" s="219">
        <f t="shared" si="31"/>
        <v>0</v>
      </c>
      <c r="O108" s="219">
        <f t="shared" si="31"/>
        <v>0</v>
      </c>
      <c r="P108" s="219">
        <f t="shared" si="31"/>
        <v>0</v>
      </c>
      <c r="Q108" s="219">
        <f>-(Q75-P75)*$B$52</f>
        <v>0</v>
      </c>
      <c r="R108" s="219">
        <f>-(R75-Q75)*$B$52</f>
        <v>0</v>
      </c>
      <c r="S108" s="219">
        <f>-(S75-R75)*$B$52</f>
        <v>0</v>
      </c>
      <c r="T108" s="219">
        <f>-(T75-S75)*$B$52</f>
        <v>0</v>
      </c>
      <c r="U108" s="219">
        <f>-(U75-T75)*$B$52</f>
        <v>0</v>
      </c>
    </row>
    <row r="109" spans="1:27" s="148" customFormat="1" hidden="1" x14ac:dyDescent="0.25">
      <c r="A109" s="287" t="s">
        <v>93</v>
      </c>
      <c r="B109" s="219">
        <f>-($B$18+$B$25)</f>
        <v>-1876.2933333333335</v>
      </c>
      <c r="C109" s="219"/>
      <c r="D109" s="219"/>
      <c r="E109" s="219"/>
      <c r="F109" s="219"/>
      <c r="G109" s="219"/>
      <c r="H109" s="219"/>
      <c r="I109" s="219"/>
      <c r="J109" s="219"/>
      <c r="K109" s="219"/>
      <c r="L109" s="219"/>
      <c r="M109" s="219"/>
      <c r="N109" s="219"/>
      <c r="O109" s="219"/>
      <c r="P109" s="219"/>
      <c r="Q109" s="219"/>
      <c r="R109" s="219"/>
      <c r="S109" s="219"/>
      <c r="T109" s="219"/>
      <c r="U109" s="219"/>
    </row>
    <row r="110" spans="1:27" s="148" customFormat="1" hidden="1" x14ac:dyDescent="0.25">
      <c r="A110" s="287" t="s">
        <v>92</v>
      </c>
      <c r="B110" s="219">
        <f t="shared" ref="B110:P110" si="32">B70-B71</f>
        <v>0</v>
      </c>
      <c r="C110" s="219">
        <f t="shared" si="32"/>
        <v>0</v>
      </c>
      <c r="D110" s="219">
        <f t="shared" si="32"/>
        <v>0</v>
      </c>
      <c r="E110" s="219">
        <f t="shared" si="32"/>
        <v>0</v>
      </c>
      <c r="F110" s="219">
        <f t="shared" si="32"/>
        <v>0</v>
      </c>
      <c r="G110" s="219">
        <f t="shared" si="32"/>
        <v>0</v>
      </c>
      <c r="H110" s="219">
        <f t="shared" si="32"/>
        <v>0</v>
      </c>
      <c r="I110" s="219">
        <f t="shared" si="32"/>
        <v>0</v>
      </c>
      <c r="J110" s="219">
        <f t="shared" si="32"/>
        <v>0</v>
      </c>
      <c r="K110" s="219">
        <f t="shared" si="32"/>
        <v>0</v>
      </c>
      <c r="L110" s="219">
        <f t="shared" si="32"/>
        <v>0</v>
      </c>
      <c r="M110" s="219">
        <f t="shared" si="32"/>
        <v>0</v>
      </c>
      <c r="N110" s="219">
        <f t="shared" si="32"/>
        <v>0</v>
      </c>
      <c r="O110" s="219">
        <f t="shared" si="32"/>
        <v>0</v>
      </c>
      <c r="P110" s="219">
        <f t="shared" si="32"/>
        <v>0</v>
      </c>
      <c r="Q110" s="219">
        <f>Q70-Q71</f>
        <v>0</v>
      </c>
      <c r="R110" s="219">
        <f>R70-R71</f>
        <v>0</v>
      </c>
      <c r="S110" s="219">
        <f>S70-S71</f>
        <v>0</v>
      </c>
      <c r="T110" s="219">
        <f>T70-T71</f>
        <v>0</v>
      </c>
      <c r="U110" s="219">
        <f>U70-U71</f>
        <v>0</v>
      </c>
      <c r="V110" s="140"/>
    </row>
    <row r="111" spans="1:27" s="148" customFormat="1" ht="14.25" hidden="1" x14ac:dyDescent="0.25">
      <c r="A111" s="286" t="s">
        <v>91</v>
      </c>
      <c r="B111" s="223">
        <f t="shared" ref="B111:P111" si="33">SUM(B103:B110)</f>
        <v>-2251.5520000000001</v>
      </c>
      <c r="C111" s="223">
        <f t="shared" si="33"/>
        <v>375.25866666666673</v>
      </c>
      <c r="D111" s="223">
        <f t="shared" si="33"/>
        <v>500.34488888888893</v>
      </c>
      <c r="E111" s="223">
        <f t="shared" si="33"/>
        <v>1000.6897777777779</v>
      </c>
      <c r="F111" s="223">
        <f t="shared" si="33"/>
        <v>1501.0346666666669</v>
      </c>
      <c r="G111" s="223">
        <f t="shared" si="33"/>
        <v>1501.0346666666669</v>
      </c>
      <c r="H111" s="223">
        <f t="shared" si="33"/>
        <v>1501.0346666666669</v>
      </c>
      <c r="I111" s="223">
        <f t="shared" si="33"/>
        <v>1501.0346666666669</v>
      </c>
      <c r="J111" s="223">
        <f t="shared" si="33"/>
        <v>1501.0346666666669</v>
      </c>
      <c r="K111" s="223">
        <f t="shared" si="33"/>
        <v>1501.0346666666669</v>
      </c>
      <c r="L111" s="223">
        <f t="shared" si="33"/>
        <v>1501.0346666666669</v>
      </c>
      <c r="M111" s="223">
        <f t="shared" si="33"/>
        <v>1501.0346666666669</v>
      </c>
      <c r="N111" s="223">
        <f t="shared" si="33"/>
        <v>1501.0346666666669</v>
      </c>
      <c r="O111" s="223">
        <f t="shared" si="33"/>
        <v>1501.0346666666669</v>
      </c>
      <c r="P111" s="223">
        <f t="shared" si="33"/>
        <v>1501.0346666666669</v>
      </c>
      <c r="Q111" s="223">
        <f>SUM(Q103:Q110)</f>
        <v>1501.0346666666669</v>
      </c>
      <c r="R111" s="223">
        <f>SUM(R103:R110)</f>
        <v>1501.0346666666669</v>
      </c>
      <c r="S111" s="223">
        <f>SUM(S103:S110)</f>
        <v>1501.0346666666669</v>
      </c>
      <c r="T111" s="223">
        <f>SUM(T103:T110)</f>
        <v>1501.0346666666669</v>
      </c>
      <c r="U111" s="223">
        <f>SUM(U103:U110)</f>
        <v>1501.0346666666669</v>
      </c>
    </row>
    <row r="112" spans="1:27" s="148" customFormat="1" ht="14.25" hidden="1" x14ac:dyDescent="0.25">
      <c r="A112" s="286" t="s">
        <v>253</v>
      </c>
      <c r="B112" s="223">
        <f>SUM($B$111:B111)</f>
        <v>-2251.5520000000001</v>
      </c>
      <c r="C112" s="223">
        <f>SUM($B$104:C104)</f>
        <v>625.43111111111114</v>
      </c>
      <c r="D112" s="223">
        <f>SUM($B$104:D104)</f>
        <v>1250.8622222222223</v>
      </c>
      <c r="E112" s="223">
        <f>SUM($B$104:E104)</f>
        <v>1876.2933333333335</v>
      </c>
      <c r="F112" s="223">
        <f>SUM($B$104:F104)</f>
        <v>1876.2933333333335</v>
      </c>
      <c r="G112" s="223">
        <f>SUM($B$104:G104)</f>
        <v>1876.2933333333335</v>
      </c>
      <c r="H112" s="223">
        <f>SUM($B$104:H104)</f>
        <v>1876.2933333333335</v>
      </c>
      <c r="I112" s="223">
        <f>SUM($B$104:I104)</f>
        <v>1876.2933333333335</v>
      </c>
      <c r="J112" s="223">
        <f>SUM($B$104:J104)</f>
        <v>1876.2933333333335</v>
      </c>
      <c r="K112" s="223">
        <f>SUM($B$104:K104)</f>
        <v>1876.2933333333335</v>
      </c>
      <c r="L112" s="223">
        <f>SUM($B$104:L104)</f>
        <v>1876.2933333333335</v>
      </c>
      <c r="M112" s="223">
        <f>SUM($B$104:M104)</f>
        <v>1876.2933333333335</v>
      </c>
      <c r="N112" s="223">
        <f>SUM($B$104:N104)</f>
        <v>1876.2933333333335</v>
      </c>
      <c r="O112" s="223">
        <f>SUM($B$104:O104)</f>
        <v>1876.2933333333335</v>
      </c>
      <c r="P112" s="223">
        <f>SUM($B$104:P104)</f>
        <v>1876.2933333333335</v>
      </c>
      <c r="Q112" s="223">
        <f>SUM($B$104:Q104)</f>
        <v>1876.2933333333335</v>
      </c>
      <c r="R112" s="223">
        <f>SUM($B$104:R104)</f>
        <v>1876.2933333333335</v>
      </c>
      <c r="S112" s="223">
        <f>SUM($B$104:S104)</f>
        <v>1876.2933333333335</v>
      </c>
      <c r="T112" s="223">
        <f>SUM($B$104:T104)</f>
        <v>1876.2933333333335</v>
      </c>
      <c r="U112" s="223">
        <f>SUM($B$104:U104)</f>
        <v>1876.2933333333335</v>
      </c>
    </row>
    <row r="113" spans="1:22" hidden="1" x14ac:dyDescent="0.25">
      <c r="A113" s="287" t="s">
        <v>90</v>
      </c>
      <c r="B113" s="245">
        <f t="shared" ref="B113:P113" si="34">1/POWER((1+$B$60),B101)</f>
        <v>0.94915799575249904</v>
      </c>
      <c r="C113" s="245">
        <f t="shared" si="34"/>
        <v>0.85509729347071961</v>
      </c>
      <c r="D113" s="245">
        <f t="shared" si="34"/>
        <v>0.77035792204569342</v>
      </c>
      <c r="E113" s="245">
        <f t="shared" si="34"/>
        <v>0.69401614598711103</v>
      </c>
      <c r="F113" s="245">
        <f t="shared" si="34"/>
        <v>0.62523977115955953</v>
      </c>
      <c r="G113" s="245">
        <f t="shared" si="34"/>
        <v>0.56327907311672021</v>
      </c>
      <c r="H113" s="245">
        <f t="shared" si="34"/>
        <v>0.50745862442947753</v>
      </c>
      <c r="I113" s="245">
        <f t="shared" si="34"/>
        <v>0.45716993191844818</v>
      </c>
      <c r="J113" s="245">
        <f t="shared" si="34"/>
        <v>0.41186480353013355</v>
      </c>
      <c r="K113" s="245">
        <f t="shared" si="34"/>
        <v>0.37104937254966985</v>
      </c>
      <c r="L113" s="245">
        <f t="shared" si="34"/>
        <v>0.33427871400871156</v>
      </c>
      <c r="M113" s="245">
        <f t="shared" si="34"/>
        <v>0.30115199460244274</v>
      </c>
      <c r="N113" s="245">
        <f t="shared" si="34"/>
        <v>0.27130810324544391</v>
      </c>
      <c r="O113" s="245">
        <f t="shared" si="34"/>
        <v>0.24442171463553505</v>
      </c>
      <c r="P113" s="245">
        <f t="shared" si="34"/>
        <v>0.22019974291489644</v>
      </c>
      <c r="Q113" s="245">
        <f>1/POWER((1+$B$60),Q101)</f>
        <v>1</v>
      </c>
      <c r="R113" s="245">
        <f>1/POWER((1+$B$60),R101)</f>
        <v>1</v>
      </c>
      <c r="S113" s="245">
        <f>1/POWER((1+$B$60),S101)</f>
        <v>1</v>
      </c>
      <c r="T113" s="245">
        <f>1/POWER((1+$B$60),T101)</f>
        <v>1</v>
      </c>
      <c r="U113" s="245">
        <f>1/POWER((1+$B$60),U101)</f>
        <v>1</v>
      </c>
      <c r="V113" s="148"/>
    </row>
    <row r="114" spans="1:22" hidden="1" outlineLevel="1" x14ac:dyDescent="0.25">
      <c r="A114" s="284" t="s">
        <v>254</v>
      </c>
      <c r="B114" s="223">
        <f>B111*B113</f>
        <v>-2137.0785836525311</v>
      </c>
      <c r="C114" s="223">
        <f t="shared" ref="C114:P114" si="35">C111*C113</f>
        <v>320.88267021809764</v>
      </c>
      <c r="D114" s="223">
        <f t="shared" si="35"/>
        <v>385.44464891062785</v>
      </c>
      <c r="E114" s="223">
        <f t="shared" si="35"/>
        <v>694.49486290203197</v>
      </c>
      <c r="F114" s="223">
        <f t="shared" si="35"/>
        <v>938.50657148923256</v>
      </c>
      <c r="G114" s="223">
        <f t="shared" si="35"/>
        <v>845.50141575606517</v>
      </c>
      <c r="H114" s="223">
        <f t="shared" si="35"/>
        <v>761.71298716762612</v>
      </c>
      <c r="I114" s="223">
        <f t="shared" si="35"/>
        <v>686.2279163672307</v>
      </c>
      <c r="J114" s="223">
        <f t="shared" si="35"/>
        <v>618.22334807858624</v>
      </c>
      <c r="K114" s="223">
        <f t="shared" si="35"/>
        <v>556.95797124196963</v>
      </c>
      <c r="L114" s="223">
        <f t="shared" si="35"/>
        <v>501.76393805582842</v>
      </c>
      <c r="M114" s="223">
        <f t="shared" si="35"/>
        <v>452.03958383407951</v>
      </c>
      <c r="N114" s="223">
        <f t="shared" si="35"/>
        <v>407.24286831899053</v>
      </c>
      <c r="O114" s="223">
        <f t="shared" si="35"/>
        <v>366.88546695404551</v>
      </c>
      <c r="P114" s="223">
        <f t="shared" si="35"/>
        <v>330.52744770634735</v>
      </c>
      <c r="Q114" s="223">
        <f>Q111*Q113</f>
        <v>1501.0346666666669</v>
      </c>
      <c r="R114" s="223">
        <f>R111*R113</f>
        <v>1501.0346666666669</v>
      </c>
      <c r="S114" s="223">
        <f>S111*S113</f>
        <v>1501.0346666666669</v>
      </c>
      <c r="T114" s="223">
        <f>T111*T113</f>
        <v>1501.0346666666669</v>
      </c>
      <c r="U114" s="223">
        <f>U111*U113</f>
        <v>1501.0346666666669</v>
      </c>
      <c r="V114" s="148"/>
    </row>
    <row r="115" spans="1:22" s="139" customFormat="1" hidden="1" outlineLevel="1" x14ac:dyDescent="0.25">
      <c r="A115" s="284" t="s">
        <v>255</v>
      </c>
      <c r="B115" s="223">
        <f>SUM($B$114:B114)</f>
        <v>-2137.0785836525311</v>
      </c>
      <c r="C115" s="223">
        <f>SUM($B$107:C107)</f>
        <v>0</v>
      </c>
      <c r="D115" s="223">
        <f>SUM($B$107:D107)</f>
        <v>500.34488888888893</v>
      </c>
      <c r="E115" s="223">
        <f>SUM($B$107:E107)</f>
        <v>1501.0346666666669</v>
      </c>
      <c r="F115" s="223">
        <f>SUM($B$107:F107)</f>
        <v>3002.0693333333338</v>
      </c>
      <c r="G115" s="223">
        <f>SUM($B$107:G107)</f>
        <v>4503.1040000000012</v>
      </c>
      <c r="H115" s="223">
        <f>SUM($B$107:H107)</f>
        <v>6004.1386666666676</v>
      </c>
      <c r="I115" s="223">
        <f>SUM($B$107:I107)</f>
        <v>7505.1733333333341</v>
      </c>
      <c r="J115" s="223">
        <f>SUM($B$107:J107)</f>
        <v>9006.2080000000005</v>
      </c>
      <c r="K115" s="223">
        <f>SUM($B$107:K107)</f>
        <v>10507.242666666667</v>
      </c>
      <c r="L115" s="223">
        <f>SUM($B$107:L107)</f>
        <v>12008.277333333333</v>
      </c>
      <c r="M115" s="223">
        <f>SUM($B$107:M107)</f>
        <v>13509.312</v>
      </c>
      <c r="N115" s="223">
        <f>SUM($B$107:N107)</f>
        <v>15010.346666666666</v>
      </c>
      <c r="O115" s="223">
        <f>SUM($B$107:O107)</f>
        <v>16511.381333333335</v>
      </c>
      <c r="P115" s="223">
        <f>SUM($B$107:P107)</f>
        <v>18012.416000000001</v>
      </c>
      <c r="Q115" s="223">
        <f>SUM($B$107:Q107)</f>
        <v>19513.450666666668</v>
      </c>
      <c r="R115" s="223">
        <f>SUM($B$107:R107)</f>
        <v>21014.485333333334</v>
      </c>
      <c r="S115" s="223">
        <f>SUM($B$107:S107)</f>
        <v>22515.52</v>
      </c>
      <c r="T115" s="223">
        <f>SUM($B$107:T107)</f>
        <v>24016.554666666667</v>
      </c>
      <c r="U115" s="223">
        <f>SUM($B$107:U107)</f>
        <v>25517.589333333333</v>
      </c>
      <c r="V115" s="148"/>
    </row>
    <row r="116" spans="1:22" hidden="1" outlineLevel="1" x14ac:dyDescent="0.25">
      <c r="A116" s="284" t="s">
        <v>256</v>
      </c>
      <c r="B116" s="246">
        <f>IF((ISERR(IRR($B$111:B111))),0,IF(IRR($B$111:B111)&lt;0,0,IRR($B$111:B111)))</f>
        <v>0</v>
      </c>
      <c r="C116" s="246">
        <f>IF((ISERR(IRR($B$104:C104))),0,IF(IRR($B$104:C104)&lt;0,0,IRR($B$104:C104)))</f>
        <v>0</v>
      </c>
      <c r="D116" s="246">
        <f>IF((ISERR(IRR($B$104:D104))),0,IF(IRR($B$104:D104)&lt;0,0,IRR($B$104:D104)))</f>
        <v>0</v>
      </c>
      <c r="E116" s="246">
        <f>IF((ISERR(IRR($B$104:E104))),0,IF(IRR($B$104:E104)&lt;0,0,IRR($B$104:E104)))</f>
        <v>0</v>
      </c>
      <c r="F116" s="246">
        <f>IF((ISERR(IRR($B$104:F104))),0,IF(IRR($B$104:F104)&lt;0,0,IRR($B$104:F104)))</f>
        <v>0</v>
      </c>
      <c r="G116" s="246">
        <f>IF((ISERR(IRR($B$104:G104))),0,IF(IRR($B$104:G104)&lt;0,0,IRR($B$104:G104)))</f>
        <v>0</v>
      </c>
      <c r="H116" s="246">
        <f>IF((ISERR(IRR($B$104:H104))),0,IF(IRR($B$104:H104)&lt;0,0,IRR($B$104:H104)))</f>
        <v>0</v>
      </c>
      <c r="I116" s="246">
        <f>IF((ISERR(IRR($B$104:I104))),0,IF(IRR($B$104:I104)&lt;0,0,IRR($B$104:I104)))</f>
        <v>0</v>
      </c>
      <c r="J116" s="246">
        <f>IF((ISERR(IRR($B$104:J104))),0,IF(IRR($B$104:J104)&lt;0,0,IRR($B$104:J104)))</f>
        <v>0</v>
      </c>
      <c r="K116" s="246">
        <f>IF((ISERR(IRR($B$104:K104))),0,IF(IRR($B$104:K104)&lt;0,0,IRR($B$104:K104)))</f>
        <v>0</v>
      </c>
      <c r="L116" s="246">
        <f>IF((ISERR(IRR($B$104:L104))),0,IF(IRR($B$104:L104)&lt;0,0,IRR($B$104:L104)))</f>
        <v>0</v>
      </c>
      <c r="M116" s="246">
        <f>IF((ISERR(IRR($B$104:M104))),0,IF(IRR($B$104:M104)&lt;0,0,IRR($B$104:M104)))</f>
        <v>0</v>
      </c>
      <c r="N116" s="246">
        <f>IF((ISERR(IRR($B$104:N104))),0,IF(IRR($B$104:N104)&lt;0,0,IRR($B$104:N104)))</f>
        <v>0</v>
      </c>
      <c r="O116" s="246">
        <f>IF((ISERR(IRR($B$104:O104))),0,IF(IRR($B$104:O104)&lt;0,0,IRR($B$104:O104)))</f>
        <v>0</v>
      </c>
      <c r="P116" s="246">
        <f>IF((ISERR(IRR($B$104:P104))),0,IF(IRR($B$104:P104)&lt;0,0,IRR($B$104:P104)))</f>
        <v>0</v>
      </c>
      <c r="Q116" s="246">
        <f>IF((ISERR(IRR($B$104:Q104))),0,IF(IRR($B$104:Q104)&lt;0,0,IRR($B$104:Q104)))</f>
        <v>0</v>
      </c>
      <c r="R116" s="246">
        <f>IF((ISERR(IRR($B$104:R104))),0,IF(IRR($B$104:R104)&lt;0,0,IRR($B$104:R104)))</f>
        <v>0</v>
      </c>
      <c r="S116" s="246">
        <f>IF((ISERR(IRR($B$104:S104))),0,IF(IRR($B$104:S104)&lt;0,0,IRR($B$104:S104)))</f>
        <v>0</v>
      </c>
      <c r="T116" s="246">
        <f>IF((ISERR(IRR($B$104:T104))),0,IF(IRR($B$104:T104)&lt;0,0,IRR($B$104:T104)))</f>
        <v>0</v>
      </c>
      <c r="U116" s="246">
        <f>IF((ISERR(IRR($B$104:U104))),0,IF(IRR($B$104:U104)&lt;0,0,IRR($B$104:U104)))</f>
        <v>0</v>
      </c>
    </row>
    <row r="117" spans="1:22" hidden="1" outlineLevel="1" x14ac:dyDescent="0.25">
      <c r="A117" s="284" t="s">
        <v>257</v>
      </c>
      <c r="B117" s="247">
        <f>IF(AND(B112&gt;0,A112&lt;0),(B102-(B112/(B112-A112))),0)</f>
        <v>0</v>
      </c>
      <c r="C117" s="247">
        <f>IF(AND(C112&gt;0,B112&lt;0),(C102-(C112/(C112-B112))),0)</f>
        <v>1.7826086956521738</v>
      </c>
      <c r="D117" s="247">
        <f t="shared" ref="D117:P117" si="36">IF(AND(D112&gt;0,C112&lt;0),(D102-(D112/(D112-C112))),0)</f>
        <v>0</v>
      </c>
      <c r="E117" s="247">
        <f t="shared" si="36"/>
        <v>0</v>
      </c>
      <c r="F117" s="247">
        <f t="shared" si="36"/>
        <v>0</v>
      </c>
      <c r="G117" s="247">
        <f t="shared" si="36"/>
        <v>0</v>
      </c>
      <c r="H117" s="247">
        <f t="shared" si="36"/>
        <v>0</v>
      </c>
      <c r="I117" s="247">
        <f t="shared" si="36"/>
        <v>0</v>
      </c>
      <c r="J117" s="247">
        <f t="shared" si="36"/>
        <v>0</v>
      </c>
      <c r="K117" s="247">
        <f t="shared" si="36"/>
        <v>0</v>
      </c>
      <c r="L117" s="247">
        <f t="shared" si="36"/>
        <v>0</v>
      </c>
      <c r="M117" s="247">
        <f t="shared" si="36"/>
        <v>0</v>
      </c>
      <c r="N117" s="247">
        <f t="shared" si="36"/>
        <v>0</v>
      </c>
      <c r="O117" s="247">
        <f t="shared" si="36"/>
        <v>0</v>
      </c>
      <c r="P117" s="247">
        <f t="shared" si="36"/>
        <v>0</v>
      </c>
      <c r="Q117" s="247">
        <f>IF(AND(Q112&gt;0,P112&lt;0),(Q102-(Q112/(Q112-P112))),0)</f>
        <v>0</v>
      </c>
      <c r="R117" s="247">
        <f>IF(AND(R112&gt;0,Q112&lt;0),(R102-(R112/(R112-Q112))),0)</f>
        <v>0</v>
      </c>
      <c r="S117" s="247">
        <f>IF(AND(S112&gt;0,R112&lt;0),(S102-(S112/(S112-R112))),0)</f>
        <v>0</v>
      </c>
      <c r="T117" s="247">
        <f>IF(AND(T112&gt;0,S112&lt;0),(T102-(T112/(T112-S112))),0)</f>
        <v>0</v>
      </c>
      <c r="U117" s="247">
        <f>IF(AND(U112&gt;0,T112&lt;0),(U102-(U112/(U112-T112))),0)</f>
        <v>0</v>
      </c>
    </row>
    <row r="118" spans="1:22" hidden="1" outlineLevel="1" x14ac:dyDescent="0.25">
      <c r="A118" s="284" t="s">
        <v>258</v>
      </c>
      <c r="B118" s="247">
        <f>IF(AND(B115&gt;0,A115&lt;0),(B102-(B115/(B115-A115))),0)</f>
        <v>0</v>
      </c>
      <c r="C118" s="247">
        <f>IF(AND(C115&gt;0,B115&lt;0),(C102-(C115/(C115-B115))),0)</f>
        <v>0</v>
      </c>
      <c r="D118" s="247">
        <f t="shared" ref="D118:P118" si="37">IF(AND(D115&gt;0,C115&lt;0),(D102-(D115/(D115-C115))),0)</f>
        <v>0</v>
      </c>
      <c r="E118" s="247">
        <f t="shared" si="37"/>
        <v>0</v>
      </c>
      <c r="F118" s="247">
        <f t="shared" si="37"/>
        <v>0</v>
      </c>
      <c r="G118" s="247">
        <f t="shared" si="37"/>
        <v>0</v>
      </c>
      <c r="H118" s="247">
        <f t="shared" si="37"/>
        <v>0</v>
      </c>
      <c r="I118" s="247">
        <f t="shared" si="37"/>
        <v>0</v>
      </c>
      <c r="J118" s="247">
        <f t="shared" si="37"/>
        <v>0</v>
      </c>
      <c r="K118" s="247">
        <f t="shared" si="37"/>
        <v>0</v>
      </c>
      <c r="L118" s="247">
        <f t="shared" si="37"/>
        <v>0</v>
      </c>
      <c r="M118" s="247">
        <f t="shared" si="37"/>
        <v>0</v>
      </c>
      <c r="N118" s="247">
        <f t="shared" si="37"/>
        <v>0</v>
      </c>
      <c r="O118" s="247">
        <f t="shared" si="37"/>
        <v>0</v>
      </c>
      <c r="P118" s="247">
        <f t="shared" si="37"/>
        <v>0</v>
      </c>
      <c r="Q118" s="247">
        <f>IF(AND(Q115&gt;0,P115&lt;0),(Q102-(Q115/(Q115-P115))),0)</f>
        <v>0</v>
      </c>
      <c r="R118" s="247">
        <f>IF(AND(R115&gt;0,Q115&lt;0),(R102-(R115/(R115-Q115))),0)</f>
        <v>0</v>
      </c>
      <c r="S118" s="247">
        <f>IF(AND(S115&gt;0,R115&lt;0),(S102-(S115/(S115-R115))),0)</f>
        <v>0</v>
      </c>
      <c r="T118" s="247">
        <f>IF(AND(T115&gt;0,S115&lt;0),(T102-(T115/(T115-S115))),0)</f>
        <v>0</v>
      </c>
      <c r="U118" s="247">
        <f>IF(AND(U115&gt;0,T115&lt;0),(U102-(U115/(U115-T115))),0)</f>
        <v>0</v>
      </c>
      <c r="V118" s="139"/>
    </row>
    <row r="119" spans="1:22" hidden="1" outlineLevel="1" x14ac:dyDescent="0.25">
      <c r="Q119" s="139"/>
    </row>
    <row r="120" spans="1:22" hidden="1" outlineLevel="1" x14ac:dyDescent="0.25"/>
    <row r="121" spans="1:22" hidden="1" outlineLevel="1" x14ac:dyDescent="0.25">
      <c r="A121" s="248"/>
      <c r="B121" s="249">
        <v>2019</v>
      </c>
      <c r="C121" s="249">
        <f>B121+1</f>
        <v>2020</v>
      </c>
      <c r="D121" s="249">
        <f t="shared" ref="D121:P121" si="38">C121+1</f>
        <v>2021</v>
      </c>
      <c r="E121" s="249">
        <f t="shared" si="38"/>
        <v>2022</v>
      </c>
      <c r="F121" s="249">
        <f t="shared" si="38"/>
        <v>2023</v>
      </c>
      <c r="G121" s="249">
        <f t="shared" si="38"/>
        <v>2024</v>
      </c>
      <c r="H121" s="249">
        <f t="shared" si="38"/>
        <v>2025</v>
      </c>
      <c r="I121" s="249">
        <f t="shared" si="38"/>
        <v>2026</v>
      </c>
      <c r="J121" s="249">
        <f t="shared" si="38"/>
        <v>2027</v>
      </c>
      <c r="K121" s="249">
        <f t="shared" si="38"/>
        <v>2028</v>
      </c>
      <c r="L121" s="249">
        <f t="shared" si="38"/>
        <v>2029</v>
      </c>
      <c r="M121" s="249">
        <f t="shared" si="38"/>
        <v>2030</v>
      </c>
      <c r="N121" s="249">
        <f t="shared" si="38"/>
        <v>2031</v>
      </c>
      <c r="O121" s="249">
        <f t="shared" si="38"/>
        <v>2032</v>
      </c>
      <c r="P121" s="250">
        <f t="shared" si="38"/>
        <v>2033</v>
      </c>
    </row>
    <row r="122" spans="1:22" ht="60.75" hidden="1" customHeight="1" outlineLevel="1" x14ac:dyDescent="0.25">
      <c r="A122" s="251" t="s">
        <v>259</v>
      </c>
      <c r="B122" s="252"/>
      <c r="C122" s="252"/>
      <c r="D122" s="252"/>
      <c r="E122" s="252"/>
      <c r="F122" s="252"/>
      <c r="G122" s="252"/>
      <c r="H122" s="252"/>
      <c r="I122" s="252"/>
      <c r="J122" s="252"/>
      <c r="K122" s="252"/>
      <c r="L122" s="252"/>
      <c r="M122" s="252"/>
      <c r="N122" s="252"/>
      <c r="O122" s="252"/>
      <c r="P122" s="253"/>
    </row>
    <row r="123" spans="1:22" hidden="1" x14ac:dyDescent="0.25">
      <c r="A123" s="196" t="s">
        <v>260</v>
      </c>
      <c r="B123" s="252">
        <f>B125*$B$55*12/1000</f>
        <v>0</v>
      </c>
      <c r="C123" s="252">
        <f>C125*$B$55*12/1000</f>
        <v>0</v>
      </c>
      <c r="D123" s="252">
        <f>D125*$B$55*12/1000</f>
        <v>0</v>
      </c>
      <c r="E123" s="252"/>
      <c r="F123" s="252"/>
      <c r="G123" s="252"/>
      <c r="H123" s="252"/>
      <c r="I123" s="252"/>
      <c r="J123" s="252"/>
      <c r="K123" s="252"/>
      <c r="L123" s="252"/>
      <c r="M123" s="252"/>
      <c r="N123" s="252"/>
      <c r="O123" s="252"/>
      <c r="P123" s="253"/>
    </row>
    <row r="124" spans="1:22" hidden="1" x14ac:dyDescent="0.25">
      <c r="A124" s="196" t="s">
        <v>261</v>
      </c>
      <c r="B124" s="254"/>
      <c r="C124" s="254"/>
      <c r="D124" s="254"/>
      <c r="E124" s="254"/>
      <c r="F124" s="254">
        <f t="shared" ref="F124:P124" si="39">E124</f>
        <v>0</v>
      </c>
      <c r="G124" s="254">
        <f t="shared" si="39"/>
        <v>0</v>
      </c>
      <c r="H124" s="254">
        <f t="shared" si="39"/>
        <v>0</v>
      </c>
      <c r="I124" s="254">
        <f t="shared" si="39"/>
        <v>0</v>
      </c>
      <c r="J124" s="254">
        <f t="shared" si="39"/>
        <v>0</v>
      </c>
      <c r="K124" s="254">
        <f t="shared" si="39"/>
        <v>0</v>
      </c>
      <c r="L124" s="254">
        <f t="shared" si="39"/>
        <v>0</v>
      </c>
      <c r="M124" s="254">
        <f t="shared" si="39"/>
        <v>0</v>
      </c>
      <c r="N124" s="254">
        <f t="shared" si="39"/>
        <v>0</v>
      </c>
      <c r="O124" s="254">
        <f t="shared" si="39"/>
        <v>0</v>
      </c>
      <c r="P124" s="255">
        <f t="shared" si="39"/>
        <v>0</v>
      </c>
    </row>
    <row r="125" spans="1:22" hidden="1" outlineLevel="1" x14ac:dyDescent="0.25">
      <c r="A125" s="196" t="s">
        <v>262</v>
      </c>
      <c r="B125" s="254"/>
      <c r="C125" s="254"/>
      <c r="D125" s="254"/>
      <c r="E125" s="254"/>
      <c r="F125" s="254">
        <f t="shared" ref="F125:P125" si="40">F124/3.1</f>
        <v>0</v>
      </c>
      <c r="G125" s="254">
        <f t="shared" si="40"/>
        <v>0</v>
      </c>
      <c r="H125" s="254">
        <f t="shared" si="40"/>
        <v>0</v>
      </c>
      <c r="I125" s="254">
        <f t="shared" si="40"/>
        <v>0</v>
      </c>
      <c r="J125" s="254">
        <f t="shared" si="40"/>
        <v>0</v>
      </c>
      <c r="K125" s="254">
        <f t="shared" si="40"/>
        <v>0</v>
      </c>
      <c r="L125" s="254">
        <f t="shared" si="40"/>
        <v>0</v>
      </c>
      <c r="M125" s="254">
        <f t="shared" si="40"/>
        <v>0</v>
      </c>
      <c r="N125" s="254">
        <f t="shared" si="40"/>
        <v>0</v>
      </c>
      <c r="O125" s="254">
        <f t="shared" si="40"/>
        <v>0</v>
      </c>
      <c r="P125" s="255">
        <f t="shared" si="40"/>
        <v>0</v>
      </c>
    </row>
    <row r="126" spans="1:22" ht="16.5" hidden="1" outlineLevel="1" thickBot="1" x14ac:dyDescent="0.3">
      <c r="A126" s="199" t="s">
        <v>263</v>
      </c>
      <c r="B126" s="256" t="e">
        <f t="shared" ref="B126:P126" si="41">(B76+B87)/B125/12</f>
        <v>#DIV/0!</v>
      </c>
      <c r="C126" s="256" t="e">
        <f t="shared" si="41"/>
        <v>#DIV/0!</v>
      </c>
      <c r="D126" s="256" t="e">
        <f t="shared" si="41"/>
        <v>#DIV/0!</v>
      </c>
      <c r="E126" s="256" t="e">
        <f t="shared" si="41"/>
        <v>#DIV/0!</v>
      </c>
      <c r="F126" s="256" t="e">
        <f t="shared" si="41"/>
        <v>#DIV/0!</v>
      </c>
      <c r="G126" s="256" t="e">
        <f t="shared" si="41"/>
        <v>#DIV/0!</v>
      </c>
      <c r="H126" s="256" t="e">
        <f t="shared" si="41"/>
        <v>#DIV/0!</v>
      </c>
      <c r="I126" s="256" t="e">
        <f t="shared" si="41"/>
        <v>#DIV/0!</v>
      </c>
      <c r="J126" s="256" t="e">
        <f t="shared" si="41"/>
        <v>#DIV/0!</v>
      </c>
      <c r="K126" s="256" t="e">
        <f t="shared" si="41"/>
        <v>#DIV/0!</v>
      </c>
      <c r="L126" s="256" t="e">
        <f t="shared" si="41"/>
        <v>#DIV/0!</v>
      </c>
      <c r="M126" s="256" t="e">
        <f t="shared" si="41"/>
        <v>#DIV/0!</v>
      </c>
      <c r="N126" s="256" t="e">
        <f t="shared" si="41"/>
        <v>#DIV/0!</v>
      </c>
      <c r="O126" s="256" t="e">
        <f t="shared" si="41"/>
        <v>#DIV/0!</v>
      </c>
      <c r="P126" s="257" t="e">
        <f t="shared" si="41"/>
        <v>#DIV/0!</v>
      </c>
    </row>
    <row r="127" spans="1:22" hidden="1" collapsed="1" x14ac:dyDescent="0.25"/>
    <row r="128" spans="1:22" ht="90" hidden="1" x14ac:dyDescent="0.25">
      <c r="A128" s="258" t="s">
        <v>264</v>
      </c>
      <c r="B128" s="258"/>
      <c r="C128" s="258"/>
      <c r="D128" s="258"/>
      <c r="E128" s="258"/>
      <c r="F128" s="258"/>
      <c r="G128" s="258"/>
      <c r="H128" s="258"/>
      <c r="I128" s="258"/>
      <c r="J128" s="258"/>
      <c r="K128" s="258"/>
      <c r="L128" s="258"/>
      <c r="M128" s="258"/>
      <c r="N128" s="258"/>
      <c r="O128" s="258"/>
    </row>
    <row r="129" spans="1:16" hidden="1" x14ac:dyDescent="0.25"/>
    <row r="130" spans="1:16" hidden="1" x14ac:dyDescent="0.25"/>
    <row r="131" spans="1:16" hidden="1" x14ac:dyDescent="0.25">
      <c r="A131" s="140" t="s">
        <v>265</v>
      </c>
      <c r="I131" s="140" t="s">
        <v>266</v>
      </c>
    </row>
    <row r="132" spans="1:16" hidden="1" x14ac:dyDescent="0.25">
      <c r="A132" s="140" t="s">
        <v>267</v>
      </c>
    </row>
    <row r="133" spans="1:16" hidden="1" x14ac:dyDescent="0.25"/>
    <row r="134" spans="1:16" hidden="1" x14ac:dyDescent="0.25">
      <c r="A134" s="140" t="s">
        <v>268</v>
      </c>
      <c r="I134" s="140" t="s">
        <v>269</v>
      </c>
    </row>
    <row r="135" spans="1:16" hidden="1" x14ac:dyDescent="0.25"/>
    <row r="136" spans="1:16" hidden="1" x14ac:dyDescent="0.25"/>
    <row r="137" spans="1:16" hidden="1" x14ac:dyDescent="0.25"/>
    <row r="138" spans="1:16" hidden="1" x14ac:dyDescent="0.25">
      <c r="A138" s="151" t="s">
        <v>270</v>
      </c>
    </row>
    <row r="139" spans="1:16" hidden="1" x14ac:dyDescent="0.25">
      <c r="A139" s="259">
        <f>IF(MIN(B132:P132)=100,"не окупается",MIN(B132:P132))</f>
        <v>0</v>
      </c>
      <c r="B139" s="259">
        <f t="shared" ref="B139:P139" si="42">IF(B116&lt;=0,1,B116)</f>
        <v>1</v>
      </c>
      <c r="C139" s="259">
        <f t="shared" si="42"/>
        <v>1</v>
      </c>
      <c r="D139" s="259">
        <f t="shared" si="42"/>
        <v>1</v>
      </c>
      <c r="E139" s="259">
        <f t="shared" si="42"/>
        <v>1</v>
      </c>
      <c r="F139" s="259">
        <f t="shared" si="42"/>
        <v>1</v>
      </c>
      <c r="G139" s="259">
        <f t="shared" si="42"/>
        <v>1</v>
      </c>
      <c r="H139" s="259">
        <f t="shared" si="42"/>
        <v>1</v>
      </c>
      <c r="I139" s="259">
        <f t="shared" si="42"/>
        <v>1</v>
      </c>
      <c r="J139" s="259">
        <f t="shared" si="42"/>
        <v>1</v>
      </c>
      <c r="K139" s="259">
        <f t="shared" si="42"/>
        <v>1</v>
      </c>
      <c r="L139" s="259">
        <f t="shared" si="42"/>
        <v>1</v>
      </c>
      <c r="M139" s="259">
        <f t="shared" si="42"/>
        <v>1</v>
      </c>
      <c r="N139" s="259">
        <f t="shared" si="42"/>
        <v>1</v>
      </c>
      <c r="O139" s="259">
        <f t="shared" si="42"/>
        <v>1</v>
      </c>
      <c r="P139" s="259">
        <f t="shared" si="42"/>
        <v>1</v>
      </c>
    </row>
    <row r="140" spans="1:16" hidden="1" x14ac:dyDescent="0.25">
      <c r="A140" s="278" t="s">
        <v>271</v>
      </c>
      <c r="B140" s="239"/>
      <c r="C140" s="239"/>
      <c r="D140" s="119" t="s">
        <v>245</v>
      </c>
      <c r="E140" s="119" t="s">
        <v>246</v>
      </c>
    </row>
    <row r="141" spans="1:16" hidden="1" x14ac:dyDescent="0.25">
      <c r="A141" s="278" t="s">
        <v>272</v>
      </c>
      <c r="B141" s="239" t="s">
        <v>273</v>
      </c>
      <c r="C141" s="119" t="s">
        <v>247</v>
      </c>
      <c r="D141" s="260">
        <f>$K115</f>
        <v>10507.242666666667</v>
      </c>
      <c r="E141" s="260">
        <f>$P115</f>
        <v>18012.416000000001</v>
      </c>
    </row>
    <row r="142" spans="1:16" hidden="1" x14ac:dyDescent="0.25">
      <c r="B142" s="239" t="s">
        <v>256</v>
      </c>
      <c r="C142" s="119" t="s">
        <v>274</v>
      </c>
      <c r="D142" s="261">
        <f>$K116</f>
        <v>0</v>
      </c>
      <c r="E142" s="261">
        <f>$P116</f>
        <v>0</v>
      </c>
    </row>
    <row r="143" spans="1:16" hidden="1" x14ac:dyDescent="0.25">
      <c r="B143" s="239" t="s">
        <v>257</v>
      </c>
      <c r="C143" s="119" t="s">
        <v>275</v>
      </c>
      <c r="D143" s="260">
        <f>$K117</f>
        <v>0</v>
      </c>
      <c r="E143" s="260">
        <f>$P117</f>
        <v>0</v>
      </c>
    </row>
    <row r="144" spans="1:16" hidden="1" x14ac:dyDescent="0.25">
      <c r="B144" s="239" t="s">
        <v>258</v>
      </c>
      <c r="C144" s="119" t="s">
        <v>275</v>
      </c>
      <c r="D144" s="260">
        <f>$K118</f>
        <v>0</v>
      </c>
      <c r="E144" s="260">
        <f>$P118</f>
        <v>0</v>
      </c>
    </row>
    <row r="145" spans="1:21" hidden="1" x14ac:dyDescent="0.25"/>
    <row r="146" spans="1:21" hidden="1" x14ac:dyDescent="0.25">
      <c r="A146" s="262" t="s">
        <v>276</v>
      </c>
      <c r="B146" s="154"/>
    </row>
    <row r="147" spans="1:21" hidden="1" x14ac:dyDescent="0.25">
      <c r="A147" s="262" t="s">
        <v>277</v>
      </c>
      <c r="B147" s="154"/>
    </row>
    <row r="148" spans="1:21" hidden="1" x14ac:dyDescent="0.25">
      <c r="A148" s="262" t="s">
        <v>278</v>
      </c>
      <c r="B148" s="154"/>
    </row>
    <row r="149" spans="1:21" hidden="1" x14ac:dyDescent="0.25">
      <c r="A149" s="262" t="s">
        <v>279</v>
      </c>
      <c r="B149" s="154"/>
    </row>
    <row r="150" spans="1:21" ht="16.5" thickBot="1" x14ac:dyDescent="0.3"/>
    <row r="151" spans="1:21" ht="16.5" thickBot="1" x14ac:dyDescent="0.3">
      <c r="A151" s="263" t="s">
        <v>280</v>
      </c>
      <c r="B151" s="264"/>
      <c r="C151" s="265">
        <v>2</v>
      </c>
      <c r="D151" s="265">
        <f>C151+1</f>
        <v>3</v>
      </c>
      <c r="E151" s="265">
        <f t="shared" ref="E151:U151" si="43">D151+1</f>
        <v>4</v>
      </c>
      <c r="F151" s="265">
        <f t="shared" si="43"/>
        <v>5</v>
      </c>
      <c r="G151" s="265">
        <f t="shared" si="43"/>
        <v>6</v>
      </c>
      <c r="H151" s="265">
        <f t="shared" si="43"/>
        <v>7</v>
      </c>
      <c r="I151" s="265">
        <f t="shared" si="43"/>
        <v>8</v>
      </c>
      <c r="J151" s="265">
        <f t="shared" si="43"/>
        <v>9</v>
      </c>
      <c r="K151" s="265">
        <f t="shared" si="43"/>
        <v>10</v>
      </c>
      <c r="L151" s="265">
        <f t="shared" si="43"/>
        <v>11</v>
      </c>
      <c r="M151" s="265">
        <f t="shared" si="43"/>
        <v>12</v>
      </c>
      <c r="N151" s="265">
        <f t="shared" si="43"/>
        <v>13</v>
      </c>
      <c r="O151" s="265">
        <f t="shared" si="43"/>
        <v>14</v>
      </c>
      <c r="P151" s="265">
        <f t="shared" si="43"/>
        <v>15</v>
      </c>
      <c r="Q151" s="265">
        <f t="shared" si="43"/>
        <v>16</v>
      </c>
      <c r="R151" s="265">
        <f t="shared" si="43"/>
        <v>17</v>
      </c>
      <c r="S151" s="265">
        <f t="shared" si="43"/>
        <v>18</v>
      </c>
      <c r="T151" s="265">
        <f t="shared" si="43"/>
        <v>19</v>
      </c>
      <c r="U151" s="266">
        <f t="shared" si="43"/>
        <v>20</v>
      </c>
    </row>
    <row r="152" spans="1:21" x14ac:dyDescent="0.25">
      <c r="A152" s="267" t="s">
        <v>98</v>
      </c>
      <c r="B152" s="268" t="s">
        <v>247</v>
      </c>
      <c r="C152" s="269">
        <f>C$104</f>
        <v>625.43111111111114</v>
      </c>
      <c r="D152" s="269">
        <f t="shared" ref="D152:U152" si="44">D$104</f>
        <v>625.43111111111114</v>
      </c>
      <c r="E152" s="269">
        <f t="shared" si="44"/>
        <v>625.43111111111114</v>
      </c>
      <c r="F152" s="269">
        <f t="shared" si="44"/>
        <v>0</v>
      </c>
      <c r="G152" s="269">
        <f t="shared" si="44"/>
        <v>0</v>
      </c>
      <c r="H152" s="269">
        <f t="shared" si="44"/>
        <v>0</v>
      </c>
      <c r="I152" s="269">
        <f t="shared" si="44"/>
        <v>0</v>
      </c>
      <c r="J152" s="269">
        <f t="shared" si="44"/>
        <v>0</v>
      </c>
      <c r="K152" s="269">
        <f t="shared" si="44"/>
        <v>0</v>
      </c>
      <c r="L152" s="269">
        <f t="shared" si="44"/>
        <v>0</v>
      </c>
      <c r="M152" s="269">
        <f t="shared" si="44"/>
        <v>0</v>
      </c>
      <c r="N152" s="269">
        <f t="shared" si="44"/>
        <v>0</v>
      </c>
      <c r="O152" s="269">
        <f t="shared" si="44"/>
        <v>0</v>
      </c>
      <c r="P152" s="269">
        <f t="shared" si="44"/>
        <v>0</v>
      </c>
      <c r="Q152" s="269">
        <f t="shared" si="44"/>
        <v>0</v>
      </c>
      <c r="R152" s="269">
        <f t="shared" si="44"/>
        <v>0</v>
      </c>
      <c r="S152" s="269">
        <f t="shared" si="44"/>
        <v>0</v>
      </c>
      <c r="T152" s="269">
        <f t="shared" si="44"/>
        <v>0</v>
      </c>
      <c r="U152" s="269">
        <f t="shared" si="44"/>
        <v>0</v>
      </c>
    </row>
    <row r="153" spans="1:21" x14ac:dyDescent="0.25">
      <c r="A153" s="196" t="s">
        <v>101</v>
      </c>
      <c r="B153" s="119" t="s">
        <v>247</v>
      </c>
      <c r="C153" s="270"/>
      <c r="D153" s="270"/>
      <c r="E153" s="270"/>
      <c r="F153" s="270"/>
      <c r="G153" s="270"/>
      <c r="H153" s="270"/>
      <c r="I153" s="270"/>
      <c r="J153" s="270"/>
      <c r="K153" s="270"/>
      <c r="L153" s="270"/>
      <c r="M153" s="270"/>
      <c r="N153" s="270"/>
      <c r="O153" s="270"/>
      <c r="P153" s="270"/>
      <c r="Q153" s="270"/>
      <c r="R153" s="270"/>
      <c r="S153" s="270"/>
      <c r="T153" s="270"/>
      <c r="U153" s="271"/>
    </row>
    <row r="154" spans="1:21" x14ac:dyDescent="0.25">
      <c r="A154" s="196" t="s">
        <v>281</v>
      </c>
      <c r="B154" s="119" t="s">
        <v>247</v>
      </c>
      <c r="C154" s="119"/>
      <c r="D154" s="119"/>
      <c r="E154" s="119"/>
      <c r="F154" s="119"/>
      <c r="G154" s="119"/>
      <c r="H154" s="119"/>
      <c r="I154" s="119"/>
      <c r="J154" s="119"/>
      <c r="K154" s="119"/>
      <c r="L154" s="119"/>
      <c r="M154" s="119"/>
      <c r="N154" s="119"/>
      <c r="O154" s="119"/>
      <c r="P154" s="119"/>
      <c r="Q154" s="119"/>
      <c r="R154" s="119"/>
      <c r="S154" s="119"/>
      <c r="T154" s="119"/>
      <c r="U154" s="272"/>
    </row>
    <row r="155" spans="1:21" x14ac:dyDescent="0.25">
      <c r="A155" s="196" t="s">
        <v>282</v>
      </c>
      <c r="B155" s="119" t="s">
        <v>247</v>
      </c>
      <c r="C155" s="119"/>
      <c r="D155" s="119"/>
      <c r="E155" s="119"/>
      <c r="F155" s="119"/>
      <c r="G155" s="119"/>
      <c r="H155" s="119"/>
      <c r="I155" s="119"/>
      <c r="J155" s="119"/>
      <c r="K155" s="119"/>
      <c r="L155" s="119"/>
      <c r="M155" s="119"/>
      <c r="N155" s="119"/>
      <c r="O155" s="119"/>
      <c r="P155" s="119"/>
      <c r="Q155" s="119"/>
      <c r="R155" s="119"/>
      <c r="S155" s="119"/>
      <c r="T155" s="119"/>
      <c r="U155" s="272"/>
    </row>
    <row r="156" spans="1:21" x14ac:dyDescent="0.25">
      <c r="A156" s="196" t="s">
        <v>283</v>
      </c>
      <c r="B156" s="119" t="s">
        <v>247</v>
      </c>
      <c r="C156" s="119"/>
      <c r="D156" s="119"/>
      <c r="E156" s="119"/>
      <c r="F156" s="119"/>
      <c r="G156" s="119"/>
      <c r="H156" s="119"/>
      <c r="I156" s="119"/>
      <c r="J156" s="119"/>
      <c r="K156" s="119"/>
      <c r="L156" s="119"/>
      <c r="M156" s="119"/>
      <c r="N156" s="119"/>
      <c r="O156" s="119"/>
      <c r="P156" s="119"/>
      <c r="Q156" s="119"/>
      <c r="R156" s="119"/>
      <c r="S156" s="119"/>
      <c r="T156" s="119"/>
      <c r="U156" s="272"/>
    </row>
    <row r="157" spans="1:21" x14ac:dyDescent="0.25">
      <c r="A157" s="196" t="s">
        <v>284</v>
      </c>
      <c r="B157" s="119" t="s">
        <v>247</v>
      </c>
      <c r="C157" s="119"/>
      <c r="D157" s="119"/>
      <c r="E157" s="119"/>
      <c r="F157" s="119"/>
      <c r="G157" s="119"/>
      <c r="H157" s="119"/>
      <c r="I157" s="119"/>
      <c r="J157" s="119"/>
      <c r="K157" s="119"/>
      <c r="L157" s="119"/>
      <c r="M157" s="119"/>
      <c r="N157" s="119"/>
      <c r="O157" s="119"/>
      <c r="P157" s="119"/>
      <c r="Q157" s="119"/>
      <c r="R157" s="119"/>
      <c r="S157" s="119"/>
      <c r="T157" s="119"/>
      <c r="U157" s="272"/>
    </row>
    <row r="158" spans="1:21" x14ac:dyDescent="0.25">
      <c r="A158" s="196" t="s">
        <v>285</v>
      </c>
      <c r="B158" s="119" t="s">
        <v>247</v>
      </c>
      <c r="C158" s="119"/>
      <c r="D158" s="119"/>
      <c r="E158" s="119"/>
      <c r="F158" s="119"/>
      <c r="G158" s="119"/>
      <c r="H158" s="119"/>
      <c r="I158" s="119"/>
      <c r="J158" s="119"/>
      <c r="K158" s="119"/>
      <c r="L158" s="119"/>
      <c r="M158" s="119"/>
      <c r="N158" s="119"/>
      <c r="O158" s="119"/>
      <c r="P158" s="119"/>
      <c r="Q158" s="119"/>
      <c r="R158" s="119"/>
      <c r="S158" s="119"/>
      <c r="T158" s="119"/>
      <c r="U158" s="272"/>
    </row>
    <row r="159" spans="1:21" x14ac:dyDescent="0.25">
      <c r="A159" s="196" t="s">
        <v>286</v>
      </c>
      <c r="B159" s="119" t="s">
        <v>247</v>
      </c>
      <c r="C159" s="270"/>
      <c r="D159" s="270"/>
      <c r="E159" s="270"/>
      <c r="F159" s="270"/>
      <c r="G159" s="270"/>
      <c r="H159" s="270"/>
      <c r="I159" s="270"/>
      <c r="J159" s="270"/>
      <c r="K159" s="270"/>
      <c r="L159" s="270"/>
      <c r="M159" s="270"/>
      <c r="N159" s="270"/>
      <c r="O159" s="270"/>
      <c r="P159" s="270"/>
      <c r="Q159" s="270"/>
      <c r="R159" s="270"/>
      <c r="S159" s="270"/>
      <c r="T159" s="270"/>
      <c r="U159" s="271"/>
    </row>
    <row r="160" spans="1:21" x14ac:dyDescent="0.25">
      <c r="A160" s="196" t="s">
        <v>287</v>
      </c>
      <c r="B160" s="119" t="s">
        <v>247</v>
      </c>
      <c r="C160" s="270"/>
      <c r="D160" s="270"/>
      <c r="E160" s="270"/>
      <c r="F160" s="270"/>
      <c r="G160" s="270"/>
      <c r="H160" s="270"/>
      <c r="I160" s="270"/>
      <c r="J160" s="270"/>
      <c r="K160" s="270"/>
      <c r="L160" s="270"/>
      <c r="M160" s="270"/>
      <c r="N160" s="270"/>
      <c r="O160" s="270"/>
      <c r="P160" s="270"/>
      <c r="Q160" s="270"/>
      <c r="R160" s="270"/>
      <c r="S160" s="270"/>
      <c r="T160" s="270"/>
      <c r="U160" s="271"/>
    </row>
    <row r="161" spans="1:21" ht="16.5" thickBot="1" x14ac:dyDescent="0.3">
      <c r="A161" s="199" t="s">
        <v>238</v>
      </c>
      <c r="B161" s="273" t="s">
        <v>247</v>
      </c>
      <c r="C161" s="270"/>
      <c r="D161" s="270"/>
      <c r="E161" s="270"/>
      <c r="F161" s="270"/>
      <c r="G161" s="270"/>
      <c r="H161" s="270"/>
      <c r="I161" s="270"/>
      <c r="J161" s="270"/>
      <c r="K161" s="270"/>
      <c r="L161" s="270"/>
      <c r="M161" s="270"/>
      <c r="N161" s="270"/>
      <c r="O161" s="270"/>
      <c r="P161" s="270"/>
      <c r="Q161" s="270"/>
      <c r="R161" s="270"/>
      <c r="S161" s="270"/>
      <c r="T161" s="270"/>
      <c r="U161" s="271"/>
    </row>
    <row r="162" spans="1:21" ht="16.5" thickBot="1" x14ac:dyDescent="0.3">
      <c r="A162" s="274" t="s">
        <v>288</v>
      </c>
      <c r="B162" s="275" t="s">
        <v>247</v>
      </c>
      <c r="C162" s="276">
        <f>SUM(C152:C161)</f>
        <v>625.43111111111114</v>
      </c>
      <c r="D162" s="276">
        <f t="shared" ref="D162:U162" si="45">SUM(D152:D161)</f>
        <v>625.43111111111114</v>
      </c>
      <c r="E162" s="276">
        <f t="shared" si="45"/>
        <v>625.43111111111114</v>
      </c>
      <c r="F162" s="276">
        <f t="shared" si="45"/>
        <v>0</v>
      </c>
      <c r="G162" s="276">
        <f t="shared" si="45"/>
        <v>0</v>
      </c>
      <c r="H162" s="276">
        <f t="shared" si="45"/>
        <v>0</v>
      </c>
      <c r="I162" s="276">
        <f t="shared" si="45"/>
        <v>0</v>
      </c>
      <c r="J162" s="276">
        <f t="shared" si="45"/>
        <v>0</v>
      </c>
      <c r="K162" s="276">
        <f t="shared" si="45"/>
        <v>0</v>
      </c>
      <c r="L162" s="276">
        <f t="shared" si="45"/>
        <v>0</v>
      </c>
      <c r="M162" s="276">
        <f t="shared" si="45"/>
        <v>0</v>
      </c>
      <c r="N162" s="276">
        <f t="shared" si="45"/>
        <v>0</v>
      </c>
      <c r="O162" s="276">
        <f t="shared" si="45"/>
        <v>0</v>
      </c>
      <c r="P162" s="276">
        <f t="shared" si="45"/>
        <v>0</v>
      </c>
      <c r="Q162" s="276">
        <f t="shared" si="45"/>
        <v>0</v>
      </c>
      <c r="R162" s="276">
        <f t="shared" si="45"/>
        <v>0</v>
      </c>
      <c r="S162" s="276">
        <f t="shared" si="45"/>
        <v>0</v>
      </c>
      <c r="T162" s="276">
        <f t="shared" si="45"/>
        <v>0</v>
      </c>
      <c r="U162" s="277">
        <f t="shared" si="45"/>
        <v>0</v>
      </c>
    </row>
  </sheetData>
  <mergeCells count="11">
    <mergeCell ref="H24:I24"/>
    <mergeCell ref="H27:I27"/>
    <mergeCell ref="H28:I28"/>
    <mergeCell ref="H29:I29"/>
    <mergeCell ref="H30:I30"/>
    <mergeCell ref="H23:I23"/>
    <mergeCell ref="A2:U2"/>
    <mergeCell ref="A13:O13"/>
    <mergeCell ref="A14:O14"/>
    <mergeCell ref="H21:I21"/>
    <mergeCell ref="H22:I22"/>
  </mergeCells>
  <printOptions horizontalCentered="1"/>
  <pageMargins left="0.70866141732283472" right="0.70866141732283472" top="0.74803149606299213" bottom="0.74803149606299213" header="0.31496062992125984" footer="0.31496062992125984"/>
  <pageSetup paperSize="8" scale="6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19</vt:i4>
      </vt:variant>
    </vt:vector>
  </HeadingPairs>
  <TitlesOfParts>
    <vt:vector size="35"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 эффект 25</vt:lpstr>
      <vt:lpstr>5 анализ экон эффект 26</vt:lpstr>
      <vt:lpstr>5 анализ экон эффект 27</vt:lpstr>
      <vt:lpstr>5 анализ экон эффект 28</vt:lpstr>
      <vt:lpstr>5 анализ экон эффект 29</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'5 анализ экон эффект 25'!Область_печати</vt:lpstr>
      <vt:lpstr>'5 анализ экон эффект 26'!Область_печати</vt:lpstr>
      <vt:lpstr>'5 анализ экон эффект 27'!Область_печати</vt:lpstr>
      <vt:lpstr>'5 анализ экон эффект 28'!Область_печати</vt:lpstr>
      <vt:lpstr>'5 анализ экон эффект 29'!Область_печати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Гостищева Ирина Петровна</cp:lastModifiedBy>
  <cp:lastPrinted>2024-08-06T08:28:28Z</cp:lastPrinted>
  <dcterms:created xsi:type="dcterms:W3CDTF">2015-08-16T15:31:05Z</dcterms:created>
  <dcterms:modified xsi:type="dcterms:W3CDTF">2025-05-15T01:39:54Z</dcterms:modified>
</cp:coreProperties>
</file>