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О_0000000829 Приобретение ИВТ\"/>
    </mc:Choice>
  </mc:AlternateContent>
  <bookViews>
    <workbookView xWindow="28680" yWindow="-120" windowWidth="29040" windowHeight="15840" tabRatio="859" firstSheet="7" activeTab="13"/>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25" sheetId="26" r:id="rId7"/>
    <sheet name="5 анализ экон эффект 26" sheetId="27" r:id="rId8"/>
    <sheet name="5 анализ экон эффект 27" sheetId="28" r:id="rId9"/>
    <sheet name="5 анализ экон эффект 28" sheetId="29" r:id="rId10"/>
    <sheet name="5 анализ экон эффект 29" sheetId="30" r:id="rId11"/>
    <sheet name="6.1. Паспорт сетевой график" sheetId="16" r:id="rId12"/>
    <sheet name="6.2. Паспорт фин осв ввод" sheetId="15" r:id="rId13"/>
    <sheet name="7. Паспорт отчет о закупке" sheetId="5" r:id="rId14"/>
    <sheet name="8. Паспорт оценка влияния" sheetId="23" r:id="rId15"/>
    <sheet name="9. Паспорт Карта-схема" sheetId="24"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s>
  <definedNames>
    <definedName name="\0" localSheetId="6">#REF!</definedName>
    <definedName name="\0" localSheetId="7">#REF!</definedName>
    <definedName name="\0" localSheetId="8">#REF!</definedName>
    <definedName name="\0" localSheetId="9">#REF!</definedName>
    <definedName name="\0" localSheetId="10">#REF!</definedName>
    <definedName name="\0">#REF!</definedName>
    <definedName name="\a" localSheetId="6">#REF!</definedName>
    <definedName name="\a" localSheetId="7">#REF!</definedName>
    <definedName name="\a" localSheetId="8">#REF!</definedName>
    <definedName name="\a" localSheetId="9">#REF!</definedName>
    <definedName name="\a" localSheetId="10">#REF!</definedName>
    <definedName name="\a">#REF!</definedName>
    <definedName name="\m" localSheetId="6">#REF!</definedName>
    <definedName name="\m" localSheetId="7">#REF!</definedName>
    <definedName name="\m" localSheetId="8">#REF!</definedName>
    <definedName name="\m" localSheetId="9">#REF!</definedName>
    <definedName name="\m" localSheetId="10">#REF!</definedName>
    <definedName name="\m">#REF!</definedName>
    <definedName name="\n" localSheetId="6">#REF!</definedName>
    <definedName name="\n" localSheetId="7">#REF!</definedName>
    <definedName name="\n" localSheetId="8">#REF!</definedName>
    <definedName name="\n" localSheetId="9">#REF!</definedName>
    <definedName name="\n" localSheetId="10">#REF!</definedName>
    <definedName name="\n">#REF!</definedName>
    <definedName name="\o" localSheetId="6">#REF!</definedName>
    <definedName name="\o" localSheetId="7">#REF!</definedName>
    <definedName name="\o" localSheetId="8">#REF!</definedName>
    <definedName name="\o" localSheetId="9">#REF!</definedName>
    <definedName name="\o" localSheetId="10">#REF!</definedName>
    <definedName name="\o">#REF!</definedName>
    <definedName name="____________SP1">[1]FES!#REF!</definedName>
    <definedName name="____________SP10">[1]FES!#REF!</definedName>
    <definedName name="____________SP11">[1]FES!#REF!</definedName>
    <definedName name="____________SP12">[1]FES!#REF!</definedName>
    <definedName name="____________SP13">[1]FES!#REF!</definedName>
    <definedName name="____________SP14">[1]FES!#REF!</definedName>
    <definedName name="____________SP15">[1]FES!#REF!</definedName>
    <definedName name="____________SP16">[1]FES!#REF!</definedName>
    <definedName name="____________SP17">[1]FES!#REF!</definedName>
    <definedName name="____________SP18">[1]FES!#REF!</definedName>
    <definedName name="____________SP19">[1]FES!#REF!</definedName>
    <definedName name="____________SP2">[1]FES!#REF!</definedName>
    <definedName name="____________SP20">[1]FES!#REF!</definedName>
    <definedName name="____________SP3">[1]FES!#REF!</definedName>
    <definedName name="____________SP4">[1]FES!#REF!</definedName>
    <definedName name="____________SP5">[1]FES!#REF!</definedName>
    <definedName name="____________SP7">[1]FES!#REF!</definedName>
    <definedName name="____________SP8">[1]FES!#REF!</definedName>
    <definedName name="____________SP9">[1]FES!#REF!</definedName>
    <definedName name="___________C370000">#REF!</definedName>
    <definedName name="___________cap1">#REF!</definedName>
    <definedName name="___________PR1">'[2]Прил 1'!#REF!</definedName>
    <definedName name="___________SP1" localSheetId="10">[1]FES!#REF!</definedName>
    <definedName name="___________SP10" localSheetId="10">[1]FES!#REF!</definedName>
    <definedName name="___________SP11" localSheetId="10">[1]FES!#REF!</definedName>
    <definedName name="___________SP12" localSheetId="10">[1]FES!#REF!</definedName>
    <definedName name="___________SP13" localSheetId="10">[1]FES!#REF!</definedName>
    <definedName name="___________SP14" localSheetId="10">[1]FES!#REF!</definedName>
    <definedName name="___________SP15" localSheetId="10">[1]FES!#REF!</definedName>
    <definedName name="___________SP16" localSheetId="10">[1]FES!#REF!</definedName>
    <definedName name="___________SP17" localSheetId="10">[1]FES!#REF!</definedName>
    <definedName name="___________SP18" localSheetId="10">[1]FES!#REF!</definedName>
    <definedName name="___________SP19" localSheetId="10">[1]FES!#REF!</definedName>
    <definedName name="___________SP2" localSheetId="10">[1]FES!#REF!</definedName>
    <definedName name="___________SP20" localSheetId="10">[1]FES!#REF!</definedName>
    <definedName name="___________SP3" localSheetId="10">[1]FES!#REF!</definedName>
    <definedName name="___________SP4" localSheetId="10">[1]FES!#REF!</definedName>
    <definedName name="___________SP5" localSheetId="10">[1]FES!#REF!</definedName>
    <definedName name="___________SP7" localSheetId="10">[1]FES!#REF!</definedName>
    <definedName name="___________SP8" localSheetId="10">[1]FES!#REF!</definedName>
    <definedName name="___________SP9" localSheetId="10">[1]FES!#REF!</definedName>
    <definedName name="___________use1">#REF!</definedName>
    <definedName name="__________C370000" localSheetId="10">#REF!</definedName>
    <definedName name="__________cap1" localSheetId="10">#REF!</definedName>
    <definedName name="__________PR1" localSheetId="10">'[2]Прил 1'!#REF!</definedName>
    <definedName name="__________SP1">[1]FES!#REF!</definedName>
    <definedName name="__________SP10">[1]FES!#REF!</definedName>
    <definedName name="__________SP11">[1]FES!#REF!</definedName>
    <definedName name="__________SP12">[1]FES!#REF!</definedName>
    <definedName name="__________SP13">[1]FES!#REF!</definedName>
    <definedName name="__________SP14">[1]FES!#REF!</definedName>
    <definedName name="__________SP15">[1]FES!#REF!</definedName>
    <definedName name="__________SP16">[1]FES!#REF!</definedName>
    <definedName name="__________SP17">[1]FES!#REF!</definedName>
    <definedName name="__________SP18">[1]FES!#REF!</definedName>
    <definedName name="__________SP19">[1]FES!#REF!</definedName>
    <definedName name="__________SP2">[1]FES!#REF!</definedName>
    <definedName name="__________SP20">[1]FES!#REF!</definedName>
    <definedName name="__________SP3">[1]FES!#REF!</definedName>
    <definedName name="__________SP4">[1]FES!#REF!</definedName>
    <definedName name="__________SP5">[1]FES!#REF!</definedName>
    <definedName name="__________SP7">[1]FES!#REF!</definedName>
    <definedName name="__________SP8">[1]FES!#REF!</definedName>
    <definedName name="__________SP9">[1]FES!#REF!</definedName>
    <definedName name="__________use1" localSheetId="10">#REF!</definedName>
    <definedName name="_________C370000">#REF!</definedName>
    <definedName name="_________cap1">#REF!</definedName>
    <definedName name="_________PR1">'[2]Прил 1'!#REF!</definedName>
    <definedName name="_________SP1" localSheetId="9">[1]FES!#REF!</definedName>
    <definedName name="_________SP10" localSheetId="9">[1]FES!#REF!</definedName>
    <definedName name="_________SP11" localSheetId="9">[1]FES!#REF!</definedName>
    <definedName name="_________SP12" localSheetId="9">[1]FES!#REF!</definedName>
    <definedName name="_________SP13" localSheetId="9">[1]FES!#REF!</definedName>
    <definedName name="_________SP14" localSheetId="9">[1]FES!#REF!</definedName>
    <definedName name="_________SP15" localSheetId="9">[1]FES!#REF!</definedName>
    <definedName name="_________SP16" localSheetId="9">[1]FES!#REF!</definedName>
    <definedName name="_________SP17" localSheetId="9">[1]FES!#REF!</definedName>
    <definedName name="_________SP18" localSheetId="9">[1]FES!#REF!</definedName>
    <definedName name="_________SP19" localSheetId="9">[1]FES!#REF!</definedName>
    <definedName name="_________SP2" localSheetId="9">[1]FES!#REF!</definedName>
    <definedName name="_________SP20" localSheetId="9">[1]FES!#REF!</definedName>
    <definedName name="_________SP3" localSheetId="9">[1]FES!#REF!</definedName>
    <definedName name="_________SP4" localSheetId="9">[1]FES!#REF!</definedName>
    <definedName name="_________SP5" localSheetId="9">[1]FES!#REF!</definedName>
    <definedName name="_________SP7" localSheetId="9">[1]FES!#REF!</definedName>
    <definedName name="_________SP8" localSheetId="9">[1]FES!#REF!</definedName>
    <definedName name="_________SP9" localSheetId="9">[1]FES!#REF!</definedName>
    <definedName name="_________use1">#REF!</definedName>
    <definedName name="________C370000" localSheetId="9">#REF!</definedName>
    <definedName name="________cap1" localSheetId="9">#REF!</definedName>
    <definedName name="________PR1" localSheetId="9">'[2]Прил 1'!#REF!</definedName>
    <definedName name="________SP1">[1]FES!#REF!</definedName>
    <definedName name="________SP10">[1]FES!#REF!</definedName>
    <definedName name="________SP11">[1]FES!#REF!</definedName>
    <definedName name="________SP12">[1]FES!#REF!</definedName>
    <definedName name="________SP13">[1]FES!#REF!</definedName>
    <definedName name="________SP14">[1]FES!#REF!</definedName>
    <definedName name="________SP15">[1]FES!#REF!</definedName>
    <definedName name="________SP16">[1]FES!#REF!</definedName>
    <definedName name="________SP17">[1]FES!#REF!</definedName>
    <definedName name="________SP18">[1]FES!#REF!</definedName>
    <definedName name="________SP19">[1]FES!#REF!</definedName>
    <definedName name="________SP2">[1]FES!#REF!</definedName>
    <definedName name="________SP20">[1]FES!#REF!</definedName>
    <definedName name="________SP3">[1]FES!#REF!</definedName>
    <definedName name="________SP4">[1]FES!#REF!</definedName>
    <definedName name="________SP5">[1]FES!#REF!</definedName>
    <definedName name="________SP7">[1]FES!#REF!</definedName>
    <definedName name="________SP8">[1]FES!#REF!</definedName>
    <definedName name="________SP9">[1]FES!#REF!</definedName>
    <definedName name="________use1" localSheetId="9">#REF!</definedName>
    <definedName name="_______C370000">#REF!</definedName>
    <definedName name="_______cap1">#REF!</definedName>
    <definedName name="_______PR1">'[2]Прил 1'!#REF!</definedName>
    <definedName name="_______SP1" localSheetId="8">[1]FES!#REF!</definedName>
    <definedName name="_______SP10" localSheetId="8">[1]FES!#REF!</definedName>
    <definedName name="_______SP11" localSheetId="8">[1]FES!#REF!</definedName>
    <definedName name="_______SP12" localSheetId="8">[1]FES!#REF!</definedName>
    <definedName name="_______SP13" localSheetId="8">[1]FES!#REF!</definedName>
    <definedName name="_______SP14" localSheetId="8">[1]FES!#REF!</definedName>
    <definedName name="_______SP15" localSheetId="8">[1]FES!#REF!</definedName>
    <definedName name="_______SP16" localSheetId="8">[1]FES!#REF!</definedName>
    <definedName name="_______SP17" localSheetId="8">[1]FES!#REF!</definedName>
    <definedName name="_______SP18" localSheetId="8">[1]FES!#REF!</definedName>
    <definedName name="_______SP19" localSheetId="8">[1]FES!#REF!</definedName>
    <definedName name="_______SP2" localSheetId="8">[1]FES!#REF!</definedName>
    <definedName name="_______SP20" localSheetId="8">[1]FES!#REF!</definedName>
    <definedName name="_______SP3" localSheetId="8">[1]FES!#REF!</definedName>
    <definedName name="_______SP4" localSheetId="8">[1]FES!#REF!</definedName>
    <definedName name="_______SP5" localSheetId="8">[1]FES!#REF!</definedName>
    <definedName name="_______SP7" localSheetId="8">[1]FES!#REF!</definedName>
    <definedName name="_______SP8" localSheetId="8">[1]FES!#REF!</definedName>
    <definedName name="_______SP9" localSheetId="8">[1]FES!#REF!</definedName>
    <definedName name="_______use1">#REF!</definedName>
    <definedName name="______C370000" localSheetId="8">#REF!</definedName>
    <definedName name="______cap1" localSheetId="8">#REF!</definedName>
    <definedName name="______Num2">#REF!</definedName>
    <definedName name="______PR1" localSheetId="8">'[2]Прил 1'!#REF!</definedName>
    <definedName name="______SP1">[1]FES!#REF!</definedName>
    <definedName name="______SP10">[1]FES!#REF!</definedName>
    <definedName name="______SP11">[1]FES!#REF!</definedName>
    <definedName name="______SP12">[1]FES!#REF!</definedName>
    <definedName name="______SP13">[1]FES!#REF!</definedName>
    <definedName name="______SP14">[1]FES!#REF!</definedName>
    <definedName name="______SP15">[1]FES!#REF!</definedName>
    <definedName name="______SP16">[1]FES!#REF!</definedName>
    <definedName name="______SP17">[1]FES!#REF!</definedName>
    <definedName name="______SP18">[1]FES!#REF!</definedName>
    <definedName name="______SP19">[1]FES!#REF!</definedName>
    <definedName name="______SP2">[1]FES!#REF!</definedName>
    <definedName name="______SP20">[1]FES!#REF!</definedName>
    <definedName name="______SP3">[1]FES!#REF!</definedName>
    <definedName name="______SP4">[1]FES!#REF!</definedName>
    <definedName name="______SP5">[1]FES!#REF!</definedName>
    <definedName name="______SP7">[1]FES!#REF!</definedName>
    <definedName name="______SP8">[1]FES!#REF!</definedName>
    <definedName name="______SP9">[1]FES!#REF!</definedName>
    <definedName name="______use1" localSheetId="8">#REF!</definedName>
    <definedName name="_____C370000">#REF!</definedName>
    <definedName name="_____cap1">#REF!</definedName>
    <definedName name="_____Num2">#REF!</definedName>
    <definedName name="_____PR1">'[2]Прил 1'!#REF!</definedName>
    <definedName name="_____SP1" localSheetId="7">[1]FES!#REF!</definedName>
    <definedName name="_____SP10" localSheetId="7">[1]FES!#REF!</definedName>
    <definedName name="_____SP11" localSheetId="7">[1]FES!#REF!</definedName>
    <definedName name="_____SP12" localSheetId="7">[1]FES!#REF!</definedName>
    <definedName name="_____SP13" localSheetId="7">[1]FES!#REF!</definedName>
    <definedName name="_____SP14" localSheetId="7">[1]FES!#REF!</definedName>
    <definedName name="_____SP15" localSheetId="7">[1]FES!#REF!</definedName>
    <definedName name="_____SP16" localSheetId="7">[1]FES!#REF!</definedName>
    <definedName name="_____SP17" localSheetId="7">[1]FES!#REF!</definedName>
    <definedName name="_____SP18" localSheetId="7">[1]FES!#REF!</definedName>
    <definedName name="_____SP19" localSheetId="7">[1]FES!#REF!</definedName>
    <definedName name="_____SP2" localSheetId="7">[1]FES!#REF!</definedName>
    <definedName name="_____SP20" localSheetId="7">[1]FES!#REF!</definedName>
    <definedName name="_____SP3" localSheetId="7">[1]FES!#REF!</definedName>
    <definedName name="_____SP4" localSheetId="7">[1]FES!#REF!</definedName>
    <definedName name="_____SP5" localSheetId="7">[1]FES!#REF!</definedName>
    <definedName name="_____SP7" localSheetId="7">[1]FES!#REF!</definedName>
    <definedName name="_____SP8" localSheetId="7">[1]FES!#REF!</definedName>
    <definedName name="_____SP9" localSheetId="7">[1]FES!#REF!</definedName>
    <definedName name="_____use1">#REF!</definedName>
    <definedName name="____C370000" localSheetId="7">#REF!</definedName>
    <definedName name="____cap1" localSheetId="7">#REF!</definedName>
    <definedName name="____Num2">#REF!</definedName>
    <definedName name="____PR1" localSheetId="7">'[2]Прил 1'!#REF!</definedName>
    <definedName name="____SP1">[1]FES!#REF!</definedName>
    <definedName name="____SP10">[1]FES!#REF!</definedName>
    <definedName name="____SP11">[1]FES!#REF!</definedName>
    <definedName name="____SP12">[1]FES!#REF!</definedName>
    <definedName name="____SP13">[1]FES!#REF!</definedName>
    <definedName name="____SP14">[1]FES!#REF!</definedName>
    <definedName name="____SP15">[1]FES!#REF!</definedName>
    <definedName name="____SP16">[1]FES!#REF!</definedName>
    <definedName name="____SP17">[1]FES!#REF!</definedName>
    <definedName name="____SP18">[1]FES!#REF!</definedName>
    <definedName name="____SP19">[1]FES!#REF!</definedName>
    <definedName name="____SP2">[1]FES!#REF!</definedName>
    <definedName name="____SP20">[1]FES!#REF!</definedName>
    <definedName name="____SP3">[1]FES!#REF!</definedName>
    <definedName name="____SP4">[1]FES!#REF!</definedName>
    <definedName name="____SP5">[1]FES!#REF!</definedName>
    <definedName name="____SP7">[1]FES!#REF!</definedName>
    <definedName name="____SP8">[1]FES!#REF!</definedName>
    <definedName name="____SP9">[1]FES!#REF!</definedName>
    <definedName name="____use1" localSheetId="7">#REF!</definedName>
    <definedName name="___C370000">#REF!</definedName>
    <definedName name="___cap1">#REF!</definedName>
    <definedName name="___Num2">#REF!</definedName>
    <definedName name="___PR1">'[2]Прил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#REF!</definedName>
    <definedName name="__C370000">#REF!</definedName>
    <definedName name="__cap1">#REF!</definedName>
    <definedName name="__IntlFixup" hidden="1">TRUE</definedName>
    <definedName name="__Num2">#REF!</definedName>
    <definedName name="__PR1">'[2]Прил 1'!#REF!</definedName>
    <definedName name="__SP1" localSheetId="6">[1]FES!#REF!</definedName>
    <definedName name="__SP10" localSheetId="6">[1]FES!#REF!</definedName>
    <definedName name="__SP11" localSheetId="6">[1]FES!#REF!</definedName>
    <definedName name="__SP12" localSheetId="6">[1]FES!#REF!</definedName>
    <definedName name="__SP13" localSheetId="6">[1]FES!#REF!</definedName>
    <definedName name="__SP14" localSheetId="6">[1]FES!#REF!</definedName>
    <definedName name="__SP15" localSheetId="6">[1]FES!#REF!</definedName>
    <definedName name="__SP16" localSheetId="6">[1]FES!#REF!</definedName>
    <definedName name="__SP17" localSheetId="6">[1]FES!#REF!</definedName>
    <definedName name="__SP18" localSheetId="6">[1]FES!#REF!</definedName>
    <definedName name="__SP19" localSheetId="6">[1]FES!#REF!</definedName>
    <definedName name="__SP2" localSheetId="6">[1]FES!#REF!</definedName>
    <definedName name="__SP20" localSheetId="6">[1]FES!#REF!</definedName>
    <definedName name="__SP3" localSheetId="6">[1]FES!#REF!</definedName>
    <definedName name="__SP4" localSheetId="6">[1]FES!#REF!</definedName>
    <definedName name="__SP5" localSheetId="6">[1]FES!#REF!</definedName>
    <definedName name="__SP7" localSheetId="6">[1]FES!#REF!</definedName>
    <definedName name="__SP8" localSheetId="6">[1]FES!#REF!</definedName>
    <definedName name="__SP9" localSheetId="6">[1]FES!#REF!</definedName>
    <definedName name="__use1">#REF!</definedName>
    <definedName name="_A" localSheetId="6">#REF!</definedName>
    <definedName name="_A" localSheetId="7">#REF!</definedName>
    <definedName name="_A" localSheetId="8">#REF!</definedName>
    <definedName name="_A" localSheetId="9">#REF!</definedName>
    <definedName name="_A" localSheetId="10">#REF!</definedName>
    <definedName name="_A">#REF!</definedName>
    <definedName name="_B" localSheetId="6">#REF!</definedName>
    <definedName name="_B" localSheetId="7">#REF!</definedName>
    <definedName name="_B" localSheetId="8">#REF!</definedName>
    <definedName name="_B" localSheetId="9">#REF!</definedName>
    <definedName name="_B" localSheetId="10">#REF!</definedName>
    <definedName name="_B">#REF!</definedName>
    <definedName name="_C" localSheetId="6">#REF!</definedName>
    <definedName name="_C" localSheetId="7">#REF!</definedName>
    <definedName name="_C" localSheetId="8">#REF!</definedName>
    <definedName name="_C" localSheetId="9">#REF!</definedName>
    <definedName name="_C" localSheetId="10">#REF!</definedName>
    <definedName name="_C">#REF!</definedName>
    <definedName name="_C370000" localSheetId="6">#REF!</definedName>
    <definedName name="_cap1" localSheetId="6">#REF!</definedName>
    <definedName name="_D" localSheetId="6">#REF!</definedName>
    <definedName name="_D" localSheetId="7">#REF!</definedName>
    <definedName name="_D" localSheetId="8">#REF!</definedName>
    <definedName name="_D" localSheetId="9">#REF!</definedName>
    <definedName name="_D" localSheetId="10">#REF!</definedName>
    <definedName name="_D">#REF!</definedName>
    <definedName name="_E" localSheetId="6">#REF!</definedName>
    <definedName name="_E" localSheetId="7">#REF!</definedName>
    <definedName name="_E" localSheetId="8">#REF!</definedName>
    <definedName name="_E" localSheetId="9">#REF!</definedName>
    <definedName name="_E" localSheetId="10">#REF!</definedName>
    <definedName name="_E">#REF!</definedName>
    <definedName name="_F" localSheetId="6">#REF!</definedName>
    <definedName name="_F" localSheetId="7">#REF!</definedName>
    <definedName name="_F" localSheetId="8">#REF!</definedName>
    <definedName name="_F" localSheetId="9">#REF!</definedName>
    <definedName name="_F" localSheetId="10">#REF!</definedName>
    <definedName name="_F">#REF!</definedName>
    <definedName name="_Num2">#REF!</definedName>
    <definedName name="_PR1" localSheetId="6">'[2]Прил 1'!#REF!</definedName>
    <definedName name="_SP1" localSheetId="6">[3]FES!#REF!</definedName>
    <definedName name="_SP1" localSheetId="7">[3]FES!#REF!</definedName>
    <definedName name="_SP1" localSheetId="8">[3]FES!#REF!</definedName>
    <definedName name="_SP1" localSheetId="9">[3]FES!#REF!</definedName>
    <definedName name="_SP1" localSheetId="10">[3]FES!#REF!</definedName>
    <definedName name="_SP1">[3]FES!#REF!</definedName>
    <definedName name="_SP10" localSheetId="6">[3]FES!#REF!</definedName>
    <definedName name="_SP10" localSheetId="7">[3]FES!#REF!</definedName>
    <definedName name="_SP10" localSheetId="8">[3]FES!#REF!</definedName>
    <definedName name="_SP10" localSheetId="9">[3]FES!#REF!</definedName>
    <definedName name="_SP10" localSheetId="10">[3]FES!#REF!</definedName>
    <definedName name="_SP10">[3]FES!#REF!</definedName>
    <definedName name="_SP11" localSheetId="6">[3]FES!#REF!</definedName>
    <definedName name="_SP11" localSheetId="7">[3]FES!#REF!</definedName>
    <definedName name="_SP11" localSheetId="8">[3]FES!#REF!</definedName>
    <definedName name="_SP11" localSheetId="9">[3]FES!#REF!</definedName>
    <definedName name="_SP11" localSheetId="10">[3]FES!#REF!</definedName>
    <definedName name="_SP11">[3]FES!#REF!</definedName>
    <definedName name="_SP12" localSheetId="6">[3]FES!#REF!</definedName>
    <definedName name="_SP12" localSheetId="7">[3]FES!#REF!</definedName>
    <definedName name="_SP12" localSheetId="8">[3]FES!#REF!</definedName>
    <definedName name="_SP12" localSheetId="9">[3]FES!#REF!</definedName>
    <definedName name="_SP12" localSheetId="10">[3]FES!#REF!</definedName>
    <definedName name="_SP12">[3]FES!#REF!</definedName>
    <definedName name="_SP13" localSheetId="6">[3]FES!#REF!</definedName>
    <definedName name="_SP13" localSheetId="7">[3]FES!#REF!</definedName>
    <definedName name="_SP13" localSheetId="8">[3]FES!#REF!</definedName>
    <definedName name="_SP13" localSheetId="9">[3]FES!#REF!</definedName>
    <definedName name="_SP13" localSheetId="10">[3]FES!#REF!</definedName>
    <definedName name="_SP13">[3]FES!#REF!</definedName>
    <definedName name="_SP14" localSheetId="6">[3]FES!#REF!</definedName>
    <definedName name="_SP14" localSheetId="7">[3]FES!#REF!</definedName>
    <definedName name="_SP14" localSheetId="8">[3]FES!#REF!</definedName>
    <definedName name="_SP14" localSheetId="9">[3]FES!#REF!</definedName>
    <definedName name="_SP14" localSheetId="10">[3]FES!#REF!</definedName>
    <definedName name="_SP14">[3]FES!#REF!</definedName>
    <definedName name="_SP15" localSheetId="6">[3]FES!#REF!</definedName>
    <definedName name="_SP15" localSheetId="7">[3]FES!#REF!</definedName>
    <definedName name="_SP15" localSheetId="8">[3]FES!#REF!</definedName>
    <definedName name="_SP15" localSheetId="9">[3]FES!#REF!</definedName>
    <definedName name="_SP15" localSheetId="10">[3]FES!#REF!</definedName>
    <definedName name="_SP15">[3]FES!#REF!</definedName>
    <definedName name="_SP16" localSheetId="6">[3]FES!#REF!</definedName>
    <definedName name="_SP16" localSheetId="7">[3]FES!#REF!</definedName>
    <definedName name="_SP16" localSheetId="8">[3]FES!#REF!</definedName>
    <definedName name="_SP16" localSheetId="9">[3]FES!#REF!</definedName>
    <definedName name="_SP16" localSheetId="10">[3]FES!#REF!</definedName>
    <definedName name="_SP16">[3]FES!#REF!</definedName>
    <definedName name="_SP17" localSheetId="6">[3]FES!#REF!</definedName>
    <definedName name="_SP17" localSheetId="7">[3]FES!#REF!</definedName>
    <definedName name="_SP17" localSheetId="8">[3]FES!#REF!</definedName>
    <definedName name="_SP17" localSheetId="9">[3]FES!#REF!</definedName>
    <definedName name="_SP17" localSheetId="10">[3]FES!#REF!</definedName>
    <definedName name="_SP17">[3]FES!#REF!</definedName>
    <definedName name="_SP18" localSheetId="6">[3]FES!#REF!</definedName>
    <definedName name="_SP18" localSheetId="7">[3]FES!#REF!</definedName>
    <definedName name="_SP18" localSheetId="8">[3]FES!#REF!</definedName>
    <definedName name="_SP18" localSheetId="9">[3]FES!#REF!</definedName>
    <definedName name="_SP18" localSheetId="10">[3]FES!#REF!</definedName>
    <definedName name="_SP18">[3]FES!#REF!</definedName>
    <definedName name="_SP19" localSheetId="6">[3]FES!#REF!</definedName>
    <definedName name="_SP19" localSheetId="7">[3]FES!#REF!</definedName>
    <definedName name="_SP19" localSheetId="8">[3]FES!#REF!</definedName>
    <definedName name="_SP19" localSheetId="9">[3]FES!#REF!</definedName>
    <definedName name="_SP19" localSheetId="10">[3]FES!#REF!</definedName>
    <definedName name="_SP19">[3]FES!#REF!</definedName>
    <definedName name="_SP2" localSheetId="6">[3]FES!#REF!</definedName>
    <definedName name="_SP2" localSheetId="7">[3]FES!#REF!</definedName>
    <definedName name="_SP2" localSheetId="8">[3]FES!#REF!</definedName>
    <definedName name="_SP2" localSheetId="9">[3]FES!#REF!</definedName>
    <definedName name="_SP2" localSheetId="10">[3]FES!#REF!</definedName>
    <definedName name="_SP2">[3]FES!#REF!</definedName>
    <definedName name="_SP20" localSheetId="6">[3]FES!#REF!</definedName>
    <definedName name="_SP20" localSheetId="7">[3]FES!#REF!</definedName>
    <definedName name="_SP20" localSheetId="8">[3]FES!#REF!</definedName>
    <definedName name="_SP20" localSheetId="9">[3]FES!#REF!</definedName>
    <definedName name="_SP20" localSheetId="10">[3]FES!#REF!</definedName>
    <definedName name="_SP20">[3]FES!#REF!</definedName>
    <definedName name="_SP3" localSheetId="6">[3]FES!#REF!</definedName>
    <definedName name="_SP3" localSheetId="7">[3]FES!#REF!</definedName>
    <definedName name="_SP3" localSheetId="8">[3]FES!#REF!</definedName>
    <definedName name="_SP3" localSheetId="9">[3]FES!#REF!</definedName>
    <definedName name="_SP3" localSheetId="10">[3]FES!#REF!</definedName>
    <definedName name="_SP3">[3]FES!#REF!</definedName>
    <definedName name="_SP4" localSheetId="6">[3]FES!#REF!</definedName>
    <definedName name="_SP4" localSheetId="7">[3]FES!#REF!</definedName>
    <definedName name="_SP4" localSheetId="8">[3]FES!#REF!</definedName>
    <definedName name="_SP4" localSheetId="9">[3]FES!#REF!</definedName>
    <definedName name="_SP4" localSheetId="10">[3]FES!#REF!</definedName>
    <definedName name="_SP4">[3]FES!#REF!</definedName>
    <definedName name="_SP5" localSheetId="6">[3]FES!#REF!</definedName>
    <definedName name="_SP5" localSheetId="7">[3]FES!#REF!</definedName>
    <definedName name="_SP5" localSheetId="8">[3]FES!#REF!</definedName>
    <definedName name="_SP5" localSheetId="9">[3]FES!#REF!</definedName>
    <definedName name="_SP5" localSheetId="10">[3]FES!#REF!</definedName>
    <definedName name="_SP5">[3]FES!#REF!</definedName>
    <definedName name="_SP7" localSheetId="6">[3]FES!#REF!</definedName>
    <definedName name="_SP7" localSheetId="7">[3]FES!#REF!</definedName>
    <definedName name="_SP7" localSheetId="8">[3]FES!#REF!</definedName>
    <definedName name="_SP7" localSheetId="9">[3]FES!#REF!</definedName>
    <definedName name="_SP7" localSheetId="10">[3]FES!#REF!</definedName>
    <definedName name="_SP7">[3]FES!#REF!</definedName>
    <definedName name="_SP8" localSheetId="6">[3]FES!#REF!</definedName>
    <definedName name="_SP8" localSheetId="7">[3]FES!#REF!</definedName>
    <definedName name="_SP8" localSheetId="8">[3]FES!#REF!</definedName>
    <definedName name="_SP8" localSheetId="9">[3]FES!#REF!</definedName>
    <definedName name="_SP8" localSheetId="10">[3]FES!#REF!</definedName>
    <definedName name="_SP8">[3]FES!#REF!</definedName>
    <definedName name="_SP9" localSheetId="6">[3]FES!#REF!</definedName>
    <definedName name="_SP9" localSheetId="7">[3]FES!#REF!</definedName>
    <definedName name="_SP9" localSheetId="8">[3]FES!#REF!</definedName>
    <definedName name="_SP9" localSheetId="9">[3]FES!#REF!</definedName>
    <definedName name="_SP9" localSheetId="10">[3]FES!#REF!</definedName>
    <definedName name="_SP9">[3]FES!#REF!</definedName>
    <definedName name="_use1" localSheetId="6">#REF!</definedName>
    <definedName name="a" localSheetId="6">'5 анализ экон эффект 25'!a</definedName>
    <definedName name="a" localSheetId="7">'5 анализ экон эффект 26'!a</definedName>
    <definedName name="a" localSheetId="8">'5 анализ экон эффект 27'!a</definedName>
    <definedName name="a" localSheetId="9">'5 анализ экон эффект 28'!a</definedName>
    <definedName name="a" localSheetId="10">'5 анализ экон эффект 29'!a</definedName>
    <definedName name="a">[0]!a</definedName>
    <definedName name="AccessDatabase" hidden="1">"C:\My Documents\vlad\Var_2\can270398v2t05.mdb"</definedName>
    <definedName name="AES" localSheetId="6">#REF!</definedName>
    <definedName name="AES" localSheetId="7">#REF!</definedName>
    <definedName name="AES" localSheetId="8">#REF!</definedName>
    <definedName name="AES" localSheetId="9">#REF!</definedName>
    <definedName name="AES" localSheetId="10">#REF!</definedName>
    <definedName name="AES">#REF!</definedName>
    <definedName name="AFamorts" localSheetId="6">#REF!</definedName>
    <definedName name="AFamorts" localSheetId="7">#REF!</definedName>
    <definedName name="AFamorts" localSheetId="8">#REF!</definedName>
    <definedName name="AFamorts" localSheetId="9">#REF!</definedName>
    <definedName name="AFamorts" localSheetId="10">#REF!</definedName>
    <definedName name="AFamorts">#REF!</definedName>
    <definedName name="AFamorttnr96" localSheetId="6">#REF!</definedName>
    <definedName name="AFamorttnr96" localSheetId="7">#REF!</definedName>
    <definedName name="AFamorttnr96" localSheetId="8">#REF!</definedName>
    <definedName name="AFamorttnr96" localSheetId="9">#REF!</definedName>
    <definedName name="AFamorttnr96" localSheetId="10">#REF!</definedName>
    <definedName name="AFamorttnr96">#REF!</definedName>
    <definedName name="AFassistech" localSheetId="6">#REF!</definedName>
    <definedName name="AFassistech" localSheetId="7">#REF!</definedName>
    <definedName name="AFassistech" localSheetId="8">#REF!</definedName>
    <definedName name="AFassistech" localSheetId="9">#REF!</definedName>
    <definedName name="AFassistech" localSheetId="10">#REF!</definedName>
    <definedName name="AFassistech">#REF!</definedName>
    <definedName name="AFfraisfi" localSheetId="6">#REF!</definedName>
    <definedName name="AFfraisfi" localSheetId="7">#REF!</definedName>
    <definedName name="AFfraisfi" localSheetId="8">#REF!</definedName>
    <definedName name="AFfraisfi" localSheetId="9">#REF!</definedName>
    <definedName name="AFfraisfi" localSheetId="10">#REF!</definedName>
    <definedName name="AFfraisfi">#REF!</definedName>
    <definedName name="AFimpoA" localSheetId="6">#REF!</definedName>
    <definedName name="AFimpoA" localSheetId="7">#REF!</definedName>
    <definedName name="AFimpoA" localSheetId="8">#REF!</definedName>
    <definedName name="AFimpoA" localSheetId="9">#REF!</definedName>
    <definedName name="AFimpoA" localSheetId="10">#REF!</definedName>
    <definedName name="AFimpoA">#REF!</definedName>
    <definedName name="AFparité" localSheetId="6">#REF!</definedName>
    <definedName name="AFparité" localSheetId="7">#REF!</definedName>
    <definedName name="AFparité" localSheetId="8">#REF!</definedName>
    <definedName name="AFparité" localSheetId="9">#REF!</definedName>
    <definedName name="AFparité" localSheetId="10">#REF!</definedName>
    <definedName name="AFparité">#REF!</definedName>
    <definedName name="AFtaxexport" localSheetId="6">#REF!</definedName>
    <definedName name="AFtaxexport" localSheetId="7">#REF!</definedName>
    <definedName name="AFtaxexport" localSheetId="8">#REF!</definedName>
    <definedName name="AFtaxexport" localSheetId="9">#REF!</definedName>
    <definedName name="AFtaxexport" localSheetId="10">#REF!</definedName>
    <definedName name="AFtaxexport">#REF!</definedName>
    <definedName name="alumina_mt" localSheetId="6">#REF!</definedName>
    <definedName name="alumina_mt" localSheetId="7">#REF!</definedName>
    <definedName name="alumina_mt" localSheetId="8">#REF!</definedName>
    <definedName name="alumina_mt" localSheetId="9">#REF!</definedName>
    <definedName name="alumina_mt" localSheetId="10">#REF!</definedName>
    <definedName name="alumina_mt">#REF!</definedName>
    <definedName name="alumina_price" localSheetId="6">#REF!</definedName>
    <definedName name="alumina_price" localSheetId="7">#REF!</definedName>
    <definedName name="alumina_price" localSheetId="8">#REF!</definedName>
    <definedName name="alumina_price" localSheetId="9">#REF!</definedName>
    <definedName name="alumina_price" localSheetId="10">#REF!</definedName>
    <definedName name="alumina_price">#REF!</definedName>
    <definedName name="anscount" hidden="1">1</definedName>
    <definedName name="AOE" localSheetId="6">#REF!</definedName>
    <definedName name="AOE" localSheetId="7">#REF!</definedName>
    <definedName name="AOE" localSheetId="8">#REF!</definedName>
    <definedName name="AOE" localSheetId="9">#REF!</definedName>
    <definedName name="AOE" localSheetId="10">#REF!</definedName>
    <definedName name="AOE">#REF!</definedName>
    <definedName name="asd" localSheetId="6">'5 анализ экон эффект 25'!asd</definedName>
    <definedName name="asd" localSheetId="7">'5 анализ экон эффект 26'!asd</definedName>
    <definedName name="asd" localSheetId="8">'5 анализ экон эффект 27'!asd</definedName>
    <definedName name="asd" localSheetId="9">'5 анализ экон эффект 28'!asd</definedName>
    <definedName name="asd" localSheetId="10">'5 анализ экон эффект 29'!asd</definedName>
    <definedName name="asd">[0]!asd</definedName>
    <definedName name="b" localSheetId="6">'5 анализ экон эффект 25'!b</definedName>
    <definedName name="b" localSheetId="7">'5 анализ экон эффект 26'!b</definedName>
    <definedName name="b" localSheetId="8">'5 анализ экон эффект 27'!b</definedName>
    <definedName name="b" localSheetId="9">'5 анализ экон эффект 28'!b</definedName>
    <definedName name="b" localSheetId="10">'5 анализ экон эффект 29'!b</definedName>
    <definedName name="b">[0]!b</definedName>
    <definedName name="Balance_Sheet" localSheetId="6">#REF!</definedName>
    <definedName name="Balance_Sheet" localSheetId="7">#REF!</definedName>
    <definedName name="Balance_Sheet" localSheetId="8">#REF!</definedName>
    <definedName name="Balance_Sheet" localSheetId="9">#REF!</definedName>
    <definedName name="Balance_Sheet" localSheetId="10">#REF!</definedName>
    <definedName name="Balance_Sheet">#REF!</definedName>
    <definedName name="BALEE_FLOAD" localSheetId="6">#REF!</definedName>
    <definedName name="BALEE_FLOAD" localSheetId="7">#REF!</definedName>
    <definedName name="BALEE_FLOAD" localSheetId="8">#REF!</definedName>
    <definedName name="BALEE_FLOAD" localSheetId="9">#REF!</definedName>
    <definedName name="BALEE_FLOAD" localSheetId="10">#REF!</definedName>
    <definedName name="BALEE_FLOAD">#REF!</definedName>
    <definedName name="BALEE_PROT" localSheetId="6">#REF!,#REF!,#REF!,#REF!</definedName>
    <definedName name="BALEE_PROT" localSheetId="7">#REF!,#REF!,#REF!,#REF!</definedName>
    <definedName name="BALEE_PROT" localSheetId="8">#REF!,#REF!,#REF!,#REF!</definedName>
    <definedName name="BALEE_PROT" localSheetId="9">#REF!,#REF!,#REF!,#REF!</definedName>
    <definedName name="BALEE_PROT" localSheetId="10">#REF!,#REF!,#REF!,#REF!</definedName>
    <definedName name="BALEE_PROT">#REF!,#REF!,#REF!,#REF!</definedName>
    <definedName name="BALM_FLOAD" localSheetId="6">#REF!</definedName>
    <definedName name="BALM_FLOAD" localSheetId="7">#REF!</definedName>
    <definedName name="BALM_FLOAD" localSheetId="8">#REF!</definedName>
    <definedName name="BALM_FLOAD" localSheetId="9">#REF!</definedName>
    <definedName name="BALM_FLOAD" localSheetId="10">#REF!</definedName>
    <definedName name="BALM_FLOAD">#REF!</definedName>
    <definedName name="BALM_PROT" localSheetId="6">#REF!,#REF!,#REF!,#REF!</definedName>
    <definedName name="BALM_PROT" localSheetId="7">#REF!,#REF!,#REF!,#REF!</definedName>
    <definedName name="BALM_PROT" localSheetId="8">#REF!,#REF!,#REF!,#REF!</definedName>
    <definedName name="BALM_PROT" localSheetId="9">#REF!,#REF!,#REF!,#REF!</definedName>
    <definedName name="BALM_PROT" localSheetId="10">#REF!,#REF!,#REF!,#REF!</definedName>
    <definedName name="BALM_PROT">#REF!,#REF!,#REF!,#REF!</definedName>
    <definedName name="bbbbb" localSheetId="6">[0]!USD/1.701</definedName>
    <definedName name="bbbbb" localSheetId="7">[0]!USD/1.701</definedName>
    <definedName name="bbbbb" localSheetId="8">[0]!USD/1.701</definedName>
    <definedName name="bbbbb" localSheetId="9">[0]!USD/1.701</definedName>
    <definedName name="bbbbb" localSheetId="10">[0]!USD/1.701</definedName>
    <definedName name="bbbbb">[0]!USD/1.701</definedName>
    <definedName name="bbbbbb">#N/A</definedName>
    <definedName name="Beg_Bal" localSheetId="6">#REF!</definedName>
    <definedName name="Beg_Bal" localSheetId="7">#REF!</definedName>
    <definedName name="Beg_Bal" localSheetId="8">#REF!</definedName>
    <definedName name="Beg_Bal" localSheetId="9">#REF!</definedName>
    <definedName name="Beg_Bal" localSheetId="10">#REF!</definedName>
    <definedName name="Beg_Bal">#REF!</definedName>
    <definedName name="Button_130">"can270398v2t05_Выпуск__реализация__запасы_Таблица"</definedName>
    <definedName name="calculations" localSheetId="6">#REF!</definedName>
    <definedName name="calculations" localSheetId="7">#REF!</definedName>
    <definedName name="calculations" localSheetId="8">#REF!</definedName>
    <definedName name="calculations" localSheetId="9">#REF!</definedName>
    <definedName name="calculations" localSheetId="10">#REF!</definedName>
    <definedName name="calculations">#REF!</definedName>
    <definedName name="Capital_Purchases" localSheetId="6">#REF!</definedName>
    <definedName name="Capital_Purchases" localSheetId="7">#REF!</definedName>
    <definedName name="Capital_Purchases" localSheetId="8">#REF!</definedName>
    <definedName name="Capital_Purchases" localSheetId="9">#REF!</definedName>
    <definedName name="Capital_Purchases" localSheetId="10">#REF!</definedName>
    <definedName name="Capital_Purchases">#REF!</definedName>
    <definedName name="CashFlow" localSheetId="6">'[4]Master Cashflows - Contractual'!#REF!</definedName>
    <definedName name="CashFlow" localSheetId="7">'[4]Master Cashflows - Contractual'!#REF!</definedName>
    <definedName name="CashFlow" localSheetId="8">'[4]Master Cashflows - Contractual'!#REF!</definedName>
    <definedName name="CashFlow" localSheetId="9">'[4]Master Cashflows - Contractual'!#REF!</definedName>
    <definedName name="CashFlow" localSheetId="10">'[4]Master Cashflows - Contractual'!#REF!</definedName>
    <definedName name="CashFlow">'[4]Master Cashflows - Contractual'!#REF!</definedName>
    <definedName name="CompOt" localSheetId="6">'5 анализ экон эффект 25'!CompOt</definedName>
    <definedName name="CompOt" localSheetId="7">'5 анализ экон эффект 26'!CompOt</definedName>
    <definedName name="CompOt" localSheetId="8">'5 анализ экон эффект 27'!CompOt</definedName>
    <definedName name="CompOt" localSheetId="9">'5 анализ экон эффект 28'!CompOt</definedName>
    <definedName name="CompOt" localSheetId="10">'5 анализ экон эффект 29'!CompOt</definedName>
    <definedName name="CompOt">[0]!CompOt</definedName>
    <definedName name="CompRas" localSheetId="6">'5 анализ экон эффект 25'!CompRas</definedName>
    <definedName name="CompRas" localSheetId="7">'5 анализ экон эффект 26'!CompRas</definedName>
    <definedName name="CompRas" localSheetId="8">'5 анализ экон эффект 27'!CompRas</definedName>
    <definedName name="CompRas" localSheetId="9">'5 анализ экон эффект 28'!CompRas</definedName>
    <definedName name="CompRas" localSheetId="10">'5 анализ экон эффект 29'!CompRas</definedName>
    <definedName name="CompRas">[0]!CompRas</definedName>
    <definedName name="Coût_Assistance_technique_1998" localSheetId="6">[0]!NotesHyp</definedName>
    <definedName name="Coût_Assistance_technique_1998" localSheetId="7">[0]!NotesHyp</definedName>
    <definedName name="Coût_Assistance_technique_1998" localSheetId="8">[0]!NotesHyp</definedName>
    <definedName name="Coût_Assistance_technique_1998" localSheetId="9">[0]!NotesHyp</definedName>
    <definedName name="Coût_Assistance_technique_1998" localSheetId="10">[0]!NotesHyp</definedName>
    <definedName name="Coût_Assistance_technique_1998">[0]!NotesHyp</definedName>
    <definedName name="csDesignMode">1</definedName>
    <definedName name="CUR_VER">[5]Заголовок!$B$21</definedName>
    <definedName name="curs" localSheetId="6">#REF!</definedName>
    <definedName name="curs" localSheetId="7">#REF!</definedName>
    <definedName name="curs" localSheetId="8">#REF!</definedName>
    <definedName name="curs" localSheetId="9">#REF!</definedName>
    <definedName name="curs" localSheetId="10">#REF!</definedName>
    <definedName name="curs">#REF!</definedName>
    <definedName name="d" localSheetId="6">#REF!</definedName>
    <definedName name="d" localSheetId="7">#REF!</definedName>
    <definedName name="d" localSheetId="8">#REF!</definedName>
    <definedName name="d" localSheetId="9">#REF!</definedName>
    <definedName name="d" localSheetId="10">#REF!</definedName>
    <definedName name="d">#REF!</definedName>
    <definedName name="d_r" localSheetId="6">#REF!</definedName>
    <definedName name="d_r" localSheetId="7">#REF!</definedName>
    <definedName name="d_r" localSheetId="8">#REF!</definedName>
    <definedName name="d_r" localSheetId="9">#REF!</definedName>
    <definedName name="d_r" localSheetId="10">#REF!</definedName>
    <definedName name="d_r">#REF!</definedName>
    <definedName name="da" localSheetId="6">#REF!</definedName>
    <definedName name="da" localSheetId="7">#REF!</definedName>
    <definedName name="da" localSheetId="8">#REF!</definedName>
    <definedName name="da" localSheetId="9">#REF!</definedName>
    <definedName name="da" localSheetId="10">#REF!</definedName>
    <definedName name="da">#REF!</definedName>
    <definedName name="Data" localSheetId="6">#REF!</definedName>
    <definedName name="Data" localSheetId="7">#REF!</definedName>
    <definedName name="Data" localSheetId="8">#REF!</definedName>
    <definedName name="Data" localSheetId="9">#REF!</definedName>
    <definedName name="Data" localSheetId="10">#REF!</definedName>
    <definedName name="Data">#REF!</definedName>
    <definedName name="DATE" localSheetId="6">#REF!</definedName>
    <definedName name="DATE" localSheetId="7">#REF!</definedName>
    <definedName name="DATE" localSheetId="8">#REF!</definedName>
    <definedName name="DATE" localSheetId="9">#REF!</definedName>
    <definedName name="DATE" localSheetId="10">#REF!</definedName>
    <definedName name="DATE">#REF!</definedName>
    <definedName name="debt1" localSheetId="6">#REF!</definedName>
    <definedName name="debt1" localSheetId="7">#REF!</definedName>
    <definedName name="debt1" localSheetId="8">#REF!</definedName>
    <definedName name="debt1" localSheetId="9">#REF!</definedName>
    <definedName name="debt1" localSheetId="10">#REF!</definedName>
    <definedName name="debt1">#REF!</definedName>
    <definedName name="del" localSheetId="6">#REF!</definedName>
    <definedName name="del" localSheetId="7">#REF!</definedName>
    <definedName name="del" localSheetId="8">#REF!</definedName>
    <definedName name="del" localSheetId="9">#REF!</definedName>
    <definedName name="del" localSheetId="10">#REF!</definedName>
    <definedName name="del">#REF!</definedName>
    <definedName name="Depreciation_Schedule" localSheetId="6">#REF!</definedName>
    <definedName name="Depreciation_Schedule" localSheetId="7">#REF!</definedName>
    <definedName name="Depreciation_Schedule" localSheetId="8">#REF!</definedName>
    <definedName name="Depreciation_Schedule" localSheetId="9">#REF!</definedName>
    <definedName name="Depreciation_Schedule" localSheetId="10">#REF!</definedName>
    <definedName name="Depreciation_Schedule">#REF!</definedName>
    <definedName name="dfg" localSheetId="6">'5 анализ экон эффект 25'!dfg</definedName>
    <definedName name="dfg" localSheetId="7">'5 анализ экон эффект 26'!dfg</definedName>
    <definedName name="dfg" localSheetId="8">'5 анализ экон эффект 27'!dfg</definedName>
    <definedName name="dfg" localSheetId="9">'5 анализ экон эффект 28'!dfg</definedName>
    <definedName name="dfg" localSheetId="10">'5 анализ экон эффект 29'!dfg</definedName>
    <definedName name="dfg">[0]!dfg</definedName>
    <definedName name="dip" localSheetId="6">[6]FST5!$G$149:$G$165,P1_dip,P2_dip,P3_dip,P4_dip</definedName>
    <definedName name="dip" localSheetId="7">[6]FST5!$G$149:$G$165,P1_dip,P2_dip,P3_dip,P4_dip</definedName>
    <definedName name="dip" localSheetId="8">[6]FST5!$G$149:$G$165,P1_dip,P2_dip,P3_dip,P4_dip</definedName>
    <definedName name="dip" localSheetId="9">[6]FST5!$G$149:$G$165,P1_dip,P2_dip,P3_dip,P4_dip</definedName>
    <definedName name="dip" localSheetId="10">[6]FST5!$G$149:$G$165,P1_dip,P2_dip,P3_dip,P4_dip</definedName>
    <definedName name="dip">[6]FST5!$G$149:$G$165,P1_dip,P2_dip,P3_dip,P4_dip</definedName>
    <definedName name="DM" localSheetId="6">[0]!USD/1.701</definedName>
    <definedName name="DM" localSheetId="7">[0]!USD/1.701</definedName>
    <definedName name="DM" localSheetId="8">[0]!USD/1.701</definedName>
    <definedName name="DM" localSheetId="9">[0]!USD/1.701</definedName>
    <definedName name="DM" localSheetId="10">[0]!USD/1.701</definedName>
    <definedName name="DM">[0]!USD/1.701</definedName>
    <definedName name="DMRUR" localSheetId="6">#REF!</definedName>
    <definedName name="DMRUR" localSheetId="7">#REF!</definedName>
    <definedName name="DMRUR" localSheetId="8">#REF!</definedName>
    <definedName name="DMRUR" localSheetId="9">#REF!</definedName>
    <definedName name="DMRUR" localSheetId="10">#REF!</definedName>
    <definedName name="DMRUR">#REF!</definedName>
    <definedName name="DOC" localSheetId="6">#REF!</definedName>
    <definedName name="DOC" localSheetId="7">#REF!</definedName>
    <definedName name="DOC" localSheetId="8">#REF!</definedName>
    <definedName name="DOC" localSheetId="9">#REF!</definedName>
    <definedName name="DOC" localSheetId="10">#REF!</definedName>
    <definedName name="DOC">#REF!</definedName>
    <definedName name="Down_range" localSheetId="6">#REF!</definedName>
    <definedName name="Down_range" localSheetId="7">#REF!</definedName>
    <definedName name="Down_range" localSheetId="8">#REF!</definedName>
    <definedName name="Down_range" localSheetId="9">#REF!</definedName>
    <definedName name="Down_range" localSheetId="10">#REF!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6">#REF!</definedName>
    <definedName name="ee" localSheetId="7">#REF!</definedName>
    <definedName name="ee" localSheetId="8">#REF!</definedName>
    <definedName name="ee" localSheetId="9">#REF!</definedName>
    <definedName name="ee" localSheetId="10">#REF!</definedName>
    <definedName name="ee">#REF!</definedName>
    <definedName name="End_Bal" localSheetId="6">#REF!</definedName>
    <definedName name="End_Bal" localSheetId="7">#REF!</definedName>
    <definedName name="End_Bal" localSheetId="8">#REF!</definedName>
    <definedName name="End_Bal" localSheetId="9">#REF!</definedName>
    <definedName name="End_Bal" localSheetId="10">#REF!</definedName>
    <definedName name="End_Bal">#REF!</definedName>
    <definedName name="eso" localSheetId="6">[6]FST5!$G$149:$G$165,P1_eso</definedName>
    <definedName name="eso" localSheetId="7">[6]FST5!$G$149:$G$165,P1_eso</definedName>
    <definedName name="eso" localSheetId="8">[6]FST5!$G$149:$G$165,P1_eso</definedName>
    <definedName name="eso" localSheetId="9">[6]FST5!$G$149:$G$165,P1_eso</definedName>
    <definedName name="eso" localSheetId="10">[6]FST5!$G$149:$G$165,P1_eso</definedName>
    <definedName name="eso">[6]FST5!$G$149:$G$165,P1_eso</definedName>
    <definedName name="ESO_ET" localSheetId="6">#REF!</definedName>
    <definedName name="ESO_ET" localSheetId="7">#REF!</definedName>
    <definedName name="ESO_ET" localSheetId="8">#REF!</definedName>
    <definedName name="ESO_ET" localSheetId="9">#REF!</definedName>
    <definedName name="ESO_ET" localSheetId="10">#REF!</definedName>
    <definedName name="ESO_ET">#REF!</definedName>
    <definedName name="ESO_PROT" localSheetId="6">#REF!,#REF!,#REF!,'5 анализ экон эффект 25'!P1_ESO_PROT</definedName>
    <definedName name="ESO_PROT" localSheetId="7">#REF!,#REF!,#REF!,'5 анализ экон эффект 26'!P1_ESO_PROT</definedName>
    <definedName name="ESO_PROT" localSheetId="8">#REF!,#REF!,#REF!,'5 анализ экон эффект 27'!P1_ESO_PROT</definedName>
    <definedName name="ESO_PROT" localSheetId="9">#REF!,#REF!,#REF!,'5 анализ экон эффект 28'!P1_ESO_PROT</definedName>
    <definedName name="ESO_PROT" localSheetId="10">#REF!,#REF!,#REF!,'5 анализ экон эффект 29'!P1_ESO_PROT</definedName>
    <definedName name="ESO_PROT">#REF!,#REF!,#REF!,[0]!P1_ESO_PROT</definedName>
    <definedName name="ESOcom" localSheetId="6">#REF!</definedName>
    <definedName name="ESOcom" localSheetId="7">#REF!</definedName>
    <definedName name="ESOcom" localSheetId="8">#REF!</definedName>
    <definedName name="ESOcom" localSheetId="9">#REF!</definedName>
    <definedName name="ESOcom" localSheetId="10">#REF!</definedName>
    <definedName name="ESOcom">#REF!</definedName>
    <definedName name="ew" localSheetId="6">'5 анализ экон эффект 25'!ew</definedName>
    <definedName name="ew" localSheetId="7">'5 анализ экон эффект 26'!ew</definedName>
    <definedName name="ew" localSheetId="8">'5 анализ экон эффект 27'!ew</definedName>
    <definedName name="ew" localSheetId="9">'5 анализ экон эффект 28'!ew</definedName>
    <definedName name="ew" localSheetId="10">'5 анализ экон эффект 29'!ew</definedName>
    <definedName name="ew">[0]!ew</definedName>
    <definedName name="Expas" localSheetId="6">#REF!</definedName>
    <definedName name="Expas" localSheetId="7">#REF!</definedName>
    <definedName name="Expas" localSheetId="8">#REF!</definedName>
    <definedName name="Expas" localSheetId="9">#REF!</definedName>
    <definedName name="Expas" localSheetId="10">#REF!</definedName>
    <definedName name="Expas">#REF!</definedName>
    <definedName name="export_year" localSheetId="6">#REF!</definedName>
    <definedName name="export_year" localSheetId="7">#REF!</definedName>
    <definedName name="export_year" localSheetId="8">#REF!</definedName>
    <definedName name="export_year" localSheetId="9">#REF!</definedName>
    <definedName name="export_year" localSheetId="10">#REF!</definedName>
    <definedName name="export_year">#REF!</definedName>
    <definedName name="Extra_Pay" localSheetId="6">#REF!</definedName>
    <definedName name="Extra_Pay" localSheetId="7">#REF!</definedName>
    <definedName name="Extra_Pay" localSheetId="8">#REF!</definedName>
    <definedName name="Extra_Pay" localSheetId="9">#REF!</definedName>
    <definedName name="Extra_Pay" localSheetId="10">#REF!</definedName>
    <definedName name="Extra_Pay">#REF!</definedName>
    <definedName name="fg" localSheetId="6">'5 анализ экон эффект 25'!fg</definedName>
    <definedName name="fg" localSheetId="7">'5 анализ экон эффект 26'!fg</definedName>
    <definedName name="fg" localSheetId="8">'5 анализ экон эффект 27'!fg</definedName>
    <definedName name="fg" localSheetId="9">'5 анализ экон эффект 28'!fg</definedName>
    <definedName name="fg" localSheetId="10">'5 анализ экон эффект 29'!fg</definedName>
    <definedName name="fg">[0]!fg</definedName>
    <definedName name="Financing_Activities" localSheetId="6">#REF!</definedName>
    <definedName name="Financing_Activities" localSheetId="7">#REF!</definedName>
    <definedName name="Financing_Activities" localSheetId="8">#REF!</definedName>
    <definedName name="Financing_Activities" localSheetId="9">#REF!</definedName>
    <definedName name="Financing_Activities" localSheetId="10">#REF!</definedName>
    <definedName name="Financing_Activities">#REF!</definedName>
    <definedName name="Form_211" localSheetId="6">#REF!</definedName>
    <definedName name="Form_211" localSheetId="7">#REF!</definedName>
    <definedName name="Form_211" localSheetId="8">#REF!</definedName>
    <definedName name="Form_211" localSheetId="9">#REF!</definedName>
    <definedName name="Form_211" localSheetId="10">#REF!</definedName>
    <definedName name="Form_211">#REF!</definedName>
    <definedName name="Form_214_40" localSheetId="6">#REF!</definedName>
    <definedName name="Form_214_40" localSheetId="7">#REF!</definedName>
    <definedName name="Form_214_40" localSheetId="8">#REF!</definedName>
    <definedName name="Form_214_40" localSheetId="9">#REF!</definedName>
    <definedName name="Form_214_40" localSheetId="10">#REF!</definedName>
    <definedName name="Form_214_40">#REF!</definedName>
    <definedName name="Form_214_41" localSheetId="6">#REF!</definedName>
    <definedName name="Form_214_41" localSheetId="7">#REF!</definedName>
    <definedName name="Form_214_41" localSheetId="8">#REF!</definedName>
    <definedName name="Form_214_41" localSheetId="9">#REF!</definedName>
    <definedName name="Form_214_41" localSheetId="10">#REF!</definedName>
    <definedName name="Form_214_41">#REF!</definedName>
    <definedName name="Form_215" localSheetId="6">#REF!</definedName>
    <definedName name="Form_215" localSheetId="7">#REF!</definedName>
    <definedName name="Form_215" localSheetId="8">#REF!</definedName>
    <definedName name="Form_215" localSheetId="9">#REF!</definedName>
    <definedName name="Form_215" localSheetId="10">#REF!</definedName>
    <definedName name="Form_215">#REF!</definedName>
    <definedName name="Form_626_p" localSheetId="6">#REF!</definedName>
    <definedName name="Form_626_p" localSheetId="7">#REF!</definedName>
    <definedName name="Form_626_p" localSheetId="8">#REF!</definedName>
    <definedName name="Form_626_p" localSheetId="9">#REF!</definedName>
    <definedName name="Form_626_p" localSheetId="10">#REF!</definedName>
    <definedName name="Form_626_p">#REF!</definedName>
    <definedName name="Format_info" localSheetId="6">#REF!</definedName>
    <definedName name="Format_info" localSheetId="7">#REF!</definedName>
    <definedName name="Format_info" localSheetId="8">#REF!</definedName>
    <definedName name="Format_info" localSheetId="9">#REF!</definedName>
    <definedName name="Format_info" localSheetId="10">#REF!</definedName>
    <definedName name="Format_info">#REF!</definedName>
    <definedName name="Fuel" localSheetId="6">#REF!</definedName>
    <definedName name="Fuel" localSheetId="7">#REF!</definedName>
    <definedName name="Fuel" localSheetId="8">#REF!</definedName>
    <definedName name="Fuel" localSheetId="9">#REF!</definedName>
    <definedName name="Fuel" localSheetId="10">#REF!</definedName>
    <definedName name="Fuel">#REF!</definedName>
    <definedName name="FuelP97" localSheetId="6">#REF!</definedName>
    <definedName name="FuelP97" localSheetId="7">#REF!</definedName>
    <definedName name="FuelP97" localSheetId="8">#REF!</definedName>
    <definedName name="FuelP97" localSheetId="9">#REF!</definedName>
    <definedName name="FuelP97" localSheetId="10">#REF!</definedName>
    <definedName name="FuelP97">#REF!</definedName>
    <definedName name="Full_Print" localSheetId="6">#REF!</definedName>
    <definedName name="Full_Print" localSheetId="7">#REF!</definedName>
    <definedName name="Full_Print" localSheetId="8">#REF!</definedName>
    <definedName name="Full_Print" localSheetId="9">#REF!</definedName>
    <definedName name="Full_Print" localSheetId="10">#REF!</definedName>
    <definedName name="Full_Print">#REF!</definedName>
    <definedName name="G" localSheetId="6">[0]!USD/1.701</definedName>
    <definedName name="G" localSheetId="7">[0]!USD/1.701</definedName>
    <definedName name="G" localSheetId="8">[0]!USD/1.701</definedName>
    <definedName name="G" localSheetId="9">[0]!USD/1.701</definedName>
    <definedName name="G" localSheetId="10">[0]!USD/1.701</definedName>
    <definedName name="G">[0]!USD/1.701</definedName>
    <definedName name="GES" localSheetId="6">#REF!</definedName>
    <definedName name="GES" localSheetId="7">#REF!</definedName>
    <definedName name="GES" localSheetId="8">#REF!</definedName>
    <definedName name="GES" localSheetId="9">#REF!</definedName>
    <definedName name="GES" localSheetId="10">#REF!</definedName>
    <definedName name="GES">#REF!</definedName>
    <definedName name="GES_DATA" localSheetId="6">#REF!</definedName>
    <definedName name="GES_DATA" localSheetId="7">#REF!</definedName>
    <definedName name="GES_DATA" localSheetId="8">#REF!</definedName>
    <definedName name="GES_DATA" localSheetId="9">#REF!</definedName>
    <definedName name="GES_DATA" localSheetId="10">#REF!</definedName>
    <definedName name="GES_DATA">#REF!</definedName>
    <definedName name="GES_LIST" localSheetId="6">#REF!</definedName>
    <definedName name="GES_LIST" localSheetId="7">#REF!</definedName>
    <definedName name="GES_LIST" localSheetId="8">#REF!</definedName>
    <definedName name="GES_LIST" localSheetId="9">#REF!</definedName>
    <definedName name="GES_LIST" localSheetId="10">#REF!</definedName>
    <definedName name="GES_LIST">#REF!</definedName>
    <definedName name="GES3_DATA" localSheetId="6">#REF!</definedName>
    <definedName name="GES3_DATA" localSheetId="7">#REF!</definedName>
    <definedName name="GES3_DATA" localSheetId="8">#REF!</definedName>
    <definedName name="GES3_DATA" localSheetId="9">#REF!</definedName>
    <definedName name="GES3_DATA" localSheetId="10">#REF!</definedName>
    <definedName name="GES3_DATA">#REF!</definedName>
    <definedName name="gfjfg" localSheetId="6">'5 анализ экон эффект 25'!gfjfg</definedName>
    <definedName name="gfjfg" localSheetId="7">'5 анализ экон эффект 26'!gfjfg</definedName>
    <definedName name="gfjfg" localSheetId="8">'5 анализ экон эффект 27'!gfjfg</definedName>
    <definedName name="gfjfg" localSheetId="9">'5 анализ экон эффект 28'!gfjfg</definedName>
    <definedName name="gfjfg" localSheetId="10">'5 анализ экон эффект 29'!gfjfg</definedName>
    <definedName name="gfjfg">[0]!gfjfg</definedName>
    <definedName name="gg" localSheetId="6">#REF!</definedName>
    <definedName name="gg" localSheetId="7">#REF!</definedName>
    <definedName name="gg" localSheetId="8">#REF!</definedName>
    <definedName name="gg" localSheetId="9">#REF!</definedName>
    <definedName name="gg" localSheetId="10">#REF!</definedName>
    <definedName name="gg">#REF!</definedName>
    <definedName name="gggg" localSheetId="6">'5 анализ экон эффект 25'!gggg</definedName>
    <definedName name="gggg" localSheetId="7">'5 анализ экон эффект 26'!gggg</definedName>
    <definedName name="gggg" localSheetId="8">'5 анализ экон эффект 27'!gggg</definedName>
    <definedName name="gggg" localSheetId="9">'5 анализ экон эффект 28'!gggg</definedName>
    <definedName name="gggg" localSheetId="10">'5 анализ экон эффект 29'!gggg</definedName>
    <definedName name="gggg">[0]!gggg</definedName>
    <definedName name="Go" localSheetId="6">'5 анализ экон эффект 25'!Go</definedName>
    <definedName name="Go" localSheetId="7">'5 анализ экон эффект 26'!Go</definedName>
    <definedName name="Go" localSheetId="8">'5 анализ экон эффект 27'!Go</definedName>
    <definedName name="Go" localSheetId="9">'5 анализ экон эффект 28'!Go</definedName>
    <definedName name="Go" localSheetId="10">'5 анализ экон эффект 29'!Go</definedName>
    <definedName name="Go">[0]!Go</definedName>
    <definedName name="GoAssetChart" localSheetId="6">'5 анализ экон эффект 25'!GoAssetChart</definedName>
    <definedName name="GoAssetChart" localSheetId="7">'5 анализ экон эффект 26'!GoAssetChart</definedName>
    <definedName name="GoAssetChart" localSheetId="8">'5 анализ экон эффект 27'!GoAssetChart</definedName>
    <definedName name="GoAssetChart" localSheetId="9">'5 анализ экон эффект 28'!GoAssetChart</definedName>
    <definedName name="GoAssetChart" localSheetId="10">'5 анализ экон эффект 29'!GoAssetChart</definedName>
    <definedName name="GoAssetChart">[0]!GoAssetChart</definedName>
    <definedName name="GoBack" localSheetId="6">'5 анализ экон эффект 25'!GoBack</definedName>
    <definedName name="GoBack" localSheetId="7">'5 анализ экон эффект 26'!GoBack</definedName>
    <definedName name="GoBack" localSheetId="8">'5 анализ экон эффект 27'!GoBack</definedName>
    <definedName name="GoBack" localSheetId="9">'5 анализ экон эффект 28'!GoBack</definedName>
    <definedName name="GoBack" localSheetId="10">'5 анализ экон эффект 29'!GoBack</definedName>
    <definedName name="GoBack">[0]!GoBack</definedName>
    <definedName name="GoBalanceSheet" localSheetId="6">'5 анализ экон эффект 25'!GoBalanceSheet</definedName>
    <definedName name="GoBalanceSheet" localSheetId="7">'5 анализ экон эффект 26'!GoBalanceSheet</definedName>
    <definedName name="GoBalanceSheet" localSheetId="8">'5 анализ экон эффект 27'!GoBalanceSheet</definedName>
    <definedName name="GoBalanceSheet" localSheetId="9">'5 анализ экон эффект 28'!GoBalanceSheet</definedName>
    <definedName name="GoBalanceSheet" localSheetId="10">'5 анализ экон эффект 29'!GoBalanceSheet</definedName>
    <definedName name="GoBalanceSheet">[0]!GoBalanceSheet</definedName>
    <definedName name="GoCashFlow" localSheetId="6">'5 анализ экон эффект 25'!GoCashFlow</definedName>
    <definedName name="GoCashFlow" localSheetId="7">'5 анализ экон эффект 26'!GoCashFlow</definedName>
    <definedName name="GoCashFlow" localSheetId="8">'5 анализ экон эффект 27'!GoCashFlow</definedName>
    <definedName name="GoCashFlow" localSheetId="9">'5 анализ экон эффект 28'!GoCashFlow</definedName>
    <definedName name="GoCashFlow" localSheetId="10">'5 анализ экон эффект 29'!GoCashFlow</definedName>
    <definedName name="GoCashFlow">[0]!GoCashFlow</definedName>
    <definedName name="GoData" localSheetId="6">'5 анализ экон эффект 25'!GoData</definedName>
    <definedName name="GoData" localSheetId="7">'5 анализ экон эффект 26'!GoData</definedName>
    <definedName name="GoData" localSheetId="8">'5 анализ экон эффект 27'!GoData</definedName>
    <definedName name="GoData" localSheetId="9">'5 анализ экон эффект 28'!GoData</definedName>
    <definedName name="GoData" localSheetId="10">'5 анализ экон эффект 29'!GoData</definedName>
    <definedName name="GoData">[0]!GoData</definedName>
    <definedName name="GoIncomeChart" localSheetId="6">'5 анализ экон эффект 25'!GoIncomeChart</definedName>
    <definedName name="GoIncomeChart" localSheetId="7">'5 анализ экон эффект 26'!GoIncomeChart</definedName>
    <definedName name="GoIncomeChart" localSheetId="8">'5 анализ экон эффект 27'!GoIncomeChart</definedName>
    <definedName name="GoIncomeChart" localSheetId="9">'5 анализ экон эффект 28'!GoIncomeChart</definedName>
    <definedName name="GoIncomeChart" localSheetId="10">'5 анализ экон эффект 29'!GoIncomeChart</definedName>
    <definedName name="GoIncomeChart">[0]!GoIncomeChart</definedName>
    <definedName name="GoIncomeChart1" localSheetId="6">'5 анализ экон эффект 25'!GoIncomeChart1</definedName>
    <definedName name="GoIncomeChart1" localSheetId="7">'5 анализ экон эффект 26'!GoIncomeChart1</definedName>
    <definedName name="GoIncomeChart1" localSheetId="8">'5 анализ экон эффект 27'!GoIncomeChart1</definedName>
    <definedName name="GoIncomeChart1" localSheetId="9">'5 анализ экон эффект 28'!GoIncomeChart1</definedName>
    <definedName name="GoIncomeChart1" localSheetId="10">'5 анализ экон эффект 29'!GoIncomeChart1</definedName>
    <definedName name="GoIncomeChart1">[0]!GoIncomeChart1</definedName>
    <definedName name="grace1" localSheetId="6">#REF!</definedName>
    <definedName name="grace1" localSheetId="7">#REF!</definedName>
    <definedName name="grace1" localSheetId="8">#REF!</definedName>
    <definedName name="grace1" localSheetId="9">#REF!</definedName>
    <definedName name="grace1" localSheetId="10">#REF!</definedName>
    <definedName name="grace1">#REF!</definedName>
    <definedName name="GRES" localSheetId="6">#REF!</definedName>
    <definedName name="GRES" localSheetId="7">#REF!</definedName>
    <definedName name="GRES" localSheetId="8">#REF!</definedName>
    <definedName name="GRES" localSheetId="9">#REF!</definedName>
    <definedName name="GRES" localSheetId="10">#REF!</definedName>
    <definedName name="GRES">#REF!</definedName>
    <definedName name="GRES_DATA" localSheetId="6">#REF!</definedName>
    <definedName name="GRES_DATA" localSheetId="7">#REF!</definedName>
    <definedName name="GRES_DATA" localSheetId="8">#REF!</definedName>
    <definedName name="GRES_DATA" localSheetId="9">#REF!</definedName>
    <definedName name="GRES_DATA" localSheetId="10">#REF!</definedName>
    <definedName name="GRES_DATA">#REF!</definedName>
    <definedName name="GRES_LIST" localSheetId="6">#REF!</definedName>
    <definedName name="GRES_LIST" localSheetId="7">#REF!</definedName>
    <definedName name="GRES_LIST" localSheetId="8">#REF!</definedName>
    <definedName name="GRES_LIST" localSheetId="9">#REF!</definedName>
    <definedName name="GRES_LIST" localSheetId="10">#REF!</definedName>
    <definedName name="GRES_LIST">#REF!</definedName>
    <definedName name="gtty" localSheetId="6">#REF!,#REF!,#REF!,'5 анализ экон эффект 25'!P1_ESO_PROT</definedName>
    <definedName name="gtty" localSheetId="7">#REF!,#REF!,#REF!,'5 анализ экон эффект 26'!P1_ESO_PROT</definedName>
    <definedName name="gtty" localSheetId="8">#REF!,#REF!,#REF!,'5 анализ экон эффект 27'!P1_ESO_PROT</definedName>
    <definedName name="gtty" localSheetId="9">#REF!,#REF!,#REF!,'5 анализ экон эффект 28'!P1_ESO_PROT</definedName>
    <definedName name="gtty" localSheetId="10">#REF!,#REF!,#REF!,'5 анализ экон эффект 29'!P1_ESO_PROT</definedName>
    <definedName name="gtty">#REF!,#REF!,#REF!,[0]!P1_ESO_PROT</definedName>
    <definedName name="H?Period">[7]Заголовок!$B$3</definedName>
    <definedName name="HEADER_BOTTOM">6</definedName>
    <definedName name="HEADER_BOTTOM_1">#N/A</definedName>
    <definedName name="Header_Row" localSheetId="6">ROW(#REF!)</definedName>
    <definedName name="Header_Row" localSheetId="7">ROW(#REF!)</definedName>
    <definedName name="Header_Row" localSheetId="8">ROW(#REF!)</definedName>
    <definedName name="Header_Row" localSheetId="9">ROW(#REF!)</definedName>
    <definedName name="Header_Row" localSheetId="10">ROW(#REF!)</definedName>
    <definedName name="Header_Row">ROW(#REF!)</definedName>
    <definedName name="Helper_ТЭС_Котельные">[8]Справочники!$A$2:$A$4,[8]Справочники!$A$16:$A$18</definedName>
    <definedName name="hh" localSheetId="6">[0]!USD/1.701</definedName>
    <definedName name="hh" localSheetId="7">[0]!USD/1.701</definedName>
    <definedName name="hh" localSheetId="8">[0]!USD/1.701</definedName>
    <definedName name="hh" localSheetId="9">[0]!USD/1.701</definedName>
    <definedName name="hh" localSheetId="10">[0]!USD/1.701</definedName>
    <definedName name="hh">[0]!USD/1.701</definedName>
    <definedName name="hhhh" localSheetId="6">'5 анализ экон эффект 25'!hhhh</definedName>
    <definedName name="hhhh" localSheetId="7">'5 анализ экон эффект 26'!hhhh</definedName>
    <definedName name="hhhh" localSheetId="8">'5 анализ экон эффект 27'!hhhh</definedName>
    <definedName name="hhhh" localSheetId="9">'5 анализ экон эффект 28'!hhhh</definedName>
    <definedName name="hhhh" localSheetId="10">'5 анализ экон эффект 29'!hhhh</definedName>
    <definedName name="hhhh">[0]!hhhh</definedName>
    <definedName name="iii" localSheetId="6">[0]!kk/1.81</definedName>
    <definedName name="iii" localSheetId="7">[0]!kk/1.81</definedName>
    <definedName name="iii" localSheetId="8">[0]!kk/1.81</definedName>
    <definedName name="iii" localSheetId="9">[0]!kk/1.81</definedName>
    <definedName name="iii" localSheetId="10">[0]!kk/1.81</definedName>
    <definedName name="iii">kk/1.81</definedName>
    <definedName name="iiii" localSheetId="6">[0]!kk/1.81</definedName>
    <definedName name="iiii" localSheetId="7">[0]!kk/1.81</definedName>
    <definedName name="iiii" localSheetId="8">[0]!kk/1.81</definedName>
    <definedName name="iiii" localSheetId="9">[0]!kk/1.81</definedName>
    <definedName name="iiii" localSheetId="10">[0]!kk/1.81</definedName>
    <definedName name="iiii">kk/1.81</definedName>
    <definedName name="Income_Statement_1" localSheetId="6">#REF!</definedName>
    <definedName name="Income_Statement_1" localSheetId="7">#REF!</definedName>
    <definedName name="Income_Statement_1" localSheetId="8">#REF!</definedName>
    <definedName name="Income_Statement_1" localSheetId="9">#REF!</definedName>
    <definedName name="Income_Statement_1" localSheetId="10">#REF!</definedName>
    <definedName name="Income_Statement_1">#REF!</definedName>
    <definedName name="Income_Statement_2" localSheetId="6">#REF!</definedName>
    <definedName name="Income_Statement_2" localSheetId="7">#REF!</definedName>
    <definedName name="Income_Statement_2" localSheetId="8">#REF!</definedName>
    <definedName name="Income_Statement_2" localSheetId="9">#REF!</definedName>
    <definedName name="Income_Statement_2" localSheetId="10">#REF!</definedName>
    <definedName name="Income_Statement_2">#REF!</definedName>
    <definedName name="Income_Statement_3" localSheetId="6">#REF!</definedName>
    <definedName name="Income_Statement_3" localSheetId="7">#REF!</definedName>
    <definedName name="Income_Statement_3" localSheetId="8">#REF!</definedName>
    <definedName name="Income_Statement_3" localSheetId="9">#REF!</definedName>
    <definedName name="Income_Statement_3" localSheetId="10">#REF!</definedName>
    <definedName name="Income_Statement_3">#REF!</definedName>
    <definedName name="ineterest1" localSheetId="6">#REF!</definedName>
    <definedName name="ineterest1" localSheetId="7">#REF!</definedName>
    <definedName name="ineterest1" localSheetId="8">#REF!</definedName>
    <definedName name="ineterest1" localSheetId="9">#REF!</definedName>
    <definedName name="ineterest1" localSheetId="10">#REF!</definedName>
    <definedName name="ineterest1">#REF!</definedName>
    <definedName name="INN" localSheetId="6">#REF!</definedName>
    <definedName name="INN" localSheetId="7">#REF!</definedName>
    <definedName name="INN" localSheetId="8">#REF!</definedName>
    <definedName name="INN" localSheetId="9">#REF!</definedName>
    <definedName name="INN" localSheetId="10">#REF!</definedName>
    <definedName name="INN">#REF!</definedName>
    <definedName name="Int" localSheetId="6">#REF!</definedName>
    <definedName name="Int" localSheetId="7">#REF!</definedName>
    <definedName name="Int" localSheetId="8">#REF!</definedName>
    <definedName name="Int" localSheetId="9">#REF!</definedName>
    <definedName name="Int" localSheetId="10">#REF!</definedName>
    <definedName name="Int">#REF!</definedName>
    <definedName name="Interest_Rate" localSheetId="6">#REF!</definedName>
    <definedName name="Interest_Rate" localSheetId="7">#REF!</definedName>
    <definedName name="Interest_Rate" localSheetId="8">#REF!</definedName>
    <definedName name="Interest_Rate" localSheetId="9">#REF!</definedName>
    <definedName name="Interest_Rate" localSheetId="10">#REF!</definedName>
    <definedName name="Interest_Rate">#REF!</definedName>
    <definedName name="jjjjjj" localSheetId="6">'5 анализ экон эффект 25'!jjjjjj</definedName>
    <definedName name="jjjjjj" localSheetId="7">'5 анализ экон эффект 26'!jjjjjj</definedName>
    <definedName name="jjjjjj" localSheetId="8">'5 анализ экон эффект 27'!jjjjjj</definedName>
    <definedName name="jjjjjj" localSheetId="9">'5 анализ экон эффект 28'!jjjjjj</definedName>
    <definedName name="jjjjjj" localSheetId="10">'5 анализ экон эффект 29'!jjjjjj</definedName>
    <definedName name="jjjjjj">[0]!jjjjjj</definedName>
    <definedName name="k" localSheetId="6">'5 анализ экон эффект 25'!k</definedName>
    <definedName name="k" localSheetId="7">'5 анализ экон эффект 26'!k</definedName>
    <definedName name="k" localSheetId="8">'5 анализ экон эффект 27'!k</definedName>
    <definedName name="k" localSheetId="9">'5 анализ экон эффект 28'!k</definedName>
    <definedName name="k" localSheetId="10">'5 анализ экон эффект 29'!k</definedName>
    <definedName name="k">[0]!k</definedName>
    <definedName name="kk">[9]Коэфф!$B$1</definedName>
    <definedName name="kurs" localSheetId="6">#REF!</definedName>
    <definedName name="kurs" localSheetId="7">#REF!</definedName>
    <definedName name="kurs" localSheetId="8">#REF!</definedName>
    <definedName name="kurs" localSheetId="9">#REF!</definedName>
    <definedName name="kurs" localSheetId="10">#REF!</definedName>
    <definedName name="kurs">#REF!</definedName>
    <definedName name="lang">[10]lang!$A$6</definedName>
    <definedName name="Language">[11]Main!$B$21</definedName>
    <definedName name="Last_Row" localSheetId="6">IF('5 анализ экон эффект 25'!Values_Entered,'5 анализ экон эффект 25'!Header_Row+'5 анализ экон эффект 25'!Number_of_Payments,'5 анализ экон эффект 25'!Header_Row)</definedName>
    <definedName name="Last_Row" localSheetId="7">IF('5 анализ экон эффект 26'!Values_Entered,'5 анализ экон эффект 26'!Header_Row+'5 анализ экон эффект 26'!Number_of_Payments,'5 анализ экон эффект 26'!Header_Row)</definedName>
    <definedName name="Last_Row" localSheetId="8">IF('5 анализ экон эффект 27'!Values_Entered,'5 анализ экон эффект 27'!Header_Row+'5 анализ экон эффект 27'!Number_of_Payments,'5 анализ экон эффект 27'!Header_Row)</definedName>
    <definedName name="Last_Row" localSheetId="9">IF('5 анализ экон эффект 28'!Values_Entered,'5 анализ экон эффект 28'!Header_Row+'5 анализ экон эффект 28'!Number_of_Payments,'5 анализ экон эффект 28'!Header_Row)</definedName>
    <definedName name="Last_Row" localSheetId="10">IF('5 анализ экон эффект 29'!Values_Entered,'5 анализ экон эффект 29'!Header_Row+'5 анализ экон эффект 29'!Number_of_Payments,'5 анализ экон эффект 29'!Header_Row)</definedName>
    <definedName name="Last_Row">IF(Values_Entered,Header_Row+Number_of_Payments,Header_Row)</definedName>
    <definedName name="libir6m" localSheetId="6">#REF!</definedName>
    <definedName name="libir6m" localSheetId="7">#REF!</definedName>
    <definedName name="libir6m" localSheetId="8">#REF!</definedName>
    <definedName name="libir6m" localSheetId="9">#REF!</definedName>
    <definedName name="libir6m" localSheetId="10">#REF!</definedName>
    <definedName name="libir6m">#REF!</definedName>
    <definedName name="limcount" hidden="1">1</definedName>
    <definedName name="LME" localSheetId="6">#REF!</definedName>
    <definedName name="LME" localSheetId="7">#REF!</definedName>
    <definedName name="LME" localSheetId="8">#REF!</definedName>
    <definedName name="LME" localSheetId="9">#REF!</definedName>
    <definedName name="LME" localSheetId="10">#REF!</definedName>
    <definedName name="LME">#REF!</definedName>
    <definedName name="Loan_Amount" localSheetId="6">#REF!</definedName>
    <definedName name="Loan_Amount" localSheetId="7">#REF!</definedName>
    <definedName name="Loan_Amount" localSheetId="8">#REF!</definedName>
    <definedName name="Loan_Amount" localSheetId="9">#REF!</definedName>
    <definedName name="Loan_Amount" localSheetId="10">#REF!</definedName>
    <definedName name="Loan_Amount">#REF!</definedName>
    <definedName name="Loan_Start" localSheetId="6">#REF!</definedName>
    <definedName name="Loan_Start" localSheetId="7">#REF!</definedName>
    <definedName name="Loan_Start" localSheetId="8">#REF!</definedName>
    <definedName name="Loan_Start" localSheetId="9">#REF!</definedName>
    <definedName name="Loan_Start" localSheetId="10">#REF!</definedName>
    <definedName name="Loan_Start">#REF!</definedName>
    <definedName name="Loan_Years" localSheetId="6">#REF!</definedName>
    <definedName name="Loan_Years" localSheetId="7">#REF!</definedName>
    <definedName name="Loan_Years" localSheetId="8">#REF!</definedName>
    <definedName name="Loan_Years" localSheetId="9">#REF!</definedName>
    <definedName name="Loan_Years" localSheetId="10">#REF!</definedName>
    <definedName name="Loan_Years">#REF!</definedName>
    <definedName name="mamamia" localSheetId="6">#REF!</definedName>
    <definedName name="mamamia" localSheetId="7">#REF!</definedName>
    <definedName name="mamamia" localSheetId="8">#REF!</definedName>
    <definedName name="mamamia" localSheetId="9">#REF!</definedName>
    <definedName name="mamamia" localSheetId="10">#REF!</definedName>
    <definedName name="mamamia">#REF!</definedName>
    <definedName name="mm" localSheetId="6">'5 анализ экон эффект 25'!mm</definedName>
    <definedName name="mm" localSheetId="7">'5 анализ экон эффект 26'!mm</definedName>
    <definedName name="mm" localSheetId="8">'5 анализ экон эффект 27'!mm</definedName>
    <definedName name="mm" localSheetId="9">'5 анализ экон эффект 28'!mm</definedName>
    <definedName name="mm" localSheetId="10">'5 анализ экон эффект 29'!mm</definedName>
    <definedName name="mm">[0]!mm</definedName>
    <definedName name="MO" localSheetId="6">#REF!</definedName>
    <definedName name="MO" localSheetId="7">#REF!</definedName>
    <definedName name="MO" localSheetId="8">#REF!</definedName>
    <definedName name="MO" localSheetId="9">#REF!</definedName>
    <definedName name="MO" localSheetId="10">#REF!</definedName>
    <definedName name="MO">#REF!</definedName>
    <definedName name="Moeuvre" localSheetId="6">[12]Personnel!#REF!</definedName>
    <definedName name="Moeuvre" localSheetId="7">[12]Personnel!#REF!</definedName>
    <definedName name="Moeuvre" localSheetId="8">[12]Personnel!#REF!</definedName>
    <definedName name="Moeuvre" localSheetId="9">[12]Personnel!#REF!</definedName>
    <definedName name="Moeuvre" localSheetId="10">[12]Personnel!#REF!</definedName>
    <definedName name="Moeuvre">[12]Personnel!#REF!</definedName>
    <definedName name="MONTH" localSheetId="6">#REF!</definedName>
    <definedName name="MONTH" localSheetId="7">#REF!</definedName>
    <definedName name="MONTH" localSheetId="8">#REF!</definedName>
    <definedName name="MONTH" localSheetId="9">#REF!</definedName>
    <definedName name="MONTH" localSheetId="10">#REF!</definedName>
    <definedName name="MONTH">#REF!</definedName>
    <definedName name="net" localSheetId="6">[6]FST5!$G$100:$G$116,P1_net</definedName>
    <definedName name="net" localSheetId="7">[6]FST5!$G$100:$G$116,P1_net</definedName>
    <definedName name="net" localSheetId="8">[6]FST5!$G$100:$G$116,P1_net</definedName>
    <definedName name="net" localSheetId="9">[6]FST5!$G$100:$G$116,P1_net</definedName>
    <definedName name="net" localSheetId="10">[6]FST5!$G$100:$G$116,P1_net</definedName>
    <definedName name="net">[6]FST5!$G$100:$G$116,P1_net</definedName>
    <definedName name="NET_SCOPE_FOR_LOAD" localSheetId="6">#REF!</definedName>
    <definedName name="NET_SCOPE_FOR_LOAD" localSheetId="7">#REF!</definedName>
    <definedName name="NET_SCOPE_FOR_LOAD" localSheetId="8">#REF!</definedName>
    <definedName name="NET_SCOPE_FOR_LOAD" localSheetId="9">#REF!</definedName>
    <definedName name="NET_SCOPE_FOR_LOAD" localSheetId="10">#REF!</definedName>
    <definedName name="NET_SCOPE_FOR_LOAD">#REF!</definedName>
    <definedName name="nn" localSheetId="6">[0]!kk/1.81</definedName>
    <definedName name="nn" localSheetId="7">[0]!kk/1.81</definedName>
    <definedName name="nn" localSheetId="8">[0]!kk/1.81</definedName>
    <definedName name="nn" localSheetId="9">[0]!kk/1.81</definedName>
    <definedName name="nn" localSheetId="10">[0]!kk/1.81</definedName>
    <definedName name="nn">kk/1.81</definedName>
    <definedName name="nnnn" localSheetId="6">[0]!kk/1.81</definedName>
    <definedName name="nnnn" localSheetId="7">[0]!kk/1.81</definedName>
    <definedName name="nnnn" localSheetId="8">[0]!kk/1.81</definedName>
    <definedName name="nnnn" localSheetId="9">[0]!kk/1.81</definedName>
    <definedName name="nnnn" localSheetId="10">[0]!kk/1.81</definedName>
    <definedName name="nnnn">kk/1.81</definedName>
    <definedName name="NOM" localSheetId="6">#REF!</definedName>
    <definedName name="NOM" localSheetId="7">#REF!</definedName>
    <definedName name="NOM" localSheetId="8">#REF!</definedName>
    <definedName name="NOM" localSheetId="9">#REF!</definedName>
    <definedName name="NOM" localSheetId="10">#REF!</definedName>
    <definedName name="NOM">#REF!</definedName>
    <definedName name="NSRF" localSheetId="6">#REF!</definedName>
    <definedName name="NSRF" localSheetId="7">#REF!</definedName>
    <definedName name="NSRF" localSheetId="8">#REF!</definedName>
    <definedName name="NSRF" localSheetId="9">#REF!</definedName>
    <definedName name="NSRF" localSheetId="10">#REF!</definedName>
    <definedName name="NSRF">#REF!</definedName>
    <definedName name="Num" localSheetId="6">#REF!</definedName>
    <definedName name="Num" localSheetId="7">#REF!</definedName>
    <definedName name="Num" localSheetId="8">#REF!</definedName>
    <definedName name="Num" localSheetId="9">#REF!</definedName>
    <definedName name="Num" localSheetId="10">#REF!</definedName>
    <definedName name="Num">#REF!</definedName>
    <definedName name="Num_Pmt_Per_Year" localSheetId="6">#REF!</definedName>
    <definedName name="Num_Pmt_Per_Year" localSheetId="7">#REF!</definedName>
    <definedName name="Num_Pmt_Per_Year" localSheetId="8">#REF!</definedName>
    <definedName name="Num_Pmt_Per_Year" localSheetId="9">#REF!</definedName>
    <definedName name="Num_Pmt_Per_Year" localSheetId="10">#REF!</definedName>
    <definedName name="Num_Pmt_Per_Year">#REF!</definedName>
    <definedName name="Number_of_Payments" localSheetId="6">MATCH(0.01,'5 анализ экон эффект 25'!End_Bal,-1)+1</definedName>
    <definedName name="Number_of_Payments" localSheetId="7">MATCH(0.01,'5 анализ экон эффект 26'!End_Bal,-1)+1</definedName>
    <definedName name="Number_of_Payments" localSheetId="8">MATCH(0.01,'5 анализ экон эффект 27'!End_Bal,-1)+1</definedName>
    <definedName name="Number_of_Payments" localSheetId="9">MATCH(0.01,'5 анализ экон эффект 28'!End_Bal,-1)+1</definedName>
    <definedName name="Number_of_Payments" localSheetId="10">MATCH(0.01,'5 анализ экон эффект 29'!End_Bal,-1)+1</definedName>
    <definedName name="Number_of_Payments">MATCH(0.01,End_Bal,-1)+1</definedName>
    <definedName name="ok">[13]Контроль!$E$1</definedName>
    <definedName name="OKTMO" localSheetId="6">#REF!</definedName>
    <definedName name="OKTMO" localSheetId="7">#REF!</definedName>
    <definedName name="OKTMO" localSheetId="8">#REF!</definedName>
    <definedName name="OKTMO" localSheetId="9">#REF!</definedName>
    <definedName name="OKTMO" localSheetId="10">#REF!</definedName>
    <definedName name="OKTMO">#REF!</definedName>
    <definedName name="ORE" localSheetId="6">#REF!</definedName>
    <definedName name="ORE" localSheetId="7">#REF!</definedName>
    <definedName name="ORE" localSheetId="8">#REF!</definedName>
    <definedName name="ORE" localSheetId="9">#REF!</definedName>
    <definedName name="ORE" localSheetId="10">#REF!</definedName>
    <definedName name="ORE">#REF!</definedName>
    <definedName name="org">'[14]Анкета (2)'!$A$5</definedName>
    <definedName name="Org_list" localSheetId="6">#REF!</definedName>
    <definedName name="Org_list" localSheetId="7">#REF!</definedName>
    <definedName name="Org_list" localSheetId="8">#REF!</definedName>
    <definedName name="Org_list" localSheetId="9">#REF!</definedName>
    <definedName name="Org_list" localSheetId="10">#REF!</definedName>
    <definedName name="Org_list">#REF!</definedName>
    <definedName name="OTH_DATA" localSheetId="6">#REF!</definedName>
    <definedName name="OTH_DATA" localSheetId="7">#REF!</definedName>
    <definedName name="OTH_DATA" localSheetId="8">#REF!</definedName>
    <definedName name="OTH_DATA" localSheetId="9">#REF!</definedName>
    <definedName name="OTH_DATA" localSheetId="10">#REF!</definedName>
    <definedName name="OTH_DATA">#REF!</definedName>
    <definedName name="OTH_LIST" localSheetId="6">#REF!</definedName>
    <definedName name="OTH_LIST" localSheetId="7">#REF!</definedName>
    <definedName name="OTH_LIST" localSheetId="8">#REF!</definedName>
    <definedName name="OTH_LIST" localSheetId="9">#REF!</definedName>
    <definedName name="OTH_LIST" localSheetId="10">#REF!</definedName>
    <definedName name="OTH_LIST">#REF!</definedName>
    <definedName name="output_year" localSheetId="6">#REF!</definedName>
    <definedName name="output_year" localSheetId="7">#REF!</definedName>
    <definedName name="output_year" localSheetId="8">#REF!</definedName>
    <definedName name="output_year" localSheetId="9">#REF!</definedName>
    <definedName name="output_year" localSheetId="10">#REF!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localSheetId="6" hidden="1">#REF!,#REF!,#REF!,#REF!,#REF!,#REF!,#REF!,#REF!</definedName>
    <definedName name="P1_ESO_PROT" localSheetId="7" hidden="1">#REF!,#REF!,#REF!,#REF!,#REF!,#REF!,#REF!,#REF!</definedName>
    <definedName name="P1_ESO_PROT" localSheetId="8" hidden="1">#REF!,#REF!,#REF!,#REF!,#REF!,#REF!,#REF!,#REF!</definedName>
    <definedName name="P1_ESO_PROT" localSheetId="9" hidden="1">#REF!,#REF!,#REF!,#REF!,#REF!,#REF!,#REF!,#REF!</definedName>
    <definedName name="P1_ESO_PROT" localSheetId="10" hidden="1">#REF!,#REF!,#REF!,#REF!,#REF!,#REF!,#REF!,#REF!</definedName>
    <definedName name="P1_ESO_PROT" hidden="1">#REF!,#REF!,#REF!,#REF!,#REF!,#REF!,#REF!,#REF!</definedName>
    <definedName name="P1_net" hidden="1">[6]FST5!$G$118:$G$123,[6]FST5!$G$125:$G$126,[6]FST5!$G$128:$G$131,[6]FST5!$G$133,[6]FST5!$G$135:$G$139,[6]FST5!$G$141,[6]FST5!$G$143:$G$145</definedName>
    <definedName name="P1_SBT_PROT" localSheetId="6" hidden="1">#REF!,#REF!,#REF!,#REF!,#REF!,#REF!,#REF!</definedName>
    <definedName name="P1_SBT_PROT" localSheetId="7" hidden="1">#REF!,#REF!,#REF!,#REF!,#REF!,#REF!,#REF!</definedName>
    <definedName name="P1_SBT_PROT" localSheetId="8" hidden="1">#REF!,#REF!,#REF!,#REF!,#REF!,#REF!,#REF!</definedName>
    <definedName name="P1_SBT_PROT" localSheetId="9" hidden="1">#REF!,#REF!,#REF!,#REF!,#REF!,#REF!,#REF!</definedName>
    <definedName name="P1_SBT_PROT" localSheetId="10" hidden="1">#REF!,#REF!,#REF!,#REF!,#REF!,#REF!,#REF!</definedName>
    <definedName name="P1_SBT_PROT" hidden="1">#REF!,#REF!,#REF!,#REF!,#REF!,#REF!,#REF!</definedName>
    <definedName name="P1_SCOPE_16_PRT" hidden="1">'[15]16'!$E$15:$I$16,'[15]16'!$E$18:$I$20,'[15]16'!$E$23:$I$23,'[15]16'!$E$26:$I$26,'[15]16'!$E$29:$I$29,'[15]16'!$E$32:$I$32,'[15]16'!$E$35:$I$35,'[15]16'!$B$34,'[15]16'!$B$37</definedName>
    <definedName name="P1_SCOPE_17_PRT" localSheetId="6" hidden="1">#REF!,#REF!,#REF!,#REF!,#REF!,#REF!,#REF!,#REF!</definedName>
    <definedName name="P1_SCOPE_17_PRT" localSheetId="7" hidden="1">#REF!,#REF!,#REF!,#REF!,#REF!,#REF!,#REF!,#REF!</definedName>
    <definedName name="P1_SCOPE_17_PRT" localSheetId="8" hidden="1">#REF!,#REF!,#REF!,#REF!,#REF!,#REF!,#REF!,#REF!</definedName>
    <definedName name="P1_SCOPE_17_PRT" localSheetId="9" hidden="1">#REF!,#REF!,#REF!,#REF!,#REF!,#REF!,#REF!,#REF!</definedName>
    <definedName name="P1_SCOPE_17_PRT" localSheetId="10" hidden="1">#REF!,#REF!,#REF!,#REF!,#REF!,#REF!,#REF!,#REF!</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localSheetId="7" hidden="1">#REF!,#REF!,#REF!,#REF!,#REF!,#REF!,#REF!</definedName>
    <definedName name="P1_SCOPE_CORR" localSheetId="8" hidden="1">#REF!,#REF!,#REF!,#REF!,#REF!,#REF!,#REF!</definedName>
    <definedName name="P1_SCOPE_CORR" localSheetId="9" hidden="1">#REF!,#REF!,#REF!,#REF!,#REF!,#REF!,#REF!</definedName>
    <definedName name="P1_SCOPE_CORR" localSheetId="10"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localSheetId="6" hidden="1">#REF!,#REF!,#REF!,#REF!,#REF!,#REF!</definedName>
    <definedName name="P1_SCOPE_FLOAD" localSheetId="7" hidden="1">#REF!,#REF!,#REF!,#REF!,#REF!,#REF!</definedName>
    <definedName name="P1_SCOPE_FLOAD" localSheetId="8" hidden="1">#REF!,#REF!,#REF!,#REF!,#REF!,#REF!</definedName>
    <definedName name="P1_SCOPE_FLOAD" localSheetId="9" hidden="1">#REF!,#REF!,#REF!,#REF!,#REF!,#REF!</definedName>
    <definedName name="P1_SCOPE_FLOAD" localSheetId="10" hidden="1">#REF!,#REF!,#REF!,#REF!,#REF!,#REF!</definedName>
    <definedName name="P1_SCOPE_FLOAD" hidden="1">#REF!,#REF!,#REF!,#REF!,#REF!,#REF!</definedName>
    <definedName name="P1_SCOPE_FRML" localSheetId="6" hidden="1">#REF!,#REF!,#REF!,#REF!,#REF!,#REF!</definedName>
    <definedName name="P1_SCOPE_FRML" localSheetId="7" hidden="1">#REF!,#REF!,#REF!,#REF!,#REF!,#REF!</definedName>
    <definedName name="P1_SCOPE_FRML" localSheetId="8" hidden="1">#REF!,#REF!,#REF!,#REF!,#REF!,#REF!</definedName>
    <definedName name="P1_SCOPE_FRML" localSheetId="9" hidden="1">#REF!,#REF!,#REF!,#REF!,#REF!,#REF!</definedName>
    <definedName name="P1_SCOPE_FRML" localSheetId="10"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localSheetId="6" hidden="1">#REF!,#REF!,#REF!,#REF!,#REF!,#REF!,#REF!</definedName>
    <definedName name="P1_SCOPE_SV_LD" localSheetId="7" hidden="1">#REF!,#REF!,#REF!,#REF!,#REF!,#REF!,#REF!</definedName>
    <definedName name="P1_SCOPE_SV_LD" localSheetId="8" hidden="1">#REF!,#REF!,#REF!,#REF!,#REF!,#REF!,#REF!</definedName>
    <definedName name="P1_SCOPE_SV_LD" localSheetId="9" hidden="1">#REF!,#REF!,#REF!,#REF!,#REF!,#REF!,#REF!</definedName>
    <definedName name="P1_SCOPE_SV_LD" localSheetId="10" hidden="1">#REF!,#REF!,#REF!,#REF!,#REF!,#REF!,#REF!</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localSheetId="7" hidden="1">#REF!,#REF!,#REF!,#REF!,#REF!,#REF!,#REF!</definedName>
    <definedName name="P1_SET_PROT" localSheetId="8" hidden="1">#REF!,#REF!,#REF!,#REF!,#REF!,#REF!,#REF!</definedName>
    <definedName name="P1_SET_PROT" localSheetId="9" hidden="1">#REF!,#REF!,#REF!,#REF!,#REF!,#REF!,#REF!</definedName>
    <definedName name="P1_SET_PROT" localSheetId="10" hidden="1">#REF!,#REF!,#REF!,#REF!,#REF!,#REF!,#REF!</definedName>
    <definedName name="P1_SET_PROT" hidden="1">#REF!,#REF!,#REF!,#REF!,#REF!,#REF!,#REF!</definedName>
    <definedName name="P1_SET_PRT" localSheetId="6" hidden="1">#REF!,#REF!,#REF!,#REF!,#REF!,#REF!,#REF!</definedName>
    <definedName name="P1_SET_PRT" localSheetId="7" hidden="1">#REF!,#REF!,#REF!,#REF!,#REF!,#REF!,#REF!</definedName>
    <definedName name="P1_SET_PRT" localSheetId="8" hidden="1">#REF!,#REF!,#REF!,#REF!,#REF!,#REF!,#REF!</definedName>
    <definedName name="P1_SET_PRT" localSheetId="9" hidden="1">#REF!,#REF!,#REF!,#REF!,#REF!,#REF!,#REF!</definedName>
    <definedName name="P1_SET_PRT" localSheetId="10"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 localSheetId="8">[0]!P1_T28_Protection,[0]!P2_T28_Protection,[0]!P3_T28_Protection,[0]!P4_T28_Protection,[0]!P5_T28_Protection,[0]!P6_T28_Protection,[0]!P7_T28_Protection,[0]!P8_T28_Protection</definedName>
    <definedName name="P12_T28_Protection" localSheetId="9">[0]!P1_T28_Protection,[0]!P2_T28_Protection,[0]!P3_T28_Protection,[0]!P4_T28_Protection,[0]!P5_T28_Protection,[0]!P6_T28_Protection,[0]!P7_T28_Protection,[0]!P8_T28_Protection</definedName>
    <definedName name="P12_T28_Protection" localSheetId="10">[0]!P1_T28_Protection,[0]!P2_T28_Protection,[0]!P3_T28_Protection,[0]!P4_T28_Protection,[0]!P5_T28_Protection,[0]!P6_T28_Protection,[0]!P7_T28_Protection,[0]!P8_T28_Protection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localSheetId="7" hidden="1">[16]перекрестка!$F$139:$G$139,[16]перекрестка!$F$145:$G$145,[16]перекрестка!$J$36:$K$40,[0]!P1_T1_Protect,[0]!P2_T1_Protect,[0]!P3_T1_Protect,[0]!P4_T1_Protect</definedName>
    <definedName name="P18_T1_Protect" localSheetId="8" hidden="1">[16]перекрестка!$F$139:$G$139,[16]перекрестка!$F$145:$G$145,[16]перекрестка!$J$36:$K$40,[0]!P1_T1_Protect,[0]!P2_T1_Protect,[0]!P3_T1_Protect,[0]!P4_T1_Protect</definedName>
    <definedName name="P18_T1_Protect" localSheetId="9" hidden="1">[16]перекрестка!$F$139:$G$139,[16]перекрестка!$F$145:$G$145,[16]перекрестка!$J$36:$K$40,[0]!P1_T1_Protect,[0]!P2_T1_Protect,[0]!P3_T1_Protect,[0]!P4_T1_Protect</definedName>
    <definedName name="P18_T1_Protect" localSheetId="10"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localSheetId="8" hidden="1">[0]!P5_T1_Protect,[0]!P6_T1_Protect,[0]!P7_T1_Protect,[0]!P8_T1_Protect,[0]!P9_T1_Protect,[0]!P10_T1_Protect,[0]!P11_T1_Protect,[0]!P12_T1_Protect,[0]!P13_T1_Protect,[0]!P14_T1_Protect</definedName>
    <definedName name="P19_T1_Protect" localSheetId="9" hidden="1">[0]!P5_T1_Protect,[0]!P6_T1_Protect,[0]!P7_T1_Protect,[0]!P8_T1_Protect,[0]!P9_T1_Protect,[0]!P10_T1_Protect,[0]!P11_T1_Protect,[0]!P12_T1_Protect,[0]!P13_T1_Protect,[0]!P14_T1_Protect</definedName>
    <definedName name="P19_T1_Protect" localSheetId="10"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localSheetId="7" hidden="1">#REF!,#REF!,#REF!,#REF!,#REF!,#REF!,#REF!,#REF!</definedName>
    <definedName name="P2_SCOPE_CORR" localSheetId="8" hidden="1">#REF!,#REF!,#REF!,#REF!,#REF!,#REF!,#REF!,#REF!</definedName>
    <definedName name="P2_SCOPE_CORR" localSheetId="9" hidden="1">#REF!,#REF!,#REF!,#REF!,#REF!,#REF!,#REF!,#REF!</definedName>
    <definedName name="P2_SCOPE_CORR" localSheetId="10"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 localSheetId="7">'[8]21'!$E$31:$E$33,'[8]21'!$G$31:$K$33,'[8]21'!$B$14:$B$16,'[8]21'!$B$20:$B$22,'[8]21'!$B$26:$B$28,'[8]21'!$B$31:$B$33,'[8]21'!$M$31:$M$33,[0]!P1_T21_Protection</definedName>
    <definedName name="P3_T21_Protection" localSheetId="8">'[8]21'!$E$31:$E$33,'[8]21'!$G$31:$K$33,'[8]21'!$B$14:$B$16,'[8]21'!$B$20:$B$22,'[8]21'!$B$26:$B$28,'[8]21'!$B$31:$B$33,'[8]21'!$M$31:$M$33,[0]!P1_T21_Protection</definedName>
    <definedName name="P3_T21_Protection" localSheetId="9">'[8]21'!$E$31:$E$33,'[8]21'!$G$31:$K$33,'[8]21'!$B$14:$B$16,'[8]21'!$B$20:$B$22,'[8]21'!$B$26:$B$28,'[8]21'!$B$31:$B$33,'[8]21'!$M$31:$M$33,[0]!P1_T21_Protection</definedName>
    <definedName name="P3_T21_Protection" localSheetId="10">'[8]21'!$E$31:$E$33,'[8]21'!$G$31:$K$33,'[8]21'!$B$14:$B$16,'[8]21'!$B$20:$B$22,'[8]21'!$B$26:$B$28,'[8]21'!$B$31:$B$33,'[8]21'!$M$31:$M$33,[0]!P1_T21_Protection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 localSheetId="7">'[8]29'!$O$19:$P$19,'[8]29'!$O$21:$P$25,'[8]29'!$O$27:$P$27,'[8]29'!$O$29:$P$33,'[8]29'!$O$36:$P$36,'[8]29'!$O$38:$P$42,'[8]29'!$O$45:$P$45,[0]!P1_T17_Protection</definedName>
    <definedName name="P6_T17_Protection" localSheetId="8">'[8]29'!$O$19:$P$19,'[8]29'!$O$21:$P$25,'[8]29'!$O$27:$P$27,'[8]29'!$O$29:$P$33,'[8]29'!$O$36:$P$36,'[8]29'!$O$38:$P$42,'[8]29'!$O$45:$P$45,[0]!P1_T17_Protection</definedName>
    <definedName name="P6_T17_Protection" localSheetId="9">'[8]29'!$O$19:$P$19,'[8]29'!$O$21:$P$25,'[8]29'!$O$27:$P$27,'[8]29'!$O$29:$P$33,'[8]29'!$O$36:$P$36,'[8]29'!$O$38:$P$42,'[8]29'!$O$45:$P$45,[0]!P1_T17_Protection</definedName>
    <definedName name="P6_T17_Protection" localSheetId="10">'[8]29'!$O$19:$P$19,'[8]29'!$O$21:$P$25,'[8]29'!$O$27:$P$27,'[8]29'!$O$29:$P$33,'[8]29'!$O$36:$P$36,'[8]29'!$O$38:$P$42,'[8]29'!$O$45:$P$45,[0]!P1_T17_Protection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 localSheetId="7">P1_T2.1?Protection</definedName>
    <definedName name="P6_T2.1?Protection" localSheetId="8">P1_T2.1?Protection</definedName>
    <definedName name="P6_T2.1?Protection" localSheetId="9">P1_T2.1?Protection</definedName>
    <definedName name="P6_T2.1?Protection" localSheetId="10">P1_T2.1?Protection</definedName>
    <definedName name="P6_T2.1?Protection">P1_T2.1?Protection</definedName>
    <definedName name="P6_T28?axis?R?ПЭ" localSheetId="6">'[8]28'!$D$256:$I$258,'[8]28'!$D$262:$I$264,'[8]28'!$D$271:$I$273,'[8]28'!$D$276:$I$278,'[8]28'!$D$282:$I$284,'[8]28'!$D$288:$I$291,'[8]28'!$D$11:$I$13,[0]!P1_T28?axis?R?ПЭ</definedName>
    <definedName name="P6_T28?axis?R?ПЭ" localSheetId="7">'[8]28'!$D$256:$I$258,'[8]28'!$D$262:$I$264,'[8]28'!$D$271:$I$273,'[8]28'!$D$276:$I$278,'[8]28'!$D$282:$I$284,'[8]28'!$D$288:$I$291,'[8]28'!$D$11:$I$13,[0]!P1_T28?axis?R?ПЭ</definedName>
    <definedName name="P6_T28?axis?R?ПЭ" localSheetId="8">'[8]28'!$D$256:$I$258,'[8]28'!$D$262:$I$264,'[8]28'!$D$271:$I$273,'[8]28'!$D$276:$I$278,'[8]28'!$D$282:$I$284,'[8]28'!$D$288:$I$291,'[8]28'!$D$11:$I$13,[0]!P1_T28?axis?R?ПЭ</definedName>
    <definedName name="P6_T28?axis?R?ПЭ" localSheetId="9">'[8]28'!$D$256:$I$258,'[8]28'!$D$262:$I$264,'[8]28'!$D$271:$I$273,'[8]28'!$D$276:$I$278,'[8]28'!$D$282:$I$284,'[8]28'!$D$288:$I$291,'[8]28'!$D$11:$I$13,[0]!P1_T28?axis?R?ПЭ</definedName>
    <definedName name="P6_T28?axis?R?ПЭ" localSheetId="10">'[8]28'!$D$256:$I$258,'[8]28'!$D$262:$I$264,'[8]28'!$D$271:$I$273,'[8]28'!$D$276:$I$278,'[8]28'!$D$282:$I$284,'[8]28'!$D$288:$I$291,'[8]28'!$D$11:$I$13,[0]!P1_T28?axis?R?ПЭ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 localSheetId="7">'[8]28'!$B$256:$B$258,'[8]28'!$B$262:$B$264,'[8]28'!$B$271:$B$273,'[8]28'!$B$276:$B$278,'[8]28'!$B$282:$B$284,'[8]28'!$B$288:$B$291,'[8]28'!$B$11:$B$13,[0]!P1_T28?axis?R?ПЭ?</definedName>
    <definedName name="P6_T28?axis?R?ПЭ?" localSheetId="8">'[8]28'!$B$256:$B$258,'[8]28'!$B$262:$B$264,'[8]28'!$B$271:$B$273,'[8]28'!$B$276:$B$278,'[8]28'!$B$282:$B$284,'[8]28'!$B$288:$B$291,'[8]28'!$B$11:$B$13,[0]!P1_T28?axis?R?ПЭ?</definedName>
    <definedName name="P6_T28?axis?R?ПЭ?" localSheetId="9">'[8]28'!$B$256:$B$258,'[8]28'!$B$262:$B$264,'[8]28'!$B$271:$B$273,'[8]28'!$B$276:$B$278,'[8]28'!$B$282:$B$284,'[8]28'!$B$288:$B$291,'[8]28'!$B$11:$B$13,[0]!P1_T28?axis?R?ПЭ?</definedName>
    <definedName name="P6_T28?axis?R?ПЭ?" localSheetId="10">'[8]28'!$B$256:$B$258,'[8]28'!$B$262:$B$264,'[8]28'!$B$271:$B$273,'[8]28'!$B$276:$B$278,'[8]28'!$B$282:$B$284,'[8]28'!$B$288:$B$291,'[8]28'!$B$11:$B$13,[0]!P1_T28?axis?R?ПЭ?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localSheetId="7" hidden="1">[15]перекрестка!$J$84:$K$88,[15]перекрестка!$N$84:$N$88,[15]перекрестка!$F$14:$G$25,[0]!P1_SCOPE_PER_PRT,[0]!P2_SCOPE_PER_PRT,[0]!P3_SCOPE_PER_PRT,[0]!P4_SCOPE_PER_PRT</definedName>
    <definedName name="P8_SCOPE_PER_PRT" localSheetId="8" hidden="1">[15]перекрестка!$J$84:$K$88,[15]перекрестка!$N$84:$N$88,[15]перекрестка!$F$14:$G$25,[0]!P1_SCOPE_PER_PRT,[0]!P2_SCOPE_PER_PRT,[0]!P3_SCOPE_PER_PRT,[0]!P4_SCOPE_PER_PRT</definedName>
    <definedName name="P8_SCOPE_PER_PRT" localSheetId="9" hidden="1">[15]перекрестка!$J$84:$K$88,[15]перекрестка!$N$84:$N$88,[15]перекрестка!$F$14:$G$25,[0]!P1_SCOPE_PER_PRT,[0]!P2_SCOPE_PER_PRT,[0]!P3_SCOPE_PER_PRT,[0]!P4_SCOPE_PER_PRT</definedName>
    <definedName name="P8_SCOPE_PER_PRT" localSheetId="10"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 localSheetId="6">#REF!</definedName>
    <definedName name="PapExpas" localSheetId="7">#REF!</definedName>
    <definedName name="PapExpas" localSheetId="8">#REF!</definedName>
    <definedName name="PapExpas" localSheetId="9">#REF!</definedName>
    <definedName name="PapExpas" localSheetId="10">#REF!</definedName>
    <definedName name="PapExpas">#REF!</definedName>
    <definedName name="Pay_Date" localSheetId="6">#REF!</definedName>
    <definedName name="Pay_Date" localSheetId="7">#REF!</definedName>
    <definedName name="Pay_Date" localSheetId="8">#REF!</definedName>
    <definedName name="Pay_Date" localSheetId="9">#REF!</definedName>
    <definedName name="Pay_Date" localSheetId="10">#REF!</definedName>
    <definedName name="Pay_Date">#REF!</definedName>
    <definedName name="Pay_Num" localSheetId="6">#REF!</definedName>
    <definedName name="Pay_Num" localSheetId="7">#REF!</definedName>
    <definedName name="Pay_Num" localSheetId="8">#REF!</definedName>
    <definedName name="Pay_Num" localSheetId="9">#REF!</definedName>
    <definedName name="Pay_Num" localSheetId="10">#REF!</definedName>
    <definedName name="Pay_Num">#REF!</definedName>
    <definedName name="Payment_Date" localSheetId="6">DATE(YEAR('5 анализ экон эффект 25'!Loan_Start),MONTH('5 анализ экон эффект 25'!Loan_Start)+Payment_Number,DAY('5 анализ экон эффект 25'!Loan_Start))</definedName>
    <definedName name="Payment_Date" localSheetId="7">DATE(YEAR('5 анализ экон эффект 26'!Loan_Start),MONTH('5 анализ экон эффект 26'!Loan_Start)+Payment_Number,DAY('5 анализ экон эффект 26'!Loan_Start))</definedName>
    <definedName name="Payment_Date" localSheetId="8">DATE(YEAR('5 анализ экон эффект 27'!Loan_Start),MONTH('5 анализ экон эффект 27'!Loan_Start)+Payment_Number,DAY('5 анализ экон эффект 27'!Loan_Start))</definedName>
    <definedName name="Payment_Date" localSheetId="9">DATE(YEAR('5 анализ экон эффект 28'!Loan_Start),MONTH('5 анализ экон эффект 28'!Loan_Start)+Payment_Number,DAY('5 анализ экон эффект 28'!Loan_Start))</definedName>
    <definedName name="Payment_Date" localSheetId="10">DATE(YEAR('5 анализ экон эффект 29'!Loan_Start),MONTH('5 анализ экон эффект 29'!Loan_Start)+Payment_Number,DAY('5 анализ экон эффект 29'!Loan_Start))</definedName>
    <definedName name="Payment_Date">DATE(YEAR(Loan_Start),MONTH(Loan_Start)+Payment_Number,DAY(Loan_Start))</definedName>
    <definedName name="Pbud601" localSheetId="6">#REF!</definedName>
    <definedName name="Pbud601" localSheetId="7">#REF!</definedName>
    <definedName name="Pbud601" localSheetId="8">#REF!</definedName>
    <definedName name="Pbud601" localSheetId="9">#REF!</definedName>
    <definedName name="Pbud601" localSheetId="10">#REF!</definedName>
    <definedName name="Pbud601">#REF!</definedName>
    <definedName name="Pbud655" localSheetId="6">#REF!</definedName>
    <definedName name="Pbud655" localSheetId="7">#REF!</definedName>
    <definedName name="Pbud655" localSheetId="8">#REF!</definedName>
    <definedName name="Pbud655" localSheetId="9">#REF!</definedName>
    <definedName name="Pbud655" localSheetId="10">#REF!</definedName>
    <definedName name="Pbud655">#REF!</definedName>
    <definedName name="Pbud98" localSheetId="6">#REF!</definedName>
    <definedName name="Pbud98" localSheetId="7">#REF!</definedName>
    <definedName name="Pbud98" localSheetId="8">#REF!</definedName>
    <definedName name="Pbud98" localSheetId="9">#REF!</definedName>
    <definedName name="Pbud98" localSheetId="10">#REF!</definedName>
    <definedName name="Pbud98">#REF!</definedName>
    <definedName name="Pcharg96" localSheetId="6">#REF!</definedName>
    <definedName name="Pcharg96" localSheetId="7">#REF!</definedName>
    <definedName name="Pcharg96" localSheetId="8">#REF!</definedName>
    <definedName name="Pcharg96" localSheetId="9">#REF!</definedName>
    <definedName name="Pcharg96" localSheetId="10">#REF!</definedName>
    <definedName name="Pcharg96">#REF!</definedName>
    <definedName name="Pcotisations" localSheetId="6">#REF!</definedName>
    <definedName name="Pcotisations" localSheetId="7">#REF!</definedName>
    <definedName name="Pcotisations" localSheetId="8">#REF!</definedName>
    <definedName name="Pcotisations" localSheetId="9">#REF!</definedName>
    <definedName name="Pcotisations" localSheetId="10">#REF!</definedName>
    <definedName name="Pcotisations">#REF!</definedName>
    <definedName name="Pcoubud" localSheetId="6">[12]Personnel!#REF!</definedName>
    <definedName name="Pcoubud" localSheetId="7">[12]Personnel!#REF!</definedName>
    <definedName name="Pcoubud" localSheetId="8">[12]Personnel!#REF!</definedName>
    <definedName name="Pcoubud" localSheetId="9">[12]Personnel!#REF!</definedName>
    <definedName name="Pcoubud" localSheetId="10">[12]Personnel!#REF!</definedName>
    <definedName name="Pcoubud">[12]Personnel!#REF!</definedName>
    <definedName name="PdgeccMO" localSheetId="6">#REF!</definedName>
    <definedName name="PdgeccMO" localSheetId="7">#REF!</definedName>
    <definedName name="PdgeccMO" localSheetId="8">#REF!</definedName>
    <definedName name="PdgeccMO" localSheetId="9">#REF!</definedName>
    <definedName name="PdgeccMO" localSheetId="10">#REF!</definedName>
    <definedName name="PdgeccMO">#REF!</definedName>
    <definedName name="PeffecBud" localSheetId="6">#REF!</definedName>
    <definedName name="PeffecBud" localSheetId="7">#REF!</definedName>
    <definedName name="PeffecBud" localSheetId="8">#REF!</definedName>
    <definedName name="PeffecBud" localSheetId="9">#REF!</definedName>
    <definedName name="PeffecBud" localSheetId="10">#REF!</definedName>
    <definedName name="PeffecBud">#REF!</definedName>
    <definedName name="Peffectif" localSheetId="6">#REF!</definedName>
    <definedName name="Peffectif" localSheetId="7">#REF!</definedName>
    <definedName name="Peffectif" localSheetId="8">#REF!</definedName>
    <definedName name="Peffectif" localSheetId="9">#REF!</definedName>
    <definedName name="Peffectif" localSheetId="10">#REF!</definedName>
    <definedName name="Peffectif">#REF!</definedName>
    <definedName name="PeffectifA" localSheetId="6">#REF!</definedName>
    <definedName name="PeffectifA" localSheetId="7">#REF!</definedName>
    <definedName name="PeffectifA" localSheetId="8">#REF!</definedName>
    <definedName name="PeffectifA" localSheetId="9">#REF!</definedName>
    <definedName name="PeffectifA" localSheetId="10">#REF!</definedName>
    <definedName name="PeffectifA">#REF!</definedName>
    <definedName name="PER_ET" localSheetId="6">#REF!</definedName>
    <definedName name="PER_ET" localSheetId="7">#REF!</definedName>
    <definedName name="PER_ET" localSheetId="8">#REF!</definedName>
    <definedName name="PER_ET" localSheetId="9">#REF!</definedName>
    <definedName name="PER_ET" localSheetId="10">#REF!</definedName>
    <definedName name="PER_ET">#REF!</definedName>
    <definedName name="Pfamo" localSheetId="6">#REF!</definedName>
    <definedName name="Pfamo" localSheetId="7">#REF!</definedName>
    <definedName name="Pfamo" localSheetId="8">#REF!</definedName>
    <definedName name="Pfamo" localSheetId="9">#REF!</definedName>
    <definedName name="Pfamo" localSheetId="10">#REF!</definedName>
    <definedName name="Pfamo">#REF!</definedName>
    <definedName name="PFAMO612642" localSheetId="6">#REF!</definedName>
    <definedName name="PFAMO612642" localSheetId="7">#REF!</definedName>
    <definedName name="PFAMO612642" localSheetId="8">#REF!</definedName>
    <definedName name="PFAMO612642" localSheetId="9">#REF!</definedName>
    <definedName name="PFAMO612642" localSheetId="10">#REF!</definedName>
    <definedName name="PFAMO612642">#REF!</definedName>
    <definedName name="Pgratif956" localSheetId="6">#REF!</definedName>
    <definedName name="Pgratif956" localSheetId="7">#REF!</definedName>
    <definedName name="Pgratif956" localSheetId="8">#REF!</definedName>
    <definedName name="Pgratif956" localSheetId="9">#REF!</definedName>
    <definedName name="Pgratif956" localSheetId="10">#REF!</definedName>
    <definedName name="Pgratif956">#REF!</definedName>
    <definedName name="Phsup" localSheetId="6">#REF!</definedName>
    <definedName name="Phsup" localSheetId="7">#REF!</definedName>
    <definedName name="Phsup" localSheetId="8">#REF!</definedName>
    <definedName name="Phsup" localSheetId="9">#REF!</definedName>
    <definedName name="Phsup" localSheetId="10">#REF!</definedName>
    <definedName name="Phsup">#REF!</definedName>
    <definedName name="Phsup98" localSheetId="6">#REF!</definedName>
    <definedName name="Phsup98" localSheetId="7">#REF!</definedName>
    <definedName name="Phsup98" localSheetId="8">#REF!</definedName>
    <definedName name="Phsup98" localSheetId="9">#REF!</definedName>
    <definedName name="Phsup98" localSheetId="10">#REF!</definedName>
    <definedName name="Phsup98">#REF!</definedName>
    <definedName name="Phypoaugmentation" localSheetId="6">#REF!</definedName>
    <definedName name="Phypoaugmentation" localSheetId="7">#REF!</definedName>
    <definedName name="Phypoaugmentation" localSheetId="8">#REF!</definedName>
    <definedName name="Phypoaugmentation" localSheetId="9">#REF!</definedName>
    <definedName name="Phypoaugmentation" localSheetId="10">#REF!</definedName>
    <definedName name="Phypoaugmentation">#REF!</definedName>
    <definedName name="Phypotheses" localSheetId="6">#REF!</definedName>
    <definedName name="Phypotheses" localSheetId="7">#REF!</definedName>
    <definedName name="Phypotheses" localSheetId="8">#REF!</definedName>
    <definedName name="Phypotheses" localSheetId="9">#REF!</definedName>
    <definedName name="Phypotheses" localSheetId="10">#REF!</definedName>
    <definedName name="Phypotheses">#REF!</definedName>
    <definedName name="Pmainoeuvre" localSheetId="6">#REF!</definedName>
    <definedName name="Pmainoeuvre" localSheetId="7">#REF!</definedName>
    <definedName name="Pmainoeuvre" localSheetId="8">#REF!</definedName>
    <definedName name="Pmainoeuvre" localSheetId="9">#REF!</definedName>
    <definedName name="Pmainoeuvre" localSheetId="10">#REF!</definedName>
    <definedName name="Pmainoeuvre">#REF!</definedName>
    <definedName name="polta" localSheetId="6">'[17]2001'!#REF!</definedName>
    <definedName name="polta" localSheetId="7">'[17]2001'!#REF!</definedName>
    <definedName name="polta" localSheetId="8">'[17]2001'!#REF!</definedName>
    <definedName name="polta" localSheetId="9">'[17]2001'!#REF!</definedName>
    <definedName name="polta" localSheetId="10">'[17]2001'!#REF!</definedName>
    <definedName name="polta">'[17]2001'!#REF!</definedName>
    <definedName name="popamia" localSheetId="6">#REF!</definedName>
    <definedName name="popamia" localSheetId="7">#REF!</definedName>
    <definedName name="popamia" localSheetId="8">#REF!</definedName>
    <definedName name="popamia" localSheetId="9">#REF!</definedName>
    <definedName name="popamia" localSheetId="10">#REF!</definedName>
    <definedName name="popamia">#REF!</definedName>
    <definedName name="pp" localSheetId="6">#REF!</definedName>
    <definedName name="pp" localSheetId="7">#REF!</definedName>
    <definedName name="pp" localSheetId="8">#REF!</definedName>
    <definedName name="pp" localSheetId="9">#REF!</definedName>
    <definedName name="pp" localSheetId="10">#REF!</definedName>
    <definedName name="pp">#REF!</definedName>
    <definedName name="Princ" localSheetId="6">#REF!</definedName>
    <definedName name="Princ" localSheetId="7">#REF!</definedName>
    <definedName name="Princ" localSheetId="8">#REF!</definedName>
    <definedName name="Princ" localSheetId="9">#REF!</definedName>
    <definedName name="Princ" localSheetId="10">#REF!</definedName>
    <definedName name="Princ">#REF!</definedName>
    <definedName name="Print_Area_Reset" localSheetId="6">OFFSET('5 анализ экон эффект 25'!Full_Print,0,0,'5 анализ экон эффект 25'!Last_Row)</definedName>
    <definedName name="Print_Area_Reset" localSheetId="7">OFFSET('5 анализ экон эффект 26'!Full_Print,0,0,'5 анализ экон эффект 26'!Last_Row)</definedName>
    <definedName name="Print_Area_Reset" localSheetId="8">OFFSET('5 анализ экон эффект 27'!Full_Print,0,0,'5 анализ экон эффект 27'!Last_Row)</definedName>
    <definedName name="Print_Area_Reset" localSheetId="9">OFFSET('5 анализ экон эффект 28'!Full_Print,0,0,'5 анализ экон эффект 28'!Last_Row)</definedName>
    <definedName name="Print_Area_Reset" localSheetId="10">OFFSET('5 анализ экон эффект 29'!Full_Print,0,0,'5 анализ экон эффект 29'!Last_Row)</definedName>
    <definedName name="Print_Area_Reset">OFFSET(Full_Print,0,0,Last_Row)</definedName>
    <definedName name="promd_Запрос_с_16_по_19" localSheetId="6">#REF!</definedName>
    <definedName name="promd_Запрос_с_16_по_19" localSheetId="7">#REF!</definedName>
    <definedName name="promd_Запрос_с_16_по_19" localSheetId="8">#REF!</definedName>
    <definedName name="promd_Запрос_с_16_по_19" localSheetId="9">#REF!</definedName>
    <definedName name="promd_Запрос_с_16_по_19" localSheetId="10">#REF!</definedName>
    <definedName name="promd_Запрос_с_16_по_19">#REF!</definedName>
    <definedName name="PROT" localSheetId="6">#REF!,#REF!,#REF!,#REF!,#REF!,#REF!</definedName>
    <definedName name="PROT" localSheetId="7">#REF!,#REF!,#REF!,#REF!,#REF!,#REF!</definedName>
    <definedName name="PROT" localSheetId="8">#REF!,#REF!,#REF!,#REF!,#REF!,#REF!</definedName>
    <definedName name="PROT" localSheetId="9">#REF!,#REF!,#REF!,#REF!,#REF!,#REF!</definedName>
    <definedName name="PROT" localSheetId="10">#REF!,#REF!,#REF!,#REF!,#REF!,#REF!</definedName>
    <definedName name="PROT">#REF!,#REF!,#REF!,#REF!,#REF!,#REF!</definedName>
    <definedName name="qaz" localSheetId="6">'5 анализ экон эффект 25'!qaz</definedName>
    <definedName name="qaz" localSheetId="7">'5 анализ экон эффект 26'!qaz</definedName>
    <definedName name="qaz" localSheetId="8">'5 анализ экон эффект 27'!qaz</definedName>
    <definedName name="qaz" localSheetId="9">'5 анализ экон эффект 28'!qaz</definedName>
    <definedName name="qaz" localSheetId="10">'5 анализ экон эффект 29'!qaz</definedName>
    <definedName name="qaz">[0]!qaz</definedName>
    <definedName name="qq" localSheetId="6">[0]!USD/1.701</definedName>
    <definedName name="qq" localSheetId="7">[0]!USD/1.701</definedName>
    <definedName name="qq" localSheetId="8">[0]!USD/1.701</definedName>
    <definedName name="qq" localSheetId="9">[0]!USD/1.701</definedName>
    <definedName name="qq" localSheetId="10">[0]!USD/1.701</definedName>
    <definedName name="qq">[0]!USD/1.701</definedName>
    <definedName name="QryRowStr_End_1.5">#N/A</definedName>
    <definedName name="QryRowStr_Start_1.5">#N/A</definedName>
    <definedName name="QryRowStrCount">2</definedName>
    <definedName name="R_r" localSheetId="6">#REF!</definedName>
    <definedName name="R_r" localSheetId="7">#REF!</definedName>
    <definedName name="R_r" localSheetId="8">#REF!</definedName>
    <definedName name="R_r" localSheetId="9">#REF!</definedName>
    <definedName name="R_r" localSheetId="10">#REF!</definedName>
    <definedName name="R_r">#REF!</definedName>
    <definedName name="raion">'[14]Анкета (2)'!$B$8</definedName>
    <definedName name="Receipts_and_Disbursements" localSheetId="6">#REF!</definedName>
    <definedName name="Receipts_and_Disbursements" localSheetId="7">#REF!</definedName>
    <definedName name="Receipts_and_Disbursements" localSheetId="8">#REF!</definedName>
    <definedName name="Receipts_and_Disbursements" localSheetId="9">#REF!</definedName>
    <definedName name="Receipts_and_Disbursements" localSheetId="10">#REF!</definedName>
    <definedName name="Receipts_and_Disbursements">#REF!</definedName>
    <definedName name="REG">[18]TEHSHEET!$B$2:$B$85</definedName>
    <definedName name="REG_ET" localSheetId="6">#REF!</definedName>
    <definedName name="REG_ET" localSheetId="7">#REF!</definedName>
    <definedName name="REG_ET" localSheetId="8">#REF!</definedName>
    <definedName name="REG_ET" localSheetId="9">#REF!</definedName>
    <definedName name="REG_ET" localSheetId="10">#REF!</definedName>
    <definedName name="REG_ET">#REF!</definedName>
    <definedName name="REG_PROT">[19]regs!$H$18:$H$23,[19]regs!$H$25:$H$26,[19]regs!$H$28:$H$28,[19]regs!$H$30:$H$32,[19]regs!$H$35:$H$39,[19]regs!$H$46:$H$46,[19]regs!$H$13:$H$16</definedName>
    <definedName name="REGcom" localSheetId="6">#REF!</definedName>
    <definedName name="REGcom" localSheetId="7">#REF!</definedName>
    <definedName name="REGcom" localSheetId="8">#REF!</definedName>
    <definedName name="REGcom" localSheetId="9">#REF!</definedName>
    <definedName name="REGcom" localSheetId="10">#REF!</definedName>
    <definedName name="REGcom">#REF!</definedName>
    <definedName name="REGIONS" localSheetId="6">#REF!</definedName>
    <definedName name="REGIONS" localSheetId="7">#REF!</definedName>
    <definedName name="REGIONS" localSheetId="8">#REF!</definedName>
    <definedName name="REGIONS" localSheetId="9">#REF!</definedName>
    <definedName name="REGIONS" localSheetId="10">#REF!</definedName>
    <definedName name="REGIONS">#REF!</definedName>
    <definedName name="REGUL" localSheetId="6">#REF!</definedName>
    <definedName name="REGUL" localSheetId="7">#REF!</definedName>
    <definedName name="REGUL" localSheetId="8">#REF!</definedName>
    <definedName name="REGUL" localSheetId="9">#REF!</definedName>
    <definedName name="REGUL" localSheetId="10">#REF!</definedName>
    <definedName name="REGUL">#REF!</definedName>
    <definedName name="Rent_and_Taxes" localSheetId="6">#REF!</definedName>
    <definedName name="Rent_and_Taxes" localSheetId="7">#REF!</definedName>
    <definedName name="Rent_and_Taxes" localSheetId="8">#REF!</definedName>
    <definedName name="Rent_and_Taxes" localSheetId="9">#REF!</definedName>
    <definedName name="Rent_and_Taxes" localSheetId="10">#REF!</definedName>
    <definedName name="Rent_and_Taxes">#REF!</definedName>
    <definedName name="Rep_cur" localSheetId="6">'[20]Расчет потоков без учета и.с.'!#REF!</definedName>
    <definedName name="Rep_cur" localSheetId="7">'[20]Расчет потоков без учета и.с.'!#REF!</definedName>
    <definedName name="Rep_cur" localSheetId="8">'[20]Расчет потоков без учета и.с.'!#REF!</definedName>
    <definedName name="Rep_cur" localSheetId="9">'[20]Расчет потоков без учета и.с.'!#REF!</definedName>
    <definedName name="Rep_cur" localSheetId="10">'[20]Расчет потоков без учета и.с.'!#REF!</definedName>
    <definedName name="Rep_cur">'[20]Расчет потоков без учета и.с.'!#REF!</definedName>
    <definedName name="repay1" localSheetId="6">#REF!</definedName>
    <definedName name="repay1" localSheetId="7">#REF!</definedName>
    <definedName name="repay1" localSheetId="8">#REF!</definedName>
    <definedName name="repay1" localSheetId="9">#REF!</definedName>
    <definedName name="repay1" localSheetId="10">#REF!</definedName>
    <definedName name="repay1">#REF!</definedName>
    <definedName name="Resnatur" localSheetId="6">#REF!</definedName>
    <definedName name="Resnatur" localSheetId="7">#REF!</definedName>
    <definedName name="Resnatur" localSheetId="8">#REF!</definedName>
    <definedName name="Resnatur" localSheetId="9">#REF!</definedName>
    <definedName name="Resnatur" localSheetId="10">#REF!</definedName>
    <definedName name="Resnatur">#REF!</definedName>
    <definedName name="Resnatur2" localSheetId="6">#REF!</definedName>
    <definedName name="Resnatur2" localSheetId="7">#REF!</definedName>
    <definedName name="Resnatur2" localSheetId="8">#REF!</definedName>
    <definedName name="Resnatur2" localSheetId="9">#REF!</definedName>
    <definedName name="Resnatur2" localSheetId="10">#REF!</definedName>
    <definedName name="Resnatur2">#REF!</definedName>
    <definedName name="RGK" localSheetId="6">#REF!</definedName>
    <definedName name="RGK" localSheetId="7">#REF!</definedName>
    <definedName name="RGK" localSheetId="8">#REF!</definedName>
    <definedName name="RGK" localSheetId="9">#REF!</definedName>
    <definedName name="RGK" localSheetId="10">#REF!</definedName>
    <definedName name="RGK">#REF!</definedName>
    <definedName name="RRE" localSheetId="6">#REF!</definedName>
    <definedName name="RRE" localSheetId="7">#REF!</definedName>
    <definedName name="RRE" localSheetId="8">#REF!</definedName>
    <definedName name="RRE" localSheetId="9">#REF!</definedName>
    <definedName name="RRE" localSheetId="10">#REF!</definedName>
    <definedName name="RRE">#REF!</definedName>
    <definedName name="S1_" localSheetId="6">#REF!</definedName>
    <definedName name="S1_" localSheetId="7">#REF!</definedName>
    <definedName name="S1_" localSheetId="8">#REF!</definedName>
    <definedName name="S1_" localSheetId="9">#REF!</definedName>
    <definedName name="S1_" localSheetId="10">#REF!</definedName>
    <definedName name="S1_">#REF!</definedName>
    <definedName name="S10_" localSheetId="6">#REF!</definedName>
    <definedName name="S10_" localSheetId="7">#REF!</definedName>
    <definedName name="S10_" localSheetId="8">#REF!</definedName>
    <definedName name="S10_" localSheetId="9">#REF!</definedName>
    <definedName name="S10_" localSheetId="10">#REF!</definedName>
    <definedName name="S10_">#REF!</definedName>
    <definedName name="S11_" localSheetId="6">#REF!</definedName>
    <definedName name="S11_" localSheetId="7">#REF!</definedName>
    <definedName name="S11_" localSheetId="8">#REF!</definedName>
    <definedName name="S11_" localSheetId="9">#REF!</definedName>
    <definedName name="S11_" localSheetId="10">#REF!</definedName>
    <definedName name="S11_">#REF!</definedName>
    <definedName name="S12_" localSheetId="6">#REF!</definedName>
    <definedName name="S12_" localSheetId="7">#REF!</definedName>
    <definedName name="S12_" localSheetId="8">#REF!</definedName>
    <definedName name="S12_" localSheetId="9">#REF!</definedName>
    <definedName name="S12_" localSheetId="10">#REF!</definedName>
    <definedName name="S12_">#REF!</definedName>
    <definedName name="S13_" localSheetId="6">#REF!</definedName>
    <definedName name="S13_" localSheetId="7">#REF!</definedName>
    <definedName name="S13_" localSheetId="8">#REF!</definedName>
    <definedName name="S13_" localSheetId="9">#REF!</definedName>
    <definedName name="S13_" localSheetId="10">#REF!</definedName>
    <definedName name="S13_">#REF!</definedName>
    <definedName name="S14_" localSheetId="6">#REF!</definedName>
    <definedName name="S14_" localSheetId="7">#REF!</definedName>
    <definedName name="S14_" localSheetId="8">#REF!</definedName>
    <definedName name="S14_" localSheetId="9">#REF!</definedName>
    <definedName name="S14_" localSheetId="10">#REF!</definedName>
    <definedName name="S14_">#REF!</definedName>
    <definedName name="S15_" localSheetId="6">#REF!</definedName>
    <definedName name="S15_" localSheetId="7">#REF!</definedName>
    <definedName name="S15_" localSheetId="8">#REF!</definedName>
    <definedName name="S15_" localSheetId="9">#REF!</definedName>
    <definedName name="S15_" localSheetId="10">#REF!</definedName>
    <definedName name="S15_">#REF!</definedName>
    <definedName name="S16_" localSheetId="6">#REF!</definedName>
    <definedName name="S16_" localSheetId="7">#REF!</definedName>
    <definedName name="S16_" localSheetId="8">#REF!</definedName>
    <definedName name="S16_" localSheetId="9">#REF!</definedName>
    <definedName name="S16_" localSheetId="10">#REF!</definedName>
    <definedName name="S16_">#REF!</definedName>
    <definedName name="S17_" localSheetId="6">#REF!</definedName>
    <definedName name="S17_" localSheetId="7">#REF!</definedName>
    <definedName name="S17_" localSheetId="8">#REF!</definedName>
    <definedName name="S17_" localSheetId="9">#REF!</definedName>
    <definedName name="S17_" localSheetId="10">#REF!</definedName>
    <definedName name="S17_">#REF!</definedName>
    <definedName name="S18_" localSheetId="6">#REF!</definedName>
    <definedName name="S18_" localSheetId="7">#REF!</definedName>
    <definedName name="S18_" localSheetId="8">#REF!</definedName>
    <definedName name="S18_" localSheetId="9">#REF!</definedName>
    <definedName name="S18_" localSheetId="10">#REF!</definedName>
    <definedName name="S18_">#REF!</definedName>
    <definedName name="S19_" localSheetId="6">#REF!</definedName>
    <definedName name="S19_" localSheetId="7">#REF!</definedName>
    <definedName name="S19_" localSheetId="8">#REF!</definedName>
    <definedName name="S19_" localSheetId="9">#REF!</definedName>
    <definedName name="S19_" localSheetId="10">#REF!</definedName>
    <definedName name="S19_">#REF!</definedName>
    <definedName name="S2_" localSheetId="6">#REF!</definedName>
    <definedName name="S2_" localSheetId="7">#REF!</definedName>
    <definedName name="S2_" localSheetId="8">#REF!</definedName>
    <definedName name="S2_" localSheetId="9">#REF!</definedName>
    <definedName name="S2_" localSheetId="10">#REF!</definedName>
    <definedName name="S2_">#REF!</definedName>
    <definedName name="S20_" localSheetId="6">#REF!</definedName>
    <definedName name="S20_" localSheetId="7">#REF!</definedName>
    <definedName name="S20_" localSheetId="8">#REF!</definedName>
    <definedName name="S20_" localSheetId="9">#REF!</definedName>
    <definedName name="S20_" localSheetId="10">#REF!</definedName>
    <definedName name="S20_">#REF!</definedName>
    <definedName name="S3_" localSheetId="6">#REF!</definedName>
    <definedName name="S3_" localSheetId="7">#REF!</definedName>
    <definedName name="S3_" localSheetId="8">#REF!</definedName>
    <definedName name="S3_" localSheetId="9">#REF!</definedName>
    <definedName name="S3_" localSheetId="10">#REF!</definedName>
    <definedName name="S3_">#REF!</definedName>
    <definedName name="S4_" localSheetId="6">#REF!</definedName>
    <definedName name="S4_" localSheetId="7">#REF!</definedName>
    <definedName name="S4_" localSheetId="8">#REF!</definedName>
    <definedName name="S4_" localSheetId="9">#REF!</definedName>
    <definedName name="S4_" localSheetId="10">#REF!</definedName>
    <definedName name="S4_">#REF!</definedName>
    <definedName name="S5_" localSheetId="6">#REF!</definedName>
    <definedName name="S5_" localSheetId="7">#REF!</definedName>
    <definedName name="S5_" localSheetId="8">#REF!</definedName>
    <definedName name="S5_" localSheetId="9">#REF!</definedName>
    <definedName name="S5_" localSheetId="10">#REF!</definedName>
    <definedName name="S5_">#REF!</definedName>
    <definedName name="S6_" localSheetId="6">#REF!</definedName>
    <definedName name="S6_" localSheetId="7">#REF!</definedName>
    <definedName name="S6_" localSheetId="8">#REF!</definedName>
    <definedName name="S6_" localSheetId="9">#REF!</definedName>
    <definedName name="S6_" localSheetId="10">#REF!</definedName>
    <definedName name="S6_">#REF!</definedName>
    <definedName name="S7_" localSheetId="6">#REF!</definedName>
    <definedName name="S7_" localSheetId="7">#REF!</definedName>
    <definedName name="S7_" localSheetId="8">#REF!</definedName>
    <definedName name="S7_" localSheetId="9">#REF!</definedName>
    <definedName name="S7_" localSheetId="10">#REF!</definedName>
    <definedName name="S7_">#REF!</definedName>
    <definedName name="S8_" localSheetId="6">#REF!</definedName>
    <definedName name="S8_" localSheetId="7">#REF!</definedName>
    <definedName name="S8_" localSheetId="8">#REF!</definedName>
    <definedName name="S8_" localSheetId="9">#REF!</definedName>
    <definedName name="S8_" localSheetId="10">#REF!</definedName>
    <definedName name="S8_">#REF!</definedName>
    <definedName name="S9_" localSheetId="6">#REF!</definedName>
    <definedName name="S9_" localSheetId="7">#REF!</definedName>
    <definedName name="S9_" localSheetId="8">#REF!</definedName>
    <definedName name="S9_" localSheetId="9">#REF!</definedName>
    <definedName name="S9_" localSheetId="10">#REF!</definedName>
    <definedName name="S9_">#REF!</definedName>
    <definedName name="Salaries_Paid_1" localSheetId="6">#REF!</definedName>
    <definedName name="Salaries_Paid_1" localSheetId="7">#REF!</definedName>
    <definedName name="Salaries_Paid_1" localSheetId="8">#REF!</definedName>
    <definedName name="Salaries_Paid_1" localSheetId="9">#REF!</definedName>
    <definedName name="Salaries_Paid_1" localSheetId="10">#REF!</definedName>
    <definedName name="Salaries_Paid_1">#REF!</definedName>
    <definedName name="Salaries_Paid_2" localSheetId="6">#REF!</definedName>
    <definedName name="Salaries_Paid_2" localSheetId="7">#REF!</definedName>
    <definedName name="Salaries_Paid_2" localSheetId="8">#REF!</definedName>
    <definedName name="Salaries_Paid_2" localSheetId="9">#REF!</definedName>
    <definedName name="Salaries_Paid_2" localSheetId="10">#REF!</definedName>
    <definedName name="Salaries_Paid_2">#REF!</definedName>
    <definedName name="sansnom" localSheetId="6">[0]!NotesHyp</definedName>
    <definedName name="sansnom" localSheetId="7">[0]!NotesHyp</definedName>
    <definedName name="sansnom" localSheetId="8">[0]!NotesHyp</definedName>
    <definedName name="sansnom" localSheetId="9">[0]!NotesHyp</definedName>
    <definedName name="sansnom" localSheetId="10">[0]!NotesHyp</definedName>
    <definedName name="sansnom">[0]!NotesHyp</definedName>
    <definedName name="SBT_ET" localSheetId="6">#REF!</definedName>
    <definedName name="SBT_ET" localSheetId="7">#REF!</definedName>
    <definedName name="SBT_ET" localSheetId="8">#REF!</definedName>
    <definedName name="SBT_ET" localSheetId="9">#REF!</definedName>
    <definedName name="SBT_ET" localSheetId="10">#REF!</definedName>
    <definedName name="SBT_ET">#REF!</definedName>
    <definedName name="SBT_PROT" localSheetId="6">#REF!,#REF!,#REF!,#REF!,'5 анализ экон эффект 25'!P1_SBT_PROT</definedName>
    <definedName name="SBT_PROT" localSheetId="7">#REF!,#REF!,#REF!,#REF!,'5 анализ экон эффект 26'!P1_SBT_PROT</definedName>
    <definedName name="SBT_PROT" localSheetId="8">#REF!,#REF!,#REF!,#REF!,'5 анализ экон эффект 27'!P1_SBT_PROT</definedName>
    <definedName name="SBT_PROT" localSheetId="9">#REF!,#REF!,#REF!,#REF!,'5 анализ экон эффект 28'!P1_SBT_PROT</definedName>
    <definedName name="SBT_PROT" localSheetId="10">#REF!,#REF!,#REF!,#REF!,'5 анализ экон эффект 29'!P1_SBT_PROT</definedName>
    <definedName name="SBT_PROT">#REF!,#REF!,#REF!,#REF!,[0]!P1_SBT_PROT</definedName>
    <definedName name="SBTcom" localSheetId="6">#REF!</definedName>
    <definedName name="SBTcom" localSheetId="7">#REF!</definedName>
    <definedName name="SBTcom" localSheetId="8">#REF!</definedName>
    <definedName name="SBTcom" localSheetId="9">#REF!</definedName>
    <definedName name="SBTcom" localSheetId="10">#REF!</definedName>
    <definedName name="SBTcom">#REF!</definedName>
    <definedName name="sbyt">[6]FST5!$G$70:$G$75,[6]FST5!$G$77:$G$78,[6]FST5!$G$80:$G$83,[6]FST5!$G$85,[6]FST5!$G$87:$G$91,[6]FST5!$G$93,[6]FST5!$G$95:$G$97,[6]FST5!$G$52:$G$68</definedName>
    <definedName name="Sched_Pay" localSheetId="6">#REF!</definedName>
    <definedName name="Sched_Pay" localSheetId="7">#REF!</definedName>
    <definedName name="Sched_Pay" localSheetId="8">#REF!</definedName>
    <definedName name="Sched_Pay" localSheetId="9">#REF!</definedName>
    <definedName name="Sched_Pay" localSheetId="10">#REF!</definedName>
    <definedName name="Sched_Pay">#REF!</definedName>
    <definedName name="Scheduled_Extra_Payments" localSheetId="6">#REF!</definedName>
    <definedName name="Scheduled_Extra_Payments" localSheetId="7">#REF!</definedName>
    <definedName name="Scheduled_Extra_Payments" localSheetId="8">#REF!</definedName>
    <definedName name="Scheduled_Extra_Payments" localSheetId="9">#REF!</definedName>
    <definedName name="Scheduled_Extra_Payments" localSheetId="10">#REF!</definedName>
    <definedName name="Scheduled_Extra_Payments">#REF!</definedName>
    <definedName name="Scheduled_Interest_Rate" localSheetId="6">#REF!</definedName>
    <definedName name="Scheduled_Interest_Rate" localSheetId="7">#REF!</definedName>
    <definedName name="Scheduled_Interest_Rate" localSheetId="8">#REF!</definedName>
    <definedName name="Scheduled_Interest_Rate" localSheetId="9">#REF!</definedName>
    <definedName name="Scheduled_Interest_Rate" localSheetId="10">#REF!</definedName>
    <definedName name="Scheduled_Interest_Rate">#REF!</definedName>
    <definedName name="Scheduled_Monthly_Payment" localSheetId="6">#REF!</definedName>
    <definedName name="Scheduled_Monthly_Payment" localSheetId="7">#REF!</definedName>
    <definedName name="Scheduled_Monthly_Payment" localSheetId="8">#REF!</definedName>
    <definedName name="Scheduled_Monthly_Payment" localSheetId="9">#REF!</definedName>
    <definedName name="Scheduled_Monthly_Payment" localSheetId="10">#REF!</definedName>
    <definedName name="Scheduled_Monthly_Payment">#REF!</definedName>
    <definedName name="SCOPE_16_PRT" localSheetId="6">[0]!P1_SCOPE_16_PRT,[0]!P2_SCOPE_16_PRT</definedName>
    <definedName name="SCOPE_16_PRT" localSheetId="7">[0]!P1_SCOPE_16_PRT,[0]!P2_SCOPE_16_PRT</definedName>
    <definedName name="SCOPE_16_PRT" localSheetId="8">[0]!P1_SCOPE_16_PRT,[0]!P2_SCOPE_16_PRT</definedName>
    <definedName name="SCOPE_16_PRT" localSheetId="9">[0]!P1_SCOPE_16_PRT,[0]!P2_SCOPE_16_PRT</definedName>
    <definedName name="SCOPE_16_PRT" localSheetId="10">[0]!P1_SCOPE_16_PRT,[0]!P2_SCOPE_16_PRT</definedName>
    <definedName name="SCOPE_16_PRT">P1_SCOPE_16_PRT,P2_SCOPE_16_PRT</definedName>
    <definedName name="SCOPE_17.1_PRT">'[15]17.1'!$D$14:$F$17,'[15]17.1'!$D$19:$F$22,'[15]17.1'!$I$9:$I$12,'[15]17.1'!$I$14:$I$17,'[15]17.1'!$I$19:$I$22,'[15]17.1'!$D$9:$F$12</definedName>
    <definedName name="SCOPE_17_LD" localSheetId="6">#REF!</definedName>
    <definedName name="SCOPE_17_LD" localSheetId="7">#REF!</definedName>
    <definedName name="SCOPE_17_LD" localSheetId="8">#REF!</definedName>
    <definedName name="SCOPE_17_LD" localSheetId="9">#REF!</definedName>
    <definedName name="SCOPE_17_LD" localSheetId="10">#REF!</definedName>
    <definedName name="SCOPE_17_LD">#REF!</definedName>
    <definedName name="SCOPE_17_PRT" localSheetId="6">#REF!,#REF!,#REF!,#REF!,#REF!,#REF!,#REF!,'5 анализ экон эффект 25'!P1_SCOPE_17_PRT</definedName>
    <definedName name="SCOPE_17_PRT" localSheetId="7">#REF!,#REF!,#REF!,#REF!,#REF!,#REF!,#REF!,'5 анализ экон эффект 26'!P1_SCOPE_17_PRT</definedName>
    <definedName name="SCOPE_17_PRT" localSheetId="8">#REF!,#REF!,#REF!,#REF!,#REF!,#REF!,#REF!,'5 анализ экон эффект 27'!P1_SCOPE_17_PRT</definedName>
    <definedName name="SCOPE_17_PRT" localSheetId="9">#REF!,#REF!,#REF!,#REF!,#REF!,#REF!,#REF!,'5 анализ экон эффект 28'!P1_SCOPE_17_PRT</definedName>
    <definedName name="SCOPE_17_PRT" localSheetId="10">#REF!,#REF!,#REF!,#REF!,#REF!,#REF!,#REF!,'5 анализ экон эффект 29'!P1_SCOPE_17_PRT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 localSheetId="7">'[15]4'!$Z$27:$AC$31,'[15]4'!$F$14:$I$20,[0]!P1_SCOPE_4_PRT,[0]!P2_SCOPE_4_PRT</definedName>
    <definedName name="SCOPE_4_PRT" localSheetId="8">'[15]4'!$Z$27:$AC$31,'[15]4'!$F$14:$I$20,[0]!P1_SCOPE_4_PRT,[0]!P2_SCOPE_4_PRT</definedName>
    <definedName name="SCOPE_4_PRT" localSheetId="9">'[15]4'!$Z$27:$AC$31,'[15]4'!$F$14:$I$20,[0]!P1_SCOPE_4_PRT,[0]!P2_SCOPE_4_PRT</definedName>
    <definedName name="SCOPE_4_PRT" localSheetId="10">'[15]4'!$Z$27:$AC$31,'[15]4'!$F$14:$I$20,[0]!P1_SCOPE_4_PRT,[0]!P2_SCOPE_4_PRT</definedName>
    <definedName name="SCOPE_4_PRT">'[15]4'!$Z$27:$AC$31,'[15]4'!$F$14:$I$20,P1_SCOPE_4_PRT,P2_SCOPE_4_PRT</definedName>
    <definedName name="SCOPE_5_PRT" localSheetId="6">'[15]5'!$Z$27:$AC$31,'[15]5'!$F$14:$I$21,[0]!P1_SCOPE_5_PRT,[0]!P2_SCOPE_5_PRT</definedName>
    <definedName name="SCOPE_5_PRT" localSheetId="7">'[15]5'!$Z$27:$AC$31,'[15]5'!$F$14:$I$21,[0]!P1_SCOPE_5_PRT,[0]!P2_SCOPE_5_PRT</definedName>
    <definedName name="SCOPE_5_PRT" localSheetId="8">'[15]5'!$Z$27:$AC$31,'[15]5'!$F$14:$I$21,[0]!P1_SCOPE_5_PRT,[0]!P2_SCOPE_5_PRT</definedName>
    <definedName name="SCOPE_5_PRT" localSheetId="9">'[15]5'!$Z$27:$AC$31,'[15]5'!$F$14:$I$21,[0]!P1_SCOPE_5_PRT,[0]!P2_SCOPE_5_PRT</definedName>
    <definedName name="SCOPE_5_PRT" localSheetId="10">'[15]5'!$Z$27:$AC$31,'[15]5'!$F$14:$I$21,[0]!P1_SCOPE_5_PRT,[0]!P2_SCOPE_5_PRT</definedName>
    <definedName name="SCOPE_5_PRT">'[15]5'!$Z$27:$AC$31,'[15]5'!$F$14:$I$21,P1_SCOPE_5_PRT,P2_SCOPE_5_PRT</definedName>
    <definedName name="SCOPE_CORR" localSheetId="6">#REF!,#REF!,#REF!,#REF!,#REF!,'5 анализ экон эффект 25'!P1_SCOPE_CORR,'5 анализ экон эффект 25'!P2_SCOPE_CORR</definedName>
    <definedName name="SCOPE_CORR" localSheetId="7">#REF!,#REF!,#REF!,#REF!,#REF!,'5 анализ экон эффект 26'!P1_SCOPE_CORR,'5 анализ экон эффект 26'!P2_SCOPE_CORR</definedName>
    <definedName name="SCOPE_CORR" localSheetId="8">#REF!,#REF!,#REF!,#REF!,#REF!,'5 анализ экон эффект 27'!P1_SCOPE_CORR,'5 анализ экон эффект 27'!P2_SCOPE_CORR</definedName>
    <definedName name="SCOPE_CORR" localSheetId="9">#REF!,#REF!,#REF!,#REF!,#REF!,'5 анализ экон эффект 28'!P1_SCOPE_CORR,'5 анализ экон эффект 28'!P2_SCOPE_CORR</definedName>
    <definedName name="SCOPE_CORR" localSheetId="10">#REF!,#REF!,#REF!,#REF!,#REF!,'5 анализ экон эффект 29'!P1_SCOPE_CORR,'5 анализ экон эффект 29'!P2_SCOPE_CORR</definedName>
    <definedName name="SCOPE_CORR">#REF!,#REF!,#REF!,#REF!,#REF!,P1_SCOPE_CORR,P2_SCOPE_CORR</definedName>
    <definedName name="SCOPE_CPR" localSheetId="6">#REF!</definedName>
    <definedName name="SCOPE_CPR" localSheetId="7">#REF!</definedName>
    <definedName name="SCOPE_CPR" localSheetId="8">#REF!</definedName>
    <definedName name="SCOPE_CPR" localSheetId="9">#REF!</definedName>
    <definedName name="SCOPE_CPR" localSheetId="10">#REF!</definedName>
    <definedName name="SCOPE_CPR">#REF!</definedName>
    <definedName name="SCOPE_ESOLD" localSheetId="6">#REF!</definedName>
    <definedName name="SCOPE_ESOLD" localSheetId="7">#REF!</definedName>
    <definedName name="SCOPE_ESOLD" localSheetId="8">#REF!</definedName>
    <definedName name="SCOPE_ESOLD" localSheetId="9">#REF!</definedName>
    <definedName name="SCOPE_ESOLD" localSheetId="10">#REF!</definedName>
    <definedName name="SCOPE_ESOLD">#REF!</definedName>
    <definedName name="SCOPE_ETALON2" localSheetId="6">#REF!</definedName>
    <definedName name="SCOPE_ETALON2" localSheetId="7">#REF!</definedName>
    <definedName name="SCOPE_ETALON2" localSheetId="8">#REF!</definedName>
    <definedName name="SCOPE_ETALON2" localSheetId="9">#REF!</definedName>
    <definedName name="SCOPE_ETALON2" localSheetId="10">#REF!</definedName>
    <definedName name="SCOPE_ETALON2">#REF!</definedName>
    <definedName name="SCOPE_F1_PRT" localSheetId="6">'[15]Ф-1 (для АО-энерго)'!$D$86:$E$95,[0]!P1_SCOPE_F1_PRT,[0]!P2_SCOPE_F1_PRT,[0]!P3_SCOPE_F1_PRT,[0]!P4_SCOPE_F1_PRT</definedName>
    <definedName name="SCOPE_F1_PRT" localSheetId="7">'[15]Ф-1 (для АО-энерго)'!$D$86:$E$95,[0]!P1_SCOPE_F1_PRT,[0]!P2_SCOPE_F1_PRT,[0]!P3_SCOPE_F1_PRT,[0]!P4_SCOPE_F1_PRT</definedName>
    <definedName name="SCOPE_F1_PRT" localSheetId="8">'[15]Ф-1 (для АО-энерго)'!$D$86:$E$95,[0]!P1_SCOPE_F1_PRT,[0]!P2_SCOPE_F1_PRT,[0]!P3_SCOPE_F1_PRT,[0]!P4_SCOPE_F1_PRT</definedName>
    <definedName name="SCOPE_F1_PRT" localSheetId="9">'[15]Ф-1 (для АО-энерго)'!$D$86:$E$95,[0]!P1_SCOPE_F1_PRT,[0]!P2_SCOPE_F1_PRT,[0]!P3_SCOPE_F1_PRT,[0]!P4_SCOPE_F1_PRT</definedName>
    <definedName name="SCOPE_F1_PRT" localSheetId="10">'[15]Ф-1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 localSheetId="7">'[15]Ф-2 (для АО-энерго)'!$C$5:$D$5,'[15]Ф-2 (для АО-энерго)'!$C$52:$C$57,'[15]Ф-2 (для АО-энерго)'!$D$57:$G$57,[0]!P1_SCOPE_F2_PRT,[0]!P2_SCOPE_F2_PRT</definedName>
    <definedName name="SCOPE_F2_PRT" localSheetId="8">'[15]Ф-2 (для АО-энерго)'!$C$5:$D$5,'[15]Ф-2 (для АО-энерго)'!$C$52:$C$57,'[15]Ф-2 (для АО-энерго)'!$D$57:$G$57,[0]!P1_SCOPE_F2_PRT,[0]!P2_SCOPE_F2_PRT</definedName>
    <definedName name="SCOPE_F2_PRT" localSheetId="9">'[15]Ф-2 (для АО-энерго)'!$C$5:$D$5,'[15]Ф-2 (для АО-энерго)'!$C$52:$C$57,'[15]Ф-2 (для АО-энерго)'!$D$57:$G$57,[0]!P1_SCOPE_F2_PRT,[0]!P2_SCOPE_F2_PRT</definedName>
    <definedName name="SCOPE_F2_PRT" localSheetId="10">'[15]Ф-2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 localSheetId="6">#REF!,'5 анализ экон эффект 25'!P1_SCOPE_FLOAD</definedName>
    <definedName name="SCOPE_FLOAD" localSheetId="7">#REF!,'5 анализ экон эффект 26'!P1_SCOPE_FLOAD</definedName>
    <definedName name="SCOPE_FLOAD" localSheetId="8">#REF!,'5 анализ экон эффект 27'!P1_SCOPE_FLOAD</definedName>
    <definedName name="SCOPE_FLOAD" localSheetId="9">#REF!,'5 анализ экон эффект 28'!P1_SCOPE_FLOAD</definedName>
    <definedName name="SCOPE_FLOAD" localSheetId="10">#REF!,'5 анализ экон эффект 29'!P1_SCOPE_FLOAD</definedName>
    <definedName name="SCOPE_FLOAD">#REF!,[0]!P1_SCOPE_FLOAD</definedName>
    <definedName name="SCOPE_FORM46_EE1" localSheetId="6">#REF!</definedName>
    <definedName name="SCOPE_FORM46_EE1" localSheetId="7">#REF!</definedName>
    <definedName name="SCOPE_FORM46_EE1" localSheetId="8">#REF!</definedName>
    <definedName name="SCOPE_FORM46_EE1" localSheetId="9">#REF!</definedName>
    <definedName name="SCOPE_FORM46_EE1" localSheetId="10">#REF!</definedName>
    <definedName name="SCOPE_FORM46_EE1">#REF!</definedName>
    <definedName name="SCOPE_FORM46_EE1_ZAG_KOD" localSheetId="6">[21]Заголовок!#REF!</definedName>
    <definedName name="SCOPE_FORM46_EE1_ZAG_KOD" localSheetId="7">[21]Заголовок!#REF!</definedName>
    <definedName name="SCOPE_FORM46_EE1_ZAG_KOD" localSheetId="8">[21]Заголовок!#REF!</definedName>
    <definedName name="SCOPE_FORM46_EE1_ZAG_KOD" localSheetId="9">[21]Заголовок!#REF!</definedName>
    <definedName name="SCOPE_FORM46_EE1_ZAG_KOD" localSheetId="10">[21]Заголовок!#REF!</definedName>
    <definedName name="SCOPE_FORM46_EE1_ZAG_KOD">[21]Заголовок!#REF!</definedName>
    <definedName name="SCOPE_FRML" localSheetId="6">#REF!,#REF!,'5 анализ экон эффект 25'!P1_SCOPE_FRML</definedName>
    <definedName name="SCOPE_FRML" localSheetId="7">#REF!,#REF!,'5 анализ экон эффект 26'!P1_SCOPE_FRML</definedName>
    <definedName name="SCOPE_FRML" localSheetId="8">#REF!,#REF!,'5 анализ экон эффект 27'!P1_SCOPE_FRML</definedName>
    <definedName name="SCOPE_FRML" localSheetId="9">#REF!,#REF!,'5 анализ экон эффект 28'!P1_SCOPE_FRML</definedName>
    <definedName name="SCOPE_FRML" localSheetId="10">#REF!,#REF!,'5 анализ экон эффект 29'!P1_SCOPE_FRML</definedName>
    <definedName name="SCOPE_FRML">#REF!,#REF!,[0]!P1_SCOPE_FRML</definedName>
    <definedName name="SCOPE_FUEL_ET" localSheetId="6">#REF!</definedName>
    <definedName name="SCOPE_FUEL_ET" localSheetId="7">#REF!</definedName>
    <definedName name="SCOPE_FUEL_ET" localSheetId="8">#REF!</definedName>
    <definedName name="SCOPE_FUEL_ET" localSheetId="9">#REF!</definedName>
    <definedName name="SCOPE_FUEL_ET" localSheetId="10">#REF!</definedName>
    <definedName name="SCOPE_FUEL_ET">#REF!</definedName>
    <definedName name="scope_ld" localSheetId="6">#REF!</definedName>
    <definedName name="scope_ld" localSheetId="7">#REF!</definedName>
    <definedName name="scope_ld" localSheetId="8">#REF!</definedName>
    <definedName name="scope_ld" localSheetId="9">#REF!</definedName>
    <definedName name="scope_ld" localSheetId="10">#REF!</definedName>
    <definedName name="scope_ld">#REF!</definedName>
    <definedName name="SCOPE_LOAD" localSheetId="6">#REF!</definedName>
    <definedName name="SCOPE_LOAD" localSheetId="7">#REF!</definedName>
    <definedName name="SCOPE_LOAD" localSheetId="8">#REF!</definedName>
    <definedName name="SCOPE_LOAD" localSheetId="9">#REF!</definedName>
    <definedName name="SCOPE_LOAD" localSheetId="10">#REF!</definedName>
    <definedName name="SCOPE_LOAD">#REF!</definedName>
    <definedName name="SCOPE_LOAD_FUEL" localSheetId="6">#REF!</definedName>
    <definedName name="SCOPE_LOAD_FUEL" localSheetId="7">#REF!</definedName>
    <definedName name="SCOPE_LOAD_FUEL" localSheetId="8">#REF!</definedName>
    <definedName name="SCOPE_LOAD_FUEL" localSheetId="9">#REF!</definedName>
    <definedName name="SCOPE_LOAD_FUEL" localSheetId="10">#REF!</definedName>
    <definedName name="SCOPE_LOAD_FUEL">#REF!</definedName>
    <definedName name="SCOPE_LOAD1" localSheetId="6">#REF!</definedName>
    <definedName name="SCOPE_LOAD1" localSheetId="7">#REF!</definedName>
    <definedName name="SCOPE_LOAD1" localSheetId="8">#REF!</definedName>
    <definedName name="SCOPE_LOAD1" localSheetId="9">#REF!</definedName>
    <definedName name="SCOPE_LOAD1" localSheetId="10">#REF!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 localSheetId="7">[23]Справочники!$K$6:$K$742,[23]Справочники!#REF!</definedName>
    <definedName name="SCOPE_MO" localSheetId="8">[23]Справочники!$K$6:$K$742,[23]Справочники!#REF!</definedName>
    <definedName name="SCOPE_MO" localSheetId="9">[23]Справочники!$K$6:$K$742,[23]Справочники!#REF!</definedName>
    <definedName name="SCOPE_MO" localSheetId="10">[23]Справочники!$K$6:$K$742,[23]Справочники!#REF!</definedName>
    <definedName name="SCOPE_MO">[23]Справочники!$K$6:$K$742,[23]Справочники!#REF!</definedName>
    <definedName name="SCOPE_MUPS" localSheetId="6">[23]Свод!#REF!,[23]Свод!#REF!</definedName>
    <definedName name="SCOPE_MUPS" localSheetId="7">[23]Свод!#REF!,[23]Свод!#REF!</definedName>
    <definedName name="SCOPE_MUPS" localSheetId="8">[23]Свод!#REF!,[23]Свод!#REF!</definedName>
    <definedName name="SCOPE_MUPS" localSheetId="9">[23]Свод!#REF!,[23]Свод!#REF!</definedName>
    <definedName name="SCOPE_MUPS" localSheetId="10">[23]Свод!#REF!,[23]Свод!#REF!</definedName>
    <definedName name="SCOPE_MUPS">[23]Свод!#REF!,[23]Свод!#REF!</definedName>
    <definedName name="SCOPE_MUPS_NAMES" localSheetId="6">[23]Свод!#REF!,[23]Свод!#REF!</definedName>
    <definedName name="SCOPE_MUPS_NAMES" localSheetId="7">[23]Свод!#REF!,[23]Свод!#REF!</definedName>
    <definedName name="SCOPE_MUPS_NAMES" localSheetId="8">[23]Свод!#REF!,[23]Свод!#REF!</definedName>
    <definedName name="SCOPE_MUPS_NAMES" localSheetId="9">[23]Свод!#REF!,[23]Свод!#REF!</definedName>
    <definedName name="SCOPE_MUPS_NAMES" localSheetId="10">[23]Свод!#REF!,[23]Свод!#REF!</definedName>
    <definedName name="SCOPE_MUPS_NAMES">[23]Свод!#REF!,[23]Свод!#REF!</definedName>
    <definedName name="SCOPE_NALOG">[24]Справочники!$R$3:$R$4</definedName>
    <definedName name="SCOPE_ORE" localSheetId="6">#REF!</definedName>
    <definedName name="SCOPE_ORE" localSheetId="7">#REF!</definedName>
    <definedName name="SCOPE_ORE" localSheetId="8">#REF!</definedName>
    <definedName name="SCOPE_ORE" localSheetId="9">#REF!</definedName>
    <definedName name="SCOPE_ORE" localSheetId="10">#REF!</definedName>
    <definedName name="SCOPE_ORE">#REF!</definedName>
    <definedName name="SCOPE_OUTD">[6]FST5!$G$23:$G$30,[6]FST5!$G$32:$G$35,[6]FST5!$G$37,[6]FST5!$G$39:$G$45,[6]FST5!$G$47,[6]FST5!$G$49,[6]FST5!$G$5:$G$21</definedName>
    <definedName name="SCOPE_PER_PRT" localSheetId="6">[0]!P5_SCOPE_PER_PRT,[0]!P6_SCOPE_PER_PRT,[0]!P7_SCOPE_PER_PRT,'5 анализ экон эффект 25'!P8_SCOPE_PER_PRT</definedName>
    <definedName name="SCOPE_PER_PRT" localSheetId="7">[0]!P5_SCOPE_PER_PRT,[0]!P6_SCOPE_PER_PRT,[0]!P7_SCOPE_PER_PRT,'5 анализ экон эффект 26'!P8_SCOPE_PER_PRT</definedName>
    <definedName name="SCOPE_PER_PRT" localSheetId="8">[0]!P5_SCOPE_PER_PRT,[0]!P6_SCOPE_PER_PRT,[0]!P7_SCOPE_PER_PRT,'5 анализ экон эффект 27'!P8_SCOPE_PER_PRT</definedName>
    <definedName name="SCOPE_PER_PRT" localSheetId="9">[0]!P5_SCOPE_PER_PRT,[0]!P6_SCOPE_PER_PRT,[0]!P7_SCOPE_PER_PRT,'5 анализ экон эффект 28'!P8_SCOPE_PER_PRT</definedName>
    <definedName name="SCOPE_PER_PRT" localSheetId="10">[0]!P5_SCOPE_PER_PRT,[0]!P6_SCOPE_PER_PRT,[0]!P7_SCOPE_PER_PRT,'5 анализ экон эффект 29'!P8_SCOPE_PER_PRT</definedName>
    <definedName name="SCOPE_PER_PRT">P5_SCOPE_PER_PRT,P6_SCOPE_PER_PRT,P7_SCOPE_PER_PRT,P8_SCOPE_PER_PRT</definedName>
    <definedName name="SCOPE_PRD" localSheetId="6">#REF!</definedName>
    <definedName name="SCOPE_PRD" localSheetId="7">#REF!</definedName>
    <definedName name="SCOPE_PRD" localSheetId="8">#REF!</definedName>
    <definedName name="SCOPE_PRD" localSheetId="9">#REF!</definedName>
    <definedName name="SCOPE_PRD" localSheetId="10">#REF!</definedName>
    <definedName name="SCOPE_PRD">#REF!</definedName>
    <definedName name="SCOPE_PRD_ET" localSheetId="6">#REF!</definedName>
    <definedName name="SCOPE_PRD_ET" localSheetId="7">#REF!</definedName>
    <definedName name="SCOPE_PRD_ET" localSheetId="8">#REF!</definedName>
    <definedName name="SCOPE_PRD_ET" localSheetId="9">#REF!</definedName>
    <definedName name="SCOPE_PRD_ET" localSheetId="10">#REF!</definedName>
    <definedName name="SCOPE_PRD_ET">#REF!</definedName>
    <definedName name="SCOPE_PRD_ET2" localSheetId="6">#REF!</definedName>
    <definedName name="SCOPE_PRD_ET2" localSheetId="7">#REF!</definedName>
    <definedName name="SCOPE_PRD_ET2" localSheetId="8">#REF!</definedName>
    <definedName name="SCOPE_PRD_ET2" localSheetId="9">#REF!</definedName>
    <definedName name="SCOPE_PRD_ET2" localSheetId="10">#REF!</definedName>
    <definedName name="SCOPE_PRD_ET2">#REF!</definedName>
    <definedName name="SCOPE_PRT" localSheetId="6">#REF!,#REF!,#REF!,#REF!,#REF!,#REF!</definedName>
    <definedName name="SCOPE_PRT" localSheetId="7">#REF!,#REF!,#REF!,#REF!,#REF!,#REF!</definedName>
    <definedName name="SCOPE_PRT" localSheetId="8">#REF!,#REF!,#REF!,#REF!,#REF!,#REF!</definedName>
    <definedName name="SCOPE_PRT" localSheetId="9">#REF!,#REF!,#REF!,#REF!,#REF!,#REF!</definedName>
    <definedName name="SCOPE_PRT" localSheetId="10">#REF!,#REF!,#REF!,#REF!,#REF!,#REF!</definedName>
    <definedName name="SCOPE_PRT">#REF!,#REF!,#REF!,#REF!,#REF!,#REF!</definedName>
    <definedName name="SCOPE_PRZ" localSheetId="6">#REF!</definedName>
    <definedName name="SCOPE_PRZ" localSheetId="7">#REF!</definedName>
    <definedName name="SCOPE_PRZ" localSheetId="8">#REF!</definedName>
    <definedName name="SCOPE_PRZ" localSheetId="9">#REF!</definedName>
    <definedName name="SCOPE_PRZ" localSheetId="10">#REF!</definedName>
    <definedName name="SCOPE_PRZ">#REF!</definedName>
    <definedName name="SCOPE_PRZ_ET" localSheetId="6">#REF!</definedName>
    <definedName name="SCOPE_PRZ_ET" localSheetId="7">#REF!</definedName>
    <definedName name="SCOPE_PRZ_ET" localSheetId="8">#REF!</definedName>
    <definedName name="SCOPE_PRZ_ET" localSheetId="9">#REF!</definedName>
    <definedName name="SCOPE_PRZ_ET" localSheetId="10">#REF!</definedName>
    <definedName name="SCOPE_PRZ_ET">#REF!</definedName>
    <definedName name="SCOPE_PRZ_ET2" localSheetId="6">#REF!</definedName>
    <definedName name="SCOPE_PRZ_ET2" localSheetId="7">#REF!</definedName>
    <definedName name="SCOPE_PRZ_ET2" localSheetId="8">#REF!</definedName>
    <definedName name="SCOPE_PRZ_ET2" localSheetId="9">#REF!</definedName>
    <definedName name="SCOPE_PRZ_ET2" localSheetId="10">#REF!</definedName>
    <definedName name="SCOPE_PRZ_ET2">#REF!</definedName>
    <definedName name="SCOPE_REGIONS" localSheetId="6">#REF!</definedName>
    <definedName name="SCOPE_REGIONS" localSheetId="7">#REF!</definedName>
    <definedName name="SCOPE_REGIONS" localSheetId="8">#REF!</definedName>
    <definedName name="SCOPE_REGIONS" localSheetId="9">#REF!</definedName>
    <definedName name="SCOPE_REGIONS" localSheetId="10">#REF!</definedName>
    <definedName name="SCOPE_REGIONS">#REF!</definedName>
    <definedName name="SCOPE_REGLD" localSheetId="6">#REF!</definedName>
    <definedName name="SCOPE_REGLD" localSheetId="7">#REF!</definedName>
    <definedName name="SCOPE_REGLD" localSheetId="8">#REF!</definedName>
    <definedName name="SCOPE_REGLD" localSheetId="9">#REF!</definedName>
    <definedName name="SCOPE_REGLD" localSheetId="10">#REF!</definedName>
    <definedName name="SCOPE_REGLD">#REF!</definedName>
    <definedName name="SCOPE_RG" localSheetId="6">#REF!</definedName>
    <definedName name="SCOPE_RG" localSheetId="7">#REF!</definedName>
    <definedName name="SCOPE_RG" localSheetId="8">#REF!</definedName>
    <definedName name="SCOPE_RG" localSheetId="9">#REF!</definedName>
    <definedName name="SCOPE_RG" localSheetId="10">#REF!</definedName>
    <definedName name="SCOPE_RG">#REF!</definedName>
    <definedName name="SCOPE_SBTLD" localSheetId="6">#REF!</definedName>
    <definedName name="SCOPE_SBTLD" localSheetId="7">#REF!</definedName>
    <definedName name="SCOPE_SBTLD" localSheetId="8">#REF!</definedName>
    <definedName name="SCOPE_SBTLD" localSheetId="9">#REF!</definedName>
    <definedName name="SCOPE_SBTLD" localSheetId="10">#REF!</definedName>
    <definedName name="SCOPE_SBTLD">#REF!</definedName>
    <definedName name="SCOPE_SETLD" localSheetId="6">#REF!</definedName>
    <definedName name="SCOPE_SETLD" localSheetId="7">#REF!</definedName>
    <definedName name="SCOPE_SETLD" localSheetId="8">#REF!</definedName>
    <definedName name="SCOPE_SETLD" localSheetId="9">#REF!</definedName>
    <definedName name="SCOPE_SETLD" localSheetId="10">#REF!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 localSheetId="7">#REF!,#REF!,#REF!,#REF!,#REF!,#REF!</definedName>
    <definedName name="SCOPE_SS" localSheetId="8">#REF!,#REF!,#REF!,#REF!,#REF!,#REF!</definedName>
    <definedName name="SCOPE_SS" localSheetId="9">#REF!,#REF!,#REF!,#REF!,#REF!,#REF!</definedName>
    <definedName name="SCOPE_SS" localSheetId="10">#REF!,#REF!,#REF!,#REF!,#REF!,#REF!</definedName>
    <definedName name="SCOPE_SS">#REF!,#REF!,#REF!,#REF!,#REF!,#REF!</definedName>
    <definedName name="SCOPE_SS2" localSheetId="6">#REF!</definedName>
    <definedName name="SCOPE_SS2" localSheetId="7">#REF!</definedName>
    <definedName name="SCOPE_SS2" localSheetId="8">#REF!</definedName>
    <definedName name="SCOPE_SS2" localSheetId="9">#REF!</definedName>
    <definedName name="SCOPE_SS2" localSheetId="10">#REF!</definedName>
    <definedName name="SCOPE_SS2">#REF!</definedName>
    <definedName name="SCOPE_SV_LD1" localSheetId="6">[15]свод!$E$104:$M$104,[15]свод!$E$106:$M$117,[15]свод!$E$120:$M$121,[15]свод!$E$123:$M$127,[15]свод!$E$10:$M$68,[0]!P1_SCOPE_SV_LD1</definedName>
    <definedName name="SCOPE_SV_LD1" localSheetId="7">[15]свод!$E$104:$M$104,[15]свод!$E$106:$M$117,[15]свод!$E$120:$M$121,[15]свод!$E$123:$M$127,[15]свод!$E$10:$M$68,[0]!P1_SCOPE_SV_LD1</definedName>
    <definedName name="SCOPE_SV_LD1" localSheetId="8">[15]свод!$E$104:$M$104,[15]свод!$E$106:$M$117,[15]свод!$E$120:$M$121,[15]свод!$E$123:$M$127,[15]свод!$E$10:$M$68,[0]!P1_SCOPE_SV_LD1</definedName>
    <definedName name="SCOPE_SV_LD1" localSheetId="9">[15]свод!$E$104:$M$104,[15]свод!$E$106:$M$117,[15]свод!$E$120:$M$121,[15]свод!$E$123:$M$127,[15]свод!$E$10:$M$68,[0]!P1_SCOPE_SV_LD1</definedName>
    <definedName name="SCOPE_SV_LD1" localSheetId="10">[15]свод!$E$104:$M$104,[15]свод!$E$106:$M$117,[15]свод!$E$120:$M$121,[15]свод!$E$123:$M$127,[15]свод!$E$10:$M$68,[0]!P1_SCOPE_SV_LD1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 localSheetId="7">[0]!P1_SCOPE_SV_PRT,[0]!P2_SCOPE_SV_PRT,[0]!P3_SCOPE_SV_PRT</definedName>
    <definedName name="SCOPE_SV_PRT" localSheetId="8">[0]!P1_SCOPE_SV_PRT,[0]!P2_SCOPE_SV_PRT,[0]!P3_SCOPE_SV_PRT</definedName>
    <definedName name="SCOPE_SV_PRT" localSheetId="9">[0]!P1_SCOPE_SV_PRT,[0]!P2_SCOPE_SV_PRT,[0]!P3_SCOPE_SV_PRT</definedName>
    <definedName name="SCOPE_SV_PRT" localSheetId="10">[0]!P1_SCOPE_SV_PRT,[0]!P2_SCOPE_SV_PRT,[0]!P3_SCOPE_SV_PRT</definedName>
    <definedName name="SCOPE_SV_PRT">P1_SCOPE_SV_PRT,P2_SCOPE_SV_PRT,P3_SCOPE_SV_PRT</definedName>
    <definedName name="SCOPE_TP">[6]FST5!$L$12:$L$23,[6]FST5!$L$5:$L$8</definedName>
    <definedName name="sencount" hidden="1">1</definedName>
    <definedName name="SET_ET" localSheetId="6">#REF!</definedName>
    <definedName name="SET_ET" localSheetId="7">#REF!</definedName>
    <definedName name="SET_ET" localSheetId="8">#REF!</definedName>
    <definedName name="SET_ET" localSheetId="9">#REF!</definedName>
    <definedName name="SET_ET" localSheetId="10">#REF!</definedName>
    <definedName name="SET_ET">#REF!</definedName>
    <definedName name="SET_PROT" localSheetId="6">#REF!,#REF!,#REF!,#REF!,#REF!,'5 анализ экон эффект 25'!P1_SET_PROT</definedName>
    <definedName name="SET_PROT" localSheetId="7">#REF!,#REF!,#REF!,#REF!,#REF!,'5 анализ экон эффект 26'!P1_SET_PROT</definedName>
    <definedName name="SET_PROT" localSheetId="8">#REF!,#REF!,#REF!,#REF!,#REF!,'5 анализ экон эффект 27'!P1_SET_PROT</definedName>
    <definedName name="SET_PROT" localSheetId="9">#REF!,#REF!,#REF!,#REF!,#REF!,'5 анализ экон эффект 28'!P1_SET_PROT</definedName>
    <definedName name="SET_PROT" localSheetId="10">#REF!,#REF!,#REF!,#REF!,#REF!,'5 анализ экон эффект 29'!P1_SET_PROT</definedName>
    <definedName name="SET_PROT">#REF!,#REF!,#REF!,#REF!,#REF!,[0]!P1_SET_PROT</definedName>
    <definedName name="SET_PRT" localSheetId="6">#REF!,#REF!,#REF!,#REF!,'5 анализ экон эффект 25'!P1_SET_PRT</definedName>
    <definedName name="SET_PRT" localSheetId="7">#REF!,#REF!,#REF!,#REF!,'5 анализ экон эффект 26'!P1_SET_PRT</definedName>
    <definedName name="SET_PRT" localSheetId="8">#REF!,#REF!,#REF!,#REF!,'5 анализ экон эффект 27'!P1_SET_PRT</definedName>
    <definedName name="SET_PRT" localSheetId="9">#REF!,#REF!,#REF!,#REF!,'5 анализ экон эффект 28'!P1_SET_PRT</definedName>
    <definedName name="SET_PRT" localSheetId="10">#REF!,#REF!,#REF!,#REF!,'5 анализ экон эффект 29'!P1_SET_PRT</definedName>
    <definedName name="SET_PRT">#REF!,#REF!,#REF!,#REF!,[0]!P1_SET_PRT</definedName>
    <definedName name="SETcom" localSheetId="6">#REF!</definedName>
    <definedName name="SETcom" localSheetId="7">#REF!</definedName>
    <definedName name="SETcom" localSheetId="8">#REF!</definedName>
    <definedName name="SETcom" localSheetId="9">#REF!</definedName>
    <definedName name="SETcom" localSheetId="10">#REF!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 25'!shit</definedName>
    <definedName name="shit" localSheetId="7">'5 анализ экон эффект 26'!shit</definedName>
    <definedName name="shit" localSheetId="8">'5 анализ экон эффект 27'!shit</definedName>
    <definedName name="shit" localSheetId="9">'5 анализ экон эффект 28'!shit</definedName>
    <definedName name="shit" localSheetId="10">'5 анализ экон эффект 29'!shit</definedName>
    <definedName name="shit">[0]!shit</definedName>
    <definedName name="SMappros">[12]SMetstrait!$B$6:$W$57,[12]SMetstrait!$B$59:$W$113</definedName>
    <definedName name="Soude" localSheetId="6">#REF!</definedName>
    <definedName name="Soude" localSheetId="7">#REF!</definedName>
    <definedName name="Soude" localSheetId="8">#REF!</definedName>
    <definedName name="Soude" localSheetId="9">#REF!</definedName>
    <definedName name="Soude" localSheetId="10">#REF!</definedName>
    <definedName name="Soude">#REF!</definedName>
    <definedName name="SoudeP97" localSheetId="6">#REF!</definedName>
    <definedName name="SoudeP97" localSheetId="7">#REF!</definedName>
    <definedName name="SoudeP97" localSheetId="8">#REF!</definedName>
    <definedName name="SoudeP97" localSheetId="9">#REF!</definedName>
    <definedName name="SoudeP97" localSheetId="10">#REF!</definedName>
    <definedName name="SoudeP97">#REF!</definedName>
    <definedName name="SPR_GES_ET" localSheetId="6">#REF!</definedName>
    <definedName name="SPR_GES_ET" localSheetId="7">#REF!</definedName>
    <definedName name="SPR_GES_ET" localSheetId="8">#REF!</definedName>
    <definedName name="SPR_GES_ET" localSheetId="9">#REF!</definedName>
    <definedName name="SPR_GES_ET" localSheetId="10">#REF!</definedName>
    <definedName name="SPR_GES_ET">#REF!</definedName>
    <definedName name="SPR_GRES_ET" localSheetId="6">#REF!</definedName>
    <definedName name="SPR_GRES_ET" localSheetId="7">#REF!</definedName>
    <definedName name="SPR_GRES_ET" localSheetId="8">#REF!</definedName>
    <definedName name="SPR_GRES_ET" localSheetId="9">#REF!</definedName>
    <definedName name="SPR_GRES_ET" localSheetId="10">#REF!</definedName>
    <definedName name="SPR_GRES_ET">#REF!</definedName>
    <definedName name="SPR_OTH_ET" localSheetId="6">#REF!</definedName>
    <definedName name="SPR_OTH_ET" localSheetId="7">#REF!</definedName>
    <definedName name="SPR_OTH_ET" localSheetId="8">#REF!</definedName>
    <definedName name="SPR_OTH_ET" localSheetId="9">#REF!</definedName>
    <definedName name="SPR_OTH_ET" localSheetId="10">#REF!</definedName>
    <definedName name="SPR_OTH_ET">#REF!</definedName>
    <definedName name="SPR_PROT" localSheetId="6">#REF!,#REF!</definedName>
    <definedName name="SPR_PROT" localSheetId="7">#REF!,#REF!</definedName>
    <definedName name="SPR_PROT" localSheetId="8">#REF!,#REF!</definedName>
    <definedName name="SPR_PROT" localSheetId="9">#REF!,#REF!</definedName>
    <definedName name="SPR_PROT" localSheetId="10">#REF!,#REF!</definedName>
    <definedName name="SPR_PROT">#REF!,#REF!</definedName>
    <definedName name="SPR_TES_ET" localSheetId="6">#REF!</definedName>
    <definedName name="SPR_TES_ET" localSheetId="7">#REF!</definedName>
    <definedName name="SPR_TES_ET" localSheetId="8">#REF!</definedName>
    <definedName name="SPR_TES_ET" localSheetId="9">#REF!</definedName>
    <definedName name="SPR_TES_ET" localSheetId="10">#REF!</definedName>
    <definedName name="SPR_TES_ET">#REF!</definedName>
    <definedName name="SPRAV_PROT">[23]Справочники!$E$6,[23]Справочники!$D$11:$D$902,[23]Справочники!$E$3</definedName>
    <definedName name="sq" localSheetId="6">#REF!</definedName>
    <definedName name="sq" localSheetId="7">#REF!</definedName>
    <definedName name="sq" localSheetId="8">#REF!</definedName>
    <definedName name="sq" localSheetId="9">#REF!</definedName>
    <definedName name="sq" localSheetId="10">#REF!</definedName>
    <definedName name="sq">#REF!</definedName>
    <definedName name="Staffing_Plan_1" localSheetId="6">#REF!</definedName>
    <definedName name="Staffing_Plan_1" localSheetId="7">#REF!</definedName>
    <definedName name="Staffing_Plan_1" localSheetId="8">#REF!</definedName>
    <definedName name="Staffing_Plan_1" localSheetId="9">#REF!</definedName>
    <definedName name="Staffing_Plan_1" localSheetId="10">#REF!</definedName>
    <definedName name="Staffing_Plan_1">#REF!</definedName>
    <definedName name="Staffing_Plan_2" localSheetId="6">#REF!</definedName>
    <definedName name="Staffing_Plan_2" localSheetId="7">#REF!</definedName>
    <definedName name="Staffing_Plan_2" localSheetId="8">#REF!</definedName>
    <definedName name="Staffing_Plan_2" localSheetId="9">#REF!</definedName>
    <definedName name="Staffing_Plan_2" localSheetId="10">#REF!</definedName>
    <definedName name="Staffing_Plan_2">#REF!</definedName>
    <definedName name="Statement_of_Cash_Flows" localSheetId="6">#REF!</definedName>
    <definedName name="Statement_of_Cash_Flows" localSheetId="7">#REF!</definedName>
    <definedName name="Statement_of_Cash_Flows" localSheetId="8">#REF!</definedName>
    <definedName name="Statement_of_Cash_Flows" localSheetId="9">#REF!</definedName>
    <definedName name="Statement_of_Cash_Flows" localSheetId="10">#REF!</definedName>
    <definedName name="Statement_of_Cash_Flows">#REF!</definedName>
    <definedName name="station" localSheetId="6">#REF!</definedName>
    <definedName name="station" localSheetId="7">#REF!</definedName>
    <definedName name="station" localSheetId="8">#REF!</definedName>
    <definedName name="station" localSheetId="9">#REF!</definedName>
    <definedName name="station" localSheetId="10">#REF!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6">#REF!</definedName>
    <definedName name="t_year" localSheetId="7">#REF!</definedName>
    <definedName name="t_year" localSheetId="8">#REF!</definedName>
    <definedName name="t_year" localSheetId="9">#REF!</definedName>
    <definedName name="t_year" localSheetId="10">#REF!</definedName>
    <definedName name="t_year">#REF!</definedName>
    <definedName name="T1_Protect" localSheetId="6">[0]!P15_T1_Protect,[0]!P16_T1_Protect,[0]!P17_T1_Protect,'5 анализ экон эффект 25'!P18_T1_Protect,'5 анализ экон эффект 25'!P19_T1_Protect</definedName>
    <definedName name="T1_Protect" localSheetId="7">[0]!P15_T1_Protect,[0]!P16_T1_Protect,[0]!P17_T1_Protect,'5 анализ экон эффект 26'!P18_T1_Protect,'5 анализ экон эффект 26'!P19_T1_Protect</definedName>
    <definedName name="T1_Protect" localSheetId="8">[0]!P15_T1_Protect,[0]!P16_T1_Protect,[0]!P17_T1_Protect,'5 анализ экон эффект 27'!P18_T1_Protect,'5 анализ экон эффект 27'!P19_T1_Protect</definedName>
    <definedName name="T1_Protect" localSheetId="9">[0]!P15_T1_Protect,[0]!P16_T1_Protect,[0]!P17_T1_Protect,'5 анализ экон эффект 28'!P18_T1_Protect,'5 анализ экон эффект 28'!P19_T1_Protect</definedName>
    <definedName name="T1_Protect" localSheetId="10">[0]!P15_T1_Protect,[0]!P16_T1_Protect,[0]!P17_T1_Protect,'5 анализ экон эффект 29'!P18_T1_Protect,'5 анализ экон эффект 29'!P19_T1_Protect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 localSheetId="7">'[16]16'!$G$44:$K$44,'[16]16'!$G$7:$K$8,[0]!P1_T16_Protect</definedName>
    <definedName name="T16_Protect" localSheetId="8">'[16]16'!$G$44:$K$44,'[16]16'!$G$7:$K$8,[0]!P1_T16_Protect</definedName>
    <definedName name="T16_Protect" localSheetId="9">'[16]16'!$G$44:$K$44,'[16]16'!$G$7:$K$8,[0]!P1_T16_Protect</definedName>
    <definedName name="T16_Protect" localSheetId="10">'[16]16'!$G$44:$K$44,'[16]16'!$G$7:$K$8,[0]!P1_T16_Protect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 localSheetId="7">'[8]29'!$O$18:$O$25,[0]!P1_T17?unit?РУБ.ГКАЛ,[0]!P2_T17?unit?РУБ.ГКАЛ</definedName>
    <definedName name="T17?unit?РУБ.ГКАЛ" localSheetId="8">'[8]29'!$O$18:$O$25,[0]!P1_T17?unit?РУБ.ГКАЛ,[0]!P2_T17?unit?РУБ.ГКАЛ</definedName>
    <definedName name="T17?unit?РУБ.ГКАЛ" localSheetId="9">'[8]29'!$O$18:$O$25,[0]!P1_T17?unit?РУБ.ГКАЛ,[0]!P2_T17?unit?РУБ.ГКАЛ</definedName>
    <definedName name="T17?unit?РУБ.ГКАЛ" localSheetId="10">'[8]29'!$O$18:$O$25,[0]!P1_T17?unit?РУБ.ГКАЛ,[0]!P2_T17?unit?РУБ.ГКАЛ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 localSheetId="7">'[8]29'!$P$18:$P$25,[0]!P1_T17?unit?ТГКАЛ,[0]!P2_T17?unit?ТГКАЛ</definedName>
    <definedName name="T17?unit?ТГКАЛ" localSheetId="8">'[8]29'!$P$18:$P$25,[0]!P1_T17?unit?ТГКАЛ,[0]!P2_T17?unit?ТГКАЛ</definedName>
    <definedName name="T17?unit?ТГКАЛ" localSheetId="9">'[8]29'!$P$18:$P$25,[0]!P1_T17?unit?ТГКАЛ,[0]!P2_T17?unit?ТГКАЛ</definedName>
    <definedName name="T17?unit?ТГКАЛ" localSheetId="10">'[8]29'!$P$18:$P$25,[0]!P1_T17?unit?ТГКАЛ,[0]!P2_T17?unit?ТГКАЛ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 localSheetId="7">'[16]21.3'!$E$54:$I$57,'[16]21.3'!$E$10:$I$10,P1_T17_Protect</definedName>
    <definedName name="T17_Protect" localSheetId="8">'[16]21.3'!$E$54:$I$57,'[16]21.3'!$E$10:$I$10,P1_T17_Protect</definedName>
    <definedName name="T17_Protect" localSheetId="9">'[16]21.3'!$E$54:$I$57,'[16]21.3'!$E$10:$I$10,P1_T17_Protect</definedName>
    <definedName name="T17_Protect" localSheetId="10">'[16]21.3'!$E$54:$I$57,'[16]21.3'!$E$10:$I$10,P1_T17_Protect</definedName>
    <definedName name="T17_Protect">'[16]21.3'!$E$54:$I$57,'[16]21.3'!$E$10:$I$10,P1_T17_Protect</definedName>
    <definedName name="T17_Protection" localSheetId="6">[0]!P2_T17_Protection,[0]!P3_T17_Protection,[0]!P4_T17_Protection,[0]!P5_T17_Protection,'5 анализ экон эффект 25'!P6_T17_Protection</definedName>
    <definedName name="T17_Protection" localSheetId="7">[0]!P2_T17_Protection,[0]!P3_T17_Protection,[0]!P4_T17_Protection,[0]!P5_T17_Protection,'5 анализ экон эффект 26'!P6_T17_Protection</definedName>
    <definedName name="T17_Protection" localSheetId="8">[0]!P2_T17_Protection,[0]!P3_T17_Protection,[0]!P4_T17_Protection,[0]!P5_T17_Protection,'5 анализ экон эффект 27'!P6_T17_Protection</definedName>
    <definedName name="T17_Protection" localSheetId="9">[0]!P2_T17_Protection,[0]!P3_T17_Protection,[0]!P4_T17_Protection,[0]!P5_T17_Protection,'5 анализ экон эффект 28'!P6_T17_Protection</definedName>
    <definedName name="T17_Protection" localSheetId="10">[0]!P2_T17_Protection,[0]!P3_T17_Protection,[0]!P4_T17_Protection,[0]!P5_T17_Protection,'5 анализ экон эффект 29'!P6_T17_Protection</definedName>
    <definedName name="T17_Protection">P2_T17_Protection,P3_T17_Protection,P4_T17_Protection,P5_T17_Protection,P6_T17_Protection</definedName>
    <definedName name="T18.1?Data" localSheetId="6">P1_T18.1?Data,P2_T18.1?Data</definedName>
    <definedName name="T18.1?Data" localSheetId="7">P1_T18.1?Data,P2_T18.1?Data</definedName>
    <definedName name="T18.1?Data" localSheetId="8">P1_T18.1?Data,P2_T18.1?Data</definedName>
    <definedName name="T18.1?Data" localSheetId="9">P1_T18.1?Data,P2_T18.1?Data</definedName>
    <definedName name="T18.1?Data" localSheetId="10">P1_T18.1?Data,P2_T18.1?Data</definedName>
    <definedName name="T18.1?Data">P1_T18.1?Data,P2_T18.1?Data</definedName>
    <definedName name="T18.2?item_ext?СБЫТ" localSheetId="6">'[16]18.2'!#REF!,'[16]18.2'!#REF!</definedName>
    <definedName name="T18.2?item_ext?СБЫТ" localSheetId="7">'[16]18.2'!#REF!,'[16]18.2'!#REF!</definedName>
    <definedName name="T18.2?item_ext?СБЫТ" localSheetId="8">'[16]18.2'!#REF!,'[16]18.2'!#REF!</definedName>
    <definedName name="T18.2?item_ext?СБЫТ" localSheetId="9">'[16]18.2'!#REF!,'[16]18.2'!#REF!</definedName>
    <definedName name="T18.2?item_ext?СБЫТ" localSheetId="10">'[16]18.2'!#REF!,'[16]18.2'!#REF!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 localSheetId="7">'[16]18.2'!$F$56:$J$57,'[16]18.2'!$F$60:$J$60,'[16]18.2'!$F$62:$J$65,'[16]18.2'!$F$6:$J$8,[0]!P1_T18.2_Protect</definedName>
    <definedName name="T18.2_Protect" localSheetId="8">'[16]18.2'!$F$56:$J$57,'[16]18.2'!$F$60:$J$60,'[16]18.2'!$F$62:$J$65,'[16]18.2'!$F$6:$J$8,[0]!P1_T18.2_Protect</definedName>
    <definedName name="T18.2_Protect" localSheetId="9">'[16]18.2'!$F$56:$J$57,'[16]18.2'!$F$60:$J$60,'[16]18.2'!$F$62:$J$65,'[16]18.2'!$F$6:$J$8,[0]!P1_T18.2_Protect</definedName>
    <definedName name="T18.2_Protect" localSheetId="10">'[16]18.2'!$F$56:$J$57,'[16]18.2'!$F$60:$J$60,'[16]18.2'!$F$62:$J$65,'[16]18.2'!$F$6:$J$8,[0]!P1_T18.2_Protect</definedName>
    <definedName name="T18.2_Protect">'[16]18.2'!$F$56:$J$57,'[16]18.2'!$F$60:$J$60,'[16]18.2'!$F$62:$J$65,'[16]18.2'!$F$6:$J$8,P1_T18.2_Protect</definedName>
    <definedName name="T19.1.1?Data" localSheetId="6">P1_T19.1.1?Data,P2_T19.1.1?Data</definedName>
    <definedName name="T19.1.1?Data" localSheetId="7">P1_T19.1.1?Data,P2_T19.1.1?Data</definedName>
    <definedName name="T19.1.1?Data" localSheetId="8">P1_T19.1.1?Data,P2_T19.1.1?Data</definedName>
    <definedName name="T19.1.1?Data" localSheetId="9">P1_T19.1.1?Data,P2_T19.1.1?Data</definedName>
    <definedName name="T19.1.1?Data" localSheetId="10">P1_T19.1.1?Data,P2_T19.1.1?Data</definedName>
    <definedName name="T19.1.1?Data">P1_T19.1.1?Data,P2_T19.1.1?Data</definedName>
    <definedName name="T19.1.2?Data" localSheetId="6">P1_T19.1.2?Data,P2_T19.1.2?Data</definedName>
    <definedName name="T19.1.2?Data" localSheetId="7">P1_T19.1.2?Data,P2_T19.1.2?Data</definedName>
    <definedName name="T19.1.2?Data" localSheetId="8">P1_T19.1.2?Data,P2_T19.1.2?Data</definedName>
    <definedName name="T19.1.2?Data" localSheetId="9">P1_T19.1.2?Data,P2_T19.1.2?Data</definedName>
    <definedName name="T19.1.2?Data" localSheetId="10">P1_T19.1.2?Data,P2_T19.1.2?Data</definedName>
    <definedName name="T19.1.2?Data">P1_T19.1.2?Data,P2_T19.1.2?Data</definedName>
    <definedName name="T19.2?Data" localSheetId="6">P1_T19.2?Data,P2_T19.2?Data</definedName>
    <definedName name="T19.2?Data" localSheetId="7">P1_T19.2?Data,P2_T19.2?Data</definedName>
    <definedName name="T19.2?Data" localSheetId="8">P1_T19.2?Data,P2_T19.2?Data</definedName>
    <definedName name="T19.2?Data" localSheetId="9">P1_T19.2?Data,P2_T19.2?Data</definedName>
    <definedName name="T19.2?Data" localSheetId="10">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анализ экон эффект 25'!P6_T2.1?Protection</definedName>
    <definedName name="T2.1?Protection" localSheetId="7">'5 анализ экон эффект 26'!P6_T2.1?Protection</definedName>
    <definedName name="T2.1?Protection" localSheetId="8">'5 анализ экон эффект 27'!P6_T2.1?Protection</definedName>
    <definedName name="T2.1?Protection" localSheetId="9">'5 анализ экон эффект 28'!P6_T2.1?Protection</definedName>
    <definedName name="T2.1?Protection" localSheetId="10">'5 анализ экон эффект 29'!P6_T2.1?Protection</definedName>
    <definedName name="T2.1?Protection">P6_T2.1?Protection</definedName>
    <definedName name="T2.3_Protect">'[16]2.3'!$F$30:$G$34,'[16]2.3'!$H$24:$K$28</definedName>
    <definedName name="T2?Protection" localSheetId="6">P1_T2?Protection,P2_T2?Protection</definedName>
    <definedName name="T2?Protection" localSheetId="7">P1_T2?Protection,P2_T2?Protection</definedName>
    <definedName name="T2?Protection" localSheetId="8">P1_T2?Protection,P2_T2?Protection</definedName>
    <definedName name="T2?Protection" localSheetId="9">P1_T2?Protection,P2_T2?Protection</definedName>
    <definedName name="T2?Protection" localSheetId="10">P1_T2?Protection,P2_T2?Protection</definedName>
    <definedName name="T2?Protection">P1_T2?Protection,P2_T2?Protection</definedName>
    <definedName name="T2_DiapProt" localSheetId="6">P1_T2_DiapProt,P2_T2_DiapProt</definedName>
    <definedName name="T2_DiapProt" localSheetId="7">P1_T2_DiapProt,P2_T2_DiapProt</definedName>
    <definedName name="T2_DiapProt" localSheetId="8">P1_T2_DiapProt,P2_T2_DiapProt</definedName>
    <definedName name="T2_DiapProt" localSheetId="9">P1_T2_DiapProt,P2_T2_DiapProt</definedName>
    <definedName name="T2_DiapProt" localSheetId="10">P1_T2_DiapProt,P2_T2_DiapProt</definedName>
    <definedName name="T2_DiapProt">P1_T2_DiapProt,P2_T2_DiapProt</definedName>
    <definedName name="T20.1?Columns" localSheetId="6">#REF!</definedName>
    <definedName name="T20.1?Columns" localSheetId="7">#REF!</definedName>
    <definedName name="T20.1?Columns" localSheetId="8">#REF!</definedName>
    <definedName name="T20.1?Columns" localSheetId="9">#REF!</definedName>
    <definedName name="T20.1?Columns" localSheetId="10">#REF!</definedName>
    <definedName name="T20.1?Columns">#REF!</definedName>
    <definedName name="T20.1?Investments" localSheetId="6">#REF!</definedName>
    <definedName name="T20.1?Investments" localSheetId="7">#REF!</definedName>
    <definedName name="T20.1?Investments" localSheetId="8">#REF!</definedName>
    <definedName name="T20.1?Investments" localSheetId="9">#REF!</definedName>
    <definedName name="T20.1?Investments" localSheetId="10">#REF!</definedName>
    <definedName name="T20.1?Investments">#REF!</definedName>
    <definedName name="T20.1?Scope" localSheetId="6">#REF!</definedName>
    <definedName name="T20.1?Scope" localSheetId="7">#REF!</definedName>
    <definedName name="T20.1?Scope" localSheetId="8">#REF!</definedName>
    <definedName name="T20.1?Scope" localSheetId="9">#REF!</definedName>
    <definedName name="T20.1?Scope" localSheetId="10">#REF!</definedName>
    <definedName name="T20.1?Scope">#REF!</definedName>
    <definedName name="T20.1_Protect" localSheetId="6">#REF!</definedName>
    <definedName name="T20.1_Protect" localSheetId="7">#REF!</definedName>
    <definedName name="T20.1_Protect" localSheetId="8">#REF!</definedName>
    <definedName name="T20.1_Protect" localSheetId="9">#REF!</definedName>
    <definedName name="T20.1_Protect" localSheetId="10">#REF!</definedName>
    <definedName name="T20.1_Protect">#REF!</definedName>
    <definedName name="T20?Columns" localSheetId="6">#REF!</definedName>
    <definedName name="T20?Columns" localSheetId="7">#REF!</definedName>
    <definedName name="T20?Columns" localSheetId="8">#REF!</definedName>
    <definedName name="T20?Columns" localSheetId="9">#REF!</definedName>
    <definedName name="T20?Columns" localSheetId="10">#REF!</definedName>
    <definedName name="T20?Columns">#REF!</definedName>
    <definedName name="T20?ItemComments" localSheetId="6">#REF!</definedName>
    <definedName name="T20?ItemComments" localSheetId="7">#REF!</definedName>
    <definedName name="T20?ItemComments" localSheetId="8">#REF!</definedName>
    <definedName name="T20?ItemComments" localSheetId="9">#REF!</definedName>
    <definedName name="T20?ItemComments" localSheetId="10">#REF!</definedName>
    <definedName name="T20?ItemComments">#REF!</definedName>
    <definedName name="T20?Items" localSheetId="6">#REF!</definedName>
    <definedName name="T20?Items" localSheetId="7">#REF!</definedName>
    <definedName name="T20?Items" localSheetId="8">#REF!</definedName>
    <definedName name="T20?Items" localSheetId="9">#REF!</definedName>
    <definedName name="T20?Items" localSheetId="10">#REF!</definedName>
    <definedName name="T20?Items">#REF!</definedName>
    <definedName name="T20?Scope" localSheetId="6">#REF!</definedName>
    <definedName name="T20?Scope" localSheetId="7">#REF!</definedName>
    <definedName name="T20?Scope" localSheetId="8">#REF!</definedName>
    <definedName name="T20?Scope" localSheetId="9">#REF!</definedName>
    <definedName name="T20?Scope" localSheetId="10">#REF!</definedName>
    <definedName name="T20?Scope">#REF!</definedName>
    <definedName name="T20?unit?МКВТЧ">'[8]20'!$C$13:$M$13,'[8]20'!$C$15:$M$19,'[8]20'!$C$8:$M$11</definedName>
    <definedName name="T20_Protect" localSheetId="6">#REF!,#REF!</definedName>
    <definedName name="T20_Protect" localSheetId="7">#REF!,#REF!</definedName>
    <definedName name="T20_Protect" localSheetId="8">#REF!,#REF!</definedName>
    <definedName name="T20_Protect" localSheetId="9">#REF!,#REF!</definedName>
    <definedName name="T20_Protect" localSheetId="10">#REF!,#REF!</definedName>
    <definedName name="T20_Protect">#REF!,#REF!</definedName>
    <definedName name="T20_Protection" localSheetId="6">'[8]20'!$E$8:$H$11,[0]!P1_T20_Protection</definedName>
    <definedName name="T20_Protection" localSheetId="7">'[8]20'!$E$8:$H$11,[0]!P1_T20_Protection</definedName>
    <definedName name="T20_Protection" localSheetId="8">'[8]20'!$E$8:$H$11,[0]!P1_T20_Protection</definedName>
    <definedName name="T20_Protection" localSheetId="9">'[8]20'!$E$8:$H$11,[0]!P1_T20_Protection</definedName>
    <definedName name="T20_Protection" localSheetId="10">'[8]20'!$E$8:$H$11,[0]!P1_T20_Protection</definedName>
    <definedName name="T20_Protection">'[8]20'!$E$8:$H$11,P1_T20_Protection</definedName>
    <definedName name="T21.2.1?Data" localSheetId="6">P1_T21.2.1?Data,P2_T21.2.1?Data</definedName>
    <definedName name="T21.2.1?Data" localSheetId="7">P1_T21.2.1?Data,P2_T21.2.1?Data</definedName>
    <definedName name="T21.2.1?Data" localSheetId="8">P1_T21.2.1?Data,P2_T21.2.1?Data</definedName>
    <definedName name="T21.2.1?Data" localSheetId="9">P1_T21.2.1?Data,P2_T21.2.1?Data</definedName>
    <definedName name="T21.2.1?Data" localSheetId="10">P1_T21.2.1?Data,P2_T21.2.1?Data</definedName>
    <definedName name="T21.2.1?Data">P1_T21.2.1?Data,P2_T21.2.1?Data</definedName>
    <definedName name="T21.2.2?Data" localSheetId="6">P1_T21.2.2?Data,P2_T21.2.2?Data</definedName>
    <definedName name="T21.2.2?Data" localSheetId="7">P1_T21.2.2?Data,P2_T21.2.2?Data</definedName>
    <definedName name="T21.2.2?Data" localSheetId="8">P1_T21.2.2?Data,P2_T21.2.2?Data</definedName>
    <definedName name="T21.2.2?Data" localSheetId="9">P1_T21.2.2?Data,P2_T21.2.2?Data</definedName>
    <definedName name="T21.2.2?Data" localSheetId="10">P1_T21.2.2?Data,P2_T21.2.2?Data</definedName>
    <definedName name="T21.2.2?Data">P1_T21.2.2?Data,P2_T21.2.2?Data</definedName>
    <definedName name="T21.3?item_ext?СБЫТ" localSheetId="6">'[16]21.3'!#REF!,'[16]21.3'!#REF!</definedName>
    <definedName name="T21.3?item_ext?СБЫТ" localSheetId="7">'[16]21.3'!#REF!,'[16]21.3'!#REF!</definedName>
    <definedName name="T21.3?item_ext?СБЫТ" localSheetId="8">'[16]21.3'!#REF!,'[16]21.3'!#REF!</definedName>
    <definedName name="T21.3?item_ext?СБЫТ" localSheetId="9">'[16]21.3'!#REF!,'[16]21.3'!#REF!</definedName>
    <definedName name="T21.3?item_ext?СБЫТ" localSheetId="10">'[16]21.3'!#REF!,'[16]21.3'!#REF!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 localSheetId="7">P1_T21.4?Data,P2_T21.4?Data</definedName>
    <definedName name="T21.4?Data" localSheetId="8">P1_T21.4?Data,P2_T21.4?Data</definedName>
    <definedName name="T21.4?Data" localSheetId="9">P1_T21.4?Data,P2_T21.4?Data</definedName>
    <definedName name="T21.4?Data" localSheetId="10">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анализ экон эффект 25'!P3_T21_Protection</definedName>
    <definedName name="T21_Protection" localSheetId="7">[0]!P2_T21_Protection,'5 анализ экон эффект 26'!P3_T21_Protection</definedName>
    <definedName name="T21_Protection" localSheetId="8">[0]!P2_T21_Protection,'5 анализ экон эффект 27'!P3_T21_Protection</definedName>
    <definedName name="T21_Protection" localSheetId="9">[0]!P2_T21_Protection,'5 анализ экон эффект 28'!P3_T21_Protection</definedName>
    <definedName name="T21_Protection" localSheetId="10">[0]!P2_T21_Protection,'5 анализ экон эффект 29'!P3_T21_Protection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 localSheetId="7">'[8]23'!$A$60:$A$62,'[8]23'!$F$60:$J$62,'[8]23'!$O$60:$P$62,'[8]23'!$A$9:$A$25,[0]!P1_T23_Protection</definedName>
    <definedName name="T23_Protection" localSheetId="8">'[8]23'!$A$60:$A$62,'[8]23'!$F$60:$J$62,'[8]23'!$O$60:$P$62,'[8]23'!$A$9:$A$25,[0]!P1_T23_Protection</definedName>
    <definedName name="T23_Protection" localSheetId="9">'[8]23'!$A$60:$A$62,'[8]23'!$F$60:$J$62,'[8]23'!$O$60:$P$62,'[8]23'!$A$9:$A$25,[0]!P1_T23_Protection</definedName>
    <definedName name="T23_Protection" localSheetId="10">'[8]23'!$A$60:$A$62,'[8]23'!$F$60:$J$62,'[8]23'!$O$60:$P$62,'[8]23'!$A$9:$A$25,[0]!P1_T23_Protection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 localSheetId="7">[0]!P1_T25_protection,[0]!P2_T25_protection</definedName>
    <definedName name="T25_protection" localSheetId="8">[0]!P1_T25_protection,[0]!P2_T25_protection</definedName>
    <definedName name="T25_protection" localSheetId="9">[0]!P1_T25_protection,[0]!P2_T25_protection</definedName>
    <definedName name="T25_protection" localSheetId="10">[0]!P1_T25_protection,[0]!P2_T25_protection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 localSheetId="7">'[8]26'!$K$34:$N$36,'[8]26'!$B$22:$B$24,[0]!P1_T26_Protection,[0]!P2_T26_Protection</definedName>
    <definedName name="T26_Protection" localSheetId="8">'[8]26'!$K$34:$N$36,'[8]26'!$B$22:$B$24,[0]!P1_T26_Protection,[0]!P2_T26_Protection</definedName>
    <definedName name="T26_Protection" localSheetId="9">'[8]26'!$K$34:$N$36,'[8]26'!$B$22:$B$24,[0]!P1_T26_Protection,[0]!P2_T26_Protection</definedName>
    <definedName name="T26_Protection" localSheetId="10">'[8]26'!$K$34:$N$36,'[8]26'!$B$22:$B$24,[0]!P1_T26_Protection,[0]!P2_T26_Protection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 localSheetId="7">'[8]27'!$P$34:$S$36,'[8]27'!$B$22:$B$24,[0]!P1_T27_Protection,[0]!P2_T27_Protection,[0]!P3_T27_Protection</definedName>
    <definedName name="T27_Protection" localSheetId="8">'[8]27'!$P$34:$S$36,'[8]27'!$B$22:$B$24,[0]!P1_T27_Protection,[0]!P2_T27_Protection,[0]!P3_T27_Protection</definedName>
    <definedName name="T27_Protection" localSheetId="9">'[8]27'!$P$34:$S$36,'[8]27'!$B$22:$B$24,[0]!P1_T27_Protection,[0]!P2_T27_Protection,[0]!P3_T27_Protection</definedName>
    <definedName name="T27_Protection" localSheetId="10">'[8]27'!$P$34:$S$36,'[8]27'!$B$22:$B$24,[0]!P1_T27_Protection,[0]!P2_T27_Protection,[0]!P3_T27_Protection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 localSheetId="7">P1_T28.3?unit?РУБ.ГКАЛ,P2_T28.3?unit?РУБ.ГКАЛ</definedName>
    <definedName name="T28.3?unit?РУБ.ГКАЛ" localSheetId="8">P1_T28.3?unit?РУБ.ГКАЛ,P2_T28.3?unit?РУБ.ГКАЛ</definedName>
    <definedName name="T28.3?unit?РУБ.ГКАЛ" localSheetId="9">P1_T28.3?unit?РУБ.ГКАЛ,P2_T28.3?unit?РУБ.ГКАЛ</definedName>
    <definedName name="T28.3?unit?РУБ.ГКАЛ" localSheetId="10">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 эффект 25'!P6_T28?axis?R?ПЭ</definedName>
    <definedName name="T28?axis?R?ПЭ" localSheetId="7">[0]!P2_T28?axis?R?ПЭ,[0]!P3_T28?axis?R?ПЭ,[0]!P4_T28?axis?R?ПЭ,[0]!P5_T28?axis?R?ПЭ,'5 анализ экон эффект 26'!P6_T28?axis?R?ПЭ</definedName>
    <definedName name="T28?axis?R?ПЭ" localSheetId="8">[0]!P2_T28?axis?R?ПЭ,[0]!P3_T28?axis?R?ПЭ,[0]!P4_T28?axis?R?ПЭ,[0]!P5_T28?axis?R?ПЭ,'5 анализ экон эффект 27'!P6_T28?axis?R?ПЭ</definedName>
    <definedName name="T28?axis?R?ПЭ" localSheetId="9">[0]!P2_T28?axis?R?ПЭ,[0]!P3_T28?axis?R?ПЭ,[0]!P4_T28?axis?R?ПЭ,[0]!P5_T28?axis?R?ПЭ,'5 анализ экон эффект 28'!P6_T28?axis?R?ПЭ</definedName>
    <definedName name="T28?axis?R?ПЭ" localSheetId="10">[0]!P2_T28?axis?R?ПЭ,[0]!P3_T28?axis?R?ПЭ,[0]!P4_T28?axis?R?ПЭ,[0]!P5_T28?axis?R?ПЭ,'5 анализ экон эффект 29'!P6_T28?axis?R?ПЭ</definedName>
    <definedName name="T28?axis?R?ПЭ">P2_T28?axis?R?ПЭ,P3_T28?axis?R?ПЭ,P4_T28?axis?R?ПЭ,P5_T28?axis?R?ПЭ,P6_T28?axis?R?ПЭ</definedName>
    <definedName name="T28?axis?R?ПЭ?" localSheetId="6">[0]!P2_T28?axis?R?ПЭ?,[0]!P3_T28?axis?R?ПЭ?,[0]!P4_T28?axis?R?ПЭ?,[0]!P5_T28?axis?R?ПЭ?,'5 анализ экон эффект 25'!P6_T28?axis?R?ПЭ?</definedName>
    <definedName name="T28?axis?R?ПЭ?" localSheetId="7">[0]!P2_T28?axis?R?ПЭ?,[0]!P3_T28?axis?R?ПЭ?,[0]!P4_T28?axis?R?ПЭ?,[0]!P5_T28?axis?R?ПЭ?,'5 анализ экон эффект 26'!P6_T28?axis?R?ПЭ?</definedName>
    <definedName name="T28?axis?R?ПЭ?" localSheetId="8">[0]!P2_T28?axis?R?ПЭ?,[0]!P3_T28?axis?R?ПЭ?,[0]!P4_T28?axis?R?ПЭ?,[0]!P5_T28?axis?R?ПЭ?,'5 анализ экон эффект 27'!P6_T28?axis?R?ПЭ?</definedName>
    <definedName name="T28?axis?R?ПЭ?" localSheetId="9">[0]!P2_T28?axis?R?ПЭ?,[0]!P3_T28?axis?R?ПЭ?,[0]!P4_T28?axis?R?ПЭ?,[0]!P5_T28?axis?R?ПЭ?,'5 анализ экон эффект 28'!P6_T28?axis?R?ПЭ?</definedName>
    <definedName name="T28?axis?R?ПЭ?" localSheetId="10">[0]!P2_T28?axis?R?ПЭ?,[0]!P3_T28?axis?R?ПЭ?,[0]!P4_T28?axis?R?ПЭ?,[0]!P5_T28?axis?R?ПЭ?,'5 анализ экон эффект 29'!P6_T28?axis?R?ПЭ?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 localSheetId="7">'[8]28'!$D$190:$E$213,'[8]28'!$G$164:$H$187,'[8]28'!$D$164:$E$187,'[8]28'!$D$138:$I$161,'[8]28'!$D$8:$I$109,'[8]28'!$D$112:$I$135,[0]!P1_T28?Data</definedName>
    <definedName name="T28?Data" localSheetId="8">'[8]28'!$D$190:$E$213,'[8]28'!$G$164:$H$187,'[8]28'!$D$164:$E$187,'[8]28'!$D$138:$I$161,'[8]28'!$D$8:$I$109,'[8]28'!$D$112:$I$135,[0]!P1_T28?Data</definedName>
    <definedName name="T28?Data" localSheetId="9">'[8]28'!$D$190:$E$213,'[8]28'!$G$164:$H$187,'[8]28'!$D$164:$E$187,'[8]28'!$D$138:$I$161,'[8]28'!$D$8:$I$109,'[8]28'!$D$112:$I$135,[0]!P1_T28?Data</definedName>
    <definedName name="T28?Data" localSheetId="10">'[8]28'!$D$190:$E$213,'[8]28'!$G$164:$H$187,'[8]28'!$D$164:$E$187,'[8]28'!$D$138:$I$161,'[8]28'!$D$8:$I$109,'[8]28'!$D$112:$I$135,[0]!P1_T28?Data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анализ экон эффект 25'!P12_T28_Protection</definedName>
    <definedName name="T28_Protection" localSheetId="7">[0]!P9_T28_Protection,[0]!P10_T28_Protection,[0]!P11_T28_Protection,'5 анализ экон эффект 26'!P12_T28_Protection</definedName>
    <definedName name="T28_Protection" localSheetId="8">[0]!P9_T28_Protection,[0]!P10_T28_Protection,[0]!P11_T28_Protection,'5 анализ экон эффект 27'!P12_T28_Protection</definedName>
    <definedName name="T28_Protection" localSheetId="9">[0]!P9_T28_Protection,[0]!P10_T28_Protection,[0]!P11_T28_Protection,'5 анализ экон эффект 28'!P12_T28_Protection</definedName>
    <definedName name="T28_Protection" localSheetId="10">[0]!P9_T28_Protection,[0]!P10_T28_Protection,[0]!P11_T28_Protection,'5 анализ экон эффект 29'!P12_T28_Protection</definedName>
    <definedName name="T28_Protection">P9_T28_Protection,P10_T28_Protection,P11_T28_Protection,P12_T28_Protection</definedName>
    <definedName name="T29?item_ext?1СТ" localSheetId="6">P1_T29?item_ext?1СТ</definedName>
    <definedName name="T29?item_ext?1СТ" localSheetId="7">P1_T29?item_ext?1СТ</definedName>
    <definedName name="T29?item_ext?1СТ" localSheetId="8">P1_T29?item_ext?1СТ</definedName>
    <definedName name="T29?item_ext?1СТ" localSheetId="9">P1_T29?item_ext?1СТ</definedName>
    <definedName name="T29?item_ext?1СТ" localSheetId="10">P1_T29?item_ext?1СТ</definedName>
    <definedName name="T29?item_ext?1СТ">P1_T29?item_ext?1СТ</definedName>
    <definedName name="T29?item_ext?2СТ.М" localSheetId="6">P1_T29?item_ext?2СТ.М</definedName>
    <definedName name="T29?item_ext?2СТ.М" localSheetId="7">P1_T29?item_ext?2СТ.М</definedName>
    <definedName name="T29?item_ext?2СТ.М" localSheetId="8">P1_T29?item_ext?2СТ.М</definedName>
    <definedName name="T29?item_ext?2СТ.М" localSheetId="9">P1_T29?item_ext?2СТ.М</definedName>
    <definedName name="T29?item_ext?2СТ.М" localSheetId="10">P1_T29?item_ext?2СТ.М</definedName>
    <definedName name="T29?item_ext?2СТ.М">P1_T29?item_ext?2СТ.М</definedName>
    <definedName name="T29?item_ext?2СТ.Э" localSheetId="6">P1_T29?item_ext?2СТ.Э</definedName>
    <definedName name="T29?item_ext?2СТ.Э" localSheetId="7">P1_T29?item_ext?2СТ.Э</definedName>
    <definedName name="T29?item_ext?2СТ.Э" localSheetId="8">P1_T29?item_ext?2СТ.Э</definedName>
    <definedName name="T29?item_ext?2СТ.Э" localSheetId="9">P1_T29?item_ext?2СТ.Э</definedName>
    <definedName name="T29?item_ext?2СТ.Э" localSheetId="10">P1_T29?item_ext?2СТ.Э</definedName>
    <definedName name="T29?item_ext?2СТ.Э">P1_T29?item_ext?2СТ.Э</definedName>
    <definedName name="T29?L10" localSheetId="6">P1_T29?L10</definedName>
    <definedName name="T29?L10" localSheetId="7">P1_T29?L10</definedName>
    <definedName name="T29?L10" localSheetId="8">P1_T29?L10</definedName>
    <definedName name="T29?L10" localSheetId="9">P1_T29?L10</definedName>
    <definedName name="T29?L10" localSheetId="10">P1_T29?L10</definedName>
    <definedName name="T29?L10">P1_T29?L10</definedName>
    <definedName name="T4_Protect" localSheetId="6">'[16]4'!$AA$24:$AD$28,'[16]4'!$G$11:$J$17,[0]!P1_T4_Protect,[0]!P2_T4_Protect</definedName>
    <definedName name="T4_Protect" localSheetId="7">'[16]4'!$AA$24:$AD$28,'[16]4'!$G$11:$J$17,[0]!P1_T4_Protect,[0]!P2_T4_Protect</definedName>
    <definedName name="T4_Protect" localSheetId="8">'[16]4'!$AA$24:$AD$28,'[16]4'!$G$11:$J$17,[0]!P1_T4_Protect,[0]!P2_T4_Protect</definedName>
    <definedName name="T4_Protect" localSheetId="9">'[16]4'!$AA$24:$AD$28,'[16]4'!$G$11:$J$17,[0]!P1_T4_Protect,[0]!P2_T4_Protect</definedName>
    <definedName name="T4_Protect" localSheetId="10">'[16]4'!$AA$24:$AD$28,'[16]4'!$G$11:$J$17,[0]!P1_T4_Protect,[0]!P2_T4_Protect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 localSheetId="7">'[16]6'!$B$28:$B$37,'[16]6'!$D$28:$H$37,'[16]6'!$J$28:$N$37,'[16]6'!$D$39:$H$41,'[16]6'!$J$39:$N$41,'[16]6'!$B$46:$B$55,[0]!P1_T6_Protect</definedName>
    <definedName name="T6_Protect" localSheetId="8">'[16]6'!$B$28:$B$37,'[16]6'!$D$28:$H$37,'[16]6'!$J$28:$N$37,'[16]6'!$D$39:$H$41,'[16]6'!$J$39:$N$41,'[16]6'!$B$46:$B$55,[0]!P1_T6_Protect</definedName>
    <definedName name="T6_Protect" localSheetId="9">'[16]6'!$B$28:$B$37,'[16]6'!$D$28:$H$37,'[16]6'!$J$28:$N$37,'[16]6'!$D$39:$H$41,'[16]6'!$J$39:$N$41,'[16]6'!$B$46:$B$55,[0]!P1_T6_Protect</definedName>
    <definedName name="T6_Protect" localSheetId="10">'[16]6'!$B$28:$B$37,'[16]6'!$D$28:$H$37,'[16]6'!$J$28:$N$37,'[16]6'!$D$39:$H$41,'[16]6'!$J$39:$N$41,'[16]6'!$B$46:$B$55,[0]!P1_T6_Protect</definedName>
    <definedName name="T6_Protect">'[16]6'!$B$28:$B$37,'[16]6'!$D$28:$H$37,'[16]6'!$J$28:$N$37,'[16]6'!$D$39:$H$41,'[16]6'!$J$39:$N$41,'[16]6'!$B$46:$B$55,P1_T6_Protect</definedName>
    <definedName name="T7?Data">#N/A</definedName>
    <definedName name="Table" localSheetId="6">#REF!</definedName>
    <definedName name="Table" localSheetId="7">#REF!</definedName>
    <definedName name="Table" localSheetId="8">#REF!</definedName>
    <definedName name="Table" localSheetId="9">#REF!</definedName>
    <definedName name="Table" localSheetId="10">#REF!</definedName>
    <definedName name="Table">#REF!</definedName>
    <definedName name="temp">#N/A</definedName>
    <definedName name="term1" localSheetId="6">#REF!</definedName>
    <definedName name="term1" localSheetId="7">#REF!</definedName>
    <definedName name="term1" localSheetId="8">#REF!</definedName>
    <definedName name="term1" localSheetId="9">#REF!</definedName>
    <definedName name="term1" localSheetId="10">#REF!</definedName>
    <definedName name="term1">#REF!</definedName>
    <definedName name="TES" localSheetId="6">#REF!</definedName>
    <definedName name="TES" localSheetId="7">#REF!</definedName>
    <definedName name="TES" localSheetId="8">#REF!</definedName>
    <definedName name="TES" localSheetId="9">#REF!</definedName>
    <definedName name="TES" localSheetId="10">#REF!</definedName>
    <definedName name="TES">#REF!</definedName>
    <definedName name="TES_DATA" localSheetId="6">#REF!</definedName>
    <definedName name="TES_DATA" localSheetId="7">#REF!</definedName>
    <definedName name="TES_DATA" localSheetId="8">#REF!</definedName>
    <definedName name="TES_DATA" localSheetId="9">#REF!</definedName>
    <definedName name="TES_DATA" localSheetId="10">#REF!</definedName>
    <definedName name="TES_DATA">#REF!</definedName>
    <definedName name="TES_LIST" localSheetId="6">#REF!</definedName>
    <definedName name="TES_LIST" localSheetId="7">#REF!</definedName>
    <definedName name="TES_LIST" localSheetId="8">#REF!</definedName>
    <definedName name="TES_LIST" localSheetId="9">#REF!</definedName>
    <definedName name="TES_LIST" localSheetId="10">#REF!</definedName>
    <definedName name="TES_LIST">#REF!</definedName>
    <definedName name="test">#N/A</definedName>
    <definedName name="test2">#N/A</definedName>
    <definedName name="Total_Interest" localSheetId="6">#REF!</definedName>
    <definedName name="Total_Interest" localSheetId="7">#REF!</definedName>
    <definedName name="Total_Interest" localSheetId="8">#REF!</definedName>
    <definedName name="Total_Interest" localSheetId="9">#REF!</definedName>
    <definedName name="Total_Interest" localSheetId="10">#REF!</definedName>
    <definedName name="Total_Interest">#REF!</definedName>
    <definedName name="Total_Pay" localSheetId="6">#REF!</definedName>
    <definedName name="Total_Pay" localSheetId="7">#REF!</definedName>
    <definedName name="Total_Pay" localSheetId="8">#REF!</definedName>
    <definedName name="Total_Pay" localSheetId="9">#REF!</definedName>
    <definedName name="Total_Pay" localSheetId="10">#REF!</definedName>
    <definedName name="Total_Pay">#REF!</definedName>
    <definedName name="Total_Payment" localSheetId="6">Scheduled_Payment+Extra_Payment</definedName>
    <definedName name="Total_Payment" localSheetId="7">Scheduled_Payment+Extra_Payment</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 localSheetId="7">#REF!</definedName>
    <definedName name="TTT" localSheetId="8">#REF!</definedName>
    <definedName name="TTT" localSheetId="9">#REF!</definedName>
    <definedName name="TTT" localSheetId="10">#REF!</definedName>
    <definedName name="TTT">#REF!</definedName>
    <definedName name="us" localSheetId="6">#REF!</definedName>
    <definedName name="us" localSheetId="7">#REF!</definedName>
    <definedName name="us" localSheetId="8">#REF!</definedName>
    <definedName name="us" localSheetId="9">#REF!</definedName>
    <definedName name="us" localSheetId="10">#REF!</definedName>
    <definedName name="us">#REF!</definedName>
    <definedName name="USD">[25]коэфф!$B$2</definedName>
    <definedName name="USDDM">[26]оборудование!$D$2</definedName>
    <definedName name="USDRUB">[26]оборудование!$D$1</definedName>
    <definedName name="USDRUS" localSheetId="6">#REF!</definedName>
    <definedName name="USDRUS" localSheetId="7">#REF!</definedName>
    <definedName name="USDRUS" localSheetId="8">#REF!</definedName>
    <definedName name="USDRUS" localSheetId="9">#REF!</definedName>
    <definedName name="USDRUS" localSheetId="10">#REF!</definedName>
    <definedName name="USDRUS">#REF!</definedName>
    <definedName name="uu" localSheetId="6">#REF!</definedName>
    <definedName name="uu" localSheetId="7">#REF!</definedName>
    <definedName name="uu" localSheetId="8">#REF!</definedName>
    <definedName name="uu" localSheetId="9">#REF!</definedName>
    <definedName name="uu" localSheetId="10">#REF!</definedName>
    <definedName name="uu">#REF!</definedName>
    <definedName name="Values_Entered" localSheetId="6">IF('5 анализ экон эффект 25'!Loan_Amount*'5 анализ экон эффект 25'!Interest_Rate*'5 анализ экон эффект 25'!Loan_Years*'5 анализ экон эффект 25'!Loan_Start&gt;0,1,0)</definedName>
    <definedName name="Values_Entered" localSheetId="7">IF('5 анализ экон эффект 26'!Loan_Amount*'5 анализ экон эффект 26'!Interest_Rate*'5 анализ экон эффект 26'!Loan_Years*'5 анализ экон эффект 26'!Loan_Start&gt;0,1,0)</definedName>
    <definedName name="Values_Entered" localSheetId="8">IF('5 анализ экон эффект 27'!Loan_Amount*'5 анализ экон эффект 27'!Interest_Rate*'5 анализ экон эффект 27'!Loan_Years*'5 анализ экон эффект 27'!Loan_Start&gt;0,1,0)</definedName>
    <definedName name="Values_Entered" localSheetId="9">IF('5 анализ экон эффект 28'!Loan_Amount*'5 анализ экон эффект 28'!Interest_Rate*'5 анализ экон эффект 28'!Loan_Years*'5 анализ экон эффект 28'!Loan_Start&gt;0,1,0)</definedName>
    <definedName name="Values_Entered" localSheetId="10">IF('5 анализ экон эффект 29'!Loan_Amount*'5 анализ экон эффект 29'!Interest_Rate*'5 анализ экон эффект 29'!Loan_Years*'5 анализ экон эффект 29'!Loan_Start&gt;0,1,0)</definedName>
    <definedName name="Values_Entered">IF(Loan_Amount*Interest_Rate*Loan_Years*Loan_Start&gt;0,1,0)</definedName>
    <definedName name="vasea" localSheetId="6">#REF!</definedName>
    <definedName name="vasea" localSheetId="7">#REF!</definedName>
    <definedName name="vasea" localSheetId="8">#REF!</definedName>
    <definedName name="vasea" localSheetId="9">#REF!</definedName>
    <definedName name="vasea" localSheetId="10">#REF!</definedName>
    <definedName name="vasea">#REF!</definedName>
    <definedName name="VDOC" localSheetId="6">#REF!</definedName>
    <definedName name="VDOC" localSheetId="7">#REF!</definedName>
    <definedName name="VDOC" localSheetId="8">#REF!</definedName>
    <definedName name="VDOC" localSheetId="9">#REF!</definedName>
    <definedName name="VDOC" localSheetId="10">#REF!</definedName>
    <definedName name="VDOC">#REF!</definedName>
    <definedName name="vs">'[27]списки ФП'!$B$3:$B$7</definedName>
    <definedName name="w" localSheetId="6">#REF!</definedName>
    <definedName name="w" localSheetId="7">#REF!</definedName>
    <definedName name="w" localSheetId="8">#REF!</definedName>
    <definedName name="w" localSheetId="9">#REF!</definedName>
    <definedName name="w" localSheetId="10">#REF!</definedName>
    <definedName name="w">#REF!</definedName>
    <definedName name="wrn.1." localSheetId="6"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localSheetId="10"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localSheetId="7" hidden="1">{#N/A,#N/A,TRUE,"Лист1";#N/A,#N/A,TRUE,"Лист2";#N/A,#N/A,TRUE,"Лист3"}</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localSheetId="10" hidden="1">{#N/A,#N/A,TRUE,"Лист1";#N/A,#N/A,TRUE,"Лист2";#N/A,#N/A,TRUE,"Лист3"}</definedName>
    <definedName name="wrn.Сравнение._.с._.отраслями." hidden="1">{#N/A,#N/A,TRUE,"Лист1";#N/A,#N/A,TRUE,"Лист2";#N/A,#N/A,TRUE,"Лист3"}</definedName>
    <definedName name="www" localSheetId="6">'5 анализ экон эффект 25'!www</definedName>
    <definedName name="www" localSheetId="7">'5 анализ экон эффект 26'!www</definedName>
    <definedName name="www" localSheetId="8">'5 анализ экон эффект 27'!www</definedName>
    <definedName name="www" localSheetId="9">'5 анализ экон эффект 28'!www</definedName>
    <definedName name="www" localSheetId="10">'5 анализ экон эффект 29'!www</definedName>
    <definedName name="www">[0]!www</definedName>
    <definedName name="x" localSheetId="6">#REF!</definedName>
    <definedName name="x" localSheetId="7">#REF!</definedName>
    <definedName name="x" localSheetId="8">#REF!</definedName>
    <definedName name="x" localSheetId="9">#REF!</definedName>
    <definedName name="x" localSheetId="10">#REF!</definedName>
    <definedName name="x">#REF!</definedName>
    <definedName name="z" localSheetId="6">#REF!</definedName>
    <definedName name="z" localSheetId="7">#REF!</definedName>
    <definedName name="z" localSheetId="8">#REF!</definedName>
    <definedName name="z" localSheetId="9">#REF!</definedName>
    <definedName name="z" localSheetId="10">#REF!</definedName>
    <definedName name="z">#REF!</definedName>
    <definedName name="Z_30FEE15E_D26F_11D4_A6F7_00508B6A7686_.wvu.FilterData" localSheetId="6" hidden="1">#REF!</definedName>
    <definedName name="Z_30FEE15E_D26F_11D4_A6F7_00508B6A7686_.wvu.FilterData" localSheetId="7" hidden="1">#REF!</definedName>
    <definedName name="Z_30FEE15E_D26F_11D4_A6F7_00508B6A7686_.wvu.FilterData" localSheetId="8" hidden="1">#REF!</definedName>
    <definedName name="Z_30FEE15E_D26F_11D4_A6F7_00508B6A7686_.wvu.FilterData" localSheetId="9" hidden="1">#REF!</definedName>
    <definedName name="Z_30FEE15E_D26F_11D4_A6F7_00508B6A7686_.wvu.FilterData" localSheetId="10" hidden="1">#REF!</definedName>
    <definedName name="Z_30FEE15E_D26F_11D4_A6F7_00508B6A7686_.wvu.FilterData" hidden="1">#REF!</definedName>
    <definedName name="Z_30FEE15E_D26F_11D4_A6F7_00508B6A7686_.wvu.PrintArea" localSheetId="6" hidden="1">#REF!</definedName>
    <definedName name="Z_30FEE15E_D26F_11D4_A6F7_00508B6A7686_.wvu.PrintArea" localSheetId="7" hidden="1">#REF!</definedName>
    <definedName name="Z_30FEE15E_D26F_11D4_A6F7_00508B6A7686_.wvu.PrintArea" localSheetId="8" hidden="1">#REF!</definedName>
    <definedName name="Z_30FEE15E_D26F_11D4_A6F7_00508B6A7686_.wvu.PrintArea" localSheetId="9" hidden="1">#REF!</definedName>
    <definedName name="Z_30FEE15E_D26F_11D4_A6F7_00508B6A7686_.wvu.PrintArea" localSheetId="10" hidden="1">#REF!</definedName>
    <definedName name="Z_30FEE15E_D26F_11D4_A6F7_00508B6A7686_.wvu.PrintArea" hidden="1">#REF!</definedName>
    <definedName name="Z_30FEE15E_D26F_11D4_A6F7_00508B6A7686_.wvu.PrintTitles" localSheetId="6" hidden="1">#REF!</definedName>
    <definedName name="Z_30FEE15E_D26F_11D4_A6F7_00508B6A7686_.wvu.PrintTitles" localSheetId="7" hidden="1">#REF!</definedName>
    <definedName name="Z_30FEE15E_D26F_11D4_A6F7_00508B6A7686_.wvu.PrintTitles" localSheetId="8" hidden="1">#REF!</definedName>
    <definedName name="Z_30FEE15E_D26F_11D4_A6F7_00508B6A7686_.wvu.PrintTitles" localSheetId="9" hidden="1">#REF!</definedName>
    <definedName name="Z_30FEE15E_D26F_11D4_A6F7_00508B6A7686_.wvu.PrintTitles" localSheetId="10" hidden="1">#REF!</definedName>
    <definedName name="Z_30FEE15E_D26F_11D4_A6F7_00508B6A7686_.wvu.PrintTitles" hidden="1">#REF!</definedName>
    <definedName name="Z_30FEE15E_D26F_11D4_A6F7_00508B6A7686_.wvu.Rows" localSheetId="6" hidden="1">#REF!</definedName>
    <definedName name="Z_30FEE15E_D26F_11D4_A6F7_00508B6A7686_.wvu.Rows" localSheetId="7" hidden="1">#REF!</definedName>
    <definedName name="Z_30FEE15E_D26F_11D4_A6F7_00508B6A7686_.wvu.Rows" localSheetId="8" hidden="1">#REF!</definedName>
    <definedName name="Z_30FEE15E_D26F_11D4_A6F7_00508B6A7686_.wvu.Rows" localSheetId="9" hidden="1">#REF!</definedName>
    <definedName name="Z_30FEE15E_D26F_11D4_A6F7_00508B6A7686_.wvu.Rows" localSheetId="10" hidden="1">#REF!</definedName>
    <definedName name="Z_30FEE15E_D26F_11D4_A6F7_00508B6A7686_.wvu.Rows" hidden="1">#REF!</definedName>
    <definedName name="Z_AC8EA1BC_643F_4AE6_AE21_F651307F6DCB_.wvu.PrintArea" localSheetId="6" hidden="1">'5 анализ экон эффект 25'!$A$5:$P$131</definedName>
    <definedName name="Z_AC8EA1BC_643F_4AE6_AE21_F651307F6DCB_.wvu.PrintArea" localSheetId="7" hidden="1">'5 анализ экон эффект 26'!$A$5:$P$131</definedName>
    <definedName name="Z_AC8EA1BC_643F_4AE6_AE21_F651307F6DCB_.wvu.PrintArea" localSheetId="8" hidden="1">'5 анализ экон эффект 27'!$A$5:$P$131</definedName>
    <definedName name="Z_AC8EA1BC_643F_4AE6_AE21_F651307F6DCB_.wvu.PrintArea" localSheetId="9" hidden="1">'5 анализ экон эффект 28'!$A$5:$P$131</definedName>
    <definedName name="Z_AC8EA1BC_643F_4AE6_AE21_F651307F6DCB_.wvu.PrintArea" localSheetId="10" hidden="1">'5 анализ экон эффект 29'!$A$5:$P$131</definedName>
    <definedName name="Z_AC8EA1BC_643F_4AE6_AE21_F651307F6DCB_.wvu.Rows" localSheetId="6" hidden="1">'5 анализ экон эффект 25'!$125:$126</definedName>
    <definedName name="Z_AC8EA1BC_643F_4AE6_AE21_F651307F6DCB_.wvu.Rows" localSheetId="7" hidden="1">'5 анализ экон эффект 26'!$125:$126</definedName>
    <definedName name="Z_AC8EA1BC_643F_4AE6_AE21_F651307F6DCB_.wvu.Rows" localSheetId="8" hidden="1">'5 анализ экон эффект 27'!$125:$126</definedName>
    <definedName name="Z_AC8EA1BC_643F_4AE6_AE21_F651307F6DCB_.wvu.Rows" localSheetId="9" hidden="1">'5 анализ экон эффект 28'!$125:$126</definedName>
    <definedName name="Z_AC8EA1BC_643F_4AE6_AE21_F651307F6DCB_.wvu.Rows" localSheetId="10" hidden="1">'5 анализ экон эффект 29'!$125:$126</definedName>
    <definedName name="Z_D71A4BE8_6F70_47D4_8446_083D76F26E47_.wvu.PrintArea" localSheetId="6" hidden="1">'5 анализ экон эффект 25'!$A$1:$P$125</definedName>
    <definedName name="Z_D71A4BE8_6F70_47D4_8446_083D76F26E47_.wvu.PrintArea" localSheetId="7" hidden="1">'5 анализ экон эффект 26'!$A$1:$P$125</definedName>
    <definedName name="Z_D71A4BE8_6F70_47D4_8446_083D76F26E47_.wvu.PrintArea" localSheetId="8" hidden="1">'5 анализ экон эффект 27'!$A$1:$P$125</definedName>
    <definedName name="Z_D71A4BE8_6F70_47D4_8446_083D76F26E47_.wvu.PrintArea" localSheetId="9" hidden="1">'5 анализ экон эффект 28'!$A$1:$P$125</definedName>
    <definedName name="Z_D71A4BE8_6F70_47D4_8446_083D76F26E47_.wvu.PrintArea" localSheetId="10" hidden="1">'5 анализ экон эффект 29'!$A$1:$P$125</definedName>
    <definedName name="Z_F991F392_09E7_498E_81FF_BD247503D93B_.wvu.PrintArea" localSheetId="6" hidden="1">'5 анализ экон эффект 25'!$A$1:$P$125</definedName>
    <definedName name="Z_F991F392_09E7_498E_81FF_BD247503D93B_.wvu.PrintArea" localSheetId="7" hidden="1">'5 анализ экон эффект 26'!$A$1:$P$125</definedName>
    <definedName name="Z_F991F392_09E7_498E_81FF_BD247503D93B_.wvu.PrintArea" localSheetId="8" hidden="1">'5 анализ экон эффект 27'!$A$1:$P$125</definedName>
    <definedName name="Z_F991F392_09E7_498E_81FF_BD247503D93B_.wvu.PrintArea" localSheetId="9" hidden="1">'5 анализ экон эффект 28'!$A$1:$P$125</definedName>
    <definedName name="Z_F991F392_09E7_498E_81FF_BD247503D93B_.wvu.PrintArea" localSheetId="10" hidden="1">'5 анализ экон эффект 29'!$A$1:$P$125</definedName>
    <definedName name="ZERO" localSheetId="6">#REF!</definedName>
    <definedName name="ZERO" localSheetId="7">#REF!</definedName>
    <definedName name="ZERO" localSheetId="8">#REF!</definedName>
    <definedName name="ZERO" localSheetId="9">#REF!</definedName>
    <definedName name="ZERO" localSheetId="10">#REF!</definedName>
    <definedName name="ZERO">#REF!</definedName>
    <definedName name="а" localSheetId="6">#REF!</definedName>
    <definedName name="а" localSheetId="7">#REF!</definedName>
    <definedName name="а" localSheetId="8">#REF!</definedName>
    <definedName name="а" localSheetId="9">#REF!</definedName>
    <definedName name="а" localSheetId="10">#REF!</definedName>
    <definedName name="а">#REF!</definedName>
    <definedName name="а1" localSheetId="6">#REF!</definedName>
    <definedName name="а1" localSheetId="7">#REF!</definedName>
    <definedName name="а1" localSheetId="8">#REF!</definedName>
    <definedName name="а1" localSheetId="9">#REF!</definedName>
    <definedName name="а1" localSheetId="10">#REF!</definedName>
    <definedName name="а1">#REF!</definedName>
    <definedName name="а30" localSheetId="6">#REF!</definedName>
    <definedName name="а30" localSheetId="7">#REF!</definedName>
    <definedName name="а30" localSheetId="8">#REF!</definedName>
    <definedName name="а30" localSheetId="9">#REF!</definedName>
    <definedName name="а30" localSheetId="10">#REF!</definedName>
    <definedName name="а30">#REF!</definedName>
    <definedName name="аа" localSheetId="6">'5 анализ экон эффект 25'!аа</definedName>
    <definedName name="аа" localSheetId="7">'5 анализ экон эффект 26'!аа</definedName>
    <definedName name="аа" localSheetId="8">'5 анализ экон эффект 27'!аа</definedName>
    <definedName name="аа" localSheetId="9">'5 анализ экон эффект 28'!аа</definedName>
    <definedName name="аа" localSheetId="10">'5 анализ экон эффект 29'!аа</definedName>
    <definedName name="аа">[0]!аа</definedName>
    <definedName name="АААААААА" localSheetId="6">'5 анализ экон эффект 25'!АААААААА</definedName>
    <definedName name="АААААААА" localSheetId="7">'5 анализ экон эффект 26'!АААААААА</definedName>
    <definedName name="АААААААА" localSheetId="8">'5 анализ экон эффект 27'!АААААААА</definedName>
    <definedName name="АААААААА" localSheetId="9">'5 анализ экон эффект 28'!АААААААА</definedName>
    <definedName name="АААААААА" localSheetId="10">'5 анализ экон эффект 29'!АААААААА</definedName>
    <definedName name="АААААААА">[0]!АААААААА</definedName>
    <definedName name="АВГ_РУБ" localSheetId="6">[28]Калькуляции!#REF!</definedName>
    <definedName name="АВГ_РУБ" localSheetId="7">[28]Калькуляции!#REF!</definedName>
    <definedName name="АВГ_РУБ" localSheetId="8">[28]Калькуляции!#REF!</definedName>
    <definedName name="АВГ_РУБ" localSheetId="9">[28]Калькуляции!#REF!</definedName>
    <definedName name="АВГ_РУБ" localSheetId="10">[28]Калькуляции!#REF!</definedName>
    <definedName name="АВГ_РУБ">[28]Калькуляции!#REF!</definedName>
    <definedName name="АВГ_ТОН" localSheetId="6">[28]Калькуляции!#REF!</definedName>
    <definedName name="АВГ_ТОН" localSheetId="7">[28]Калькуляции!#REF!</definedName>
    <definedName name="АВГ_ТОН" localSheetId="8">[28]Калькуляции!#REF!</definedName>
    <definedName name="АВГ_ТОН" localSheetId="9">[28]Калькуляции!#REF!</definedName>
    <definedName name="АВГ_ТОН" localSheetId="10">[28]Калькуляции!#REF!</definedName>
    <definedName name="АВГ_ТОН">[28]Калькуляции!#REF!</definedName>
    <definedName name="август" localSheetId="6">#REF!</definedName>
    <definedName name="август" localSheetId="7">#REF!</definedName>
    <definedName name="август" localSheetId="8">#REF!</definedName>
    <definedName name="август" localSheetId="9">#REF!</definedName>
    <definedName name="август" localSheetId="10">#REF!</definedName>
    <definedName name="август">#REF!</definedName>
    <definedName name="АВЧ_ВН" localSheetId="6">#REF!</definedName>
    <definedName name="АВЧ_ВН" localSheetId="7">#REF!</definedName>
    <definedName name="АВЧ_ВН" localSheetId="8">#REF!</definedName>
    <definedName name="АВЧ_ВН" localSheetId="9">#REF!</definedName>
    <definedName name="АВЧ_ВН" localSheetId="10">#REF!</definedName>
    <definedName name="АВЧ_ВН">#REF!</definedName>
    <definedName name="АВЧ_ДП" localSheetId="6">[28]Калькуляции!#REF!</definedName>
    <definedName name="АВЧ_ДП" localSheetId="7">[28]Калькуляции!#REF!</definedName>
    <definedName name="АВЧ_ДП" localSheetId="8">[28]Калькуляции!#REF!</definedName>
    <definedName name="АВЧ_ДП" localSheetId="9">[28]Калькуляции!#REF!</definedName>
    <definedName name="АВЧ_ДП" localSheetId="10">[28]Калькуляции!#REF!</definedName>
    <definedName name="АВЧ_ДП">[28]Калькуляции!#REF!</definedName>
    <definedName name="АВЧ_ЛОК" localSheetId="6">[28]Калькуляции!#REF!</definedName>
    <definedName name="АВЧ_ЛОК" localSheetId="7">[28]Калькуляции!#REF!</definedName>
    <definedName name="АВЧ_ЛОК" localSheetId="8">[28]Калькуляции!#REF!</definedName>
    <definedName name="АВЧ_ЛОК" localSheetId="9">[28]Калькуляции!#REF!</definedName>
    <definedName name="АВЧ_ЛОК" localSheetId="10">[28]Калькуляции!#REF!</definedName>
    <definedName name="АВЧ_ЛОК">[28]Калькуляции!#REF!</definedName>
    <definedName name="АВЧ_С" localSheetId="6">#REF!</definedName>
    <definedName name="АВЧ_С" localSheetId="7">#REF!</definedName>
    <definedName name="АВЧ_С" localSheetId="8">#REF!</definedName>
    <definedName name="АВЧ_С" localSheetId="9">#REF!</definedName>
    <definedName name="АВЧ_С" localSheetId="10">#REF!</definedName>
    <definedName name="АВЧ_С">#REF!</definedName>
    <definedName name="АВЧ_ТОЛ" localSheetId="6">#REF!</definedName>
    <definedName name="АВЧ_ТОЛ" localSheetId="7">#REF!</definedName>
    <definedName name="АВЧ_ТОЛ" localSheetId="8">#REF!</definedName>
    <definedName name="АВЧ_ТОЛ" localSheetId="9">#REF!</definedName>
    <definedName name="АВЧ_ТОЛ" localSheetId="10">#REF!</definedName>
    <definedName name="АВЧ_ТОЛ">#REF!</definedName>
    <definedName name="АВЧНЗ_АЛФ" localSheetId="6">#REF!</definedName>
    <definedName name="АВЧНЗ_АЛФ" localSheetId="7">#REF!</definedName>
    <definedName name="АВЧНЗ_АЛФ" localSheetId="8">#REF!</definedName>
    <definedName name="АВЧНЗ_АЛФ" localSheetId="9">#REF!</definedName>
    <definedName name="АВЧНЗ_АЛФ" localSheetId="10">#REF!</definedName>
    <definedName name="АВЧНЗ_АЛФ">#REF!</definedName>
    <definedName name="АВЧНЗ_МЕД" localSheetId="6">#REF!</definedName>
    <definedName name="АВЧНЗ_МЕД" localSheetId="7">#REF!</definedName>
    <definedName name="АВЧНЗ_МЕД" localSheetId="8">#REF!</definedName>
    <definedName name="АВЧНЗ_МЕД" localSheetId="9">#REF!</definedName>
    <definedName name="АВЧНЗ_МЕД" localSheetId="10">#REF!</definedName>
    <definedName name="АВЧНЗ_МЕД">#REF!</definedName>
    <definedName name="АВЧНЗ_ХЛБ" localSheetId="6">#REF!</definedName>
    <definedName name="АВЧНЗ_ХЛБ" localSheetId="7">#REF!</definedName>
    <definedName name="АВЧНЗ_ХЛБ" localSheetId="8">#REF!</definedName>
    <definedName name="АВЧНЗ_ХЛБ" localSheetId="9">#REF!</definedName>
    <definedName name="АВЧНЗ_ХЛБ" localSheetId="10">#REF!</definedName>
    <definedName name="АВЧНЗ_ХЛБ">#REF!</definedName>
    <definedName name="АВЧНЗ_ЭЛ" localSheetId="6">#REF!</definedName>
    <definedName name="АВЧНЗ_ЭЛ" localSheetId="7">#REF!</definedName>
    <definedName name="АВЧНЗ_ЭЛ" localSheetId="8">#REF!</definedName>
    <definedName name="АВЧНЗ_ЭЛ" localSheetId="9">#REF!</definedName>
    <definedName name="АВЧНЗ_ЭЛ" localSheetId="10">#REF!</definedName>
    <definedName name="АВЧНЗ_ЭЛ">#REF!</definedName>
    <definedName name="АК12" localSheetId="6">[28]Калькуляции!#REF!</definedName>
    <definedName name="АК12" localSheetId="7">[28]Калькуляции!#REF!</definedName>
    <definedName name="АК12" localSheetId="8">[28]Калькуляции!#REF!</definedName>
    <definedName name="АК12" localSheetId="9">[28]Калькуляции!#REF!</definedName>
    <definedName name="АК12" localSheetId="10">[28]Калькуляции!#REF!</definedName>
    <definedName name="АК12">[28]Калькуляции!#REF!</definedName>
    <definedName name="АК12ОЧ" localSheetId="6">[28]Калькуляции!#REF!</definedName>
    <definedName name="АК12ОЧ" localSheetId="7">[28]Калькуляции!#REF!</definedName>
    <definedName name="АК12ОЧ" localSheetId="8">[28]Калькуляции!#REF!</definedName>
    <definedName name="АК12ОЧ" localSheetId="9">[28]Калькуляции!#REF!</definedName>
    <definedName name="АК12ОЧ" localSheetId="10">[28]Калькуляции!#REF!</definedName>
    <definedName name="АК12ОЧ">[28]Калькуляции!#REF!</definedName>
    <definedName name="АК5М2" localSheetId="6">[28]Калькуляции!#REF!</definedName>
    <definedName name="АК5М2" localSheetId="7">[28]Калькуляции!#REF!</definedName>
    <definedName name="АК5М2" localSheetId="8">[28]Калькуляции!#REF!</definedName>
    <definedName name="АК5М2" localSheetId="9">[28]Калькуляции!#REF!</definedName>
    <definedName name="АК5М2" localSheetId="10">[28]Калькуляции!#REF!</definedName>
    <definedName name="АК5М2">[28]Калькуляции!#REF!</definedName>
    <definedName name="АК9ПЧ" localSheetId="6">[28]Калькуляции!#REF!</definedName>
    <definedName name="АК9ПЧ" localSheetId="7">[28]Калькуляции!#REF!</definedName>
    <definedName name="АК9ПЧ" localSheetId="8">[28]Калькуляции!#REF!</definedName>
    <definedName name="АК9ПЧ" localSheetId="9">[28]Калькуляции!#REF!</definedName>
    <definedName name="АК9ПЧ" localSheetId="10">[28]Калькуляции!#REF!</definedName>
    <definedName name="АК9ПЧ">[28]Калькуляции!#REF!</definedName>
    <definedName name="АЛ_АВЧ" localSheetId="6">#REF!</definedName>
    <definedName name="АЛ_АВЧ" localSheetId="7">#REF!</definedName>
    <definedName name="АЛ_АВЧ" localSheetId="8">#REF!</definedName>
    <definedName name="АЛ_АВЧ" localSheetId="9">#REF!</definedName>
    <definedName name="АЛ_АВЧ" localSheetId="10">#REF!</definedName>
    <definedName name="АЛ_АВЧ">#REF!</definedName>
    <definedName name="АЛ_АТЧ" localSheetId="6">#REF!</definedName>
    <definedName name="АЛ_АТЧ" localSheetId="7">#REF!</definedName>
    <definedName name="АЛ_АТЧ" localSheetId="8">#REF!</definedName>
    <definedName name="АЛ_АТЧ" localSheetId="9">#REF!</definedName>
    <definedName name="АЛ_АТЧ" localSheetId="10">#REF!</definedName>
    <definedName name="АЛ_АТЧ">#REF!</definedName>
    <definedName name="АЛ_Ф" localSheetId="6">#REF!</definedName>
    <definedName name="АЛ_Ф" localSheetId="7">#REF!</definedName>
    <definedName name="АЛ_Ф" localSheetId="8">#REF!</definedName>
    <definedName name="АЛ_Ф" localSheetId="9">#REF!</definedName>
    <definedName name="АЛ_Ф" localSheetId="10">#REF!</definedName>
    <definedName name="АЛ_Ф">#REF!</definedName>
    <definedName name="АЛ_Ф_" localSheetId="6">#REF!</definedName>
    <definedName name="АЛ_Ф_" localSheetId="7">#REF!</definedName>
    <definedName name="АЛ_Ф_" localSheetId="8">#REF!</definedName>
    <definedName name="АЛ_Ф_" localSheetId="9">#REF!</definedName>
    <definedName name="АЛ_Ф_" localSheetId="10">#REF!</definedName>
    <definedName name="АЛ_Ф_">#REF!</definedName>
    <definedName name="АЛ_Ф_ЗФА" localSheetId="6">#REF!</definedName>
    <definedName name="АЛ_Ф_ЗФА" localSheetId="7">#REF!</definedName>
    <definedName name="АЛ_Ф_ЗФА" localSheetId="8">#REF!</definedName>
    <definedName name="АЛ_Ф_ЗФА" localSheetId="9">#REF!</definedName>
    <definedName name="АЛ_Ф_ЗФА" localSheetId="10">#REF!</definedName>
    <definedName name="АЛ_Ф_ЗФА">#REF!</definedName>
    <definedName name="АЛ_Ф_Т" localSheetId="6">#REF!</definedName>
    <definedName name="АЛ_Ф_Т" localSheetId="7">#REF!</definedName>
    <definedName name="АЛ_Ф_Т" localSheetId="8">#REF!</definedName>
    <definedName name="АЛ_Ф_Т" localSheetId="9">#REF!</definedName>
    <definedName name="АЛ_Ф_Т" localSheetId="10">#REF!</definedName>
    <definedName name="АЛ_Ф_Т">#REF!</definedName>
    <definedName name="Алмаз2">[29]Дебиторка!$J$7</definedName>
    <definedName name="АЛЮМ_АВЧ" localSheetId="6">#REF!</definedName>
    <definedName name="АЛЮМ_АВЧ" localSheetId="7">#REF!</definedName>
    <definedName name="АЛЮМ_АВЧ" localSheetId="8">#REF!</definedName>
    <definedName name="АЛЮМ_АВЧ" localSheetId="9">#REF!</definedName>
    <definedName name="АЛЮМ_АВЧ" localSheetId="10">#REF!</definedName>
    <definedName name="АЛЮМ_АВЧ">#REF!</definedName>
    <definedName name="АЛЮМ_АТЧ" localSheetId="6">#REF!</definedName>
    <definedName name="АЛЮМ_АТЧ" localSheetId="7">#REF!</definedName>
    <definedName name="АЛЮМ_АТЧ" localSheetId="8">#REF!</definedName>
    <definedName name="АЛЮМ_АТЧ" localSheetId="9">#REF!</definedName>
    <definedName name="АЛЮМ_АТЧ" localSheetId="10">#REF!</definedName>
    <definedName name="АЛЮМ_АТЧ">#REF!</definedName>
    <definedName name="АН_Б" localSheetId="6">#REF!</definedName>
    <definedName name="АН_Б" localSheetId="7">#REF!</definedName>
    <definedName name="АН_Б" localSheetId="8">#REF!</definedName>
    <definedName name="АН_Б" localSheetId="9">#REF!</definedName>
    <definedName name="АН_Б" localSheetId="10">#REF!</definedName>
    <definedName name="АН_Б">#REF!</definedName>
    <definedName name="АН_Б_ТОЛ" localSheetId="6">[28]Калькуляции!#REF!</definedName>
    <definedName name="АН_Б_ТОЛ" localSheetId="7">[28]Калькуляции!#REF!</definedName>
    <definedName name="АН_Б_ТОЛ" localSheetId="8">[28]Калькуляции!#REF!</definedName>
    <definedName name="АН_Б_ТОЛ" localSheetId="9">[28]Калькуляции!#REF!</definedName>
    <definedName name="АН_Б_ТОЛ" localSheetId="10">[28]Калькуляции!#REF!</definedName>
    <definedName name="АН_Б_ТОЛ">[28]Калькуляции!#REF!</definedName>
    <definedName name="АН_М" localSheetId="6">#REF!</definedName>
    <definedName name="АН_М" localSheetId="7">#REF!</definedName>
    <definedName name="АН_М" localSheetId="8">#REF!</definedName>
    <definedName name="АН_М" localSheetId="9">#REF!</definedName>
    <definedName name="АН_М" localSheetId="10">#REF!</definedName>
    <definedName name="АН_М">#REF!</definedName>
    <definedName name="АН_М_" localSheetId="6">#REF!</definedName>
    <definedName name="АН_М_" localSheetId="7">#REF!</definedName>
    <definedName name="АН_М_" localSheetId="8">#REF!</definedName>
    <definedName name="АН_М_" localSheetId="9">#REF!</definedName>
    <definedName name="АН_М_" localSheetId="10">#REF!</definedName>
    <definedName name="АН_М_">#REF!</definedName>
    <definedName name="АН_М_К" localSheetId="6">[28]Калькуляции!#REF!</definedName>
    <definedName name="АН_М_К" localSheetId="7">[28]Калькуляции!#REF!</definedName>
    <definedName name="АН_М_К" localSheetId="8">[28]Калькуляции!#REF!</definedName>
    <definedName name="АН_М_К" localSheetId="9">[28]Калькуляции!#REF!</definedName>
    <definedName name="АН_М_К" localSheetId="10">[28]Калькуляции!#REF!</definedName>
    <definedName name="АН_М_К">[28]Калькуляции!#REF!</definedName>
    <definedName name="АН_М_П" localSheetId="6">[28]Калькуляции!#REF!</definedName>
    <definedName name="АН_М_П" localSheetId="7">[28]Калькуляции!#REF!</definedName>
    <definedName name="АН_М_П" localSheetId="8">[28]Калькуляции!#REF!</definedName>
    <definedName name="АН_М_П" localSheetId="9">[28]Калькуляции!#REF!</definedName>
    <definedName name="АН_М_П" localSheetId="10">[28]Калькуляции!#REF!</definedName>
    <definedName name="АН_М_П">[28]Калькуляции!#REF!</definedName>
    <definedName name="АН_М_ПК" localSheetId="6">[28]Калькуляции!#REF!</definedName>
    <definedName name="АН_М_ПК" localSheetId="7">[28]Калькуляции!#REF!</definedName>
    <definedName name="АН_М_ПК" localSheetId="8">[28]Калькуляции!#REF!</definedName>
    <definedName name="АН_М_ПК" localSheetId="9">[28]Калькуляции!#REF!</definedName>
    <definedName name="АН_М_ПК" localSheetId="10">[28]Калькуляции!#REF!</definedName>
    <definedName name="АН_М_ПК">[28]Калькуляции!#REF!</definedName>
    <definedName name="АН_М_ПРОСТ" localSheetId="6">[28]Калькуляции!#REF!</definedName>
    <definedName name="АН_М_ПРОСТ" localSheetId="7">[28]Калькуляции!#REF!</definedName>
    <definedName name="АН_М_ПРОСТ" localSheetId="8">[28]Калькуляции!#REF!</definedName>
    <definedName name="АН_М_ПРОСТ" localSheetId="9">[28]Калькуляции!#REF!</definedName>
    <definedName name="АН_М_ПРОСТ" localSheetId="10">[28]Калькуляции!#REF!</definedName>
    <definedName name="АН_М_ПРОСТ">[28]Калькуляции!#REF!</definedName>
    <definedName name="АН_С" localSheetId="6">#REF!</definedName>
    <definedName name="АН_С" localSheetId="7">#REF!</definedName>
    <definedName name="АН_С" localSheetId="8">#REF!</definedName>
    <definedName name="АН_С" localSheetId="9">#REF!</definedName>
    <definedName name="АН_С" localSheetId="10">#REF!</definedName>
    <definedName name="АН_С">#REF!</definedName>
    <definedName name="АПР_РУБ" localSheetId="6">#REF!</definedName>
    <definedName name="АПР_РУБ" localSheetId="7">#REF!</definedName>
    <definedName name="АПР_РУБ" localSheetId="8">#REF!</definedName>
    <definedName name="АПР_РУБ" localSheetId="9">#REF!</definedName>
    <definedName name="АПР_РУБ" localSheetId="10">#REF!</definedName>
    <definedName name="АПР_РУБ">#REF!</definedName>
    <definedName name="АПР_ТОН" localSheetId="6">#REF!</definedName>
    <definedName name="АПР_ТОН" localSheetId="7">#REF!</definedName>
    <definedName name="АПР_ТОН" localSheetId="8">#REF!</definedName>
    <definedName name="АПР_ТОН" localSheetId="9">#REF!</definedName>
    <definedName name="АПР_ТОН" localSheetId="10">#REF!</definedName>
    <definedName name="АПР_ТОН">#REF!</definedName>
    <definedName name="апрель" localSheetId="6">#REF!</definedName>
    <definedName name="апрель" localSheetId="7">#REF!</definedName>
    <definedName name="апрель" localSheetId="8">#REF!</definedName>
    <definedName name="апрель" localSheetId="9">#REF!</definedName>
    <definedName name="апрель" localSheetId="10">#REF!</definedName>
    <definedName name="апрель">#REF!</definedName>
    <definedName name="аренда_ваг">'[30]цены цехов'!$D$30</definedName>
    <definedName name="АТЧ_ЦЕХА" localSheetId="6">[28]Калькуляции!#REF!</definedName>
    <definedName name="АТЧ_ЦЕХА" localSheetId="7">[28]Калькуляции!#REF!</definedName>
    <definedName name="АТЧ_ЦЕХА" localSheetId="8">[28]Калькуляции!#REF!</definedName>
    <definedName name="АТЧ_ЦЕХА" localSheetId="9">[28]Калькуляции!#REF!</definedName>
    <definedName name="АТЧ_ЦЕХА" localSheetId="10">[28]Калькуляции!#REF!</definedName>
    <definedName name="АТЧ_ЦЕХА">[28]Калькуляции!#REF!</definedName>
    <definedName name="АТЧНЗ_АМ" localSheetId="6">#REF!</definedName>
    <definedName name="АТЧНЗ_АМ" localSheetId="7">#REF!</definedName>
    <definedName name="АТЧНЗ_АМ" localSheetId="8">#REF!</definedName>
    <definedName name="АТЧНЗ_АМ" localSheetId="9">#REF!</definedName>
    <definedName name="АТЧНЗ_АМ" localSheetId="10">#REF!</definedName>
    <definedName name="АТЧНЗ_АМ">#REF!</definedName>
    <definedName name="АТЧНЗ_ГЛ" localSheetId="6">#REF!</definedName>
    <definedName name="АТЧНЗ_ГЛ" localSheetId="7">#REF!</definedName>
    <definedName name="АТЧНЗ_ГЛ" localSheetId="8">#REF!</definedName>
    <definedName name="АТЧНЗ_ГЛ" localSheetId="9">#REF!</definedName>
    <definedName name="АТЧНЗ_ГЛ" localSheetId="10">#REF!</definedName>
    <definedName name="АТЧНЗ_ГЛ">#REF!</definedName>
    <definedName name="АТЧНЗ_КР" localSheetId="6">#REF!</definedName>
    <definedName name="АТЧНЗ_КР" localSheetId="7">#REF!</definedName>
    <definedName name="АТЧНЗ_КР" localSheetId="8">#REF!</definedName>
    <definedName name="АТЧНЗ_КР" localSheetId="9">#REF!</definedName>
    <definedName name="АТЧНЗ_КР" localSheetId="10">#REF!</definedName>
    <definedName name="АТЧНЗ_КР">#REF!</definedName>
    <definedName name="АТЧНЗ_ЭЛ" localSheetId="6">#REF!</definedName>
    <definedName name="АТЧНЗ_ЭЛ" localSheetId="7">#REF!</definedName>
    <definedName name="АТЧНЗ_ЭЛ" localSheetId="8">#REF!</definedName>
    <definedName name="АТЧНЗ_ЭЛ" localSheetId="9">#REF!</definedName>
    <definedName name="АТЧНЗ_ЭЛ" localSheetId="10">#REF!</definedName>
    <definedName name="АТЧНЗ_ЭЛ">#REF!</definedName>
    <definedName name="б" localSheetId="6">'5 анализ экон эффект 25'!б</definedName>
    <definedName name="б" localSheetId="7">'5 анализ экон эффект 26'!б</definedName>
    <definedName name="б" localSheetId="8">'5 анализ экон эффект 27'!б</definedName>
    <definedName name="б" localSheetId="9">'5 анализ экон эффект 28'!б</definedName>
    <definedName name="б" localSheetId="10">'5 анализ экон эффект 29'!б</definedName>
    <definedName name="б">[0]!б</definedName>
    <definedName name="б1" localSheetId="6">#REF!</definedName>
    <definedName name="б1" localSheetId="7">#REF!</definedName>
    <definedName name="б1" localSheetId="8">#REF!</definedName>
    <definedName name="б1" localSheetId="9">#REF!</definedName>
    <definedName name="б1" localSheetId="10">#REF!</definedName>
    <definedName name="б1">#REF!</definedName>
    <definedName name="_xlnm.Database" localSheetId="6">#REF!</definedName>
    <definedName name="_xlnm.Database" localSheetId="7">#REF!</definedName>
    <definedName name="_xlnm.Database" localSheetId="8">#REF!</definedName>
    <definedName name="_xlnm.Database" localSheetId="9">#REF!</definedName>
    <definedName name="_xlnm.Database" localSheetId="10">#REF!</definedName>
    <definedName name="_xlnm.Database">#REF!</definedName>
    <definedName name="БазовыйПериод">[31]Заголовок!$B$4</definedName>
    <definedName name="БАР" localSheetId="6">#REF!</definedName>
    <definedName name="БАР" localSheetId="7">#REF!</definedName>
    <definedName name="БАР" localSheetId="8">#REF!</definedName>
    <definedName name="БАР" localSheetId="9">#REF!</definedName>
    <definedName name="БАР" localSheetId="10">#REF!</definedName>
    <definedName name="БАР">#REF!</definedName>
    <definedName name="БАР_" localSheetId="6">#REF!</definedName>
    <definedName name="БАР_" localSheetId="7">#REF!</definedName>
    <definedName name="БАР_" localSheetId="8">#REF!</definedName>
    <definedName name="БАР_" localSheetId="9">#REF!</definedName>
    <definedName name="БАР_" localSheetId="10">#REF!</definedName>
    <definedName name="БАР_">#REF!</definedName>
    <definedName name="бб" localSheetId="6">'5 анализ экон эффект 25'!бб</definedName>
    <definedName name="бб" localSheetId="7">'5 анализ экон эффект 26'!бб</definedName>
    <definedName name="бб" localSheetId="8">'5 анализ экон эффект 27'!бб</definedName>
    <definedName name="бб" localSheetId="9">'5 анализ экон эффект 28'!бб</definedName>
    <definedName name="бб" localSheetId="10">'5 анализ экон эффект 29'!бб</definedName>
    <definedName name="бб">[0]!бб</definedName>
    <definedName name="ббббб" localSheetId="6">'5 анализ экон эффект 25'!ббббб</definedName>
    <definedName name="ббббб" localSheetId="7">'5 анализ экон эффект 26'!ббббб</definedName>
    <definedName name="ббббб" localSheetId="8">'5 анализ экон эффект 27'!ббббб</definedName>
    <definedName name="ббббб" localSheetId="9">'5 анализ экон эффект 28'!ббббб</definedName>
    <definedName name="ббббб" localSheetId="10">'5 анализ экон эффект 29'!ббббб</definedName>
    <definedName name="ббббб">[0]!ббббб</definedName>
    <definedName name="бл" localSheetId="6">#REF!</definedName>
    <definedName name="бл" localSheetId="7">#REF!</definedName>
    <definedName name="бл" localSheetId="8">#REF!</definedName>
    <definedName name="бл" localSheetId="9">#REF!</definedName>
    <definedName name="бл" localSheetId="10">#REF!</definedName>
    <definedName name="бл">#REF!</definedName>
    <definedName name="Блок" localSheetId="6">#REF!</definedName>
    <definedName name="Блок" localSheetId="7">#REF!</definedName>
    <definedName name="Блок" localSheetId="8">#REF!</definedName>
    <definedName name="Блок" localSheetId="9">#REF!</definedName>
    <definedName name="Блок" localSheetId="10">#REF!</definedName>
    <definedName name="Блок">#REF!</definedName>
    <definedName name="Бородино2">[29]Дебиторка!$J$9</definedName>
    <definedName name="Браво2">[29]Дебиторка!$J$10</definedName>
    <definedName name="БС">[32]Справочники!$A$4:$A$6</definedName>
    <definedName name="в" localSheetId="6">'5 анализ экон эффект 25'!в</definedName>
    <definedName name="в" localSheetId="7">'5 анализ экон эффект 26'!в</definedName>
    <definedName name="в" localSheetId="8">'5 анализ экон эффект 27'!в</definedName>
    <definedName name="в" localSheetId="9">'5 анализ экон эффект 28'!в</definedName>
    <definedName name="в" localSheetId="10">'5 анализ экон эффект 29'!в</definedName>
    <definedName name="в">[0]!в</definedName>
    <definedName name="В_В" localSheetId="6">#REF!</definedName>
    <definedName name="В_В" localSheetId="7">#REF!</definedName>
    <definedName name="В_В" localSheetId="8">#REF!</definedName>
    <definedName name="В_В" localSheetId="9">#REF!</definedName>
    <definedName name="В_В" localSheetId="10">#REF!</definedName>
    <definedName name="В_В">#REF!</definedName>
    <definedName name="В_ДП" localSheetId="6">[28]Калькуляции!#REF!</definedName>
    <definedName name="В_ДП" localSheetId="7">[28]Калькуляции!#REF!</definedName>
    <definedName name="В_ДП" localSheetId="8">[28]Калькуляции!#REF!</definedName>
    <definedName name="В_ДП" localSheetId="9">[28]Калькуляции!#REF!</definedName>
    <definedName name="В_ДП" localSheetId="10">[28]Калькуляции!#REF!</definedName>
    <definedName name="В_ДП">[28]Калькуляции!#REF!</definedName>
    <definedName name="В_Т" localSheetId="6">#REF!</definedName>
    <definedName name="В_Т" localSheetId="7">#REF!</definedName>
    <definedName name="В_Т" localSheetId="8">#REF!</definedName>
    <definedName name="В_Т" localSheetId="9">#REF!</definedName>
    <definedName name="В_Т" localSheetId="10">#REF!</definedName>
    <definedName name="В_Т">#REF!</definedName>
    <definedName name="В_Т_А" localSheetId="6">[28]Калькуляции!#REF!</definedName>
    <definedName name="В_Т_А" localSheetId="7">[28]Калькуляции!#REF!</definedName>
    <definedName name="В_Т_А" localSheetId="8">[28]Калькуляции!#REF!</definedName>
    <definedName name="В_Т_А" localSheetId="9">[28]Калькуляции!#REF!</definedName>
    <definedName name="В_Т_А" localSheetId="10">[28]Калькуляции!#REF!</definedName>
    <definedName name="В_Т_А">[28]Калькуляции!#REF!</definedName>
    <definedName name="В_Т_ВС" localSheetId="6">[28]Калькуляции!#REF!</definedName>
    <definedName name="В_Т_ВС" localSheetId="7">[28]Калькуляции!#REF!</definedName>
    <definedName name="В_Т_ВС" localSheetId="8">[28]Калькуляции!#REF!</definedName>
    <definedName name="В_Т_ВС" localSheetId="9">[28]Калькуляции!#REF!</definedName>
    <definedName name="В_Т_ВС" localSheetId="10">[28]Калькуляции!#REF!</definedName>
    <definedName name="В_Т_ВС">[28]Калькуляции!#REF!</definedName>
    <definedName name="В_Т_К" localSheetId="6">[28]Калькуляции!#REF!</definedName>
    <definedName name="В_Т_К" localSheetId="7">[28]Калькуляции!#REF!</definedName>
    <definedName name="В_Т_К" localSheetId="8">[28]Калькуляции!#REF!</definedName>
    <definedName name="В_Т_К" localSheetId="9">[28]Калькуляции!#REF!</definedName>
    <definedName name="В_Т_К" localSheetId="10">[28]Калькуляции!#REF!</definedName>
    <definedName name="В_Т_К">[28]Калькуляции!#REF!</definedName>
    <definedName name="В_Т_П" localSheetId="6">[28]Калькуляции!#REF!</definedName>
    <definedName name="В_Т_П" localSheetId="7">[28]Калькуляции!#REF!</definedName>
    <definedName name="В_Т_П" localSheetId="8">[28]Калькуляции!#REF!</definedName>
    <definedName name="В_Т_П" localSheetId="9">[28]Калькуляции!#REF!</definedName>
    <definedName name="В_Т_П" localSheetId="10">[28]Калькуляции!#REF!</definedName>
    <definedName name="В_Т_П">[28]Калькуляции!#REF!</definedName>
    <definedName name="В_Т_ПК" localSheetId="6">[28]Калькуляции!#REF!</definedName>
    <definedName name="В_Т_ПК" localSheetId="7">[28]Калькуляции!#REF!</definedName>
    <definedName name="В_Т_ПК" localSheetId="8">[28]Калькуляции!#REF!</definedName>
    <definedName name="В_Т_ПК" localSheetId="9">[28]Калькуляции!#REF!</definedName>
    <definedName name="В_Т_ПК" localSheetId="10">[28]Калькуляции!#REF!</definedName>
    <definedName name="В_Т_ПК">[28]Калькуляции!#REF!</definedName>
    <definedName name="В_Э" localSheetId="6">#REF!</definedName>
    <definedName name="В_Э" localSheetId="7">#REF!</definedName>
    <definedName name="В_Э" localSheetId="8">#REF!</definedName>
    <definedName name="В_Э" localSheetId="9">#REF!</definedName>
    <definedName name="В_Э" localSheetId="10">#REF!</definedName>
    <definedName name="В_Э">#REF!</definedName>
    <definedName name="в23ё" localSheetId="6">'5 анализ экон эффект 25'!в23ё</definedName>
    <definedName name="в23ё" localSheetId="7">'5 анализ экон эффект 26'!в23ё</definedName>
    <definedName name="в23ё" localSheetId="8">'5 анализ экон эффект 27'!в23ё</definedName>
    <definedName name="в23ё" localSheetId="9">'5 анализ экон эффект 28'!в23ё</definedName>
    <definedName name="в23ё" localSheetId="10">'5 анализ экон эффект 29'!в23ё</definedName>
    <definedName name="в23ё">[0]!в23ё</definedName>
    <definedName name="В5">[33]БДДС_нов!$C$1:$H$501</definedName>
    <definedName name="ВАЛОВЫЙ" localSheetId="6">#REF!</definedName>
    <definedName name="ВАЛОВЫЙ" localSheetId="7">#REF!</definedName>
    <definedName name="ВАЛОВЫЙ" localSheetId="8">#REF!</definedName>
    <definedName name="ВАЛОВЫЙ" localSheetId="9">#REF!</definedName>
    <definedName name="ВАЛОВЫЙ" localSheetId="10">#REF!</definedName>
    <definedName name="ВАЛОВЫЙ">#REF!</definedName>
    <definedName name="вариант">'[34]ПФВ-0.6'!$D$71:$E$71</definedName>
    <definedName name="вв" localSheetId="6">'5 анализ экон эффект 25'!вв</definedName>
    <definedName name="вв" localSheetId="7">'5 анализ экон эффект 26'!вв</definedName>
    <definedName name="вв" localSheetId="8">'5 анализ экон эффект 27'!вв</definedName>
    <definedName name="вв" localSheetId="9">'5 анализ экон эффект 28'!вв</definedName>
    <definedName name="вв" localSheetId="10">'5 анализ экон эффект 29'!вв</definedName>
    <definedName name="вв">[0]!вв</definedName>
    <definedName name="ВВВВ" localSheetId="6">#REF!</definedName>
    <definedName name="ВВВВ" localSheetId="7">#REF!</definedName>
    <definedName name="ВВВВ" localSheetId="8">#REF!</definedName>
    <definedName name="ВВВВ" localSheetId="9">#REF!</definedName>
    <definedName name="ВВВВ" localSheetId="10">#REF!</definedName>
    <definedName name="ВВВВ">#REF!</definedName>
    <definedName name="Вена2">[29]Дебиторка!$J$11</definedName>
    <definedName name="вид" localSheetId="6">[35]Лист1!#REF!</definedName>
    <definedName name="вид" localSheetId="7">[35]Лист1!#REF!</definedName>
    <definedName name="вид" localSheetId="8">[35]Лист1!#REF!</definedName>
    <definedName name="вид" localSheetId="9">[35]Лист1!#REF!</definedName>
    <definedName name="вид" localSheetId="10">[35]Лист1!#REF!</definedName>
    <definedName name="вид">[35]Лист1!#REF!</definedName>
    <definedName name="ВН" localSheetId="6">#REF!</definedName>
    <definedName name="ВН" localSheetId="7">#REF!</definedName>
    <definedName name="ВН" localSheetId="8">#REF!</definedName>
    <definedName name="ВН" localSheetId="9">#REF!</definedName>
    <definedName name="ВН" localSheetId="10">#REF!</definedName>
    <definedName name="ВН">#REF!</definedName>
    <definedName name="ВН_3003_ДП" localSheetId="6">#REF!</definedName>
    <definedName name="ВН_3003_ДП" localSheetId="7">#REF!</definedName>
    <definedName name="ВН_3003_ДП" localSheetId="8">#REF!</definedName>
    <definedName name="ВН_3003_ДП" localSheetId="9">#REF!</definedName>
    <definedName name="ВН_3003_ДП" localSheetId="10">#REF!</definedName>
    <definedName name="ВН_3003_ДП">#REF!</definedName>
    <definedName name="ВН_3103_ЭКС" localSheetId="6">[28]Калькуляции!#REF!</definedName>
    <definedName name="ВН_3103_ЭКС" localSheetId="7">[28]Калькуляции!#REF!</definedName>
    <definedName name="ВН_3103_ЭКС" localSheetId="8">[28]Калькуляции!#REF!</definedName>
    <definedName name="ВН_3103_ЭКС" localSheetId="9">[28]Калькуляции!#REF!</definedName>
    <definedName name="ВН_3103_ЭКС" localSheetId="10">[28]Калькуляции!#REF!</definedName>
    <definedName name="ВН_3103_ЭКС">[28]Калькуляции!#REF!</definedName>
    <definedName name="ВН_6063_ЭКС" localSheetId="6">[28]Калькуляции!#REF!</definedName>
    <definedName name="ВН_6063_ЭКС" localSheetId="7">[28]Калькуляции!#REF!</definedName>
    <definedName name="ВН_6063_ЭКС" localSheetId="8">[28]Калькуляции!#REF!</definedName>
    <definedName name="ВН_6063_ЭКС" localSheetId="9">[28]Калькуляции!#REF!</definedName>
    <definedName name="ВН_6063_ЭКС" localSheetId="10">[28]Калькуляции!#REF!</definedName>
    <definedName name="ВН_6063_ЭКС">[28]Калькуляции!#REF!</definedName>
    <definedName name="ВН_АВЧ_ВН" localSheetId="6">#REF!</definedName>
    <definedName name="ВН_АВЧ_ВН" localSheetId="7">#REF!</definedName>
    <definedName name="ВН_АВЧ_ВН" localSheetId="8">#REF!</definedName>
    <definedName name="ВН_АВЧ_ВН" localSheetId="9">#REF!</definedName>
    <definedName name="ВН_АВЧ_ВН" localSheetId="10">#REF!</definedName>
    <definedName name="ВН_АВЧ_ВН">#REF!</definedName>
    <definedName name="ВН_АВЧ_ДП" localSheetId="6">[28]Калькуляции!#REF!</definedName>
    <definedName name="ВН_АВЧ_ДП" localSheetId="7">[28]Калькуляции!#REF!</definedName>
    <definedName name="ВН_АВЧ_ДП" localSheetId="8">[28]Калькуляции!#REF!</definedName>
    <definedName name="ВН_АВЧ_ДП" localSheetId="9">[28]Калькуляции!#REF!</definedName>
    <definedName name="ВН_АВЧ_ДП" localSheetId="10">[28]Калькуляции!#REF!</definedName>
    <definedName name="ВН_АВЧ_ДП">[28]Калькуляции!#REF!</definedName>
    <definedName name="ВН_АВЧ_ТОЛ" localSheetId="6">#REF!</definedName>
    <definedName name="ВН_АВЧ_ТОЛ" localSheetId="7">#REF!</definedName>
    <definedName name="ВН_АВЧ_ТОЛ" localSheetId="8">#REF!</definedName>
    <definedName name="ВН_АВЧ_ТОЛ" localSheetId="9">#REF!</definedName>
    <definedName name="ВН_АВЧ_ТОЛ" localSheetId="10">#REF!</definedName>
    <definedName name="ВН_АВЧ_ТОЛ">#REF!</definedName>
    <definedName name="ВН_АВЧ_ЭКС" localSheetId="6">#REF!</definedName>
    <definedName name="ВН_АВЧ_ЭКС" localSheetId="7">#REF!</definedName>
    <definedName name="ВН_АВЧ_ЭКС" localSheetId="8">#REF!</definedName>
    <definedName name="ВН_АВЧ_ЭКС" localSheetId="9">#REF!</definedName>
    <definedName name="ВН_АВЧ_ЭКС" localSheetId="10">#REF!</definedName>
    <definedName name="ВН_АВЧ_ЭКС">#REF!</definedName>
    <definedName name="ВН_АТЧ_ВН" localSheetId="6">#REF!</definedName>
    <definedName name="ВН_АТЧ_ВН" localSheetId="7">#REF!</definedName>
    <definedName name="ВН_АТЧ_ВН" localSheetId="8">#REF!</definedName>
    <definedName name="ВН_АТЧ_ВН" localSheetId="9">#REF!</definedName>
    <definedName name="ВН_АТЧ_ВН" localSheetId="10">#REF!</definedName>
    <definedName name="ВН_АТЧ_ВН">#REF!</definedName>
    <definedName name="ВН_АТЧ_ДП" localSheetId="6">[28]Калькуляции!#REF!</definedName>
    <definedName name="ВН_АТЧ_ДП" localSheetId="7">[28]Калькуляции!#REF!</definedName>
    <definedName name="ВН_АТЧ_ДП" localSheetId="8">[28]Калькуляции!#REF!</definedName>
    <definedName name="ВН_АТЧ_ДП" localSheetId="9">[28]Калькуляции!#REF!</definedName>
    <definedName name="ВН_АТЧ_ДП" localSheetId="10">[28]Калькуляции!#REF!</definedName>
    <definedName name="ВН_АТЧ_ДП">[28]Калькуляции!#REF!</definedName>
    <definedName name="ВН_АТЧ_ТОЛ" localSheetId="6">#REF!</definedName>
    <definedName name="ВН_АТЧ_ТОЛ" localSheetId="7">#REF!</definedName>
    <definedName name="ВН_АТЧ_ТОЛ" localSheetId="8">#REF!</definedName>
    <definedName name="ВН_АТЧ_ТОЛ" localSheetId="9">#REF!</definedName>
    <definedName name="ВН_АТЧ_ТОЛ" localSheetId="10">#REF!</definedName>
    <definedName name="ВН_АТЧ_ТОЛ">#REF!</definedName>
    <definedName name="ВН_АТЧ_ТОЛ_А" localSheetId="6">[28]Калькуляции!#REF!</definedName>
    <definedName name="ВН_АТЧ_ТОЛ_А" localSheetId="7">[28]Калькуляции!#REF!</definedName>
    <definedName name="ВН_АТЧ_ТОЛ_А" localSheetId="8">[28]Калькуляции!#REF!</definedName>
    <definedName name="ВН_АТЧ_ТОЛ_А" localSheetId="9">[28]Калькуляции!#REF!</definedName>
    <definedName name="ВН_АТЧ_ТОЛ_А" localSheetId="10">[28]Калькуляции!#REF!</definedName>
    <definedName name="ВН_АТЧ_ТОЛ_А">[28]Калькуляции!#REF!</definedName>
    <definedName name="ВН_АТЧ_ТОЛ_П" localSheetId="6">[28]Калькуляции!#REF!</definedName>
    <definedName name="ВН_АТЧ_ТОЛ_П" localSheetId="7">[28]Калькуляции!#REF!</definedName>
    <definedName name="ВН_АТЧ_ТОЛ_П" localSheetId="8">[28]Калькуляции!#REF!</definedName>
    <definedName name="ВН_АТЧ_ТОЛ_П" localSheetId="9">[28]Калькуляции!#REF!</definedName>
    <definedName name="ВН_АТЧ_ТОЛ_П" localSheetId="10">[28]Калькуляции!#REF!</definedName>
    <definedName name="ВН_АТЧ_ТОЛ_П">[28]Калькуляции!#REF!</definedName>
    <definedName name="ВН_АТЧ_ТОЛ_ПК" localSheetId="6">[28]Калькуляции!#REF!</definedName>
    <definedName name="ВН_АТЧ_ТОЛ_ПК" localSheetId="7">[28]Калькуляции!#REF!</definedName>
    <definedName name="ВН_АТЧ_ТОЛ_ПК" localSheetId="8">[28]Калькуляции!#REF!</definedName>
    <definedName name="ВН_АТЧ_ТОЛ_ПК" localSheetId="9">[28]Калькуляции!#REF!</definedName>
    <definedName name="ВН_АТЧ_ТОЛ_ПК" localSheetId="10">[28]Калькуляции!#REF!</definedName>
    <definedName name="ВН_АТЧ_ТОЛ_ПК">[28]Калькуляции!#REF!</definedName>
    <definedName name="ВН_АТЧ_ЭКС" localSheetId="6">#REF!</definedName>
    <definedName name="ВН_АТЧ_ЭКС" localSheetId="7">#REF!</definedName>
    <definedName name="ВН_АТЧ_ЭКС" localSheetId="8">#REF!</definedName>
    <definedName name="ВН_АТЧ_ЭКС" localSheetId="9">#REF!</definedName>
    <definedName name="ВН_АТЧ_ЭКС" localSheetId="10">#REF!</definedName>
    <definedName name="ВН_АТЧ_ЭКС">#REF!</definedName>
    <definedName name="ВН_Р" localSheetId="6">#REF!</definedName>
    <definedName name="ВН_Р" localSheetId="7">#REF!</definedName>
    <definedName name="ВН_Р" localSheetId="8">#REF!</definedName>
    <definedName name="ВН_Р" localSheetId="9">#REF!</definedName>
    <definedName name="ВН_Р" localSheetId="10">#REF!</definedName>
    <definedName name="ВН_Р">#REF!</definedName>
    <definedName name="ВН_С_ВН" localSheetId="6">#REF!</definedName>
    <definedName name="ВН_С_ВН" localSheetId="7">#REF!</definedName>
    <definedName name="ВН_С_ВН" localSheetId="8">#REF!</definedName>
    <definedName name="ВН_С_ВН" localSheetId="9">#REF!</definedName>
    <definedName name="ВН_С_ВН" localSheetId="10">#REF!</definedName>
    <definedName name="ВН_С_ВН">#REF!</definedName>
    <definedName name="ВН_С_ДП" localSheetId="6">[28]Калькуляции!#REF!</definedName>
    <definedName name="ВН_С_ДП" localSheetId="7">[28]Калькуляции!#REF!</definedName>
    <definedName name="ВН_С_ДП" localSheetId="8">[28]Калькуляции!#REF!</definedName>
    <definedName name="ВН_С_ДП" localSheetId="9">[28]Калькуляции!#REF!</definedName>
    <definedName name="ВН_С_ДП" localSheetId="10">[28]Калькуляции!#REF!</definedName>
    <definedName name="ВН_С_ДП">[28]Калькуляции!#REF!</definedName>
    <definedName name="ВН_С_ТОЛ" localSheetId="6">#REF!</definedName>
    <definedName name="ВН_С_ТОЛ" localSheetId="7">#REF!</definedName>
    <definedName name="ВН_С_ТОЛ" localSheetId="8">#REF!</definedName>
    <definedName name="ВН_С_ТОЛ" localSheetId="9">#REF!</definedName>
    <definedName name="ВН_С_ТОЛ" localSheetId="10">#REF!</definedName>
    <definedName name="ВН_С_ТОЛ">#REF!</definedName>
    <definedName name="ВН_С_ЭКС" localSheetId="6">#REF!</definedName>
    <definedName name="ВН_С_ЭКС" localSheetId="7">#REF!</definedName>
    <definedName name="ВН_С_ЭКС" localSheetId="8">#REF!</definedName>
    <definedName name="ВН_С_ЭКС" localSheetId="9">#REF!</definedName>
    <definedName name="ВН_С_ЭКС" localSheetId="10">#REF!</definedName>
    <definedName name="ВН_С_ЭКС">#REF!</definedName>
    <definedName name="ВН_Т" localSheetId="6">#REF!</definedName>
    <definedName name="ВН_Т" localSheetId="7">#REF!</definedName>
    <definedName name="ВН_Т" localSheetId="8">#REF!</definedName>
    <definedName name="ВН_Т" localSheetId="9">#REF!</definedName>
    <definedName name="ВН_Т" localSheetId="10">#REF!</definedName>
    <definedName name="ВН_Т">#REF!</definedName>
    <definedName name="ВНИТ" localSheetId="6">#REF!</definedName>
    <definedName name="ВНИТ" localSheetId="7">#REF!</definedName>
    <definedName name="ВНИТ" localSheetId="8">#REF!</definedName>
    <definedName name="ВНИТ" localSheetId="9">#REF!</definedName>
    <definedName name="ВНИТ" localSheetId="10">#REF!</definedName>
    <definedName name="ВНИТ">#REF!</definedName>
    <definedName name="ВОД_ОБ" localSheetId="6">#REF!</definedName>
    <definedName name="ВОД_ОБ" localSheetId="7">#REF!</definedName>
    <definedName name="ВОД_ОБ" localSheetId="8">#REF!</definedName>
    <definedName name="ВОД_ОБ" localSheetId="9">#REF!</definedName>
    <definedName name="ВОД_ОБ" localSheetId="10">#REF!</definedName>
    <definedName name="ВОД_ОБ">#REF!</definedName>
    <definedName name="ВОД_Т" localSheetId="6">#REF!</definedName>
    <definedName name="ВОД_Т" localSheetId="7">#REF!</definedName>
    <definedName name="ВОД_Т" localSheetId="8">#REF!</definedName>
    <definedName name="ВОД_Т" localSheetId="9">#REF!</definedName>
    <definedName name="ВОД_Т" localSheetId="10">#REF!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 localSheetId="6">#REF!</definedName>
    <definedName name="ВОЗ" localSheetId="7">#REF!</definedName>
    <definedName name="ВОЗ" localSheetId="8">#REF!</definedName>
    <definedName name="ВОЗ" localSheetId="9">#REF!</definedName>
    <definedName name="ВОЗ" localSheetId="10">#REF!</definedName>
    <definedName name="ВОЗ">#REF!</definedName>
    <definedName name="Волгоградэнерго" localSheetId="6">#REF!</definedName>
    <definedName name="Волгоградэнерго" localSheetId="7">#REF!</definedName>
    <definedName name="Волгоградэнерго" localSheetId="8">#REF!</definedName>
    <definedName name="Волгоградэнерго" localSheetId="9">#REF!</definedName>
    <definedName name="Волгоградэнерго" localSheetId="10">#REF!</definedName>
    <definedName name="Волгоградэнерго">#REF!</definedName>
    <definedName name="ВСП" localSheetId="6">#REF!</definedName>
    <definedName name="ВСП" localSheetId="7">#REF!</definedName>
    <definedName name="ВСП" localSheetId="8">#REF!</definedName>
    <definedName name="ВСП" localSheetId="9">#REF!</definedName>
    <definedName name="ВСП" localSheetId="10">#REF!</definedName>
    <definedName name="ВСП">#REF!</definedName>
    <definedName name="ВСП1" localSheetId="6">#REF!</definedName>
    <definedName name="ВСП1" localSheetId="7">#REF!</definedName>
    <definedName name="ВСП1" localSheetId="8">#REF!</definedName>
    <definedName name="ВСП1" localSheetId="9">#REF!</definedName>
    <definedName name="ВСП1" localSheetId="10">#REF!</definedName>
    <definedName name="ВСП1">#REF!</definedName>
    <definedName name="ВСП2" localSheetId="6">#REF!</definedName>
    <definedName name="ВСП2" localSheetId="7">#REF!</definedName>
    <definedName name="ВСП2" localSheetId="8">#REF!</definedName>
    <definedName name="ВСП2" localSheetId="9">#REF!</definedName>
    <definedName name="ВСП2" localSheetId="10">#REF!</definedName>
    <definedName name="ВСП2">#REF!</definedName>
    <definedName name="ВСПОМОГ" localSheetId="6">#REF!</definedName>
    <definedName name="ВСПОМОГ" localSheetId="7">#REF!</definedName>
    <definedName name="ВСПОМОГ" localSheetId="8">#REF!</definedName>
    <definedName name="ВСПОМОГ" localSheetId="9">#REF!</definedName>
    <definedName name="ВСПОМОГ" localSheetId="10">#REF!</definedName>
    <definedName name="ВСПОМОГ">#REF!</definedName>
    <definedName name="ВТОМ" localSheetId="6">#REF!</definedName>
    <definedName name="ВТОМ" localSheetId="7">#REF!</definedName>
    <definedName name="ВТОМ" localSheetId="8">#REF!</definedName>
    <definedName name="ВТОМ" localSheetId="9">#REF!</definedName>
    <definedName name="ВТОМ" localSheetId="10">#REF!</definedName>
    <definedName name="ВТОМ">#REF!</definedName>
    <definedName name="ВТОП" localSheetId="6">#REF!</definedName>
    <definedName name="ВТОП" localSheetId="7">#REF!</definedName>
    <definedName name="ВТОП" localSheetId="8">#REF!</definedName>
    <definedName name="ВТОП" localSheetId="9">#REF!</definedName>
    <definedName name="ВТОП" localSheetId="10">#REF!</definedName>
    <definedName name="ВТОП">#REF!</definedName>
    <definedName name="второй" localSheetId="6">#REF!</definedName>
    <definedName name="второй" localSheetId="7">#REF!</definedName>
    <definedName name="второй" localSheetId="8">#REF!</definedName>
    <definedName name="второй" localSheetId="9">#REF!</definedName>
    <definedName name="второй" localSheetId="10">#REF!</definedName>
    <definedName name="второй">#REF!</definedName>
    <definedName name="вуув" localSheetId="6" hidden="1">{#N/A,#N/A,TRUE,"Лист1";#N/A,#N/A,TRUE,"Лист2";#N/A,#N/A,TRUE,"Лист3"}</definedName>
    <definedName name="вуув" localSheetId="7" hidden="1">{#N/A,#N/A,TRUE,"Лист1";#N/A,#N/A,TRUE,"Лист2";#N/A,#N/A,TRUE,"Лист3"}</definedName>
    <definedName name="вуув" localSheetId="8" hidden="1">{#N/A,#N/A,TRUE,"Лист1";#N/A,#N/A,TRUE,"Лист2";#N/A,#N/A,TRUE,"Лист3"}</definedName>
    <definedName name="вуув" localSheetId="9" hidden="1">{#N/A,#N/A,TRUE,"Лист1";#N/A,#N/A,TRUE,"Лист2";#N/A,#N/A,TRUE,"Лист3"}</definedName>
    <definedName name="вуув" localSheetId="10" hidden="1">{#N/A,#N/A,TRUE,"Лист1";#N/A,#N/A,TRUE,"Лист2";#N/A,#N/A,TRUE,"Лист3"}</definedName>
    <definedName name="вуув" hidden="1">{#N/A,#N/A,TRUE,"Лист1";#N/A,#N/A,TRUE,"Лист2";#N/A,#N/A,TRUE,"Лист3"}</definedName>
    <definedName name="выв" localSheetId="6">#REF!</definedName>
    <definedName name="выв" localSheetId="7">#REF!</definedName>
    <definedName name="выв" localSheetId="8">#REF!</definedName>
    <definedName name="выв" localSheetId="9">#REF!</definedName>
    <definedName name="выв" localSheetId="10">#REF!</definedName>
    <definedName name="выв">#REF!</definedName>
    <definedName name="г" localSheetId="6">'5 анализ экон эффект 25'!г</definedName>
    <definedName name="г" localSheetId="7">'5 анализ экон эффект 26'!г</definedName>
    <definedName name="г" localSheetId="8">'5 анализ экон эффект 27'!г</definedName>
    <definedName name="г" localSheetId="9">'5 анализ экон эффект 28'!г</definedName>
    <definedName name="г" localSheetId="10">'5 анализ экон эффект 29'!г</definedName>
    <definedName name="г">[0]!г</definedName>
    <definedName name="ГАС_Ш" localSheetId="6">#REF!</definedName>
    <definedName name="ГАС_Ш" localSheetId="7">#REF!</definedName>
    <definedName name="ГАС_Ш" localSheetId="8">#REF!</definedName>
    <definedName name="ГАС_Ш" localSheetId="9">#REF!</definedName>
    <definedName name="ГАС_Ш" localSheetId="10">#REF!</definedName>
    <definedName name="ГАС_Ш">#REF!</definedName>
    <definedName name="гг" localSheetId="6">#REF!</definedName>
    <definedName name="гг" localSheetId="7">#REF!</definedName>
    <definedName name="гг" localSheetId="8">#REF!</definedName>
    <definedName name="гг" localSheetId="9">#REF!</definedName>
    <definedName name="гг" localSheetId="10">#REF!</definedName>
    <definedName name="гг">#REF!</definedName>
    <definedName name="ГИД" localSheetId="6">#REF!</definedName>
    <definedName name="ГИД" localSheetId="7">#REF!</definedName>
    <definedName name="ГИД" localSheetId="8">#REF!</definedName>
    <definedName name="ГИД" localSheetId="9">#REF!</definedName>
    <definedName name="ГИД" localSheetId="10">#REF!</definedName>
    <definedName name="ГИД">#REF!</definedName>
    <definedName name="ГИД_ЗФА" localSheetId="6">#REF!</definedName>
    <definedName name="ГИД_ЗФА" localSheetId="7">#REF!</definedName>
    <definedName name="ГИД_ЗФА" localSheetId="8">#REF!</definedName>
    <definedName name="ГИД_ЗФА" localSheetId="9">#REF!</definedName>
    <definedName name="ГИД_ЗФА" localSheetId="10">#REF!</definedName>
    <definedName name="ГИД_ЗФА">#REF!</definedName>
    <definedName name="ГЛ" localSheetId="6">#REF!</definedName>
    <definedName name="ГЛ" localSheetId="7">#REF!</definedName>
    <definedName name="ГЛ" localSheetId="8">#REF!</definedName>
    <definedName name="ГЛ" localSheetId="9">#REF!</definedName>
    <definedName name="ГЛ" localSheetId="10">#REF!</definedName>
    <definedName name="ГЛ">#REF!</definedName>
    <definedName name="ГЛ_" localSheetId="6">#REF!</definedName>
    <definedName name="ГЛ_" localSheetId="7">#REF!</definedName>
    <definedName name="ГЛ_" localSheetId="8">#REF!</definedName>
    <definedName name="ГЛ_" localSheetId="9">#REF!</definedName>
    <definedName name="ГЛ_" localSheetId="10">#REF!</definedName>
    <definedName name="ГЛ_">#REF!</definedName>
    <definedName name="ГЛ_ДП" localSheetId="6">[28]Калькуляции!#REF!</definedName>
    <definedName name="ГЛ_ДП" localSheetId="7">[28]Калькуляции!#REF!</definedName>
    <definedName name="ГЛ_ДП" localSheetId="8">[28]Калькуляции!#REF!</definedName>
    <definedName name="ГЛ_ДП" localSheetId="9">[28]Калькуляции!#REF!</definedName>
    <definedName name="ГЛ_ДП" localSheetId="10">[28]Калькуляции!#REF!</definedName>
    <definedName name="ГЛ_ДП">[28]Калькуляции!#REF!</definedName>
    <definedName name="ГЛ_Т" localSheetId="6">#REF!</definedName>
    <definedName name="ГЛ_Т" localSheetId="7">#REF!</definedName>
    <definedName name="ГЛ_Т" localSheetId="8">#REF!</definedName>
    <definedName name="ГЛ_Т" localSheetId="9">#REF!</definedName>
    <definedName name="ГЛ_Т" localSheetId="10">#REF!</definedName>
    <definedName name="ГЛ_Т">#REF!</definedName>
    <definedName name="ГЛ_Ш" localSheetId="6">#REF!</definedName>
    <definedName name="ГЛ_Ш" localSheetId="7">#REF!</definedName>
    <definedName name="ГЛ_Ш" localSheetId="8">#REF!</definedName>
    <definedName name="ГЛ_Ш" localSheetId="9">#REF!</definedName>
    <definedName name="ГЛ_Ш" localSheetId="10">#REF!</definedName>
    <definedName name="ГЛ_Ш">#REF!</definedName>
    <definedName name="глинозем" localSheetId="6">[0]!USD/1.701</definedName>
    <definedName name="глинозем" localSheetId="7">[0]!USD/1.701</definedName>
    <definedName name="глинозем" localSheetId="8">[0]!USD/1.701</definedName>
    <definedName name="глинозем" localSheetId="9">[0]!USD/1.701</definedName>
    <definedName name="глинозем" localSheetId="10">[0]!USD/1.701</definedName>
    <definedName name="глинозем">[0]!USD/1.701</definedName>
    <definedName name="Глубина">'[36]ПФВ-0.5'!$AK$13:$AK$15</definedName>
    <definedName name="год">[37]Параметры!$C$5</definedName>
    <definedName name="год1">[38]параметры!$C$3</definedName>
    <definedName name="ГР" localSheetId="6">#REF!</definedName>
    <definedName name="ГР" localSheetId="7">#REF!</definedName>
    <definedName name="ГР" localSheetId="8">#REF!</definedName>
    <definedName name="ГР" localSheetId="9">#REF!</definedName>
    <definedName name="ГР" localSheetId="10">#REF!</definedName>
    <definedName name="ГР">#REF!</definedName>
    <definedName name="график" localSheetId="6">'5 анализ экон эффект 25'!график</definedName>
    <definedName name="график" localSheetId="7">'5 анализ экон эффект 26'!график</definedName>
    <definedName name="график" localSheetId="8">'5 анализ экон эффект 27'!график</definedName>
    <definedName name="график" localSheetId="9">'5 анализ экон эффект 28'!график</definedName>
    <definedName name="график" localSheetId="10">'5 анализ экон эффект 29'!график</definedName>
    <definedName name="график">[0]!график</definedName>
    <definedName name="грприрцфв00ав98" localSheetId="6" hidden="1">{#N/A,#N/A,TRUE,"Лист1";#N/A,#N/A,TRUE,"Лист2";#N/A,#N/A,TRUE,"Лист3"}</definedName>
    <definedName name="грприрцфв00ав98" localSheetId="7" hidden="1">{#N/A,#N/A,TRUE,"Лист1";#N/A,#N/A,TRUE,"Лист2";#N/A,#N/A,TRUE,"Лист3"}</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localSheetId="10"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localSheetId="7" hidden="1">{#N/A,#N/A,TRUE,"Лист1";#N/A,#N/A,TRUE,"Лист2";#N/A,#N/A,TRUE,"Лист3"}</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localSheetId="10" hidden="1">{#N/A,#N/A,TRUE,"Лист1";#N/A,#N/A,TRUE,"Лист2";#N/A,#N/A,TRUE,"Лист3"}</definedName>
    <definedName name="грфинцкавг98Х" hidden="1">{#N/A,#N/A,TRUE,"Лист1";#N/A,#N/A,TRUE,"Лист2";#N/A,#N/A,TRUE,"Лист3"}</definedName>
    <definedName name="ГФГ">'[30]цены цехов'!$D$52</definedName>
    <definedName name="д" localSheetId="6">'5 анализ экон эффект 25'!д</definedName>
    <definedName name="д" localSheetId="7">'5 анализ экон эффект 26'!д</definedName>
    <definedName name="д" localSheetId="8">'5 анализ экон эффект 27'!д</definedName>
    <definedName name="д" localSheetId="9">'5 анализ экон эффект 28'!д</definedName>
    <definedName name="д" localSheetId="10">'5 анализ экон эффект 29'!д</definedName>
    <definedName name="д">[0]!д</definedName>
    <definedName name="ДАВ_ЖИД" localSheetId="6">#REF!</definedName>
    <definedName name="ДАВ_ЖИД" localSheetId="7">#REF!</definedName>
    <definedName name="ДАВ_ЖИД" localSheetId="8">#REF!</definedName>
    <definedName name="ДАВ_ЖИД" localSheetId="9">#REF!</definedName>
    <definedName name="ДАВ_ЖИД" localSheetId="10">#REF!</definedName>
    <definedName name="ДАВ_ЖИД">#REF!</definedName>
    <definedName name="ДАВ_КАТАНКА" localSheetId="6">[28]Калькуляции!#REF!</definedName>
    <definedName name="ДАВ_КАТАНКА" localSheetId="7">[28]Калькуляции!#REF!</definedName>
    <definedName name="ДАВ_КАТАНКА" localSheetId="8">[28]Калькуляции!#REF!</definedName>
    <definedName name="ДАВ_КАТАНКА" localSheetId="9">[28]Калькуляции!#REF!</definedName>
    <definedName name="ДАВ_КАТАНКА" localSheetId="10">[28]Калькуляции!#REF!</definedName>
    <definedName name="ДАВ_КАТАНКА">[28]Калькуляции!#REF!</definedName>
    <definedName name="ДАВ_МЕЛК" localSheetId="6">#REF!</definedName>
    <definedName name="ДАВ_МЕЛК" localSheetId="7">#REF!</definedName>
    <definedName name="ДАВ_МЕЛК" localSheetId="8">#REF!</definedName>
    <definedName name="ДАВ_МЕЛК" localSheetId="9">#REF!</definedName>
    <definedName name="ДАВ_МЕЛК" localSheetId="10">#REF!</definedName>
    <definedName name="ДАВ_МЕЛК">#REF!</definedName>
    <definedName name="ДАВ_СЛИТКИ" localSheetId="6">#REF!</definedName>
    <definedName name="ДАВ_СЛИТКИ" localSheetId="7">#REF!</definedName>
    <definedName name="ДАВ_СЛИТКИ" localSheetId="8">#REF!</definedName>
    <definedName name="ДАВ_СЛИТКИ" localSheetId="9">#REF!</definedName>
    <definedName name="ДАВ_СЛИТКИ" localSheetId="10">#REF!</definedName>
    <definedName name="ДАВ_СЛИТКИ">#REF!</definedName>
    <definedName name="Дав_тв" localSheetId="6">#REF!</definedName>
    <definedName name="Дав_тв" localSheetId="7">#REF!</definedName>
    <definedName name="Дав_тв" localSheetId="8">#REF!</definedName>
    <definedName name="Дав_тв" localSheetId="9">#REF!</definedName>
    <definedName name="Дав_тв" localSheetId="10">#REF!</definedName>
    <definedName name="Дав_тв">#REF!</definedName>
    <definedName name="ДАВ_ШТАН" localSheetId="6">#REF!</definedName>
    <definedName name="ДАВ_ШТАН" localSheetId="7">#REF!</definedName>
    <definedName name="ДАВ_ШТАН" localSheetId="8">#REF!</definedName>
    <definedName name="ДАВ_ШТАН" localSheetId="9">#REF!</definedName>
    <definedName name="ДАВ_ШТАН" localSheetId="10">#REF!</definedName>
    <definedName name="ДАВ_ШТАН">#REF!</definedName>
    <definedName name="ДАВАЛЬЧЕСИЙ" localSheetId="6">#REF!</definedName>
    <definedName name="ДАВАЛЬЧЕСИЙ" localSheetId="7">#REF!</definedName>
    <definedName name="ДАВАЛЬЧЕСИЙ" localSheetId="8">#REF!</definedName>
    <definedName name="ДАВАЛЬЧЕСИЙ" localSheetId="9">#REF!</definedName>
    <definedName name="ДАВАЛЬЧЕСИЙ" localSheetId="10">#REF!</definedName>
    <definedName name="ДАВАЛЬЧЕСИЙ">#REF!</definedName>
    <definedName name="ДАВАЛЬЧЕСКИЙ" localSheetId="6">#REF!</definedName>
    <definedName name="ДАВАЛЬЧЕСКИЙ" localSheetId="7">#REF!</definedName>
    <definedName name="ДАВАЛЬЧЕСКИЙ" localSheetId="8">#REF!</definedName>
    <definedName name="ДАВАЛЬЧЕСКИЙ" localSheetId="9">#REF!</definedName>
    <definedName name="ДАВАЛЬЧЕСКИЙ" localSheetId="10">#REF!</definedName>
    <definedName name="ДАВАЛЬЧЕСКИЙ">#REF!</definedName>
    <definedName name="Данкор2">[29]Дебиторка!$J$27</definedName>
    <definedName name="ДАТА">[35]Лист1!$A$38:$A$50</definedName>
    <definedName name="Дв" localSheetId="6">'5 анализ экон эффект 25'!Дв</definedName>
    <definedName name="Дв" localSheetId="7">'5 анализ экон эффект 26'!Дв</definedName>
    <definedName name="Дв" localSheetId="8">'5 анализ экон эффект 27'!Дв</definedName>
    <definedName name="Дв" localSheetId="9">'5 анализ экон эффект 28'!Дв</definedName>
    <definedName name="Дв" localSheetId="10">'5 анализ экон эффект 29'!Дв</definedName>
    <definedName name="Дв">[0]!Дв</definedName>
    <definedName name="ДЕК_РУБ" localSheetId="6">[28]Калькуляции!#REF!</definedName>
    <definedName name="ДЕК_РУБ" localSheetId="7">[28]Калькуляции!#REF!</definedName>
    <definedName name="ДЕК_РУБ" localSheetId="8">[28]Калькуляции!#REF!</definedName>
    <definedName name="ДЕК_РУБ" localSheetId="9">[28]Калькуляции!#REF!</definedName>
    <definedName name="ДЕК_РУБ" localSheetId="10">[28]Калькуляции!#REF!</definedName>
    <definedName name="ДЕК_РУБ">[28]Калькуляции!#REF!</definedName>
    <definedName name="ДЕК_Т" localSheetId="6">[28]Калькуляции!#REF!</definedName>
    <definedName name="ДЕК_Т" localSheetId="7">[28]Калькуляции!#REF!</definedName>
    <definedName name="ДЕК_Т" localSheetId="8">[28]Калькуляции!#REF!</definedName>
    <definedName name="ДЕК_Т" localSheetId="9">[28]Калькуляции!#REF!</definedName>
    <definedName name="ДЕК_Т" localSheetId="10">[28]Калькуляции!#REF!</definedName>
    <definedName name="ДЕК_Т">[28]Калькуляции!#REF!</definedName>
    <definedName name="ДЕК_ТОН" localSheetId="6">[28]Калькуляции!#REF!</definedName>
    <definedName name="ДЕК_ТОН" localSheetId="7">[28]Калькуляции!#REF!</definedName>
    <definedName name="ДЕК_ТОН" localSheetId="8">[28]Калькуляции!#REF!</definedName>
    <definedName name="ДЕК_ТОН" localSheetId="9">[28]Калькуляции!#REF!</definedName>
    <definedName name="ДЕК_ТОН" localSheetId="10">[28]Калькуляции!#REF!</definedName>
    <definedName name="ДЕК_ТОН">[28]Калькуляции!#REF!</definedName>
    <definedName name="декабрь" localSheetId="6">#REF!</definedName>
    <definedName name="декабрь" localSheetId="7">#REF!</definedName>
    <definedName name="декабрь" localSheetId="8">#REF!</definedName>
    <definedName name="декабрь" localSheetId="9">#REF!</definedName>
    <definedName name="декабрь" localSheetId="10">#REF!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 localSheetId="8">#REF!,#REF!,#REF!,#REF!,[0]!P1_ДиапазонЗащиты,[0]!P2_ДиапазонЗащиты,[0]!P3_ДиапазонЗащиты,[0]!P4_ДиапазонЗащиты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 localSheetId="10">#REF!,#REF!,#REF!,#REF!,[0]!P1_ДиапазонЗащиты,[0]!P2_ДиапазонЗащиты,[0]!P3_ДиапазонЗащиты,[0]!P4_ДиапазонЗащиты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6">#REF!</definedName>
    <definedName name="ДИЗТОПЛИВО" localSheetId="7">#REF!</definedName>
    <definedName name="ДИЗТОПЛИВО" localSheetId="8">#REF!</definedName>
    <definedName name="ДИЗТОПЛИВО" localSheetId="9">#REF!</definedName>
    <definedName name="ДИЗТОПЛИВО" localSheetId="10">#REF!</definedName>
    <definedName name="ДИЗТОПЛИВО">#REF!</definedName>
    <definedName name="ДИМА" localSheetId="6">#REF!</definedName>
    <definedName name="ДИМА" localSheetId="7">#REF!</definedName>
    <definedName name="ДИМА" localSheetId="8">#REF!</definedName>
    <definedName name="ДИМА" localSheetId="9">#REF!</definedName>
    <definedName name="ДИМА" localSheetId="10">#REF!</definedName>
    <definedName name="ДИМА">#REF!</definedName>
    <definedName name="Дионис2">[29]Дебиторка!$J$15</definedName>
    <definedName name="ДИЭТ" localSheetId="6">[28]Калькуляции!#REF!</definedName>
    <definedName name="ДИЭТ" localSheetId="7">[28]Калькуляции!#REF!</definedName>
    <definedName name="ДИЭТ" localSheetId="8">[28]Калькуляции!#REF!</definedName>
    <definedName name="ДИЭТ" localSheetId="9">[28]Калькуляции!#REF!</definedName>
    <definedName name="ДИЭТ" localSheetId="10">[28]Калькуляции!#REF!</definedName>
    <definedName name="ДИЭТ">[28]Калькуляции!#REF!</definedName>
    <definedName name="ДОГПЕР_АВЧСЫРЕЦ" localSheetId="6">[28]Калькуляции!#REF!</definedName>
    <definedName name="ДОГПЕР_АВЧСЫРЕЦ" localSheetId="7">[28]Калькуляции!#REF!</definedName>
    <definedName name="ДОГПЕР_АВЧСЫРЕЦ" localSheetId="8">[28]Калькуляции!#REF!</definedName>
    <definedName name="ДОГПЕР_АВЧСЫРЕЦ" localSheetId="9">[28]Калькуляции!#REF!</definedName>
    <definedName name="ДОГПЕР_АВЧСЫРЕЦ" localSheetId="10">[28]Калькуляции!#REF!</definedName>
    <definedName name="ДОГПЕР_АВЧСЫРЕЦ">[28]Калькуляции!#REF!</definedName>
    <definedName name="ДОГПЕР_СЫРЕЦ" localSheetId="6">[28]Калькуляции!#REF!</definedName>
    <definedName name="ДОГПЕР_СЫРЕЦ" localSheetId="7">[28]Калькуляции!#REF!</definedName>
    <definedName name="ДОГПЕР_СЫРЕЦ" localSheetId="8">[28]Калькуляции!#REF!</definedName>
    <definedName name="ДОГПЕР_СЫРЕЦ" localSheetId="9">[28]Калькуляции!#REF!</definedName>
    <definedName name="ДОГПЕР_СЫРЕЦ" localSheetId="10">[28]Калькуляции!#REF!</definedName>
    <definedName name="ДОГПЕР_СЫРЕЦ">[28]Калькуляции!#REF!</definedName>
    <definedName name="Доллар" localSheetId="6">[42]Оборудование_стоим!#REF!</definedName>
    <definedName name="Доллар" localSheetId="7">[42]Оборудование_стоим!#REF!</definedName>
    <definedName name="Доллар" localSheetId="8">[42]Оборудование_стоим!#REF!</definedName>
    <definedName name="Доллар" localSheetId="9">[42]Оборудование_стоим!#REF!</definedName>
    <definedName name="Доллар" localSheetId="10">[42]Оборудование_стоим!#REF!</definedName>
    <definedName name="Доллар">[42]Оборудование_стоим!#REF!</definedName>
    <definedName name="доля_проч_ф" localSheetId="6">#REF!</definedName>
    <definedName name="доля_проч_ф" localSheetId="7">#REF!</definedName>
    <definedName name="доля_проч_ф" localSheetId="8">#REF!</definedName>
    <definedName name="доля_проч_ф" localSheetId="9">#REF!</definedName>
    <definedName name="доля_проч_ф" localSheetId="10">#REF!</definedName>
    <definedName name="доля_проч_ф">#REF!</definedName>
    <definedName name="доля_прочая" localSheetId="6">#REF!</definedName>
    <definedName name="доля_прочая" localSheetId="7">#REF!</definedName>
    <definedName name="доля_прочая" localSheetId="8">#REF!</definedName>
    <definedName name="доля_прочая" localSheetId="9">#REF!</definedName>
    <definedName name="доля_прочая" localSheetId="10">#REF!</definedName>
    <definedName name="доля_прочая">#REF!</definedName>
    <definedName name="доля_прочая_98_ав" localSheetId="6">#REF!</definedName>
    <definedName name="доля_прочая_98_ав" localSheetId="7">#REF!</definedName>
    <definedName name="доля_прочая_98_ав" localSheetId="8">#REF!</definedName>
    <definedName name="доля_прочая_98_ав" localSheetId="9">#REF!</definedName>
    <definedName name="доля_прочая_98_ав" localSheetId="10">#REF!</definedName>
    <definedName name="доля_прочая_98_ав">#REF!</definedName>
    <definedName name="доля_прочая_ав" localSheetId="6">#REF!</definedName>
    <definedName name="доля_прочая_ав" localSheetId="7">#REF!</definedName>
    <definedName name="доля_прочая_ав" localSheetId="8">#REF!</definedName>
    <definedName name="доля_прочая_ав" localSheetId="9">#REF!</definedName>
    <definedName name="доля_прочая_ав" localSheetId="10">#REF!</definedName>
    <definedName name="доля_прочая_ав">#REF!</definedName>
    <definedName name="доля_прочая_ф" localSheetId="6">#REF!</definedName>
    <definedName name="доля_прочая_ф" localSheetId="7">#REF!</definedName>
    <definedName name="доля_прочая_ф" localSheetId="8">#REF!</definedName>
    <definedName name="доля_прочая_ф" localSheetId="9">#REF!</definedName>
    <definedName name="доля_прочая_ф" localSheetId="10">#REF!</definedName>
    <definedName name="доля_прочая_ф">#REF!</definedName>
    <definedName name="доля_т_ф" localSheetId="6">#REF!</definedName>
    <definedName name="доля_т_ф" localSheetId="7">#REF!</definedName>
    <definedName name="доля_т_ф" localSheetId="8">#REF!</definedName>
    <definedName name="доля_т_ф" localSheetId="9">#REF!</definedName>
    <definedName name="доля_т_ф" localSheetId="10">#REF!</definedName>
    <definedName name="доля_т_ф">#REF!</definedName>
    <definedName name="доля_теп_1" localSheetId="6">#REF!</definedName>
    <definedName name="доля_теп_1" localSheetId="7">#REF!</definedName>
    <definedName name="доля_теп_1" localSheetId="8">#REF!</definedName>
    <definedName name="доля_теп_1" localSheetId="9">#REF!</definedName>
    <definedName name="доля_теп_1" localSheetId="10">#REF!</definedName>
    <definedName name="доля_теп_1">#REF!</definedName>
    <definedName name="доля_теп_2" localSheetId="6">#REF!</definedName>
    <definedName name="доля_теп_2" localSheetId="7">#REF!</definedName>
    <definedName name="доля_теп_2" localSheetId="8">#REF!</definedName>
    <definedName name="доля_теп_2" localSheetId="9">#REF!</definedName>
    <definedName name="доля_теп_2" localSheetId="10">#REF!</definedName>
    <definedName name="доля_теп_2">#REF!</definedName>
    <definedName name="доля_теп_3" localSheetId="6">#REF!</definedName>
    <definedName name="доля_теп_3" localSheetId="7">#REF!</definedName>
    <definedName name="доля_теп_3" localSheetId="8">#REF!</definedName>
    <definedName name="доля_теп_3" localSheetId="9">#REF!</definedName>
    <definedName name="доля_теп_3" localSheetId="10">#REF!</definedName>
    <definedName name="доля_теп_3">#REF!</definedName>
    <definedName name="доля_тепло" localSheetId="6">#REF!</definedName>
    <definedName name="доля_тепло" localSheetId="7">#REF!</definedName>
    <definedName name="доля_тепло" localSheetId="8">#REF!</definedName>
    <definedName name="доля_тепло" localSheetId="9">#REF!</definedName>
    <definedName name="доля_тепло" localSheetId="10">#REF!</definedName>
    <definedName name="доля_тепло">#REF!</definedName>
    <definedName name="доля_эл_1" localSheetId="6">#REF!</definedName>
    <definedName name="доля_эл_1" localSheetId="7">#REF!</definedName>
    <definedName name="доля_эл_1" localSheetId="8">#REF!</definedName>
    <definedName name="доля_эл_1" localSheetId="9">#REF!</definedName>
    <definedName name="доля_эл_1" localSheetId="10">#REF!</definedName>
    <definedName name="доля_эл_1">#REF!</definedName>
    <definedName name="доля_эл_2" localSheetId="6">#REF!</definedName>
    <definedName name="доля_эл_2" localSheetId="7">#REF!</definedName>
    <definedName name="доля_эл_2" localSheetId="8">#REF!</definedName>
    <definedName name="доля_эл_2" localSheetId="9">#REF!</definedName>
    <definedName name="доля_эл_2" localSheetId="10">#REF!</definedName>
    <definedName name="доля_эл_2">#REF!</definedName>
    <definedName name="доля_эл_3" localSheetId="6">#REF!</definedName>
    <definedName name="доля_эл_3" localSheetId="7">#REF!</definedName>
    <definedName name="доля_эл_3" localSheetId="8">#REF!</definedName>
    <definedName name="доля_эл_3" localSheetId="9">#REF!</definedName>
    <definedName name="доля_эл_3" localSheetId="10">#REF!</definedName>
    <definedName name="доля_эл_3">#REF!</definedName>
    <definedName name="доля_эл_ф" localSheetId="6">#REF!</definedName>
    <definedName name="доля_эл_ф" localSheetId="7">#REF!</definedName>
    <definedName name="доля_эл_ф" localSheetId="8">#REF!</definedName>
    <definedName name="доля_эл_ф" localSheetId="9">#REF!</definedName>
    <definedName name="доля_эл_ф" localSheetId="10">#REF!</definedName>
    <definedName name="доля_эл_ф">#REF!</definedName>
    <definedName name="доля_электра" localSheetId="6">#REF!</definedName>
    <definedName name="доля_электра" localSheetId="7">#REF!</definedName>
    <definedName name="доля_электра" localSheetId="8">#REF!</definedName>
    <definedName name="доля_электра" localSheetId="9">#REF!</definedName>
    <definedName name="доля_электра" localSheetId="10">#REF!</definedName>
    <definedName name="доля_электра">#REF!</definedName>
    <definedName name="доля_электра_99" localSheetId="6">#REF!</definedName>
    <definedName name="доля_электра_99" localSheetId="7">#REF!</definedName>
    <definedName name="доля_электра_99" localSheetId="8">#REF!</definedName>
    <definedName name="доля_электра_99" localSheetId="9">#REF!</definedName>
    <definedName name="доля_электра_99" localSheetId="10">#REF!</definedName>
    <definedName name="доля_электра_99">#REF!</definedName>
    <definedName name="ДРУГОЕ">[43]Справочники!$A$26:$A$28</definedName>
    <definedName name="е" localSheetId="6">'5 анализ экон эффект 25'!е</definedName>
    <definedName name="е" localSheetId="7">'5 анализ экон эффект 26'!е</definedName>
    <definedName name="е" localSheetId="8">'5 анализ экон эффект 27'!е</definedName>
    <definedName name="е" localSheetId="9">'5 анализ экон эффект 28'!е</definedName>
    <definedName name="е" localSheetId="10">'5 анализ экон эффект 29'!е</definedName>
    <definedName name="е">[0]!е</definedName>
    <definedName name="ЕСН">[44]Макро!$B$4</definedName>
    <definedName name="ж" localSheetId="6">'5 анализ экон эффект 25'!ж</definedName>
    <definedName name="ж" localSheetId="7">'5 анализ экон эффект 26'!ж</definedName>
    <definedName name="ж" localSheetId="8">'5 анализ экон эффект 27'!ж</definedName>
    <definedName name="ж" localSheetId="9">'5 анализ экон эффект 28'!ж</definedName>
    <definedName name="ж" localSheetId="10">'5 анализ экон эффект 29'!ж</definedName>
    <definedName name="ж">[0]!ж</definedName>
    <definedName name="жжжжжжж" localSheetId="6">'5 анализ экон эффект 25'!жжжжжжж</definedName>
    <definedName name="жжжжжжж" localSheetId="7">'5 анализ экон эффект 26'!жжжжжжж</definedName>
    <definedName name="жжжжжжж" localSheetId="8">'5 анализ экон эффект 27'!жжжжжжж</definedName>
    <definedName name="жжжжжжж" localSheetId="9">'5 анализ экон эффект 28'!жжжжжжж</definedName>
    <definedName name="жжжжжжж" localSheetId="10">'5 анализ экон эффект 29'!жжжжжжж</definedName>
    <definedName name="жжжжжжж">[0]!жжжжжжж</definedName>
    <definedName name="ЖИДКИЙ" localSheetId="6">#REF!</definedName>
    <definedName name="ЖИДКИЙ" localSheetId="7">#REF!</definedName>
    <definedName name="ЖИДКИЙ" localSheetId="8">#REF!</definedName>
    <definedName name="ЖИДКИЙ" localSheetId="9">#REF!</definedName>
    <definedName name="ЖИДКИЙ" localSheetId="10">#REF!</definedName>
    <definedName name="ЖИДКИЙ">#REF!</definedName>
    <definedName name="з" localSheetId="6">'5 анализ экон эффект 25'!з</definedName>
    <definedName name="з" localSheetId="7">'5 анализ экон эффект 26'!з</definedName>
    <definedName name="з" localSheetId="8">'5 анализ экон эффект 27'!з</definedName>
    <definedName name="з" localSheetId="9">'5 анализ экон эффект 28'!з</definedName>
    <definedName name="з" localSheetId="10">'5 анализ экон эффект 29'!з</definedName>
    <definedName name="з">[0]!з</definedName>
    <definedName name="З0" localSheetId="6">#REF!</definedName>
    <definedName name="З0" localSheetId="7">#REF!</definedName>
    <definedName name="З0" localSheetId="8">#REF!</definedName>
    <definedName name="З0" localSheetId="9">#REF!</definedName>
    <definedName name="З0" localSheetId="10">#REF!</definedName>
    <definedName name="З0">#REF!</definedName>
    <definedName name="З1" localSheetId="6">#REF!</definedName>
    <definedName name="З1" localSheetId="7">#REF!</definedName>
    <definedName name="З1" localSheetId="8">#REF!</definedName>
    <definedName name="З1" localSheetId="9">#REF!</definedName>
    <definedName name="З1" localSheetId="10">#REF!</definedName>
    <definedName name="З1">#REF!</definedName>
    <definedName name="З10" localSheetId="6">#REF!</definedName>
    <definedName name="З10" localSheetId="7">#REF!</definedName>
    <definedName name="З10" localSheetId="8">#REF!</definedName>
    <definedName name="З10" localSheetId="9">#REF!</definedName>
    <definedName name="З10" localSheetId="10">#REF!</definedName>
    <definedName name="З10">#REF!</definedName>
    <definedName name="З11" localSheetId="6">#REF!</definedName>
    <definedName name="З11" localSheetId="7">#REF!</definedName>
    <definedName name="З11" localSheetId="8">#REF!</definedName>
    <definedName name="З11" localSheetId="9">#REF!</definedName>
    <definedName name="З11" localSheetId="10">#REF!</definedName>
    <definedName name="З11">#REF!</definedName>
    <definedName name="З12" localSheetId="6">#REF!</definedName>
    <definedName name="З12" localSheetId="7">#REF!</definedName>
    <definedName name="З12" localSheetId="8">#REF!</definedName>
    <definedName name="З12" localSheetId="9">#REF!</definedName>
    <definedName name="З12" localSheetId="10">#REF!</definedName>
    <definedName name="З12">#REF!</definedName>
    <definedName name="З13" localSheetId="6">#REF!</definedName>
    <definedName name="З13" localSheetId="7">#REF!</definedName>
    <definedName name="З13" localSheetId="8">#REF!</definedName>
    <definedName name="З13" localSheetId="9">#REF!</definedName>
    <definedName name="З13" localSheetId="10">#REF!</definedName>
    <definedName name="З13">#REF!</definedName>
    <definedName name="З14" localSheetId="6">#REF!</definedName>
    <definedName name="З14" localSheetId="7">#REF!</definedName>
    <definedName name="З14" localSheetId="8">#REF!</definedName>
    <definedName name="З14" localSheetId="9">#REF!</definedName>
    <definedName name="З14" localSheetId="10">#REF!</definedName>
    <definedName name="З14">#REF!</definedName>
    <definedName name="З2" localSheetId="6">#REF!</definedName>
    <definedName name="З2" localSheetId="7">#REF!</definedName>
    <definedName name="З2" localSheetId="8">#REF!</definedName>
    <definedName name="З2" localSheetId="9">#REF!</definedName>
    <definedName name="З2" localSheetId="10">#REF!</definedName>
    <definedName name="З2">#REF!</definedName>
    <definedName name="З3" localSheetId="6">#REF!</definedName>
    <definedName name="З3" localSheetId="7">#REF!</definedName>
    <definedName name="З3" localSheetId="8">#REF!</definedName>
    <definedName name="З3" localSheetId="9">#REF!</definedName>
    <definedName name="З3" localSheetId="10">#REF!</definedName>
    <definedName name="З3">#REF!</definedName>
    <definedName name="З4" localSheetId="6">#REF!</definedName>
    <definedName name="З4" localSheetId="7">#REF!</definedName>
    <definedName name="З4" localSheetId="8">#REF!</definedName>
    <definedName name="З4" localSheetId="9">#REF!</definedName>
    <definedName name="З4" localSheetId="10">#REF!</definedName>
    <definedName name="З4">#REF!</definedName>
    <definedName name="З5" localSheetId="6">#REF!</definedName>
    <definedName name="З5" localSheetId="7">#REF!</definedName>
    <definedName name="З5" localSheetId="8">#REF!</definedName>
    <definedName name="З5" localSheetId="9">#REF!</definedName>
    <definedName name="З5" localSheetId="10">#REF!</definedName>
    <definedName name="З5">#REF!</definedName>
    <definedName name="З6" localSheetId="6">#REF!</definedName>
    <definedName name="З6" localSheetId="7">#REF!</definedName>
    <definedName name="З6" localSheetId="8">#REF!</definedName>
    <definedName name="З6" localSheetId="9">#REF!</definedName>
    <definedName name="З6" localSheetId="10">#REF!</definedName>
    <definedName name="З6">#REF!</definedName>
    <definedName name="З7" localSheetId="6">#REF!</definedName>
    <definedName name="З7" localSheetId="7">#REF!</definedName>
    <definedName name="З7" localSheetId="8">#REF!</definedName>
    <definedName name="З7" localSheetId="9">#REF!</definedName>
    <definedName name="З7" localSheetId="10">#REF!</definedName>
    <definedName name="З7">#REF!</definedName>
    <definedName name="З8" localSheetId="6">#REF!</definedName>
    <definedName name="З8" localSheetId="7">#REF!</definedName>
    <definedName name="З8" localSheetId="8">#REF!</definedName>
    <definedName name="З8" localSheetId="9">#REF!</definedName>
    <definedName name="З8" localSheetId="10">#REF!</definedName>
    <definedName name="З8">#REF!</definedName>
    <definedName name="З81" localSheetId="6">[28]Калькуляции!#REF!</definedName>
    <definedName name="З81" localSheetId="7">[28]Калькуляции!#REF!</definedName>
    <definedName name="З81" localSheetId="8">[28]Калькуляции!#REF!</definedName>
    <definedName name="З81" localSheetId="9">[28]Калькуляции!#REF!</definedName>
    <definedName name="З81" localSheetId="10">[28]Калькуляции!#REF!</definedName>
    <definedName name="З81">[28]Калькуляции!#REF!</definedName>
    <definedName name="З9" localSheetId="6">#REF!</definedName>
    <definedName name="З9" localSheetId="7">#REF!</definedName>
    <definedName name="З9" localSheetId="8">#REF!</definedName>
    <definedName name="З9" localSheetId="9">#REF!</definedName>
    <definedName name="З9" localSheetId="10">#REF!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6">#REF!</definedName>
    <definedName name="ЗАРПЛАТА" localSheetId="7">#REF!</definedName>
    <definedName name="ЗАРПЛАТА" localSheetId="8">#REF!</definedName>
    <definedName name="ЗАРПЛАТА" localSheetId="9">#REF!</definedName>
    <definedName name="ЗАРПЛАТА" localSheetId="10">#REF!</definedName>
    <definedName name="ЗАРПЛАТА">#REF!</definedName>
    <definedName name="ззззз" localSheetId="6">#REF!</definedName>
    <definedName name="ззззз" localSheetId="7">#REF!</definedName>
    <definedName name="ззззз" localSheetId="8">#REF!</definedName>
    <definedName name="ззззз" localSheetId="9">#REF!</definedName>
    <definedName name="ззззз" localSheetId="10">#REF!</definedName>
    <definedName name="ззззз">#REF!</definedName>
    <definedName name="ззззззззззззззззззззз" localSheetId="6">'5 анализ экон эффект 25'!ззззззззззззззззззззз</definedName>
    <definedName name="ззззззззззззззззззззз" localSheetId="7">'5 анализ экон эффект 26'!ззззззззззззззззззззз</definedName>
    <definedName name="ззззззззззззззззззззз" localSheetId="8">'5 анализ экон эффект 27'!ззззззззззззззззззззз</definedName>
    <definedName name="ззззззззззззззззззззз" localSheetId="9">'5 анализ экон эффект 28'!ззззззззззззззззззззз</definedName>
    <definedName name="ззззззззззззззззззззз" localSheetId="10">'5 анализ экон эффект 29'!ззззззззззззззззззззз</definedName>
    <definedName name="ззззззззззззззззззззз">[0]!ззззззззззззззззззззз</definedName>
    <definedName name="ЗКР" localSheetId="6">[28]Калькуляции!#REF!</definedName>
    <definedName name="ЗКР" localSheetId="7">[28]Калькуляции!#REF!</definedName>
    <definedName name="ЗКР" localSheetId="8">[28]Калькуляции!#REF!</definedName>
    <definedName name="ЗКР" localSheetId="9">[28]Калькуляции!#REF!</definedName>
    <definedName name="ЗКР" localSheetId="10">[28]Калькуляции!#REF!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анализ экон эффект 25'!и</definedName>
    <definedName name="и" localSheetId="7">'5 анализ экон эффект 26'!и</definedName>
    <definedName name="и" localSheetId="8">'5 анализ экон эффект 27'!и</definedName>
    <definedName name="и" localSheetId="9">'5 анализ экон эффект 28'!и</definedName>
    <definedName name="и" localSheetId="10">'5 анализ экон эффект 29'!и</definedName>
    <definedName name="и">[0]!и</definedName>
    <definedName name="ИЗВ_М" localSheetId="6">#REF!</definedName>
    <definedName name="ИЗВ_М" localSheetId="7">#REF!</definedName>
    <definedName name="ИЗВ_М" localSheetId="8">#REF!</definedName>
    <definedName name="ИЗВ_М" localSheetId="9">#REF!</definedName>
    <definedName name="ИЗВ_М" localSheetId="10">#REF!</definedName>
    <definedName name="ИЗВ_М">#REF!</definedName>
    <definedName name="ИЗМНЗП_АВЧ" localSheetId="6">#REF!</definedName>
    <definedName name="ИЗМНЗП_АВЧ" localSheetId="7">#REF!</definedName>
    <definedName name="ИЗМНЗП_АВЧ" localSheetId="8">#REF!</definedName>
    <definedName name="ИЗМНЗП_АВЧ" localSheetId="9">#REF!</definedName>
    <definedName name="ИЗМНЗП_АВЧ" localSheetId="10">#REF!</definedName>
    <definedName name="ИЗМНЗП_АВЧ">#REF!</definedName>
    <definedName name="ИЗМНЗП_АТЧ" localSheetId="6">#REF!</definedName>
    <definedName name="ИЗМНЗП_АТЧ" localSheetId="7">#REF!</definedName>
    <definedName name="ИЗМНЗП_АТЧ" localSheetId="8">#REF!</definedName>
    <definedName name="ИЗМНЗП_АТЧ" localSheetId="9">#REF!</definedName>
    <definedName name="ИЗМНЗП_АТЧ" localSheetId="10">#REF!</definedName>
    <definedName name="ИЗМНЗП_АТЧ">#REF!</definedName>
    <definedName name="ии" localSheetId="6">#REF!</definedName>
    <definedName name="ии" localSheetId="7">#REF!</definedName>
    <definedName name="ии" localSheetId="8">#REF!</definedName>
    <definedName name="ии" localSheetId="9">#REF!</definedName>
    <definedName name="ии" localSheetId="10">#REF!</definedName>
    <definedName name="ии">#REF!</definedName>
    <definedName name="индцкавг98" localSheetId="6" hidden="1">{#N/A,#N/A,TRUE,"Лист1";#N/A,#N/A,TRUE,"Лист2";#N/A,#N/A,TRUE,"Лист3"}</definedName>
    <definedName name="индцкавг98" localSheetId="7" hidden="1">{#N/A,#N/A,TRUE,"Лист1";#N/A,#N/A,TRUE,"Лист2";#N/A,#N/A,TRUE,"Лист3"}</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localSheetId="10" hidden="1">{#N/A,#N/A,TRUE,"Лист1";#N/A,#N/A,TRUE,"Лист2";#N/A,#N/A,TRUE,"Лист3"}</definedName>
    <definedName name="индцкавг98" hidden="1">{#N/A,#N/A,TRUE,"Лист1";#N/A,#N/A,TRUE,"Лист2";#N/A,#N/A,TRUE,"Лист3"}</definedName>
    <definedName name="Иркутск2">[29]Дебиторка!$J$16</definedName>
    <definedName name="ИТВСП" localSheetId="6">#REF!</definedName>
    <definedName name="ИТВСП" localSheetId="7">#REF!</definedName>
    <definedName name="ИТВСП" localSheetId="8">#REF!</definedName>
    <definedName name="ИТВСП" localSheetId="9">#REF!</definedName>
    <definedName name="ИТВСП" localSheetId="10">#REF!</definedName>
    <definedName name="ИТВСП">#REF!</definedName>
    <definedName name="ИТСЫР" localSheetId="6">#REF!</definedName>
    <definedName name="ИТСЫР" localSheetId="7">#REF!</definedName>
    <definedName name="ИТСЫР" localSheetId="8">#REF!</definedName>
    <definedName name="ИТСЫР" localSheetId="9">#REF!</definedName>
    <definedName name="ИТСЫР" localSheetId="10">#REF!</definedName>
    <definedName name="ИТСЫР">#REF!</definedName>
    <definedName name="ИТТР" localSheetId="6">#REF!</definedName>
    <definedName name="ИТТР" localSheetId="7">#REF!</definedName>
    <definedName name="ИТТР" localSheetId="8">#REF!</definedName>
    <definedName name="ИТТР" localSheetId="9">#REF!</definedName>
    <definedName name="ИТТР" localSheetId="10">#REF!</definedName>
    <definedName name="ИТТР">#REF!</definedName>
    <definedName name="ИТЭН" localSheetId="6">#REF!</definedName>
    <definedName name="ИТЭН" localSheetId="7">#REF!</definedName>
    <definedName name="ИТЭН" localSheetId="8">#REF!</definedName>
    <definedName name="ИТЭН" localSheetId="9">#REF!</definedName>
    <definedName name="ИТЭН" localSheetId="10">#REF!</definedName>
    <definedName name="ИТЭН">#REF!</definedName>
    <definedName name="ИЮЛ_РУБ" localSheetId="6">[28]Калькуляции!#REF!</definedName>
    <definedName name="ИЮЛ_РУБ" localSheetId="7">[28]Калькуляции!#REF!</definedName>
    <definedName name="ИЮЛ_РУБ" localSheetId="8">[28]Калькуляции!#REF!</definedName>
    <definedName name="ИЮЛ_РУБ" localSheetId="9">[28]Калькуляции!#REF!</definedName>
    <definedName name="ИЮЛ_РУБ" localSheetId="10">[28]Калькуляции!#REF!</definedName>
    <definedName name="ИЮЛ_РУБ">[28]Калькуляции!#REF!</definedName>
    <definedName name="ИЮЛ_ТОН" localSheetId="6">[28]Калькуляции!#REF!</definedName>
    <definedName name="ИЮЛ_ТОН" localSheetId="7">[28]Калькуляции!#REF!</definedName>
    <definedName name="ИЮЛ_ТОН" localSheetId="8">[28]Калькуляции!#REF!</definedName>
    <definedName name="ИЮЛ_ТОН" localSheetId="9">[28]Калькуляции!#REF!</definedName>
    <definedName name="ИЮЛ_ТОН" localSheetId="10">[28]Калькуляции!#REF!</definedName>
    <definedName name="ИЮЛ_ТОН">[28]Калькуляции!#REF!</definedName>
    <definedName name="июль" localSheetId="6">#REF!</definedName>
    <definedName name="июль" localSheetId="7">#REF!</definedName>
    <definedName name="июль" localSheetId="8">#REF!</definedName>
    <definedName name="июль" localSheetId="9">#REF!</definedName>
    <definedName name="июль" localSheetId="10">#REF!</definedName>
    <definedName name="июль">#REF!</definedName>
    <definedName name="ИЮН_РУБ" localSheetId="6">#REF!</definedName>
    <definedName name="ИЮН_РУБ" localSheetId="7">#REF!</definedName>
    <definedName name="ИЮН_РУБ" localSheetId="8">#REF!</definedName>
    <definedName name="ИЮН_РУБ" localSheetId="9">#REF!</definedName>
    <definedName name="ИЮН_РУБ" localSheetId="10">#REF!</definedName>
    <definedName name="ИЮН_РУБ">#REF!</definedName>
    <definedName name="ИЮН_ТОН" localSheetId="6">#REF!</definedName>
    <definedName name="ИЮН_ТОН" localSheetId="7">#REF!</definedName>
    <definedName name="ИЮН_ТОН" localSheetId="8">#REF!</definedName>
    <definedName name="ИЮН_ТОН" localSheetId="9">#REF!</definedName>
    <definedName name="ИЮН_ТОН" localSheetId="10">#REF!</definedName>
    <definedName name="ИЮН_ТОН">#REF!</definedName>
    <definedName name="июнь" localSheetId="6">#REF!</definedName>
    <definedName name="июнь" localSheetId="7">#REF!</definedName>
    <definedName name="июнь" localSheetId="8">#REF!</definedName>
    <definedName name="июнь" localSheetId="9">#REF!</definedName>
    <definedName name="июнь" localSheetId="10">#REF!</definedName>
    <definedName name="июнь">#REF!</definedName>
    <definedName name="й" localSheetId="6">'5 анализ экон эффект 25'!й</definedName>
    <definedName name="й" localSheetId="7">'5 анализ экон эффект 26'!й</definedName>
    <definedName name="й" localSheetId="8">'5 анализ экон эффект 27'!й</definedName>
    <definedName name="й" localSheetId="9">'5 анализ экон эффект 28'!й</definedName>
    <definedName name="й" localSheetId="10">'5 анализ экон эффект 29'!й</definedName>
    <definedName name="й">[0]!й</definedName>
    <definedName name="йй" localSheetId="6">'5 анализ экон эффект 25'!йй</definedName>
    <definedName name="йй" localSheetId="7">'5 анализ экон эффект 26'!йй</definedName>
    <definedName name="йй" localSheetId="8">'5 анализ экон эффект 27'!йй</definedName>
    <definedName name="йй" localSheetId="9">'5 анализ экон эффект 28'!йй</definedName>
    <definedName name="йй" localSheetId="10">'5 анализ экон эффект 29'!йй</definedName>
    <definedName name="йй">[0]!йй</definedName>
    <definedName name="ййййййййййййй" localSheetId="6">'5 анализ экон эффект 25'!ййййййййййййй</definedName>
    <definedName name="ййййййййййййй" localSheetId="7">'5 анализ экон эффект 26'!ййййййййййййй</definedName>
    <definedName name="ййййййййййййй" localSheetId="8">'5 анализ экон эффект 27'!ййййййййййййй</definedName>
    <definedName name="ййййййййййййй" localSheetId="9">'5 анализ экон эффект 28'!ййййййййййййй</definedName>
    <definedName name="ййййййййййййй" localSheetId="10">'5 анализ экон эффект 29'!ййййййййййййй</definedName>
    <definedName name="ййййййййййййй">[0]!ййййййййййййй</definedName>
    <definedName name="ЙЦУ" localSheetId="6">#REF!</definedName>
    <definedName name="ЙЦУ" localSheetId="7">#REF!</definedName>
    <definedName name="ЙЦУ" localSheetId="8">#REF!</definedName>
    <definedName name="ЙЦУ" localSheetId="9">#REF!</definedName>
    <definedName name="ЙЦУ" localSheetId="10">#REF!</definedName>
    <definedName name="ЙЦУ">#REF!</definedName>
    <definedName name="к" localSheetId="6">'5 анализ экон эффект 25'!к</definedName>
    <definedName name="к" localSheetId="7">'5 анализ экон эффект 26'!к</definedName>
    <definedName name="к" localSheetId="8">'5 анализ экон эффект 27'!к</definedName>
    <definedName name="к" localSheetId="9">'5 анализ экон эффект 28'!к</definedName>
    <definedName name="к" localSheetId="10">'5 анализ экон эффект 29'!к</definedName>
    <definedName name="к">[0]!к</definedName>
    <definedName name="К_СЫР" localSheetId="6">#REF!</definedName>
    <definedName name="К_СЫР" localSheetId="7">#REF!</definedName>
    <definedName name="К_СЫР" localSheetId="8">#REF!</definedName>
    <definedName name="К_СЫР" localSheetId="9">#REF!</definedName>
    <definedName name="К_СЫР" localSheetId="10">#REF!</definedName>
    <definedName name="К_СЫР">#REF!</definedName>
    <definedName name="К_СЫР_ТОЛ" localSheetId="6">[28]Калькуляции!#REF!</definedName>
    <definedName name="К_СЫР_ТОЛ" localSheetId="7">[28]Калькуляции!#REF!</definedName>
    <definedName name="К_СЫР_ТОЛ" localSheetId="8">[28]Калькуляции!#REF!</definedName>
    <definedName name="К_СЫР_ТОЛ" localSheetId="9">[28]Калькуляции!#REF!</definedName>
    <definedName name="К_СЫР_ТОЛ" localSheetId="10">[28]Калькуляции!#REF!</definedName>
    <definedName name="К_СЫР_ТОЛ">[28]Калькуляции!#REF!</definedName>
    <definedName name="К2_РУБ" localSheetId="6">[28]Калькуляции!#REF!</definedName>
    <definedName name="К2_РУБ" localSheetId="7">[28]Калькуляции!#REF!</definedName>
    <definedName name="К2_РУБ" localSheetId="8">[28]Калькуляции!#REF!</definedName>
    <definedName name="К2_РУБ" localSheetId="9">[28]Калькуляции!#REF!</definedName>
    <definedName name="К2_РУБ" localSheetId="10">[28]Калькуляции!#REF!</definedName>
    <definedName name="К2_РУБ">[28]Калькуляции!#REF!</definedName>
    <definedName name="К2_ТОН" localSheetId="6">[28]Калькуляции!#REF!</definedName>
    <definedName name="К2_ТОН" localSheetId="7">[28]Калькуляции!#REF!</definedName>
    <definedName name="К2_ТОН" localSheetId="8">[28]Калькуляции!#REF!</definedName>
    <definedName name="К2_ТОН" localSheetId="9">[28]Калькуляции!#REF!</definedName>
    <definedName name="К2_ТОН" localSheetId="10">[28]Калькуляции!#REF!</definedName>
    <definedName name="К2_ТОН">[28]Калькуляции!#REF!</definedName>
    <definedName name="КАТАНКА" localSheetId="6">[28]Калькуляции!#REF!</definedName>
    <definedName name="КАТАНКА" localSheetId="7">[28]Калькуляции!#REF!</definedName>
    <definedName name="КАТАНКА" localSheetId="8">[28]Калькуляции!#REF!</definedName>
    <definedName name="КАТАНКА" localSheetId="9">[28]Калькуляции!#REF!</definedName>
    <definedName name="КАТАНКА" localSheetId="10">[28]Калькуляции!#REF!</definedName>
    <definedName name="КАТАНКА">[28]Калькуляции!#REF!</definedName>
    <definedName name="КАТАНКА_КРАМЗ" localSheetId="6">[28]Калькуляции!#REF!</definedName>
    <definedName name="КАТАНКА_КРАМЗ" localSheetId="7">[28]Калькуляции!#REF!</definedName>
    <definedName name="КАТАНКА_КРАМЗ" localSheetId="8">[28]Калькуляции!#REF!</definedName>
    <definedName name="КАТАНКА_КРАМЗ" localSheetId="9">[28]Калькуляции!#REF!</definedName>
    <definedName name="КАТАНКА_КРАМЗ" localSheetId="10">[28]Калькуляции!#REF!</definedName>
    <definedName name="КАТАНКА_КРАМЗ">[28]Калькуляции!#REF!</definedName>
    <definedName name="КБОР" localSheetId="6">[28]Калькуляции!#REF!</definedName>
    <definedName name="КБОР" localSheetId="7">[28]Калькуляции!#REF!</definedName>
    <definedName name="КБОР" localSheetId="8">[28]Калькуляции!#REF!</definedName>
    <definedName name="КБОР" localSheetId="9">[28]Калькуляции!#REF!</definedName>
    <definedName name="КБОР" localSheetId="10">[28]Калькуляции!#REF!</definedName>
    <definedName name="КБОР">[28]Калькуляции!#REF!</definedName>
    <definedName name="КВ1_РУБ" localSheetId="6">#REF!</definedName>
    <definedName name="КВ1_РУБ" localSheetId="7">#REF!</definedName>
    <definedName name="КВ1_РУБ" localSheetId="8">#REF!</definedName>
    <definedName name="КВ1_РУБ" localSheetId="9">#REF!</definedName>
    <definedName name="КВ1_РУБ" localSheetId="10">#REF!</definedName>
    <definedName name="КВ1_РУБ">#REF!</definedName>
    <definedName name="КВ1_ТОН" localSheetId="6">#REF!</definedName>
    <definedName name="КВ1_ТОН" localSheetId="7">#REF!</definedName>
    <definedName name="КВ1_ТОН" localSheetId="8">#REF!</definedName>
    <definedName name="КВ1_ТОН" localSheetId="9">#REF!</definedName>
    <definedName name="КВ1_ТОН" localSheetId="10">#REF!</definedName>
    <definedName name="КВ1_ТОН">#REF!</definedName>
    <definedName name="КВ2_РУБ" localSheetId="6">#REF!</definedName>
    <definedName name="КВ2_РУБ" localSheetId="7">#REF!</definedName>
    <definedName name="КВ2_РУБ" localSheetId="8">#REF!</definedName>
    <definedName name="КВ2_РУБ" localSheetId="9">#REF!</definedName>
    <definedName name="КВ2_РУБ" localSheetId="10">#REF!</definedName>
    <definedName name="КВ2_РУБ">#REF!</definedName>
    <definedName name="КВ2_ТОН" localSheetId="6">#REF!</definedName>
    <definedName name="КВ2_ТОН" localSheetId="7">#REF!</definedName>
    <definedName name="КВ2_ТОН" localSheetId="8">#REF!</definedName>
    <definedName name="КВ2_ТОН" localSheetId="9">#REF!</definedName>
    <definedName name="КВ2_ТОН" localSheetId="10">#REF!</definedName>
    <definedName name="КВ2_ТОН">#REF!</definedName>
    <definedName name="КВ3_РУБ" localSheetId="6">#REF!</definedName>
    <definedName name="КВ3_РУБ" localSheetId="7">#REF!</definedName>
    <definedName name="КВ3_РУБ" localSheetId="8">#REF!</definedName>
    <definedName name="КВ3_РУБ" localSheetId="9">#REF!</definedName>
    <definedName name="КВ3_РУБ" localSheetId="10">#REF!</definedName>
    <definedName name="КВ3_РУБ">#REF!</definedName>
    <definedName name="КВ3_ТОН" localSheetId="6">#REF!</definedName>
    <definedName name="КВ3_ТОН" localSheetId="7">#REF!</definedName>
    <definedName name="КВ3_ТОН" localSheetId="8">#REF!</definedName>
    <definedName name="КВ3_ТОН" localSheetId="9">#REF!</definedName>
    <definedName name="КВ3_ТОН" localSheetId="10">#REF!</definedName>
    <definedName name="КВ3_ТОН">#REF!</definedName>
    <definedName name="КВ4_РУБ" localSheetId="6">#REF!</definedName>
    <definedName name="КВ4_РУБ" localSheetId="7">#REF!</definedName>
    <definedName name="КВ4_РУБ" localSheetId="8">#REF!</definedName>
    <definedName name="КВ4_РУБ" localSheetId="9">#REF!</definedName>
    <definedName name="КВ4_РУБ" localSheetId="10">#REF!</definedName>
    <definedName name="КВ4_РУБ">#REF!</definedName>
    <definedName name="КВ4_ТОН" localSheetId="6">#REF!</definedName>
    <definedName name="КВ4_ТОН" localSheetId="7">#REF!</definedName>
    <definedName name="КВ4_ТОН" localSheetId="8">#REF!</definedName>
    <definedName name="КВ4_ТОН" localSheetId="9">#REF!</definedName>
    <definedName name="КВ4_ТОН" localSheetId="10">#REF!</definedName>
    <definedName name="КВ4_ТОН">#REF!</definedName>
    <definedName name="ке" localSheetId="6">'5 анализ экон эффект 25'!ке</definedName>
    <definedName name="ке" localSheetId="7">'5 анализ экон эффект 26'!ке</definedName>
    <definedName name="ке" localSheetId="8">'5 анализ экон эффект 27'!ке</definedName>
    <definedName name="ке" localSheetId="9">'5 анализ экон эффект 28'!ке</definedName>
    <definedName name="ке" localSheetId="10">'5 анализ экон эффект 29'!ке</definedName>
    <definedName name="ке">[0]!ке</definedName>
    <definedName name="кеппппппппппп" localSheetId="6" hidden="1">{#N/A,#N/A,TRUE,"Лист1";#N/A,#N/A,TRUE,"Лист2";#N/A,#N/A,TRUE,"Лист3"}</definedName>
    <definedName name="кеппппппппппп" localSheetId="7" hidden="1">{#N/A,#N/A,TRUE,"Лист1";#N/A,#N/A,TRUE,"Лист2";#N/A,#N/A,TRUE,"Лист3"}</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localSheetId="10"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 localSheetId="7">'[46]Объекты (показатели)'!#REF!</definedName>
    <definedName name="КЛ" localSheetId="8">'[46]Объекты (показатели)'!#REF!</definedName>
    <definedName name="КЛ" localSheetId="9">'[46]Объекты (показатели)'!#REF!</definedName>
    <definedName name="КЛ" localSheetId="10">'[46]Объекты (показатели)'!#REF!</definedName>
    <definedName name="КЛ">'[46]Объекты (показатели)'!#REF!</definedName>
    <definedName name="КнязьРюрик2">[29]Дебиторка!$J$18</definedName>
    <definedName name="код" localSheetId="6">#REF!</definedName>
    <definedName name="код" localSheetId="7">#REF!</definedName>
    <definedName name="код" localSheetId="8">#REF!</definedName>
    <definedName name="код" localSheetId="9">#REF!</definedName>
    <definedName name="код" localSheetId="10">#REF!</definedName>
    <definedName name="код">#REF!</definedName>
    <definedName name="код1" localSheetId="6">#REF!</definedName>
    <definedName name="код1" localSheetId="7">#REF!</definedName>
    <definedName name="код1" localSheetId="8">#REF!</definedName>
    <definedName name="код1" localSheetId="9">#REF!</definedName>
    <definedName name="код1" localSheetId="10">#REF!</definedName>
    <definedName name="код1">#REF!</definedName>
    <definedName name="КОК_ПРОК" localSheetId="6">#REF!</definedName>
    <definedName name="КОК_ПРОК" localSheetId="7">#REF!</definedName>
    <definedName name="КОК_ПРОК" localSheetId="8">#REF!</definedName>
    <definedName name="КОК_ПРОК" localSheetId="9">#REF!</definedName>
    <definedName name="КОК_ПРОК" localSheetId="10">#REF!</definedName>
    <definedName name="КОК_ПРОК">#REF!</definedName>
    <definedName name="КОМПЛЕКСНЫЙ" localSheetId="6">[28]Калькуляции!#REF!</definedName>
    <definedName name="КОМПЛЕКСНЫЙ" localSheetId="7">[28]Калькуляции!#REF!</definedName>
    <definedName name="КОМПЛЕКСНЫЙ" localSheetId="8">[28]Калькуляции!#REF!</definedName>
    <definedName name="КОМПЛЕКСНЫЙ" localSheetId="9">[28]Калькуляции!#REF!</definedName>
    <definedName name="КОМПЛЕКСНЫЙ" localSheetId="10">[28]Калькуляции!#REF!</definedName>
    <definedName name="КОМПЛЕКСНЫЙ">[28]Калькуляции!#REF!</definedName>
    <definedName name="Комплексы">'[36]ПФВ-0.5'!$AJ$4:$AJ$10</definedName>
    <definedName name="КОРК_7" localSheetId="6">#REF!</definedName>
    <definedName name="КОРК_7" localSheetId="7">#REF!</definedName>
    <definedName name="КОРК_7" localSheetId="8">#REF!</definedName>
    <definedName name="КОРК_7" localSheetId="9">#REF!</definedName>
    <definedName name="КОРК_7" localSheetId="10">#REF!</definedName>
    <definedName name="КОРК_7">#REF!</definedName>
    <definedName name="КОРК_АВЧ" localSheetId="6">#REF!</definedName>
    <definedName name="КОРК_АВЧ" localSheetId="7">#REF!</definedName>
    <definedName name="КОРК_АВЧ" localSheetId="8">#REF!</definedName>
    <definedName name="КОРК_АВЧ" localSheetId="9">#REF!</definedName>
    <definedName name="КОРК_АВЧ" localSheetId="10">#REF!</definedName>
    <definedName name="КОРК_АВЧ">#REF!</definedName>
    <definedName name="коэф_блоки" localSheetId="6">#REF!</definedName>
    <definedName name="коэф_блоки" localSheetId="7">#REF!</definedName>
    <definedName name="коэф_блоки" localSheetId="8">#REF!</definedName>
    <definedName name="коэф_блоки" localSheetId="9">#REF!</definedName>
    <definedName name="коэф_блоки" localSheetId="10">#REF!</definedName>
    <definedName name="коэф_блоки">#REF!</definedName>
    <definedName name="коэф_глин" localSheetId="6">#REF!</definedName>
    <definedName name="коэф_глин" localSheetId="7">#REF!</definedName>
    <definedName name="коэф_глин" localSheetId="8">#REF!</definedName>
    <definedName name="коэф_глин" localSheetId="9">#REF!</definedName>
    <definedName name="коэф_глин" localSheetId="10">#REF!</definedName>
    <definedName name="коэф_глин">#REF!</definedName>
    <definedName name="коэф_кокс" localSheetId="6">#REF!</definedName>
    <definedName name="коэф_кокс" localSheetId="7">#REF!</definedName>
    <definedName name="коэф_кокс" localSheetId="8">#REF!</definedName>
    <definedName name="коэф_кокс" localSheetId="9">#REF!</definedName>
    <definedName name="коэф_кокс" localSheetId="10">#REF!</definedName>
    <definedName name="коэф_кокс">#REF!</definedName>
    <definedName name="коэф_пек" localSheetId="6">#REF!</definedName>
    <definedName name="коэф_пек" localSheetId="7">#REF!</definedName>
    <definedName name="коэф_пек" localSheetId="8">#REF!</definedName>
    <definedName name="коэф_пек" localSheetId="9">#REF!</definedName>
    <definedName name="коэф_пек" localSheetId="10">#REF!</definedName>
    <definedName name="коэф_пек">#REF!</definedName>
    <definedName name="коэф1" localSheetId="6">#REF!</definedName>
    <definedName name="коэф1" localSheetId="7">#REF!</definedName>
    <definedName name="коэф1" localSheetId="8">#REF!</definedName>
    <definedName name="коэф1" localSheetId="9">#REF!</definedName>
    <definedName name="коэф1" localSheetId="10">#REF!</definedName>
    <definedName name="коэф1">#REF!</definedName>
    <definedName name="коэф2" localSheetId="6">#REF!</definedName>
    <definedName name="коэф2" localSheetId="7">#REF!</definedName>
    <definedName name="коэф2" localSheetId="8">#REF!</definedName>
    <definedName name="коэф2" localSheetId="9">#REF!</definedName>
    <definedName name="коэф2" localSheetId="10">#REF!</definedName>
    <definedName name="коэф2">#REF!</definedName>
    <definedName name="коэф3" localSheetId="6">#REF!</definedName>
    <definedName name="коэф3" localSheetId="7">#REF!</definedName>
    <definedName name="коэф3" localSheetId="8">#REF!</definedName>
    <definedName name="коэф3" localSheetId="9">#REF!</definedName>
    <definedName name="коэф3" localSheetId="10">#REF!</definedName>
    <definedName name="коэф3">#REF!</definedName>
    <definedName name="коэф4" localSheetId="6">#REF!</definedName>
    <definedName name="коэф4" localSheetId="7">#REF!</definedName>
    <definedName name="коэф4" localSheetId="8">#REF!</definedName>
    <definedName name="коэф4" localSheetId="9">#REF!</definedName>
    <definedName name="коэф4" localSheetId="10">#REF!</definedName>
    <definedName name="коэф4">#REF!</definedName>
    <definedName name="коэфф" localSheetId="6">#REF!</definedName>
    <definedName name="коэфф" localSheetId="7">#REF!</definedName>
    <definedName name="коэфф" localSheetId="8">#REF!</definedName>
    <definedName name="коэфф" localSheetId="9">#REF!</definedName>
    <definedName name="коэфф" localSheetId="10">#REF!</definedName>
    <definedName name="коэфф">#REF!</definedName>
    <definedName name="КПП" localSheetId="6">#REF!</definedName>
    <definedName name="КПП" localSheetId="7">#REF!</definedName>
    <definedName name="КПП" localSheetId="8">#REF!</definedName>
    <definedName name="КПП" localSheetId="9">#REF!</definedName>
    <definedName name="КПП" localSheetId="10">#REF!</definedName>
    <definedName name="КПП">#REF!</definedName>
    <definedName name="кр" localSheetId="6">#REF!</definedName>
    <definedName name="кр" localSheetId="7">#REF!</definedName>
    <definedName name="кр" localSheetId="8">#REF!</definedName>
    <definedName name="кр" localSheetId="9">#REF!</definedName>
    <definedName name="кр" localSheetId="10">#REF!</definedName>
    <definedName name="кр">#REF!</definedName>
    <definedName name="КР_" localSheetId="6">#REF!</definedName>
    <definedName name="КР_" localSheetId="7">#REF!</definedName>
    <definedName name="КР_" localSheetId="8">#REF!</definedName>
    <definedName name="КР_" localSheetId="9">#REF!</definedName>
    <definedName name="КР_" localSheetId="10">#REF!</definedName>
    <definedName name="КР_">#REF!</definedName>
    <definedName name="КР_10" localSheetId="6">#REF!</definedName>
    <definedName name="КР_10" localSheetId="7">#REF!</definedName>
    <definedName name="КР_10" localSheetId="8">#REF!</definedName>
    <definedName name="КР_10" localSheetId="9">#REF!</definedName>
    <definedName name="КР_10" localSheetId="10">#REF!</definedName>
    <definedName name="КР_10">#REF!</definedName>
    <definedName name="КР_2ЦЕХ" localSheetId="6">#REF!</definedName>
    <definedName name="КР_2ЦЕХ" localSheetId="7">#REF!</definedName>
    <definedName name="КР_2ЦЕХ" localSheetId="8">#REF!</definedName>
    <definedName name="КР_2ЦЕХ" localSheetId="9">#REF!</definedName>
    <definedName name="КР_2ЦЕХ" localSheetId="10">#REF!</definedName>
    <definedName name="КР_2ЦЕХ">#REF!</definedName>
    <definedName name="КР_7" localSheetId="6">#REF!</definedName>
    <definedName name="КР_7" localSheetId="7">#REF!</definedName>
    <definedName name="КР_7" localSheetId="8">#REF!</definedName>
    <definedName name="КР_7" localSheetId="9">#REF!</definedName>
    <definedName name="КР_7" localSheetId="10">#REF!</definedName>
    <definedName name="КР_7">#REF!</definedName>
    <definedName name="КР_8" localSheetId="6">#REF!</definedName>
    <definedName name="КР_8" localSheetId="7">#REF!</definedName>
    <definedName name="КР_8" localSheetId="8">#REF!</definedName>
    <definedName name="КР_8" localSheetId="9">#REF!</definedName>
    <definedName name="КР_8" localSheetId="10">#REF!</definedName>
    <definedName name="КР_8">#REF!</definedName>
    <definedName name="кр_до165" localSheetId="6">#REF!</definedName>
    <definedName name="кр_до165" localSheetId="7">#REF!</definedName>
    <definedName name="кр_до165" localSheetId="8">#REF!</definedName>
    <definedName name="кр_до165" localSheetId="9">#REF!</definedName>
    <definedName name="кр_до165" localSheetId="10">#REF!</definedName>
    <definedName name="кр_до165">#REF!</definedName>
    <definedName name="КР_КРАМЗ" localSheetId="6">#REF!</definedName>
    <definedName name="КР_КРАМЗ" localSheetId="7">#REF!</definedName>
    <definedName name="КР_КРАМЗ" localSheetId="8">#REF!</definedName>
    <definedName name="КР_КРАМЗ" localSheetId="9">#REF!</definedName>
    <definedName name="КР_КРАМЗ" localSheetId="10">#REF!</definedName>
    <definedName name="КР_КРАМЗ">#REF!</definedName>
    <definedName name="КР_ЛОК" localSheetId="6">[28]Калькуляции!#REF!</definedName>
    <definedName name="КР_ЛОК" localSheetId="7">[28]Калькуляции!#REF!</definedName>
    <definedName name="КР_ЛОК" localSheetId="8">[28]Калькуляции!#REF!</definedName>
    <definedName name="КР_ЛОК" localSheetId="9">[28]Калькуляции!#REF!</definedName>
    <definedName name="КР_ЛОК" localSheetId="10">[28]Калькуляции!#REF!</definedName>
    <definedName name="КР_ЛОК">[28]Калькуляции!#REF!</definedName>
    <definedName name="КР_ЛОК_8" localSheetId="6">[28]Калькуляции!#REF!</definedName>
    <definedName name="КР_ЛОК_8" localSheetId="7">[28]Калькуляции!#REF!</definedName>
    <definedName name="КР_ЛОК_8" localSheetId="8">[28]Калькуляции!#REF!</definedName>
    <definedName name="КР_ЛОК_8" localSheetId="9">[28]Калькуляции!#REF!</definedName>
    <definedName name="КР_ЛОК_8" localSheetId="10">[28]Калькуляции!#REF!</definedName>
    <definedName name="КР_ЛОК_8">[28]Калькуляции!#REF!</definedName>
    <definedName name="КР_ОБАН" localSheetId="6">#REF!</definedName>
    <definedName name="КР_ОБАН" localSheetId="7">#REF!</definedName>
    <definedName name="КР_ОБАН" localSheetId="8">#REF!</definedName>
    <definedName name="КР_ОБАН" localSheetId="9">#REF!</definedName>
    <definedName name="КР_ОБАН" localSheetId="10">#REF!</definedName>
    <definedName name="КР_ОБАН">#REF!</definedName>
    <definedName name="кр_с8б" localSheetId="6">#REF!</definedName>
    <definedName name="кр_с8б" localSheetId="7">#REF!</definedName>
    <definedName name="кр_с8б" localSheetId="8">#REF!</definedName>
    <definedName name="кр_с8б" localSheetId="9">#REF!</definedName>
    <definedName name="кр_с8б" localSheetId="10">#REF!</definedName>
    <definedName name="кр_с8б">#REF!</definedName>
    <definedName name="КР_С8БМ" localSheetId="6">#REF!</definedName>
    <definedName name="КР_С8БМ" localSheetId="7">#REF!</definedName>
    <definedName name="КР_С8БМ" localSheetId="8">#REF!</definedName>
    <definedName name="КР_С8БМ" localSheetId="9">#REF!</definedName>
    <definedName name="КР_С8БМ" localSheetId="10">#REF!</definedName>
    <definedName name="КР_С8БМ">#REF!</definedName>
    <definedName name="КР_СУМ" localSheetId="6">#REF!</definedName>
    <definedName name="КР_СУМ" localSheetId="7">#REF!</definedName>
    <definedName name="КР_СУМ" localSheetId="8">#REF!</definedName>
    <definedName name="КР_СУМ" localSheetId="9">#REF!</definedName>
    <definedName name="КР_СУМ" localSheetId="10">#REF!</definedName>
    <definedName name="КР_СУМ">#REF!</definedName>
    <definedName name="КР_Ф" localSheetId="6">#REF!</definedName>
    <definedName name="КР_Ф" localSheetId="7">#REF!</definedName>
    <definedName name="КР_Ф" localSheetId="8">#REF!</definedName>
    <definedName name="КР_Ф" localSheetId="9">#REF!</definedName>
    <definedName name="КР_Ф" localSheetId="10">#REF!</definedName>
    <definedName name="КР_Ф">#REF!</definedName>
    <definedName name="КР_ЦЕХА" localSheetId="6">[28]Калькуляции!#REF!</definedName>
    <definedName name="КР_ЦЕХА" localSheetId="7">[28]Калькуляции!#REF!</definedName>
    <definedName name="КР_ЦЕХА" localSheetId="8">[28]Калькуляции!#REF!</definedName>
    <definedName name="КР_ЦЕХА" localSheetId="9">[28]Калькуляции!#REF!</definedName>
    <definedName name="КР_ЦЕХА" localSheetId="10">[28]Калькуляции!#REF!</definedName>
    <definedName name="КР_ЦЕХА">[28]Калькуляции!#REF!</definedName>
    <definedName name="КР_ЭЮ" localSheetId="6">[28]Калькуляции!#REF!</definedName>
    <definedName name="КР_ЭЮ" localSheetId="7">[28]Калькуляции!#REF!</definedName>
    <definedName name="КР_ЭЮ" localSheetId="8">[28]Калькуляции!#REF!</definedName>
    <definedName name="КР_ЭЮ" localSheetId="9">[28]Калькуляции!#REF!</definedName>
    <definedName name="КР_ЭЮ" localSheetId="10">[28]Калькуляции!#REF!</definedName>
    <definedName name="КР_ЭЮ">[28]Калькуляции!#REF!</definedName>
    <definedName name="КРЕМНИЙ" localSheetId="6">[28]Калькуляции!#REF!</definedName>
    <definedName name="КРЕМНИЙ" localSheetId="7">[28]Калькуляции!#REF!</definedName>
    <definedName name="КРЕМНИЙ" localSheetId="8">[28]Калькуляции!#REF!</definedName>
    <definedName name="КРЕМНИЙ" localSheetId="9">[28]Калькуляции!#REF!</definedName>
    <definedName name="КРЕМНИЙ" localSheetId="10">[28]Калькуляции!#REF!</definedName>
    <definedName name="КРЕМНИЙ">[28]Калькуляции!#REF!</definedName>
    <definedName name="_xlnm.Criteria" localSheetId="6">[47]Données!#REF!</definedName>
    <definedName name="_xlnm.Criteria" localSheetId="7">[47]Données!#REF!</definedName>
    <definedName name="_xlnm.Criteria" localSheetId="8">[47]Données!#REF!</definedName>
    <definedName name="_xlnm.Criteria" localSheetId="9">[47]Données!#REF!</definedName>
    <definedName name="_xlnm.Criteria" localSheetId="10">[47]Données!#REF!</definedName>
    <definedName name="_xlnm.Criteria">[47]Données!#REF!</definedName>
    <definedName name="КрПроцент" localSheetId="6">#REF!</definedName>
    <definedName name="КрПроцент" localSheetId="7">#REF!</definedName>
    <definedName name="КрПроцент" localSheetId="8">#REF!</definedName>
    <definedName name="КрПроцент" localSheetId="9">#REF!</definedName>
    <definedName name="КрПроцент" localSheetId="10">#REF!</definedName>
    <definedName name="КрПроцент">#REF!</definedName>
    <definedName name="КРУПН_КРАМЗ" localSheetId="6">#REF!</definedName>
    <definedName name="КРУПН_КРАМЗ" localSheetId="7">#REF!</definedName>
    <definedName name="КРУПН_КРАМЗ" localSheetId="8">#REF!</definedName>
    <definedName name="КРУПН_КРАМЗ" localSheetId="9">#REF!</definedName>
    <definedName name="КРУПН_КРАМЗ" localSheetId="10">#REF!</definedName>
    <definedName name="КРУПН_КРАМЗ">#REF!</definedName>
    <definedName name="кур" localSheetId="6">#REF!</definedName>
    <definedName name="кур" localSheetId="7">#REF!</definedName>
    <definedName name="кур" localSheetId="8">#REF!</definedName>
    <definedName name="кур" localSheetId="9">#REF!</definedName>
    <definedName name="кур" localSheetId="10">#REF!</definedName>
    <definedName name="кур">#REF!</definedName>
    <definedName name="Курс" localSheetId="6">#REF!</definedName>
    <definedName name="Курс" localSheetId="7">#REF!</definedName>
    <definedName name="Курс" localSheetId="8">#REF!</definedName>
    <definedName name="Курс" localSheetId="9">#REF!</definedName>
    <definedName name="Курс" localSheetId="10">#REF!</definedName>
    <definedName name="Курс">#REF!</definedName>
    <definedName name="КурсУЕ" localSheetId="6">#REF!</definedName>
    <definedName name="КурсУЕ" localSheetId="7">#REF!</definedName>
    <definedName name="КурсУЕ" localSheetId="8">#REF!</definedName>
    <definedName name="КурсУЕ" localSheetId="9">#REF!</definedName>
    <definedName name="КурсУЕ" localSheetId="10">#REF!</definedName>
    <definedName name="КурсУЕ">#REF!</definedName>
    <definedName name="л" localSheetId="6">'5 анализ экон эффект 25'!л</definedName>
    <definedName name="л" localSheetId="7">'5 анализ экон эффект 26'!л</definedName>
    <definedName name="л" localSheetId="8">'5 анализ экон эффект 27'!л</definedName>
    <definedName name="л" localSheetId="9">'5 анализ экон эффект 28'!л</definedName>
    <definedName name="л" localSheetId="10">'5 анализ экон эффект 29'!л</definedName>
    <definedName name="л">[0]!л</definedName>
    <definedName name="ЛИГ_АЛ_М" localSheetId="6">[28]Калькуляции!#REF!</definedName>
    <definedName name="ЛИГ_АЛ_М" localSheetId="7">[28]Калькуляции!#REF!</definedName>
    <definedName name="ЛИГ_АЛ_М" localSheetId="8">[28]Калькуляции!#REF!</definedName>
    <definedName name="ЛИГ_АЛ_М" localSheetId="9">[28]Калькуляции!#REF!</definedName>
    <definedName name="ЛИГ_АЛ_М" localSheetId="10">[28]Калькуляции!#REF!</definedName>
    <definedName name="ЛИГ_АЛ_М">[28]Калькуляции!#REF!</definedName>
    <definedName name="ЛИГ_БР_ТИ" localSheetId="6">[28]Калькуляции!#REF!</definedName>
    <definedName name="ЛИГ_БР_ТИ" localSheetId="7">[28]Калькуляции!#REF!</definedName>
    <definedName name="ЛИГ_БР_ТИ" localSheetId="8">[28]Калькуляции!#REF!</definedName>
    <definedName name="ЛИГ_БР_ТИ" localSheetId="9">[28]Калькуляции!#REF!</definedName>
    <definedName name="ЛИГ_БР_ТИ" localSheetId="10">[28]Калькуляции!#REF!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 25'!м</definedName>
    <definedName name="м" localSheetId="7">'5 анализ экон эффект 26'!м</definedName>
    <definedName name="м" localSheetId="8">'5 анализ экон эффект 27'!м</definedName>
    <definedName name="м" localSheetId="9">'5 анализ экон эффект 28'!м</definedName>
    <definedName name="м" localSheetId="10">'5 анализ экон эффект 29'!м</definedName>
    <definedName name="м">[0]!м</definedName>
    <definedName name="МАГНИЙ" localSheetId="6">[28]Калькуляции!#REF!</definedName>
    <definedName name="МАГНИЙ" localSheetId="7">[28]Калькуляции!#REF!</definedName>
    <definedName name="МАГНИЙ" localSheetId="8">[28]Калькуляции!#REF!</definedName>
    <definedName name="МАГНИЙ" localSheetId="9">[28]Калькуляции!#REF!</definedName>
    <definedName name="МАГНИЙ" localSheetId="10">[28]Калькуляции!#REF!</definedName>
    <definedName name="МАГНИЙ">[28]Калькуляции!#REF!</definedName>
    <definedName name="май" localSheetId="6">#REF!</definedName>
    <definedName name="май" localSheetId="7">#REF!</definedName>
    <definedName name="май" localSheetId="8">#REF!</definedName>
    <definedName name="май" localSheetId="9">#REF!</definedName>
    <definedName name="май" localSheetId="10">#REF!</definedName>
    <definedName name="май">#REF!</definedName>
    <definedName name="МАЙ_РУБ" localSheetId="6">#REF!</definedName>
    <definedName name="МАЙ_РУБ" localSheetId="7">#REF!</definedName>
    <definedName name="МАЙ_РУБ" localSheetId="8">#REF!</definedName>
    <definedName name="МАЙ_РУБ" localSheetId="9">#REF!</definedName>
    <definedName name="МАЙ_РУБ" localSheetId="10">#REF!</definedName>
    <definedName name="МАЙ_РУБ">#REF!</definedName>
    <definedName name="МАЙ_ТОН" localSheetId="6">#REF!</definedName>
    <definedName name="МАЙ_ТОН" localSheetId="7">#REF!</definedName>
    <definedName name="МАЙ_ТОН" localSheetId="8">#REF!</definedName>
    <definedName name="МАЙ_ТОН" localSheetId="9">#REF!</definedName>
    <definedName name="МАЙ_ТОН" localSheetId="10">#REF!</definedName>
    <definedName name="МАЙ_ТОН">#REF!</definedName>
    <definedName name="МАР_РУБ" localSheetId="6">#REF!</definedName>
    <definedName name="МАР_РУБ" localSheetId="7">#REF!</definedName>
    <definedName name="МАР_РУБ" localSheetId="8">#REF!</definedName>
    <definedName name="МАР_РУБ" localSheetId="9">#REF!</definedName>
    <definedName name="МАР_РУБ" localSheetId="10">#REF!</definedName>
    <definedName name="МАР_РУБ">#REF!</definedName>
    <definedName name="МАР_ТОН" localSheetId="6">#REF!</definedName>
    <definedName name="МАР_ТОН" localSheetId="7">#REF!</definedName>
    <definedName name="МАР_ТОН" localSheetId="8">#REF!</definedName>
    <definedName name="МАР_ТОН" localSheetId="9">#REF!</definedName>
    <definedName name="МАР_ТОН" localSheetId="10">#REF!</definedName>
    <definedName name="МАР_ТОН">#REF!</definedName>
    <definedName name="МАРГ_ЛИГ" localSheetId="6">[28]Калькуляции!#REF!</definedName>
    <definedName name="МАРГ_ЛИГ" localSheetId="7">[28]Калькуляции!#REF!</definedName>
    <definedName name="МАРГ_ЛИГ" localSheetId="8">[28]Калькуляции!#REF!</definedName>
    <definedName name="МАРГ_ЛИГ" localSheetId="9">[28]Калькуляции!#REF!</definedName>
    <definedName name="МАРГ_ЛИГ" localSheetId="10">[28]Калькуляции!#REF!</definedName>
    <definedName name="МАРГ_ЛИГ">[28]Калькуляции!#REF!</definedName>
    <definedName name="МАРГ_ЛИГ_ДП" localSheetId="6">#REF!</definedName>
    <definedName name="МАРГ_ЛИГ_ДП" localSheetId="7">#REF!</definedName>
    <definedName name="МАРГ_ЛИГ_ДП" localSheetId="8">#REF!</definedName>
    <definedName name="МАРГ_ЛИГ_ДП" localSheetId="9">#REF!</definedName>
    <definedName name="МАРГ_ЛИГ_ДП" localSheetId="10">#REF!</definedName>
    <definedName name="МАРГ_ЛИГ_ДП">#REF!</definedName>
    <definedName name="МАРГ_ЛИГ_СТ" localSheetId="6">[28]Калькуляции!#REF!</definedName>
    <definedName name="МАРГ_ЛИГ_СТ" localSheetId="7">[28]Калькуляции!#REF!</definedName>
    <definedName name="МАРГ_ЛИГ_СТ" localSheetId="8">[28]Калькуляции!#REF!</definedName>
    <definedName name="МАРГ_ЛИГ_СТ" localSheetId="9">[28]Калькуляции!#REF!</definedName>
    <definedName name="МАРГ_ЛИГ_СТ" localSheetId="10">[28]Калькуляции!#REF!</definedName>
    <definedName name="МАРГ_ЛИГ_СТ">[28]Калькуляции!#REF!</definedName>
    <definedName name="март" localSheetId="6">#REF!</definedName>
    <definedName name="март" localSheetId="7">#REF!</definedName>
    <definedName name="март" localSheetId="8">#REF!</definedName>
    <definedName name="март" localSheetId="9">#REF!</definedName>
    <definedName name="март" localSheetId="10">#REF!</definedName>
    <definedName name="март">#REF!</definedName>
    <definedName name="масло" localSheetId="6">'[39]масла литры, деньги'!#REF!</definedName>
    <definedName name="масло" localSheetId="7">'[39]масла литры, деньги'!#REF!</definedName>
    <definedName name="масло" localSheetId="8">'[39]масла литры, деньги'!#REF!</definedName>
    <definedName name="масло" localSheetId="9">'[39]масла литры, деньги'!#REF!</definedName>
    <definedName name="масло" localSheetId="10">'[39]масла литры, деньги'!#REF!</definedName>
    <definedName name="масло">'[39]масла литры, деньги'!#REF!</definedName>
    <definedName name="Материалы">'[36]ПФВ-0.5'!$AG$26:$AG$33</definedName>
    <definedName name="МЕД" localSheetId="6">#REF!</definedName>
    <definedName name="МЕД" localSheetId="7">#REF!</definedName>
    <definedName name="МЕД" localSheetId="8">#REF!</definedName>
    <definedName name="МЕД" localSheetId="9">#REF!</definedName>
    <definedName name="МЕД" localSheetId="10">#REF!</definedName>
    <definedName name="МЕД">#REF!</definedName>
    <definedName name="МЕД_" localSheetId="6">#REF!</definedName>
    <definedName name="МЕД_" localSheetId="7">#REF!</definedName>
    <definedName name="МЕД_" localSheetId="8">#REF!</definedName>
    <definedName name="МЕД_" localSheetId="9">#REF!</definedName>
    <definedName name="МЕД_" localSheetId="10">#REF!</definedName>
    <definedName name="МЕД_">#REF!</definedName>
    <definedName name="МЕЛ_СУМ" localSheetId="6">#REF!</definedName>
    <definedName name="МЕЛ_СУМ" localSheetId="7">#REF!</definedName>
    <definedName name="МЕЛ_СУМ" localSheetId="8">#REF!</definedName>
    <definedName name="МЕЛ_СУМ" localSheetId="9">#REF!</definedName>
    <definedName name="МЕЛ_СУМ" localSheetId="10">#REF!</definedName>
    <definedName name="МЕЛ_СУМ">#REF!</definedName>
    <definedName name="Место">'[36]ПФВ-0.5'!$AK$18:$AK$19</definedName>
    <definedName name="МЕСЯЦЫ" localSheetId="6">[48]Январь!#REF!</definedName>
    <definedName name="МЕСЯЦЫ" localSheetId="7">[48]Январь!#REF!</definedName>
    <definedName name="МЕСЯЦЫ" localSheetId="8">[48]Январь!#REF!</definedName>
    <definedName name="МЕСЯЦЫ" localSheetId="9">[48]Январь!#REF!</definedName>
    <definedName name="МЕСЯЦЫ" localSheetId="10">[48]Январь!#REF!</definedName>
    <definedName name="МЕСЯЦЫ">[48]Январь!#REF!</definedName>
    <definedName name="Мет_собс" localSheetId="6">#REF!</definedName>
    <definedName name="Мет_собс" localSheetId="7">#REF!</definedName>
    <definedName name="Мет_собс" localSheetId="8">#REF!</definedName>
    <definedName name="Мет_собс" localSheetId="9">#REF!</definedName>
    <definedName name="Мет_собс" localSheetId="10">#REF!</definedName>
    <definedName name="Мет_собс">#REF!</definedName>
    <definedName name="Мет_ЭЛЦ3" localSheetId="6">#REF!</definedName>
    <definedName name="Мет_ЭЛЦ3" localSheetId="7">#REF!</definedName>
    <definedName name="Мет_ЭЛЦ3" localSheetId="8">#REF!</definedName>
    <definedName name="Мет_ЭЛЦ3" localSheetId="9">#REF!</definedName>
    <definedName name="Мет_ЭЛЦ3" localSheetId="10">#REF!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 localSheetId="7">[28]Калькуляции!#REF!</definedName>
    <definedName name="МЛИГ_АМ" localSheetId="8">[28]Калькуляции!#REF!</definedName>
    <definedName name="МЛИГ_АМ" localSheetId="9">[28]Калькуляции!#REF!</definedName>
    <definedName name="МЛИГ_АМ" localSheetId="10">[28]Калькуляции!#REF!</definedName>
    <definedName name="МЛИГ_АМ">[28]Калькуляции!#REF!</definedName>
    <definedName name="МЛИГ_ЭЛ" localSheetId="6">[28]Калькуляции!#REF!</definedName>
    <definedName name="МЛИГ_ЭЛ" localSheetId="7">[28]Калькуляции!#REF!</definedName>
    <definedName name="МЛИГ_ЭЛ" localSheetId="8">[28]Калькуляции!#REF!</definedName>
    <definedName name="МЛИГ_ЭЛ" localSheetId="9">[28]Калькуляции!#REF!</definedName>
    <definedName name="МЛИГ_ЭЛ" localSheetId="10">[28]Калькуляции!#REF!</definedName>
    <definedName name="МЛИГ_ЭЛ">[28]Калькуляции!#REF!</definedName>
    <definedName name="МнНДС" localSheetId="6">#REF!</definedName>
    <definedName name="МнНДС" localSheetId="7">#REF!</definedName>
    <definedName name="МнНДС" localSheetId="8">#REF!</definedName>
    <definedName name="МнНДС" localSheetId="9">#REF!</definedName>
    <definedName name="МнНДС" localSheetId="10">#REF!</definedName>
    <definedName name="МнНДС">#REF!</definedName>
    <definedName name="МР" localSheetId="6">#REF!</definedName>
    <definedName name="МР" localSheetId="7">#REF!</definedName>
    <definedName name="МР" localSheetId="8">#REF!</definedName>
    <definedName name="МР" localSheetId="9">#REF!</definedName>
    <definedName name="МР" localSheetId="10">#REF!</definedName>
    <definedName name="МР">#REF!</definedName>
    <definedName name="МС6_РУБ" localSheetId="6">[28]Калькуляции!#REF!</definedName>
    <definedName name="МС6_РУБ" localSheetId="7">[28]Калькуляции!#REF!</definedName>
    <definedName name="МС6_РУБ" localSheetId="8">[28]Калькуляции!#REF!</definedName>
    <definedName name="МС6_РУБ" localSheetId="9">[28]Калькуляции!#REF!</definedName>
    <definedName name="МС6_РУБ" localSheetId="10">[28]Калькуляции!#REF!</definedName>
    <definedName name="МС6_РУБ">[28]Калькуляции!#REF!</definedName>
    <definedName name="МС6_ТОН" localSheetId="6">[28]Калькуляции!#REF!</definedName>
    <definedName name="МС6_ТОН" localSheetId="7">[28]Калькуляции!#REF!</definedName>
    <definedName name="МС6_ТОН" localSheetId="8">[28]Калькуляции!#REF!</definedName>
    <definedName name="МС6_ТОН" localSheetId="9">[28]Калькуляции!#REF!</definedName>
    <definedName name="МС6_ТОН" localSheetId="10">[28]Калькуляции!#REF!</definedName>
    <definedName name="МС6_ТОН">[28]Калькуляции!#REF!</definedName>
    <definedName name="МС9_РУБ" localSheetId="6">[28]Калькуляции!#REF!</definedName>
    <definedName name="МС9_РУБ" localSheetId="7">[28]Калькуляции!#REF!</definedName>
    <definedName name="МС9_РУБ" localSheetId="8">[28]Калькуляции!#REF!</definedName>
    <definedName name="МС9_РУБ" localSheetId="9">[28]Калькуляции!#REF!</definedName>
    <definedName name="МС9_РУБ" localSheetId="10">[28]Калькуляции!#REF!</definedName>
    <definedName name="МС9_РУБ">[28]Калькуляции!#REF!</definedName>
    <definedName name="МС9_ТОН" localSheetId="6">[28]Калькуляции!#REF!</definedName>
    <definedName name="МС9_ТОН" localSheetId="7">[28]Калькуляции!#REF!</definedName>
    <definedName name="МС9_ТОН" localSheetId="8">[28]Калькуляции!#REF!</definedName>
    <definedName name="МС9_ТОН" localSheetId="9">[28]Калькуляции!#REF!</definedName>
    <definedName name="МС9_ТОН" localSheetId="10">[28]Калькуляции!#REF!</definedName>
    <definedName name="МС9_ТОН">[28]Калькуляции!#REF!</definedName>
    <definedName name="мым" localSheetId="6">'5 анализ экон эффект 25'!мым</definedName>
    <definedName name="мым" localSheetId="7">'5 анализ экон эффект 26'!мым</definedName>
    <definedName name="мым" localSheetId="8">'5 анализ экон эффект 27'!мым</definedName>
    <definedName name="мым" localSheetId="9">'5 анализ экон эффект 28'!мым</definedName>
    <definedName name="мым" localSheetId="10">'5 анализ экон эффект 29'!мым</definedName>
    <definedName name="мым">[0]!мым</definedName>
    <definedName name="н" localSheetId="6">'5 анализ экон эффект 25'!н</definedName>
    <definedName name="н" localSheetId="7">'5 анализ экон эффект 26'!н</definedName>
    <definedName name="н" localSheetId="8">'5 анализ экон эффект 27'!н</definedName>
    <definedName name="н" localSheetId="9">'5 анализ экон эффект 28'!н</definedName>
    <definedName name="н" localSheetId="10">'5 анализ экон эффект 29'!н</definedName>
    <definedName name="н">[0]!н</definedName>
    <definedName name="Н_2ЦЕХ_СКАЛ" localSheetId="6">#REF!</definedName>
    <definedName name="Н_2ЦЕХ_СКАЛ" localSheetId="7">#REF!</definedName>
    <definedName name="Н_2ЦЕХ_СКАЛ" localSheetId="8">#REF!</definedName>
    <definedName name="Н_2ЦЕХ_СКАЛ" localSheetId="9">#REF!</definedName>
    <definedName name="Н_2ЦЕХ_СКАЛ" localSheetId="10">#REF!</definedName>
    <definedName name="Н_2ЦЕХ_СКАЛ">#REF!</definedName>
    <definedName name="Н_АЛФ" localSheetId="6">#REF!</definedName>
    <definedName name="Н_АЛФ" localSheetId="7">#REF!</definedName>
    <definedName name="Н_АЛФ" localSheetId="8">#REF!</definedName>
    <definedName name="Н_АЛФ" localSheetId="9">#REF!</definedName>
    <definedName name="Н_АЛФ" localSheetId="10">#REF!</definedName>
    <definedName name="Н_АЛФ">#REF!</definedName>
    <definedName name="Н_АМ_МЛ" localSheetId="6">[28]Калькуляции!#REF!</definedName>
    <definedName name="Н_АМ_МЛ" localSheetId="7">[28]Калькуляции!#REF!</definedName>
    <definedName name="Н_АМ_МЛ" localSheetId="8">[28]Калькуляции!#REF!</definedName>
    <definedName name="Н_АМ_МЛ" localSheetId="9">[28]Калькуляции!#REF!</definedName>
    <definedName name="Н_АМ_МЛ" localSheetId="10">[28]Калькуляции!#REF!</definedName>
    <definedName name="Н_АМ_МЛ">[28]Калькуляции!#REF!</definedName>
    <definedName name="Н_АНБЛ" localSheetId="6">#REF!</definedName>
    <definedName name="Н_АНБЛ" localSheetId="7">#REF!</definedName>
    <definedName name="Н_АНБЛ" localSheetId="8">#REF!</definedName>
    <definedName name="Н_АНБЛ" localSheetId="9">#REF!</definedName>
    <definedName name="Н_АНБЛ" localSheetId="10">#REF!</definedName>
    <definedName name="Н_АНБЛ">#REF!</definedName>
    <definedName name="Н_АНБЛ_В" localSheetId="6">[28]Калькуляции!#REF!</definedName>
    <definedName name="Н_АНБЛ_В" localSheetId="7">[28]Калькуляции!#REF!</definedName>
    <definedName name="Н_АНБЛ_В" localSheetId="8">[28]Калькуляции!#REF!</definedName>
    <definedName name="Н_АНБЛ_В" localSheetId="9">[28]Калькуляции!#REF!</definedName>
    <definedName name="Н_АНБЛ_В" localSheetId="10">[28]Калькуляции!#REF!</definedName>
    <definedName name="Н_АНБЛ_В">[28]Калькуляции!#REF!</definedName>
    <definedName name="Н_АНБЛ_Т" localSheetId="6">[28]Калькуляции!#REF!</definedName>
    <definedName name="Н_АНБЛ_Т" localSheetId="7">[28]Калькуляции!#REF!</definedName>
    <definedName name="Н_АНБЛ_Т" localSheetId="8">[28]Калькуляции!#REF!</definedName>
    <definedName name="Н_АНБЛ_Т" localSheetId="9">[28]Калькуляции!#REF!</definedName>
    <definedName name="Н_АНБЛ_Т" localSheetId="10">[28]Калькуляции!#REF!</definedName>
    <definedName name="Н_АНБЛ_Т">[28]Калькуляции!#REF!</definedName>
    <definedName name="Н_АФ_МЛ" localSheetId="6">[28]Калькуляции!#REF!</definedName>
    <definedName name="Н_АФ_МЛ" localSheetId="7">[28]Калькуляции!#REF!</definedName>
    <definedName name="Н_АФ_МЛ" localSheetId="8">[28]Калькуляции!#REF!</definedName>
    <definedName name="Н_АФ_МЛ" localSheetId="9">[28]Калькуляции!#REF!</definedName>
    <definedName name="Н_АФ_МЛ" localSheetId="10">[28]Калькуляции!#REF!</definedName>
    <definedName name="Н_АФ_МЛ">[28]Калькуляции!#REF!</definedName>
    <definedName name="Н_ВАЛФ" localSheetId="6">#REF!</definedName>
    <definedName name="Н_ВАЛФ" localSheetId="7">#REF!</definedName>
    <definedName name="Н_ВАЛФ" localSheetId="8">#REF!</definedName>
    <definedName name="Н_ВАЛФ" localSheetId="9">#REF!</definedName>
    <definedName name="Н_ВАЛФ" localSheetId="10">#REF!</definedName>
    <definedName name="Н_ВАЛФ">#REF!</definedName>
    <definedName name="Н_ВГР" localSheetId="6">#REF!</definedName>
    <definedName name="Н_ВГР" localSheetId="7">#REF!</definedName>
    <definedName name="Н_ВГР" localSheetId="8">#REF!</definedName>
    <definedName name="Н_ВГР" localSheetId="9">#REF!</definedName>
    <definedName name="Н_ВГР" localSheetId="10">#REF!</definedName>
    <definedName name="Н_ВГР">#REF!</definedName>
    <definedName name="Н_ВКРСВ" localSheetId="6">#REF!</definedName>
    <definedName name="Н_ВКРСВ" localSheetId="7">#REF!</definedName>
    <definedName name="Н_ВКРСВ" localSheetId="8">#REF!</definedName>
    <definedName name="Н_ВКРСВ" localSheetId="9">#REF!</definedName>
    <definedName name="Н_ВКРСВ" localSheetId="10">#REF!</definedName>
    <definedName name="Н_ВКРСВ">#REF!</definedName>
    <definedName name="Н_ВМЕДЬ" localSheetId="6">#REF!</definedName>
    <definedName name="Н_ВМЕДЬ" localSheetId="7">#REF!</definedName>
    <definedName name="Н_ВМЕДЬ" localSheetId="8">#REF!</definedName>
    <definedName name="Н_ВМЕДЬ" localSheetId="9">#REF!</definedName>
    <definedName name="Н_ВМЕДЬ" localSheetId="10">#REF!</definedName>
    <definedName name="Н_ВМЕДЬ">#REF!</definedName>
    <definedName name="Н_ВОДОБКРУПН" localSheetId="6">#REF!</definedName>
    <definedName name="Н_ВОДОБКРУПН" localSheetId="7">#REF!</definedName>
    <definedName name="Н_ВОДОБКРУПН" localSheetId="8">#REF!</definedName>
    <definedName name="Н_ВОДОБКРУПН" localSheetId="9">#REF!</definedName>
    <definedName name="Н_ВОДОБКРУПН" localSheetId="10">#REF!</definedName>
    <definedName name="Н_ВОДОБКРУПН">#REF!</definedName>
    <definedName name="Н_ВХЛБ" localSheetId="6">#REF!</definedName>
    <definedName name="Н_ВХЛБ" localSheetId="7">#REF!</definedName>
    <definedName name="Н_ВХЛБ" localSheetId="8">#REF!</definedName>
    <definedName name="Н_ВХЛБ" localSheetId="9">#REF!</definedName>
    <definedName name="Н_ВХЛБ" localSheetId="10">#REF!</definedName>
    <definedName name="Н_ВХЛБ">#REF!</definedName>
    <definedName name="Н_ВХЛН" localSheetId="6">#REF!</definedName>
    <definedName name="Н_ВХЛН" localSheetId="7">#REF!</definedName>
    <definedName name="Н_ВХЛН" localSheetId="8">#REF!</definedName>
    <definedName name="Н_ВХЛН" localSheetId="9">#REF!</definedName>
    <definedName name="Н_ВХЛН" localSheetId="10">#REF!</definedName>
    <definedName name="Н_ВХЛН">#REF!</definedName>
    <definedName name="Н_ГИДЗ" localSheetId="6">#REF!</definedName>
    <definedName name="Н_ГИДЗ" localSheetId="7">#REF!</definedName>
    <definedName name="Н_ГИДЗ" localSheetId="8">#REF!</definedName>
    <definedName name="Н_ГИДЗ" localSheetId="9">#REF!</definedName>
    <definedName name="Н_ГИДЗ" localSheetId="10">#REF!</definedName>
    <definedName name="Н_ГИДЗ">#REF!</definedName>
    <definedName name="Н_ГЛ_ВН" localSheetId="6">#REF!</definedName>
    <definedName name="Н_ГЛ_ВН" localSheetId="7">#REF!</definedName>
    <definedName name="Н_ГЛ_ВН" localSheetId="8">#REF!</definedName>
    <definedName name="Н_ГЛ_ВН" localSheetId="9">#REF!</definedName>
    <definedName name="Н_ГЛ_ВН" localSheetId="10">#REF!</definedName>
    <definedName name="Н_ГЛ_ВН">#REF!</definedName>
    <definedName name="Н_ГЛ_ДП" localSheetId="6">[28]Калькуляции!#REF!</definedName>
    <definedName name="Н_ГЛ_ДП" localSheetId="7">[28]Калькуляции!#REF!</definedName>
    <definedName name="Н_ГЛ_ДП" localSheetId="8">[28]Калькуляции!#REF!</definedName>
    <definedName name="Н_ГЛ_ДП" localSheetId="9">[28]Калькуляции!#REF!</definedName>
    <definedName name="Н_ГЛ_ДП" localSheetId="10">[28]Калькуляции!#REF!</definedName>
    <definedName name="Н_ГЛ_ДП">[28]Калькуляции!#REF!</definedName>
    <definedName name="Н_ГЛ_ИТ" localSheetId="6">[28]Калькуляции!#REF!</definedName>
    <definedName name="Н_ГЛ_ИТ" localSheetId="7">[28]Калькуляции!#REF!</definedName>
    <definedName name="Н_ГЛ_ИТ" localSheetId="8">[28]Калькуляции!#REF!</definedName>
    <definedName name="Н_ГЛ_ИТ" localSheetId="9">[28]Калькуляции!#REF!</definedName>
    <definedName name="Н_ГЛ_ИТ" localSheetId="10">[28]Калькуляции!#REF!</definedName>
    <definedName name="Н_ГЛ_ИТ">[28]Калькуляции!#REF!</definedName>
    <definedName name="Н_ГЛ_ТОЛ" localSheetId="6">#REF!</definedName>
    <definedName name="Н_ГЛ_ТОЛ" localSheetId="7">#REF!</definedName>
    <definedName name="Н_ГЛ_ТОЛ" localSheetId="8">#REF!</definedName>
    <definedName name="Н_ГЛ_ТОЛ" localSheetId="9">#REF!</definedName>
    <definedName name="Н_ГЛ_ТОЛ" localSheetId="10">#REF!</definedName>
    <definedName name="Н_ГЛ_ТОЛ">#REF!</definedName>
    <definedName name="Н_ГЛШ" localSheetId="6">#REF!</definedName>
    <definedName name="Н_ГЛШ" localSheetId="7">#REF!</definedName>
    <definedName name="Н_ГЛШ" localSheetId="8">#REF!</definedName>
    <definedName name="Н_ГЛШ" localSheetId="9">#REF!</definedName>
    <definedName name="Н_ГЛШ" localSheetId="10">#REF!</definedName>
    <definedName name="Н_ГЛШ">#REF!</definedName>
    <definedName name="Н_ИЗВ" localSheetId="6">#REF!</definedName>
    <definedName name="Н_ИЗВ" localSheetId="7">#REF!</definedName>
    <definedName name="Н_ИЗВ" localSheetId="8">#REF!</definedName>
    <definedName name="Н_ИЗВ" localSheetId="9">#REF!</definedName>
    <definedName name="Н_ИЗВ" localSheetId="10">#REF!</definedName>
    <definedName name="Н_ИЗВ">#REF!</definedName>
    <definedName name="Н_К_ПРОК" localSheetId="6">#REF!</definedName>
    <definedName name="Н_К_ПРОК" localSheetId="7">#REF!</definedName>
    <definedName name="Н_К_ПРОК" localSheetId="8">#REF!</definedName>
    <definedName name="Н_К_ПРОК" localSheetId="9">#REF!</definedName>
    <definedName name="Н_К_ПРОК" localSheetId="10">#REF!</definedName>
    <definedName name="Н_К_ПРОК">#REF!</definedName>
    <definedName name="Н_К_СЫР" localSheetId="6">#REF!</definedName>
    <definedName name="Н_К_СЫР" localSheetId="7">#REF!</definedName>
    <definedName name="Н_К_СЫР" localSheetId="8">#REF!</definedName>
    <definedName name="Н_К_СЫР" localSheetId="9">#REF!</definedName>
    <definedName name="Н_К_СЫР" localSheetId="10">#REF!</definedName>
    <definedName name="Н_К_СЫР">#REF!</definedName>
    <definedName name="Н_К_СЫР_П" localSheetId="6">[28]Калькуляции!#REF!</definedName>
    <definedName name="Н_К_СЫР_П" localSheetId="7">[28]Калькуляции!#REF!</definedName>
    <definedName name="Н_К_СЫР_П" localSheetId="8">[28]Калькуляции!#REF!</definedName>
    <definedName name="Н_К_СЫР_П" localSheetId="9">[28]Калькуляции!#REF!</definedName>
    <definedName name="Н_К_СЫР_П" localSheetId="10">[28]Калькуляции!#REF!</definedName>
    <definedName name="Н_К_СЫР_П">[28]Калькуляции!#REF!</definedName>
    <definedName name="Н_К_СЫР_Т" localSheetId="6">[28]Калькуляции!#REF!</definedName>
    <definedName name="Н_К_СЫР_Т" localSheetId="7">[28]Калькуляции!#REF!</definedName>
    <definedName name="Н_К_СЫР_Т" localSheetId="8">[28]Калькуляции!#REF!</definedName>
    <definedName name="Н_К_СЫР_Т" localSheetId="9">[28]Калькуляции!#REF!</definedName>
    <definedName name="Н_К_СЫР_Т" localSheetId="10">[28]Калькуляции!#REF!</definedName>
    <definedName name="Н_К_СЫР_Т">[28]Калькуляции!#REF!</definedName>
    <definedName name="Н_КАВЧ_АЛФ" localSheetId="6">#REF!</definedName>
    <definedName name="Н_КАВЧ_АЛФ" localSheetId="7">#REF!</definedName>
    <definedName name="Н_КАВЧ_АЛФ" localSheetId="8">#REF!</definedName>
    <definedName name="Н_КАВЧ_АЛФ" localSheetId="9">#REF!</definedName>
    <definedName name="Н_КАВЧ_АЛФ" localSheetId="10">#REF!</definedName>
    <definedName name="Н_КАВЧ_АЛФ">#REF!</definedName>
    <definedName name="Н_КАВЧ_ГРАФ" localSheetId="6">#REF!</definedName>
    <definedName name="Н_КАВЧ_ГРАФ" localSheetId="7">#REF!</definedName>
    <definedName name="Н_КАВЧ_ГРАФ" localSheetId="8">#REF!</definedName>
    <definedName name="Н_КАВЧ_ГРАФ" localSheetId="9">#REF!</definedName>
    <definedName name="Н_КАВЧ_ГРАФ" localSheetId="10">#REF!</definedName>
    <definedName name="Н_КАВЧ_ГРАФ">#REF!</definedName>
    <definedName name="Н_КАВЧ_КРС" localSheetId="6">#REF!</definedName>
    <definedName name="Н_КАВЧ_КРС" localSheetId="7">#REF!</definedName>
    <definedName name="Н_КАВЧ_КРС" localSheetId="8">#REF!</definedName>
    <definedName name="Н_КАВЧ_КРС" localSheetId="9">#REF!</definedName>
    <definedName name="Н_КАВЧ_КРС" localSheetId="10">#REF!</definedName>
    <definedName name="Н_КАВЧ_КРС">#REF!</definedName>
    <definedName name="Н_КАВЧ_МЕД" localSheetId="6">#REF!</definedName>
    <definedName name="Н_КАВЧ_МЕД" localSheetId="7">#REF!</definedName>
    <definedName name="Н_КАВЧ_МЕД" localSheetId="8">#REF!</definedName>
    <definedName name="Н_КАВЧ_МЕД" localSheetId="9">#REF!</definedName>
    <definedName name="Н_КАВЧ_МЕД" localSheetId="10">#REF!</definedName>
    <definedName name="Н_КАВЧ_МЕД">#REF!</definedName>
    <definedName name="Н_КАВЧ_ХЛБ" localSheetId="6">#REF!</definedName>
    <definedName name="Н_КАВЧ_ХЛБ" localSheetId="7">#REF!</definedName>
    <definedName name="Н_КАВЧ_ХЛБ" localSheetId="8">#REF!</definedName>
    <definedName name="Н_КАВЧ_ХЛБ" localSheetId="9">#REF!</definedName>
    <definedName name="Н_КАВЧ_ХЛБ" localSheetId="10">#REF!</definedName>
    <definedName name="Н_КАВЧ_ХЛБ">#REF!</definedName>
    <definedName name="Н_КАО_СКАЛ" localSheetId="6">#REF!</definedName>
    <definedName name="Н_КАО_СКАЛ" localSheetId="7">#REF!</definedName>
    <definedName name="Н_КАО_СКАЛ" localSheetId="8">#REF!</definedName>
    <definedName name="Н_КАО_СКАЛ" localSheetId="9">#REF!</definedName>
    <definedName name="Н_КАО_СКАЛ" localSheetId="10">#REF!</definedName>
    <definedName name="Н_КАО_СКАЛ">#REF!</definedName>
    <definedName name="Н_КЕРОСИН" localSheetId="6">#REF!</definedName>
    <definedName name="Н_КЕРОСИН" localSheetId="7">#REF!</definedName>
    <definedName name="Н_КЕРОСИН" localSheetId="8">#REF!</definedName>
    <definedName name="Н_КЕРОСИН" localSheetId="9">#REF!</definedName>
    <definedName name="Н_КЕРОСИН" localSheetId="10">#REF!</definedName>
    <definedName name="Н_КЕРОСИН">#REF!</definedName>
    <definedName name="Н_КЛОК_КРСМ" localSheetId="6">[28]Калькуляции!#REF!</definedName>
    <definedName name="Н_КЛОК_КРСМ" localSheetId="7">[28]Калькуляции!#REF!</definedName>
    <definedName name="Н_КЛОК_КРСМ" localSheetId="8">[28]Калькуляции!#REF!</definedName>
    <definedName name="Н_КЛОК_КРСМ" localSheetId="9">[28]Калькуляции!#REF!</definedName>
    <definedName name="Н_КЛОК_КРСМ" localSheetId="10">[28]Калькуляции!#REF!</definedName>
    <definedName name="Н_КЛОК_КРСМ">[28]Калькуляции!#REF!</definedName>
    <definedName name="Н_КЛОК_СКАЛ" localSheetId="6">[28]Калькуляции!#REF!</definedName>
    <definedName name="Н_КЛОК_СКАЛ" localSheetId="7">[28]Калькуляции!#REF!</definedName>
    <definedName name="Н_КЛОК_СКАЛ" localSheetId="8">[28]Калькуляции!#REF!</definedName>
    <definedName name="Н_КЛОК_СКАЛ" localSheetId="9">[28]Калькуляции!#REF!</definedName>
    <definedName name="Н_КЛОК_СКАЛ" localSheetId="10">[28]Калькуляции!#REF!</definedName>
    <definedName name="Н_КЛОК_СКАЛ">[28]Калькуляции!#REF!</definedName>
    <definedName name="Н_КЛОК_ФТК" localSheetId="6">[28]Калькуляции!#REF!</definedName>
    <definedName name="Н_КЛОК_ФТК" localSheetId="7">[28]Калькуляции!#REF!</definedName>
    <definedName name="Н_КЛОК_ФТК" localSheetId="8">[28]Калькуляции!#REF!</definedName>
    <definedName name="Н_КЛОК_ФТК" localSheetId="9">[28]Калькуляции!#REF!</definedName>
    <definedName name="Н_КЛОК_ФТК" localSheetId="10">[28]Калькуляции!#REF!</definedName>
    <definedName name="Н_КЛОК_ФТК">[28]Калькуляции!#REF!</definedName>
    <definedName name="Н_КОА_АБ" localSheetId="6">#REF!</definedName>
    <definedName name="Н_КОА_АБ" localSheetId="7">#REF!</definedName>
    <definedName name="Н_КОА_АБ" localSheetId="8">#REF!</definedName>
    <definedName name="Н_КОА_АБ" localSheetId="9">#REF!</definedName>
    <definedName name="Н_КОА_АБ" localSheetId="10">#REF!</definedName>
    <definedName name="Н_КОА_АБ">#REF!</definedName>
    <definedName name="Н_КОА_ГЛ" localSheetId="6">#REF!</definedName>
    <definedName name="Н_КОА_ГЛ" localSheetId="7">#REF!</definedName>
    <definedName name="Н_КОА_ГЛ" localSheetId="8">#REF!</definedName>
    <definedName name="Н_КОА_ГЛ" localSheetId="9">#REF!</definedName>
    <definedName name="Н_КОА_ГЛ" localSheetId="10">#REF!</definedName>
    <definedName name="Н_КОА_ГЛ">#REF!</definedName>
    <definedName name="Н_КОА_КРС" localSheetId="6">#REF!</definedName>
    <definedName name="Н_КОА_КРС" localSheetId="7">#REF!</definedName>
    <definedName name="Н_КОА_КРС" localSheetId="8">#REF!</definedName>
    <definedName name="Н_КОА_КРС" localSheetId="9">#REF!</definedName>
    <definedName name="Н_КОА_КРС" localSheetId="10">#REF!</definedName>
    <definedName name="Н_КОА_КРС">#REF!</definedName>
    <definedName name="Н_КОА_КРСМ" localSheetId="6">#REF!</definedName>
    <definedName name="Н_КОА_КРСМ" localSheetId="7">#REF!</definedName>
    <definedName name="Н_КОА_КРСМ" localSheetId="8">#REF!</definedName>
    <definedName name="Н_КОА_КРСМ" localSheetId="9">#REF!</definedName>
    <definedName name="Н_КОА_КРСМ" localSheetId="10">#REF!</definedName>
    <definedName name="Н_КОА_КРСМ">#REF!</definedName>
    <definedName name="Н_КОА_СКАЛ" localSheetId="6">#REF!</definedName>
    <definedName name="Н_КОА_СКАЛ" localSheetId="7">#REF!</definedName>
    <definedName name="Н_КОА_СКАЛ" localSheetId="8">#REF!</definedName>
    <definedName name="Н_КОА_СКАЛ" localSheetId="9">#REF!</definedName>
    <definedName name="Н_КОА_СКАЛ" localSheetId="10">#REF!</definedName>
    <definedName name="Н_КОА_СКАЛ">#REF!</definedName>
    <definedName name="Н_КОА_ФК" localSheetId="6">#REF!</definedName>
    <definedName name="Н_КОА_ФК" localSheetId="7">#REF!</definedName>
    <definedName name="Н_КОА_ФК" localSheetId="8">#REF!</definedName>
    <definedName name="Н_КОА_ФК" localSheetId="9">#REF!</definedName>
    <definedName name="Н_КОА_ФК" localSheetId="10">#REF!</definedName>
    <definedName name="Н_КОА_ФК">#REF!</definedName>
    <definedName name="Н_КОРК_7" localSheetId="6">#REF!</definedName>
    <definedName name="Н_КОРК_7" localSheetId="7">#REF!</definedName>
    <definedName name="Н_КОРК_7" localSheetId="8">#REF!</definedName>
    <definedName name="Н_КОРК_7" localSheetId="9">#REF!</definedName>
    <definedName name="Н_КОРК_7" localSheetId="10">#REF!</definedName>
    <definedName name="Н_КОРК_7">#REF!</definedName>
    <definedName name="Н_КОРК_АВЧ" localSheetId="6">#REF!</definedName>
    <definedName name="Н_КОРК_АВЧ" localSheetId="7">#REF!</definedName>
    <definedName name="Н_КОРК_АВЧ" localSheetId="8">#REF!</definedName>
    <definedName name="Н_КОРК_АВЧ" localSheetId="9">#REF!</definedName>
    <definedName name="Н_КОРК_АВЧ" localSheetId="10">#REF!</definedName>
    <definedName name="Н_КОРК_АВЧ">#REF!</definedName>
    <definedName name="Н_КР_АК5М2" localSheetId="6">[28]Калькуляции!#REF!</definedName>
    <definedName name="Н_КР_АК5М2" localSheetId="7">[28]Калькуляции!#REF!</definedName>
    <definedName name="Н_КР_АК5М2" localSheetId="8">[28]Калькуляции!#REF!</definedName>
    <definedName name="Н_КР_АК5М2" localSheetId="9">[28]Калькуляции!#REF!</definedName>
    <definedName name="Н_КР_АК5М2" localSheetId="10">[28]Калькуляции!#REF!</definedName>
    <definedName name="Н_КР_АК5М2">[28]Калькуляции!#REF!</definedName>
    <definedName name="Н_КР_ПАР" localSheetId="6">[28]Калькуляции!#REF!</definedName>
    <definedName name="Н_КР_ПАР" localSheetId="7">[28]Калькуляции!#REF!</definedName>
    <definedName name="Н_КР_ПАР" localSheetId="8">[28]Калькуляции!#REF!</definedName>
    <definedName name="Н_КР_ПАР" localSheetId="9">[28]Калькуляции!#REF!</definedName>
    <definedName name="Н_КР_ПАР" localSheetId="10">[28]Калькуляции!#REF!</definedName>
    <definedName name="Н_КР_ПАР">[28]Калькуляции!#REF!</definedName>
    <definedName name="Н_КР19_СКАЛ" localSheetId="6">#REF!</definedName>
    <definedName name="Н_КР19_СКАЛ" localSheetId="7">#REF!</definedName>
    <definedName name="Н_КР19_СКАЛ" localSheetId="8">#REF!</definedName>
    <definedName name="Н_КР19_СКАЛ" localSheetId="9">#REF!</definedName>
    <definedName name="Н_КР19_СКАЛ" localSheetId="10">#REF!</definedName>
    <definedName name="Н_КР19_СКАЛ">#REF!</definedName>
    <definedName name="Н_КРАК12" localSheetId="6">[28]Калькуляции!#REF!</definedName>
    <definedName name="Н_КРАК12" localSheetId="7">[28]Калькуляции!#REF!</definedName>
    <definedName name="Н_КРАК12" localSheetId="8">[28]Калькуляции!#REF!</definedName>
    <definedName name="Н_КРАК12" localSheetId="9">[28]Калькуляции!#REF!</definedName>
    <definedName name="Н_КРАК12" localSheetId="10">[28]Калькуляции!#REF!</definedName>
    <definedName name="Н_КРАК12">[28]Калькуляции!#REF!</definedName>
    <definedName name="Н_КРАК9ПЧ" localSheetId="6">[28]Калькуляции!#REF!</definedName>
    <definedName name="Н_КРАК9ПЧ" localSheetId="7">[28]Калькуляции!#REF!</definedName>
    <definedName name="Н_КРАК9ПЧ" localSheetId="8">[28]Калькуляции!#REF!</definedName>
    <definedName name="Н_КРАК9ПЧ" localSheetId="9">[28]Калькуляции!#REF!</definedName>
    <definedName name="Н_КРАК9ПЧ" localSheetId="10">[28]Калькуляции!#REF!</definedName>
    <definedName name="Н_КРАК9ПЧ">[28]Калькуляции!#REF!</definedName>
    <definedName name="Н_КРЕМ_МЛ" localSheetId="6">[28]Калькуляции!#REF!</definedName>
    <definedName name="Н_КРЕМ_МЛ" localSheetId="7">[28]Калькуляции!#REF!</definedName>
    <definedName name="Н_КРЕМ_МЛ" localSheetId="8">[28]Калькуляции!#REF!</definedName>
    <definedName name="Н_КРЕМ_МЛ" localSheetId="9">[28]Калькуляции!#REF!</definedName>
    <definedName name="Н_КРЕМ_МЛ" localSheetId="10">[28]Калькуляции!#REF!</definedName>
    <definedName name="Н_КРЕМ_МЛ">[28]Калькуляции!#REF!</definedName>
    <definedName name="Н_КРЕМАК12" localSheetId="6">[28]Калькуляции!#REF!</definedName>
    <definedName name="Н_КРЕМАК12" localSheetId="7">[28]Калькуляции!#REF!</definedName>
    <definedName name="Н_КРЕМАК12" localSheetId="8">[28]Калькуляции!#REF!</definedName>
    <definedName name="Н_КРЕМАК12" localSheetId="9">[28]Калькуляции!#REF!</definedName>
    <definedName name="Н_КРЕМАК12" localSheetId="10">[28]Калькуляции!#REF!</definedName>
    <definedName name="Н_КРЕМАК12">[28]Калькуляции!#REF!</definedName>
    <definedName name="Н_КРЕМАК5М2" localSheetId="6">[28]Калькуляции!#REF!</definedName>
    <definedName name="Н_КРЕМАК5М2" localSheetId="7">[28]Калькуляции!#REF!</definedName>
    <definedName name="Н_КРЕМАК5М2" localSheetId="8">[28]Калькуляции!#REF!</definedName>
    <definedName name="Н_КРЕМАК5М2" localSheetId="9">[28]Калькуляции!#REF!</definedName>
    <definedName name="Н_КРЕМАК5М2" localSheetId="10">[28]Калькуляции!#REF!</definedName>
    <definedName name="Н_КРЕМАК5М2">[28]Калькуляции!#REF!</definedName>
    <definedName name="Н_КРЕМАК9ПЧ" localSheetId="6">[28]Калькуляции!#REF!</definedName>
    <definedName name="Н_КРЕМАК9ПЧ" localSheetId="7">[28]Калькуляции!#REF!</definedName>
    <definedName name="Н_КРЕМАК9ПЧ" localSheetId="8">[28]Калькуляции!#REF!</definedName>
    <definedName name="Н_КРЕМАК9ПЧ" localSheetId="9">[28]Калькуляции!#REF!</definedName>
    <definedName name="Н_КРЕМАК9ПЧ" localSheetId="10">[28]Калькуляции!#REF!</definedName>
    <definedName name="Н_КРЕМАК9ПЧ">[28]Калькуляции!#REF!</definedName>
    <definedName name="Н_КРИОЛ_МЛ" localSheetId="6">[28]Калькуляции!#REF!</definedName>
    <definedName name="Н_КРИОЛ_МЛ" localSheetId="7">[28]Калькуляции!#REF!</definedName>
    <definedName name="Н_КРИОЛ_МЛ" localSheetId="8">[28]Калькуляции!#REF!</definedName>
    <definedName name="Н_КРИОЛ_МЛ" localSheetId="9">[28]Калькуляции!#REF!</definedName>
    <definedName name="Н_КРИОЛ_МЛ" localSheetId="10">[28]Калькуляции!#REF!</definedName>
    <definedName name="Н_КРИОЛ_МЛ">[28]Калькуляции!#REF!</definedName>
    <definedName name="Н_КРКРУПН" localSheetId="6">[28]Калькуляции!#REF!</definedName>
    <definedName name="Н_КРКРУПН" localSheetId="7">[28]Калькуляции!#REF!</definedName>
    <definedName name="Н_КРКРУПН" localSheetId="8">[28]Калькуляции!#REF!</definedName>
    <definedName name="Н_КРКРУПН" localSheetId="9">[28]Калькуляции!#REF!</definedName>
    <definedName name="Н_КРКРУПН" localSheetId="10">[28]Калькуляции!#REF!</definedName>
    <definedName name="Н_КРКРУПН">[28]Калькуляции!#REF!</definedName>
    <definedName name="Н_КРМЕЛКИЕ" localSheetId="6">[28]Калькуляции!#REF!</definedName>
    <definedName name="Н_КРМЕЛКИЕ" localSheetId="7">[28]Калькуляции!#REF!</definedName>
    <definedName name="Н_КРМЕЛКИЕ" localSheetId="8">[28]Калькуляции!#REF!</definedName>
    <definedName name="Н_КРМЕЛКИЕ" localSheetId="9">[28]Калькуляции!#REF!</definedName>
    <definedName name="Н_КРМЕЛКИЕ" localSheetId="10">[28]Калькуляции!#REF!</definedName>
    <definedName name="Н_КРМЕЛКИЕ">[28]Калькуляции!#REF!</definedName>
    <definedName name="Н_КРРЕКВИЗИТЫ" localSheetId="6">[28]Калькуляции!#REF!</definedName>
    <definedName name="Н_КРРЕКВИЗИТЫ" localSheetId="7">[28]Калькуляции!#REF!</definedName>
    <definedName name="Н_КРРЕКВИЗИТЫ" localSheetId="8">[28]Калькуляции!#REF!</definedName>
    <definedName name="Н_КРРЕКВИЗИТЫ" localSheetId="9">[28]Калькуляции!#REF!</definedName>
    <definedName name="Н_КРРЕКВИЗИТЫ" localSheetId="10">[28]Калькуляции!#REF!</definedName>
    <definedName name="Н_КРРЕКВИЗИТЫ">[28]Калькуляции!#REF!</definedName>
    <definedName name="Н_КРСВ" localSheetId="6">#REF!</definedName>
    <definedName name="Н_КРСВ" localSheetId="7">#REF!</definedName>
    <definedName name="Н_КРСВ" localSheetId="8">#REF!</definedName>
    <definedName name="Н_КРСВ" localSheetId="9">#REF!</definedName>
    <definedName name="Н_КРСВ" localSheetId="10">#REF!</definedName>
    <definedName name="Н_КРСВ">#REF!</definedName>
    <definedName name="Н_КРСЛИТКИ" localSheetId="6">[28]Калькуляции!#REF!</definedName>
    <definedName name="Н_КРСЛИТКИ" localSheetId="7">[28]Калькуляции!#REF!</definedName>
    <definedName name="Н_КРСЛИТКИ" localSheetId="8">[28]Калькуляции!#REF!</definedName>
    <definedName name="Н_КРСЛИТКИ" localSheetId="9">[28]Калькуляции!#REF!</definedName>
    <definedName name="Н_КРСЛИТКИ" localSheetId="10">[28]Калькуляции!#REF!</definedName>
    <definedName name="Н_КРСЛИТКИ">[28]Калькуляции!#REF!</definedName>
    <definedName name="Н_КРСМ" localSheetId="6">#REF!</definedName>
    <definedName name="Н_КРСМ" localSheetId="7">#REF!</definedName>
    <definedName name="Н_КРСМ" localSheetId="8">#REF!</definedName>
    <definedName name="Н_КРСМ" localSheetId="9">#REF!</definedName>
    <definedName name="Н_КРСМ" localSheetId="10">#REF!</definedName>
    <definedName name="Н_КРСМ">#REF!</definedName>
    <definedName name="Н_КРФ" localSheetId="6">[28]Калькуляции!#REF!</definedName>
    <definedName name="Н_КРФ" localSheetId="7">[28]Калькуляции!#REF!</definedName>
    <definedName name="Н_КРФ" localSheetId="8">[28]Калькуляции!#REF!</definedName>
    <definedName name="Н_КРФ" localSheetId="9">[28]Калькуляции!#REF!</definedName>
    <definedName name="Н_КРФ" localSheetId="10">[28]Калькуляции!#REF!</definedName>
    <definedName name="Н_КРФ">[28]Калькуляции!#REF!</definedName>
    <definedName name="Н_КСГИД" localSheetId="6">#REF!</definedName>
    <definedName name="Н_КСГИД" localSheetId="7">#REF!</definedName>
    <definedName name="Н_КСГИД" localSheetId="8">#REF!</definedName>
    <definedName name="Н_КСГИД" localSheetId="9">#REF!</definedName>
    <definedName name="Н_КСГИД" localSheetId="10">#REF!</definedName>
    <definedName name="Н_КСГИД">#REF!</definedName>
    <definedName name="Н_КСКАУСТ" localSheetId="6">#REF!</definedName>
    <definedName name="Н_КСКАУСТ" localSheetId="7">#REF!</definedName>
    <definedName name="Н_КСКАУСТ" localSheetId="8">#REF!</definedName>
    <definedName name="Н_КСКАУСТ" localSheetId="9">#REF!</definedName>
    <definedName name="Н_КСКАУСТ" localSheetId="10">#REF!</definedName>
    <definedName name="Н_КСКАУСТ">#REF!</definedName>
    <definedName name="Н_КСПЕНА" localSheetId="6">#REF!</definedName>
    <definedName name="Н_КСПЕНА" localSheetId="7">#REF!</definedName>
    <definedName name="Н_КСПЕНА" localSheetId="8">#REF!</definedName>
    <definedName name="Н_КСПЕНА" localSheetId="9">#REF!</definedName>
    <definedName name="Н_КСПЕНА" localSheetId="10">#REF!</definedName>
    <definedName name="Н_КСПЕНА">#REF!</definedName>
    <definedName name="Н_КСПЕНА_С" localSheetId="6">[28]Калькуляции!#REF!</definedName>
    <definedName name="Н_КСПЕНА_С" localSheetId="7">[28]Калькуляции!#REF!</definedName>
    <definedName name="Н_КСПЕНА_С" localSheetId="8">[28]Калькуляции!#REF!</definedName>
    <definedName name="Н_КСПЕНА_С" localSheetId="9">[28]Калькуляции!#REF!</definedName>
    <definedName name="Н_КСПЕНА_С" localSheetId="10">[28]Калькуляции!#REF!</definedName>
    <definedName name="Н_КСПЕНА_С">[28]Калькуляции!#REF!</definedName>
    <definedName name="Н_КССОДГО" localSheetId="6">#REF!</definedName>
    <definedName name="Н_КССОДГО" localSheetId="7">#REF!</definedName>
    <definedName name="Н_КССОДГО" localSheetId="8">#REF!</definedName>
    <definedName name="Н_КССОДГО" localSheetId="9">#REF!</definedName>
    <definedName name="Н_КССОДГО" localSheetId="10">#REF!</definedName>
    <definedName name="Н_КССОДГО">#REF!</definedName>
    <definedName name="Н_КССОДКАЛ" localSheetId="6">#REF!</definedName>
    <definedName name="Н_КССОДКАЛ" localSheetId="7">#REF!</definedName>
    <definedName name="Н_КССОДКАЛ" localSheetId="8">#REF!</definedName>
    <definedName name="Н_КССОДКАЛ" localSheetId="9">#REF!</definedName>
    <definedName name="Н_КССОДКАЛ" localSheetId="10">#REF!</definedName>
    <definedName name="Н_КССОДКАЛ">#REF!</definedName>
    <definedName name="Н_ЛИГ_АЛ_М" localSheetId="6">[28]Калькуляции!#REF!</definedName>
    <definedName name="Н_ЛИГ_АЛ_М" localSheetId="7">[28]Калькуляции!#REF!</definedName>
    <definedName name="Н_ЛИГ_АЛ_М" localSheetId="8">[28]Калькуляции!#REF!</definedName>
    <definedName name="Н_ЛИГ_АЛ_М" localSheetId="9">[28]Калькуляции!#REF!</definedName>
    <definedName name="Н_ЛИГ_АЛ_М" localSheetId="10">[28]Калькуляции!#REF!</definedName>
    <definedName name="Н_ЛИГ_АЛ_М">[28]Калькуляции!#REF!</definedName>
    <definedName name="Н_ЛИГ_АЛ_МАК5М2" localSheetId="6">[28]Калькуляции!#REF!</definedName>
    <definedName name="Н_ЛИГ_АЛ_МАК5М2" localSheetId="7">[28]Калькуляции!#REF!</definedName>
    <definedName name="Н_ЛИГ_АЛ_МАК5М2" localSheetId="8">[28]Калькуляции!#REF!</definedName>
    <definedName name="Н_ЛИГ_АЛ_МАК5М2" localSheetId="9">[28]Калькуляции!#REF!</definedName>
    <definedName name="Н_ЛИГ_АЛ_МАК5М2" localSheetId="10">[28]Калькуляции!#REF!</definedName>
    <definedName name="Н_ЛИГ_АЛ_МАК5М2">[28]Калькуляции!#REF!</definedName>
    <definedName name="Н_ЛИГ_БР_ТИ" localSheetId="6">[28]Калькуляции!#REF!</definedName>
    <definedName name="Н_ЛИГ_БР_ТИ" localSheetId="7">[28]Калькуляции!#REF!</definedName>
    <definedName name="Н_ЛИГ_БР_ТИ" localSheetId="8">[28]Калькуляции!#REF!</definedName>
    <definedName name="Н_ЛИГ_БР_ТИ" localSheetId="9">[28]Калькуляции!#REF!</definedName>
    <definedName name="Н_ЛИГ_БР_ТИ" localSheetId="10">[28]Калькуляции!#REF!</definedName>
    <definedName name="Н_ЛИГ_БР_ТИ">[28]Калькуляции!#REF!</definedName>
    <definedName name="Н_МАГНАК5М2" localSheetId="6">[28]Калькуляции!#REF!</definedName>
    <definedName name="Н_МАГНАК5М2" localSheetId="7">[28]Калькуляции!#REF!</definedName>
    <definedName name="Н_МАГНАК5М2" localSheetId="8">[28]Калькуляции!#REF!</definedName>
    <definedName name="Н_МАГНАК5М2" localSheetId="9">[28]Калькуляции!#REF!</definedName>
    <definedName name="Н_МАГНАК5М2" localSheetId="10">[28]Калькуляции!#REF!</definedName>
    <definedName name="Н_МАГНАК5М2">[28]Калькуляции!#REF!</definedName>
    <definedName name="Н_МАГНАК9ПЧ" localSheetId="6">[28]Калькуляции!#REF!</definedName>
    <definedName name="Н_МАГНАК9ПЧ" localSheetId="7">[28]Калькуляции!#REF!</definedName>
    <definedName name="Н_МАГНАК9ПЧ" localSheetId="8">[28]Калькуляции!#REF!</definedName>
    <definedName name="Н_МАГНАК9ПЧ" localSheetId="9">[28]Калькуляции!#REF!</definedName>
    <definedName name="Н_МАГНАК9ПЧ" localSheetId="10">[28]Калькуляции!#REF!</definedName>
    <definedName name="Н_МАГНАК9ПЧ">[28]Калькуляции!#REF!</definedName>
    <definedName name="Н_МАЗ" localSheetId="6">[28]Калькуляции!#REF!</definedName>
    <definedName name="Н_МАЗ" localSheetId="7">[28]Калькуляции!#REF!</definedName>
    <definedName name="Н_МАЗ" localSheetId="8">[28]Калькуляции!#REF!</definedName>
    <definedName name="Н_МАЗ" localSheetId="9">[28]Калькуляции!#REF!</definedName>
    <definedName name="Н_МАЗ" localSheetId="10">[28]Калькуляции!#REF!</definedName>
    <definedName name="Н_МАЗ">[28]Калькуляции!#REF!</definedName>
    <definedName name="Н_МАРГ_МЛ" localSheetId="6">[28]Калькуляции!#REF!</definedName>
    <definedName name="Н_МАРГ_МЛ" localSheetId="7">[28]Калькуляции!#REF!</definedName>
    <definedName name="Н_МАРГ_МЛ" localSheetId="8">[28]Калькуляции!#REF!</definedName>
    <definedName name="Н_МАРГ_МЛ" localSheetId="9">[28]Калькуляции!#REF!</definedName>
    <definedName name="Н_МАРГ_МЛ" localSheetId="10">[28]Калькуляции!#REF!</definedName>
    <definedName name="Н_МАРГ_МЛ">[28]Калькуляции!#REF!</definedName>
    <definedName name="Н_МАССА" localSheetId="6">#REF!</definedName>
    <definedName name="Н_МАССА" localSheetId="7">#REF!</definedName>
    <definedName name="Н_МАССА" localSheetId="8">#REF!</definedName>
    <definedName name="Н_МАССА" localSheetId="9">#REF!</definedName>
    <definedName name="Н_МАССА" localSheetId="10">#REF!</definedName>
    <definedName name="Н_МАССА">#REF!</definedName>
    <definedName name="Н_МАССА_В" localSheetId="6">[28]Калькуляции!#REF!</definedName>
    <definedName name="Н_МАССА_В" localSheetId="7">[28]Калькуляции!#REF!</definedName>
    <definedName name="Н_МАССА_В" localSheetId="8">[28]Калькуляции!#REF!</definedName>
    <definedName name="Н_МАССА_В" localSheetId="9">[28]Калькуляции!#REF!</definedName>
    <definedName name="Н_МАССА_В" localSheetId="10">[28]Калькуляции!#REF!</definedName>
    <definedName name="Н_МАССА_В">[28]Калькуляции!#REF!</definedName>
    <definedName name="Н_МАССА_П" localSheetId="6">[28]Калькуляции!#REF!</definedName>
    <definedName name="Н_МАССА_П" localSheetId="7">[28]Калькуляции!#REF!</definedName>
    <definedName name="Н_МАССА_П" localSheetId="8">[28]Калькуляции!#REF!</definedName>
    <definedName name="Н_МАССА_П" localSheetId="9">[28]Калькуляции!#REF!</definedName>
    <definedName name="Н_МАССА_П" localSheetId="10">[28]Калькуляции!#REF!</definedName>
    <definedName name="Н_МАССА_П">[28]Калькуляции!#REF!</definedName>
    <definedName name="Н_МАССА_ПК" localSheetId="6">[28]Калькуляции!#REF!</definedName>
    <definedName name="Н_МАССА_ПК" localSheetId="7">[28]Калькуляции!#REF!</definedName>
    <definedName name="Н_МАССА_ПК" localSheetId="8">[28]Калькуляции!#REF!</definedName>
    <definedName name="Н_МАССА_ПК" localSheetId="9">[28]Калькуляции!#REF!</definedName>
    <definedName name="Н_МАССА_ПК" localSheetId="10">[28]Калькуляции!#REF!</definedName>
    <definedName name="Н_МАССА_ПК">[28]Калькуляции!#REF!</definedName>
    <definedName name="Н_МЕД_АК5М2" localSheetId="6">[28]Калькуляции!#REF!</definedName>
    <definedName name="Н_МЕД_АК5М2" localSheetId="7">[28]Калькуляции!#REF!</definedName>
    <definedName name="Н_МЕД_АК5М2" localSheetId="8">[28]Калькуляции!#REF!</definedName>
    <definedName name="Н_МЕД_АК5М2" localSheetId="9">[28]Калькуляции!#REF!</definedName>
    <definedName name="Н_МЕД_АК5М2" localSheetId="10">[28]Калькуляции!#REF!</definedName>
    <definedName name="Н_МЕД_АК5М2">[28]Калькуляции!#REF!</definedName>
    <definedName name="Н_МЛ_3003" localSheetId="6">[28]Калькуляции!#REF!</definedName>
    <definedName name="Н_МЛ_3003" localSheetId="7">[28]Калькуляции!#REF!</definedName>
    <definedName name="Н_МЛ_3003" localSheetId="8">[28]Калькуляции!#REF!</definedName>
    <definedName name="Н_МЛ_3003" localSheetId="9">[28]Калькуляции!#REF!</definedName>
    <definedName name="Н_МЛ_3003" localSheetId="10">[28]Калькуляции!#REF!</definedName>
    <definedName name="Н_МЛ_3003">[28]Калькуляции!#REF!</definedName>
    <definedName name="Н_ОЛЕ" localSheetId="6">#REF!</definedName>
    <definedName name="Н_ОЛЕ" localSheetId="7">#REF!</definedName>
    <definedName name="Н_ОЛЕ" localSheetId="8">#REF!</definedName>
    <definedName name="Н_ОЛЕ" localSheetId="9">#REF!</definedName>
    <definedName name="Н_ОЛЕ" localSheetId="10">#REF!</definedName>
    <definedName name="Н_ОЛЕ">#REF!</definedName>
    <definedName name="Н_ПЕК" localSheetId="6">#REF!</definedName>
    <definedName name="Н_ПЕК" localSheetId="7">#REF!</definedName>
    <definedName name="Н_ПЕК" localSheetId="8">#REF!</definedName>
    <definedName name="Н_ПЕК" localSheetId="9">#REF!</definedName>
    <definedName name="Н_ПЕК" localSheetId="10">#REF!</definedName>
    <definedName name="Н_ПЕК">#REF!</definedName>
    <definedName name="Н_ПЕК_П" localSheetId="6">[28]Калькуляции!#REF!</definedName>
    <definedName name="Н_ПЕК_П" localSheetId="7">[28]Калькуляции!#REF!</definedName>
    <definedName name="Н_ПЕК_П" localSheetId="8">[28]Калькуляции!#REF!</definedName>
    <definedName name="Н_ПЕК_П" localSheetId="9">[28]Калькуляции!#REF!</definedName>
    <definedName name="Н_ПЕК_П" localSheetId="10">[28]Калькуляции!#REF!</definedName>
    <definedName name="Н_ПЕК_П">[28]Калькуляции!#REF!</definedName>
    <definedName name="Н_ПЕК_Т" localSheetId="6">[28]Калькуляции!#REF!</definedName>
    <definedName name="Н_ПЕК_Т" localSheetId="7">[28]Калькуляции!#REF!</definedName>
    <definedName name="Н_ПЕК_Т" localSheetId="8">[28]Калькуляции!#REF!</definedName>
    <definedName name="Н_ПЕК_Т" localSheetId="9">[28]Калькуляции!#REF!</definedName>
    <definedName name="Н_ПЕК_Т" localSheetId="10">[28]Калькуляции!#REF!</definedName>
    <definedName name="Н_ПЕК_Т">[28]Калькуляции!#REF!</definedName>
    <definedName name="Н_ПУШ" localSheetId="6">#REF!</definedName>
    <definedName name="Н_ПУШ" localSheetId="7">#REF!</definedName>
    <definedName name="Н_ПУШ" localSheetId="8">#REF!</definedName>
    <definedName name="Н_ПУШ" localSheetId="9">#REF!</definedName>
    <definedName name="Н_ПУШ" localSheetId="10">#REF!</definedName>
    <definedName name="Н_ПУШ">#REF!</definedName>
    <definedName name="Н_ПЫЛЬ" localSheetId="6">#REF!</definedName>
    <definedName name="Н_ПЫЛЬ" localSheetId="7">#REF!</definedName>
    <definedName name="Н_ПЫЛЬ" localSheetId="8">#REF!</definedName>
    <definedName name="Н_ПЫЛЬ" localSheetId="9">#REF!</definedName>
    <definedName name="Н_ПЫЛЬ" localSheetId="10">#REF!</definedName>
    <definedName name="Н_ПЫЛЬ">#REF!</definedName>
    <definedName name="Н_С8БМ_ГЛ" localSheetId="6">#REF!</definedName>
    <definedName name="Н_С8БМ_ГЛ" localSheetId="7">#REF!</definedName>
    <definedName name="Н_С8БМ_ГЛ" localSheetId="8">#REF!</definedName>
    <definedName name="Н_С8БМ_ГЛ" localSheetId="9">#REF!</definedName>
    <definedName name="Н_С8БМ_ГЛ" localSheetId="10">#REF!</definedName>
    <definedName name="Н_С8БМ_ГЛ">#REF!</definedName>
    <definedName name="Н_С8БМ_КСВ" localSheetId="6">#REF!</definedName>
    <definedName name="Н_С8БМ_КСВ" localSheetId="7">#REF!</definedName>
    <definedName name="Н_С8БМ_КСВ" localSheetId="8">#REF!</definedName>
    <definedName name="Н_С8БМ_КСВ" localSheetId="9">#REF!</definedName>
    <definedName name="Н_С8БМ_КСВ" localSheetId="10">#REF!</definedName>
    <definedName name="Н_С8БМ_КСВ">#REF!</definedName>
    <definedName name="Н_С8БМ_КСМ" localSheetId="6">#REF!</definedName>
    <definedName name="Н_С8БМ_КСМ" localSheetId="7">#REF!</definedName>
    <definedName name="Н_С8БМ_КСМ" localSheetId="8">#REF!</definedName>
    <definedName name="Н_С8БМ_КСМ" localSheetId="9">#REF!</definedName>
    <definedName name="Н_С8БМ_КСМ" localSheetId="10">#REF!</definedName>
    <definedName name="Н_С8БМ_КСМ">#REF!</definedName>
    <definedName name="Н_С8БМ_СКАЛ" localSheetId="6">#REF!</definedName>
    <definedName name="Н_С8БМ_СКАЛ" localSheetId="7">#REF!</definedName>
    <definedName name="Н_С8БМ_СКАЛ" localSheetId="8">#REF!</definedName>
    <definedName name="Н_С8БМ_СКАЛ" localSheetId="9">#REF!</definedName>
    <definedName name="Н_С8БМ_СКАЛ" localSheetId="10">#REF!</definedName>
    <definedName name="Н_С8БМ_СКАЛ">#REF!</definedName>
    <definedName name="Н_С8БМ_ФК" localSheetId="6">#REF!</definedName>
    <definedName name="Н_С8БМ_ФК" localSheetId="7">#REF!</definedName>
    <definedName name="Н_С8БМ_ФК" localSheetId="8">#REF!</definedName>
    <definedName name="Н_С8БМ_ФК" localSheetId="9">#REF!</definedName>
    <definedName name="Н_С8БМ_ФК" localSheetId="10">#REF!</definedName>
    <definedName name="Н_С8БМ_ФК">#REF!</definedName>
    <definedName name="Н_СЕРК" localSheetId="6">#REF!</definedName>
    <definedName name="Н_СЕРК" localSheetId="7">#REF!</definedName>
    <definedName name="Н_СЕРК" localSheetId="8">#REF!</definedName>
    <definedName name="Н_СЕРК" localSheetId="9">#REF!</definedName>
    <definedName name="Н_СЕРК" localSheetId="10">#REF!</definedName>
    <definedName name="Н_СЕРК">#REF!</definedName>
    <definedName name="Н_СКА" localSheetId="6">#REF!</definedName>
    <definedName name="Н_СКА" localSheetId="7">#REF!</definedName>
    <definedName name="Н_СКА" localSheetId="8">#REF!</definedName>
    <definedName name="Н_СКА" localSheetId="9">#REF!</definedName>
    <definedName name="Н_СКА" localSheetId="10">#REF!</definedName>
    <definedName name="Н_СКА">#REF!</definedName>
    <definedName name="Н_СЛ_КРСВ" localSheetId="6">#REF!</definedName>
    <definedName name="Н_СЛ_КРСВ" localSheetId="7">#REF!</definedName>
    <definedName name="Н_СЛ_КРСВ" localSheetId="8">#REF!</definedName>
    <definedName name="Н_СЛ_КРСВ" localSheetId="9">#REF!</definedName>
    <definedName name="Н_СЛ_КРСВ" localSheetId="10">#REF!</definedName>
    <definedName name="Н_СЛ_КРСВ">#REF!</definedName>
    <definedName name="Н_СОЛ_АК5М2" localSheetId="6">[28]Калькуляции!#REF!</definedName>
    <definedName name="Н_СОЛ_АК5М2" localSheetId="7">[28]Калькуляции!#REF!</definedName>
    <definedName name="Н_СОЛ_АК5М2" localSheetId="8">[28]Калькуляции!#REF!</definedName>
    <definedName name="Н_СОЛ_АК5М2" localSheetId="9">[28]Калькуляции!#REF!</definedName>
    <definedName name="Н_СОЛ_АК5М2" localSheetId="10">[28]Калькуляции!#REF!</definedName>
    <definedName name="Н_СОЛ_АК5М2">[28]Калькуляции!#REF!</definedName>
    <definedName name="Н_СОЛАК12" localSheetId="6">[28]Калькуляции!#REF!</definedName>
    <definedName name="Н_СОЛАК12" localSheetId="7">[28]Калькуляции!#REF!</definedName>
    <definedName name="Н_СОЛАК12" localSheetId="8">[28]Калькуляции!#REF!</definedName>
    <definedName name="Н_СОЛАК12" localSheetId="9">[28]Калькуляции!#REF!</definedName>
    <definedName name="Н_СОЛАК12" localSheetId="10">[28]Калькуляции!#REF!</definedName>
    <definedName name="Н_СОЛАК12">[28]Калькуляции!#REF!</definedName>
    <definedName name="Н_СОЛАК9ПЧ" localSheetId="6">[28]Калькуляции!#REF!</definedName>
    <definedName name="Н_СОЛАК9ПЧ" localSheetId="7">[28]Калькуляции!#REF!</definedName>
    <definedName name="Н_СОЛАК9ПЧ" localSheetId="8">[28]Калькуляции!#REF!</definedName>
    <definedName name="Н_СОЛАК9ПЧ" localSheetId="9">[28]Калькуляции!#REF!</definedName>
    <definedName name="Н_СОЛАК9ПЧ" localSheetId="10">[28]Калькуляции!#REF!</definedName>
    <definedName name="Н_СОЛАК9ПЧ">[28]Калькуляции!#REF!</definedName>
    <definedName name="Н_СОЛКРУПН" localSheetId="6">[28]Калькуляции!#REF!</definedName>
    <definedName name="Н_СОЛКРУПН" localSheetId="7">[28]Калькуляции!#REF!</definedName>
    <definedName name="Н_СОЛКРУПН" localSheetId="8">[28]Калькуляции!#REF!</definedName>
    <definedName name="Н_СОЛКРУПН" localSheetId="9">[28]Калькуляции!#REF!</definedName>
    <definedName name="Н_СОЛКРУПН" localSheetId="10">[28]Калькуляции!#REF!</definedName>
    <definedName name="Н_СОЛКРУПН">[28]Калькуляции!#REF!</definedName>
    <definedName name="Н_СОЛМЕЛКИЕ" localSheetId="6">[28]Калькуляции!#REF!</definedName>
    <definedName name="Н_СОЛМЕЛКИЕ" localSheetId="7">[28]Калькуляции!#REF!</definedName>
    <definedName name="Н_СОЛМЕЛКИЕ" localSheetId="8">[28]Калькуляции!#REF!</definedName>
    <definedName name="Н_СОЛМЕЛКИЕ" localSheetId="9">[28]Калькуляции!#REF!</definedName>
    <definedName name="Н_СОЛМЕЛКИЕ" localSheetId="10">[28]Калькуляции!#REF!</definedName>
    <definedName name="Н_СОЛМЕЛКИЕ">[28]Калькуляции!#REF!</definedName>
    <definedName name="Н_СОЛРЕКВИЗИТЫ" localSheetId="6">[28]Калькуляции!#REF!</definedName>
    <definedName name="Н_СОЛРЕКВИЗИТЫ" localSheetId="7">[28]Калькуляции!#REF!</definedName>
    <definedName name="Н_СОЛРЕКВИЗИТЫ" localSheetId="8">[28]Калькуляции!#REF!</definedName>
    <definedName name="Н_СОЛРЕКВИЗИТЫ" localSheetId="9">[28]Калькуляции!#REF!</definedName>
    <definedName name="Н_СОЛРЕКВИЗИТЫ" localSheetId="10">[28]Калькуляции!#REF!</definedName>
    <definedName name="Н_СОЛРЕКВИЗИТЫ">[28]Калькуляции!#REF!</definedName>
    <definedName name="Н_СОЛСЛ" localSheetId="6">[28]Калькуляции!#REF!</definedName>
    <definedName name="Н_СОЛСЛ" localSheetId="7">[28]Калькуляции!#REF!</definedName>
    <definedName name="Н_СОЛСЛ" localSheetId="8">[28]Калькуляции!#REF!</definedName>
    <definedName name="Н_СОЛСЛ" localSheetId="9">[28]Калькуляции!#REF!</definedName>
    <definedName name="Н_СОЛСЛ" localSheetId="10">[28]Калькуляции!#REF!</definedName>
    <definedName name="Н_СОЛСЛ">[28]Калькуляции!#REF!</definedName>
    <definedName name="Н_СОЛСЛИТКИ" localSheetId="6">[28]Калькуляции!#REF!</definedName>
    <definedName name="Н_СОЛСЛИТКИ" localSheetId="7">[28]Калькуляции!#REF!</definedName>
    <definedName name="Н_СОЛСЛИТКИ" localSheetId="8">[28]Калькуляции!#REF!</definedName>
    <definedName name="Н_СОЛСЛИТКИ" localSheetId="9">[28]Калькуляции!#REF!</definedName>
    <definedName name="Н_СОЛСЛИТКИ" localSheetId="10">[28]Калькуляции!#REF!</definedName>
    <definedName name="Н_СОЛСЛИТКИ">[28]Калькуляции!#REF!</definedName>
    <definedName name="Н_СОСМАС" localSheetId="6">#REF!</definedName>
    <definedName name="Н_СОСМАС" localSheetId="7">#REF!</definedName>
    <definedName name="Н_СОСМАС" localSheetId="8">#REF!</definedName>
    <definedName name="Н_СОСМАС" localSheetId="9">#REF!</definedName>
    <definedName name="Н_СОСМАС" localSheetId="10">#REF!</definedName>
    <definedName name="Н_СОСМАС">#REF!</definedName>
    <definedName name="Н_Т_КРСВ" localSheetId="6">#REF!</definedName>
    <definedName name="Н_Т_КРСВ" localSheetId="7">#REF!</definedName>
    <definedName name="Н_Т_КРСВ" localSheetId="8">#REF!</definedName>
    <definedName name="Н_Т_КРСВ" localSheetId="9">#REF!</definedName>
    <definedName name="Н_Т_КРСВ" localSheetId="10">#REF!</definedName>
    <definedName name="Н_Т_КРСВ">#REF!</definedName>
    <definedName name="Н_Т_КРСВ3" localSheetId="6">#REF!</definedName>
    <definedName name="Н_Т_КРСВ3" localSheetId="7">#REF!</definedName>
    <definedName name="Н_Т_КРСВ3" localSheetId="8">#REF!</definedName>
    <definedName name="Н_Т_КРСВ3" localSheetId="9">#REF!</definedName>
    <definedName name="Н_Т_КРСВ3" localSheetId="10">#REF!</definedName>
    <definedName name="Н_Т_КРСВ3">#REF!</definedName>
    <definedName name="Н_ТИТ_АК5М2" localSheetId="6">[28]Калькуляции!#REF!</definedName>
    <definedName name="Н_ТИТ_АК5М2" localSheetId="7">[28]Калькуляции!#REF!</definedName>
    <definedName name="Н_ТИТ_АК5М2" localSheetId="8">[28]Калькуляции!#REF!</definedName>
    <definedName name="Н_ТИТ_АК5М2" localSheetId="9">[28]Калькуляции!#REF!</definedName>
    <definedName name="Н_ТИТ_АК5М2" localSheetId="10">[28]Калькуляции!#REF!</definedName>
    <definedName name="Н_ТИТ_АК5М2">[28]Калькуляции!#REF!</definedName>
    <definedName name="Н_ТИТ_АК9ПЧ" localSheetId="6">[28]Калькуляции!#REF!</definedName>
    <definedName name="Н_ТИТ_АК9ПЧ" localSheetId="7">[28]Калькуляции!#REF!</definedName>
    <definedName name="Н_ТИТ_АК9ПЧ" localSheetId="8">[28]Калькуляции!#REF!</definedName>
    <definedName name="Н_ТИТ_АК9ПЧ" localSheetId="9">[28]Калькуляции!#REF!</definedName>
    <definedName name="Н_ТИТ_АК9ПЧ" localSheetId="10">[28]Калькуляции!#REF!</definedName>
    <definedName name="Н_ТИТ_АК9ПЧ">[28]Калькуляции!#REF!</definedName>
    <definedName name="Н_ТИТАН" localSheetId="6">#REF!</definedName>
    <definedName name="Н_ТИТАН" localSheetId="7">#REF!</definedName>
    <definedName name="Н_ТИТАН" localSheetId="8">#REF!</definedName>
    <definedName name="Н_ТИТАН" localSheetId="9">#REF!</definedName>
    <definedName name="Н_ТИТАН" localSheetId="10">#REF!</definedName>
    <definedName name="Н_ТИТАН">#REF!</definedName>
    <definedName name="Н_ТОЛЬКОБЛОКИ" localSheetId="6">[28]Калькуляции!#REF!</definedName>
    <definedName name="Н_ТОЛЬКОБЛОКИ" localSheetId="7">[28]Калькуляции!#REF!</definedName>
    <definedName name="Н_ТОЛЬКОБЛОКИ" localSheetId="8">[28]Калькуляции!#REF!</definedName>
    <definedName name="Н_ТОЛЬКОБЛОКИ" localSheetId="9">[28]Калькуляции!#REF!</definedName>
    <definedName name="Н_ТОЛЬКОБЛОКИ" localSheetId="10">[28]Калькуляции!#REF!</definedName>
    <definedName name="Н_ТОЛЬКОБЛОКИ">[28]Калькуляции!#REF!</definedName>
    <definedName name="Н_ТОЛЬКОМАССА" localSheetId="6">[28]Калькуляции!#REF!</definedName>
    <definedName name="Н_ТОЛЬКОМАССА" localSheetId="7">[28]Калькуляции!#REF!</definedName>
    <definedName name="Н_ТОЛЬКОМАССА" localSheetId="8">[28]Калькуляции!#REF!</definedName>
    <definedName name="Н_ТОЛЬКОМАССА" localSheetId="9">[28]Калькуляции!#REF!</definedName>
    <definedName name="Н_ТОЛЬКОМАССА" localSheetId="10">[28]Калькуляции!#REF!</definedName>
    <definedName name="Н_ТОЛЬКОМАССА">[28]Калькуляции!#REF!</definedName>
    <definedName name="Н_ФК" localSheetId="6">#REF!</definedName>
    <definedName name="Н_ФК" localSheetId="7">#REF!</definedName>
    <definedName name="Н_ФК" localSheetId="8">#REF!</definedName>
    <definedName name="Н_ФК" localSheetId="9">#REF!</definedName>
    <definedName name="Н_ФК" localSheetId="10">#REF!</definedName>
    <definedName name="Н_ФК">#REF!</definedName>
    <definedName name="Н_ФТК" localSheetId="6">#REF!</definedName>
    <definedName name="Н_ФТК" localSheetId="7">#REF!</definedName>
    <definedName name="Н_ФТК" localSheetId="8">#REF!</definedName>
    <definedName name="Н_ФТК" localSheetId="9">#REF!</definedName>
    <definedName name="Н_ФТК" localSheetId="10">#REF!</definedName>
    <definedName name="Н_ФТК">#REF!</definedName>
    <definedName name="Н_Х_ДИЭТ" localSheetId="6">[28]Калькуляции!#REF!</definedName>
    <definedName name="Н_Х_ДИЭТ" localSheetId="7">[28]Калькуляции!#REF!</definedName>
    <definedName name="Н_Х_ДИЭТ" localSheetId="8">[28]Калькуляции!#REF!</definedName>
    <definedName name="Н_Х_ДИЭТ" localSheetId="9">[28]Калькуляции!#REF!</definedName>
    <definedName name="Н_Х_ДИЭТ" localSheetId="10">[28]Калькуляции!#REF!</definedName>
    <definedName name="Н_Х_ДИЭТ">[28]Калькуляции!#REF!</definedName>
    <definedName name="Н_Х_КБОР" localSheetId="6">[28]Калькуляции!#REF!</definedName>
    <definedName name="Н_Х_КБОР" localSheetId="7">[28]Калькуляции!#REF!</definedName>
    <definedName name="Н_Х_КБОР" localSheetId="8">[28]Калькуляции!#REF!</definedName>
    <definedName name="Н_Х_КБОР" localSheetId="9">[28]Калькуляции!#REF!</definedName>
    <definedName name="Н_Х_КБОР" localSheetId="10">[28]Калькуляции!#REF!</definedName>
    <definedName name="Н_Х_КБОР">[28]Калькуляции!#REF!</definedName>
    <definedName name="Н_Х_ПЕК" localSheetId="6">[28]Калькуляции!#REF!</definedName>
    <definedName name="Н_Х_ПЕК" localSheetId="7">[28]Калькуляции!#REF!</definedName>
    <definedName name="Н_Х_ПЕК" localSheetId="8">[28]Калькуляции!#REF!</definedName>
    <definedName name="Н_Х_ПЕК" localSheetId="9">[28]Калькуляции!#REF!</definedName>
    <definedName name="Н_Х_ПЕК" localSheetId="10">[28]Калькуляции!#REF!</definedName>
    <definedName name="Н_Х_ПЕК">[28]Калькуляции!#REF!</definedName>
    <definedName name="Н_Х_ПОГЛ" localSheetId="6">[28]Калькуляции!#REF!</definedName>
    <definedName name="Н_Х_ПОГЛ" localSheetId="7">[28]Калькуляции!#REF!</definedName>
    <definedName name="Н_Х_ПОГЛ" localSheetId="8">[28]Калькуляции!#REF!</definedName>
    <definedName name="Н_Х_ПОГЛ" localSheetId="9">[28]Калькуляции!#REF!</definedName>
    <definedName name="Н_Х_ПОГЛ" localSheetId="10">[28]Калькуляции!#REF!</definedName>
    <definedName name="Н_Х_ПОГЛ">[28]Калькуляции!#REF!</definedName>
    <definedName name="Н_Х_ТЕРМ" localSheetId="6">[28]Калькуляции!#REF!</definedName>
    <definedName name="Н_Х_ТЕРМ" localSheetId="7">[28]Калькуляции!#REF!</definedName>
    <definedName name="Н_Х_ТЕРМ" localSheetId="8">[28]Калькуляции!#REF!</definedName>
    <definedName name="Н_Х_ТЕРМ" localSheetId="9">[28]Калькуляции!#REF!</definedName>
    <definedName name="Н_Х_ТЕРМ" localSheetId="10">[28]Калькуляции!#REF!</definedName>
    <definedName name="Н_Х_ТЕРМ">[28]Калькуляции!#REF!</definedName>
    <definedName name="Н_Х_ТЕРМ_Д" localSheetId="6">[28]Калькуляции!#REF!</definedName>
    <definedName name="Н_Х_ТЕРМ_Д" localSheetId="7">[28]Калькуляции!#REF!</definedName>
    <definedName name="Н_Х_ТЕРМ_Д" localSheetId="8">[28]Калькуляции!#REF!</definedName>
    <definedName name="Н_Х_ТЕРМ_Д" localSheetId="9">[28]Калькуляции!#REF!</definedName>
    <definedName name="Н_Х_ТЕРМ_Д" localSheetId="10">[28]Калькуляции!#REF!</definedName>
    <definedName name="Н_Х_ТЕРМ_Д">[28]Калькуляции!#REF!</definedName>
    <definedName name="Н_ХЛНАТ" localSheetId="6">#REF!</definedName>
    <definedName name="Н_ХЛНАТ" localSheetId="7">#REF!</definedName>
    <definedName name="Н_ХЛНАТ" localSheetId="8">#REF!</definedName>
    <definedName name="Н_ХЛНАТ" localSheetId="9">#REF!</definedName>
    <definedName name="Н_ХЛНАТ" localSheetId="10">#REF!</definedName>
    <definedName name="Н_ХЛНАТ">#REF!</definedName>
    <definedName name="Н_ШАРЫ" localSheetId="6">#REF!</definedName>
    <definedName name="Н_ШАРЫ" localSheetId="7">#REF!</definedName>
    <definedName name="Н_ШАРЫ" localSheetId="8">#REF!</definedName>
    <definedName name="Н_ШАРЫ" localSheetId="9">#REF!</definedName>
    <definedName name="Н_ШАРЫ" localSheetId="10">#REF!</definedName>
    <definedName name="Н_ШАРЫ">#REF!</definedName>
    <definedName name="Н_ЭНАК12" localSheetId="6">[28]Калькуляции!#REF!</definedName>
    <definedName name="Н_ЭНАК12" localSheetId="7">[28]Калькуляции!#REF!</definedName>
    <definedName name="Н_ЭНАК12" localSheetId="8">[28]Калькуляции!#REF!</definedName>
    <definedName name="Н_ЭНАК12" localSheetId="9">[28]Калькуляции!#REF!</definedName>
    <definedName name="Н_ЭНАК12" localSheetId="10">[28]Калькуляции!#REF!</definedName>
    <definedName name="Н_ЭНАК12">[28]Калькуляции!#REF!</definedName>
    <definedName name="Н_ЭНАК5М2" localSheetId="6">[28]Калькуляции!#REF!</definedName>
    <definedName name="Н_ЭНАК5М2" localSheetId="7">[28]Калькуляции!#REF!</definedName>
    <definedName name="Н_ЭНАК5М2" localSheetId="8">[28]Калькуляции!#REF!</definedName>
    <definedName name="Н_ЭНАК5М2" localSheetId="9">[28]Калькуляции!#REF!</definedName>
    <definedName name="Н_ЭНАК5М2" localSheetId="10">[28]Калькуляции!#REF!</definedName>
    <definedName name="Н_ЭНАК5М2">[28]Калькуляции!#REF!</definedName>
    <definedName name="Н_ЭНАК9ПЧ" localSheetId="6">[28]Калькуляции!#REF!</definedName>
    <definedName name="Н_ЭНАК9ПЧ" localSheetId="7">[28]Калькуляции!#REF!</definedName>
    <definedName name="Н_ЭНАК9ПЧ" localSheetId="8">[28]Калькуляции!#REF!</definedName>
    <definedName name="Н_ЭНАК9ПЧ" localSheetId="9">[28]Калькуляции!#REF!</definedName>
    <definedName name="Н_ЭНАК9ПЧ" localSheetId="10">[28]Калькуляции!#REF!</definedName>
    <definedName name="Н_ЭНАК9ПЧ">[28]Калькуляции!#REF!</definedName>
    <definedName name="Н_ЭНКРУПН" localSheetId="6">#REF!</definedName>
    <definedName name="Н_ЭНКРУПН" localSheetId="7">#REF!</definedName>
    <definedName name="Н_ЭНКРУПН" localSheetId="8">#REF!</definedName>
    <definedName name="Н_ЭНКРУПН" localSheetId="9">#REF!</definedName>
    <definedName name="Н_ЭНКРУПН" localSheetId="10">#REF!</definedName>
    <definedName name="Н_ЭНКРУПН">#REF!</definedName>
    <definedName name="Н_ЭНМЕЛКИЕ" localSheetId="6">#REF!</definedName>
    <definedName name="Н_ЭНМЕЛКИЕ" localSheetId="7">#REF!</definedName>
    <definedName name="Н_ЭНМЕЛКИЕ" localSheetId="8">#REF!</definedName>
    <definedName name="Н_ЭНМЕЛКИЕ" localSheetId="9">#REF!</definedName>
    <definedName name="Н_ЭНМЕЛКИЕ" localSheetId="10">#REF!</definedName>
    <definedName name="Н_ЭНМЕЛКИЕ">#REF!</definedName>
    <definedName name="Н_ЭНРЕКВИЗИТЫ" localSheetId="6">[28]Калькуляции!#REF!</definedName>
    <definedName name="Н_ЭНРЕКВИЗИТЫ" localSheetId="7">[28]Калькуляции!#REF!</definedName>
    <definedName name="Н_ЭНРЕКВИЗИТЫ" localSheetId="8">[28]Калькуляции!#REF!</definedName>
    <definedName name="Н_ЭНРЕКВИЗИТЫ" localSheetId="9">[28]Калькуляции!#REF!</definedName>
    <definedName name="Н_ЭНРЕКВИЗИТЫ" localSheetId="10">[28]Калькуляции!#REF!</definedName>
    <definedName name="Н_ЭНРЕКВИЗИТЫ">[28]Калькуляции!#REF!</definedName>
    <definedName name="Н_ЭНСЛИТКИ" localSheetId="6">#REF!</definedName>
    <definedName name="Н_ЭНСЛИТКИ" localSheetId="7">#REF!</definedName>
    <definedName name="Н_ЭНСЛИТКИ" localSheetId="8">#REF!</definedName>
    <definedName name="Н_ЭНСЛИТКИ" localSheetId="9">#REF!</definedName>
    <definedName name="Н_ЭНСЛИТКИ" localSheetId="10">#REF!</definedName>
    <definedName name="Н_ЭНСЛИТКИ">#REF!</definedName>
    <definedName name="НАЧП" localSheetId="6">#REF!</definedName>
    <definedName name="НАЧП" localSheetId="7">#REF!</definedName>
    <definedName name="НАЧП" localSheetId="8">#REF!</definedName>
    <definedName name="НАЧП" localSheetId="9">#REF!</definedName>
    <definedName name="НАЧП" localSheetId="10">#REF!</definedName>
    <definedName name="НАЧП">#REF!</definedName>
    <definedName name="НАЧПЭО" localSheetId="6">#REF!</definedName>
    <definedName name="НАЧПЭО" localSheetId="7">#REF!</definedName>
    <definedName name="НАЧПЭО" localSheetId="8">#REF!</definedName>
    <definedName name="НАЧПЭО" localSheetId="9">#REF!</definedName>
    <definedName name="НАЧПЭО" localSheetId="10">#REF!</definedName>
    <definedName name="НАЧПЭО">#REF!</definedName>
    <definedName name="НВ_АВЧСЫР" localSheetId="6">#REF!</definedName>
    <definedName name="НВ_АВЧСЫР" localSheetId="7">#REF!</definedName>
    <definedName name="НВ_АВЧСЫР" localSheetId="8">#REF!</definedName>
    <definedName name="НВ_АВЧСЫР" localSheetId="9">#REF!</definedName>
    <definedName name="НВ_АВЧСЫР" localSheetId="10">#REF!</definedName>
    <definedName name="НВ_АВЧСЫР">#REF!</definedName>
    <definedName name="НВ_ДАВАЛ" localSheetId="6">#REF!</definedName>
    <definedName name="НВ_ДАВАЛ" localSheetId="7">#REF!</definedName>
    <definedName name="НВ_ДАВАЛ" localSheetId="8">#REF!</definedName>
    <definedName name="НВ_ДАВАЛ" localSheetId="9">#REF!</definedName>
    <definedName name="НВ_ДАВАЛ" localSheetId="10">#REF!</definedName>
    <definedName name="НВ_ДАВАЛ">#REF!</definedName>
    <definedName name="НВ_КРУПНЫЕ" localSheetId="6">#REF!</definedName>
    <definedName name="НВ_КРУПНЫЕ" localSheetId="7">#REF!</definedName>
    <definedName name="НВ_КРУПНЫЕ" localSheetId="8">#REF!</definedName>
    <definedName name="НВ_КРУПНЫЕ" localSheetId="9">#REF!</definedName>
    <definedName name="НВ_КРУПНЫЕ" localSheetId="10">#REF!</definedName>
    <definedName name="НВ_КРУПНЫЕ">#REF!</definedName>
    <definedName name="НВ_ПУСКАВЧ" localSheetId="6">#REF!</definedName>
    <definedName name="НВ_ПУСКАВЧ" localSheetId="7">#REF!</definedName>
    <definedName name="НВ_ПУСКАВЧ" localSheetId="8">#REF!</definedName>
    <definedName name="НВ_ПУСКАВЧ" localSheetId="9">#REF!</definedName>
    <definedName name="НВ_ПУСКАВЧ" localSheetId="10">#REF!</definedName>
    <definedName name="НВ_ПУСКАВЧ">#REF!</definedName>
    <definedName name="НВ_РЕКВИЗИТЫ" localSheetId="6">#REF!</definedName>
    <definedName name="НВ_РЕКВИЗИТЫ" localSheetId="7">#REF!</definedName>
    <definedName name="НВ_РЕКВИЗИТЫ" localSheetId="8">#REF!</definedName>
    <definedName name="НВ_РЕКВИЗИТЫ" localSheetId="9">#REF!</definedName>
    <definedName name="НВ_РЕКВИЗИТЫ" localSheetId="10">#REF!</definedName>
    <definedName name="НВ_РЕКВИЗИТЫ">#REF!</definedName>
    <definedName name="НВ_СЛИТКИ" localSheetId="6">#REF!</definedName>
    <definedName name="НВ_СЛИТКИ" localSheetId="7">#REF!</definedName>
    <definedName name="НВ_СЛИТКИ" localSheetId="8">#REF!</definedName>
    <definedName name="НВ_СЛИТКИ" localSheetId="9">#REF!</definedName>
    <definedName name="НВ_СЛИТКИ" localSheetId="10">#REF!</definedName>
    <definedName name="НВ_СЛИТКИ">#REF!</definedName>
    <definedName name="НВ_СПЛАВ6063" localSheetId="6">#REF!</definedName>
    <definedName name="НВ_СПЛАВ6063" localSheetId="7">#REF!</definedName>
    <definedName name="НВ_СПЛАВ6063" localSheetId="8">#REF!</definedName>
    <definedName name="НВ_СПЛАВ6063" localSheetId="9">#REF!</definedName>
    <definedName name="НВ_СПЛАВ6063" localSheetId="10">#REF!</definedName>
    <definedName name="НВ_СПЛАВ6063">#REF!</definedName>
    <definedName name="НВ_ЧМЖ" localSheetId="6">#REF!</definedName>
    <definedName name="НВ_ЧМЖ" localSheetId="7">#REF!</definedName>
    <definedName name="НВ_ЧМЖ" localSheetId="8">#REF!</definedName>
    <definedName name="НВ_ЧМЖ" localSheetId="9">#REF!</definedName>
    <definedName name="НВ_ЧМЖ" localSheetId="10">#REF!</definedName>
    <definedName name="НВ_ЧМЖ">#REF!</definedName>
    <definedName name="НДС" localSheetId="6">#REF!</definedName>
    <definedName name="НДС" localSheetId="7">#REF!</definedName>
    <definedName name="НДС" localSheetId="8">#REF!</definedName>
    <definedName name="НДС" localSheetId="9">#REF!</definedName>
    <definedName name="НДС" localSheetId="10">#REF!</definedName>
    <definedName name="НДС">#REF!</definedName>
    <definedName name="ндс1" localSheetId="6">#REF!</definedName>
    <definedName name="ндс1" localSheetId="7">#REF!</definedName>
    <definedName name="ндс1" localSheetId="8">#REF!</definedName>
    <definedName name="ндс1" localSheetId="9">#REF!</definedName>
    <definedName name="ндс1" localSheetId="10">#REF!</definedName>
    <definedName name="ндс1">#REF!</definedName>
    <definedName name="НЗП_АВЧ" localSheetId="6">#REF!</definedName>
    <definedName name="НЗП_АВЧ" localSheetId="7">#REF!</definedName>
    <definedName name="НЗП_АВЧ" localSheetId="8">#REF!</definedName>
    <definedName name="НЗП_АВЧ" localSheetId="9">#REF!</definedName>
    <definedName name="НЗП_АВЧ" localSheetId="10">#REF!</definedName>
    <definedName name="НЗП_АВЧ">#REF!</definedName>
    <definedName name="НЗП_АТЧ" localSheetId="6">#REF!</definedName>
    <definedName name="НЗП_АТЧ" localSheetId="7">#REF!</definedName>
    <definedName name="НЗП_АТЧ" localSheetId="8">#REF!</definedName>
    <definedName name="НЗП_АТЧ" localSheetId="9">#REF!</definedName>
    <definedName name="НЗП_АТЧ" localSheetId="10">#REF!</definedName>
    <definedName name="НЗП_АТЧ">#REF!</definedName>
    <definedName name="НЗП_АТЧВАВЧ" localSheetId="6">#REF!</definedName>
    <definedName name="НЗП_АТЧВАВЧ" localSheetId="7">#REF!</definedName>
    <definedName name="НЗП_АТЧВАВЧ" localSheetId="8">#REF!</definedName>
    <definedName name="НЗП_АТЧВАВЧ" localSheetId="9">#REF!</definedName>
    <definedName name="НЗП_АТЧВАВЧ" localSheetId="10">#REF!</definedName>
    <definedName name="НЗП_АТЧВАВЧ">#REF!</definedName>
    <definedName name="НН_АВЧСЫР" localSheetId="6">[28]Калькуляции!#REF!</definedName>
    <definedName name="НН_АВЧСЫР" localSheetId="7">[28]Калькуляции!#REF!</definedName>
    <definedName name="НН_АВЧСЫР" localSheetId="8">[28]Калькуляции!#REF!</definedName>
    <definedName name="НН_АВЧСЫР" localSheetId="9">[28]Калькуляции!#REF!</definedName>
    <definedName name="НН_АВЧСЫР" localSheetId="10">[28]Калькуляции!#REF!</definedName>
    <definedName name="НН_АВЧСЫР">[28]Калькуляции!#REF!</definedName>
    <definedName name="НН_АВЧТОВ" localSheetId="6">#REF!</definedName>
    <definedName name="НН_АВЧТОВ" localSheetId="7">#REF!</definedName>
    <definedName name="НН_АВЧТОВ" localSheetId="8">#REF!</definedName>
    <definedName name="НН_АВЧТОВ" localSheetId="9">#REF!</definedName>
    <definedName name="НН_АВЧТОВ" localSheetId="10">#REF!</definedName>
    <definedName name="НН_АВЧТОВ">#REF!</definedName>
    <definedName name="нов" localSheetId="6">'5 анализ экон эффект 25'!нов</definedName>
    <definedName name="нов" localSheetId="7">'5 анализ экон эффект 26'!нов</definedName>
    <definedName name="нов" localSheetId="8">'5 анализ экон эффект 27'!нов</definedName>
    <definedName name="нов" localSheetId="9">'5 анализ экон эффект 28'!нов</definedName>
    <definedName name="нов" localSheetId="10">'5 анализ экон эффект 29'!нов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 localSheetId="7">[28]Калькуляции!#REF!</definedName>
    <definedName name="НОЯ_РУБ" localSheetId="8">[28]Калькуляции!#REF!</definedName>
    <definedName name="НОЯ_РУБ" localSheetId="9">[28]Калькуляции!#REF!</definedName>
    <definedName name="НОЯ_РУБ" localSheetId="10">[28]Калькуляции!#REF!</definedName>
    <definedName name="НОЯ_РУБ">[28]Калькуляции!#REF!</definedName>
    <definedName name="НОЯ_ТОН" localSheetId="6">[28]Калькуляции!#REF!</definedName>
    <definedName name="НОЯ_ТОН" localSheetId="7">[28]Калькуляции!#REF!</definedName>
    <definedName name="НОЯ_ТОН" localSheetId="8">[28]Калькуляции!#REF!</definedName>
    <definedName name="НОЯ_ТОН" localSheetId="9">[28]Калькуляции!#REF!</definedName>
    <definedName name="НОЯ_ТОН" localSheetId="10">[28]Калькуляции!#REF!</definedName>
    <definedName name="НОЯ_ТОН">[28]Калькуляции!#REF!</definedName>
    <definedName name="ноябрь" localSheetId="6">#REF!</definedName>
    <definedName name="ноябрь" localSheetId="7">#REF!</definedName>
    <definedName name="ноябрь" localSheetId="8">#REF!</definedName>
    <definedName name="ноябрь" localSheetId="9">#REF!</definedName>
    <definedName name="ноябрь" localSheetId="10">#REF!</definedName>
    <definedName name="ноябрь">#REF!</definedName>
    <definedName name="НС_МАРГЛИГ" localSheetId="6">[28]Калькуляции!#REF!</definedName>
    <definedName name="НС_МАРГЛИГ" localSheetId="7">[28]Калькуляции!#REF!</definedName>
    <definedName name="НС_МАРГЛИГ" localSheetId="8">[28]Калькуляции!#REF!</definedName>
    <definedName name="НС_МАРГЛИГ" localSheetId="9">[28]Калькуляции!#REF!</definedName>
    <definedName name="НС_МАРГЛИГ" localSheetId="10">[28]Калькуляции!#REF!</definedName>
    <definedName name="НС_МАРГЛИГ">[28]Калькуляции!#REF!</definedName>
    <definedName name="НСРФ" localSheetId="6">#REF!</definedName>
    <definedName name="НСРФ" localSheetId="7">#REF!</definedName>
    <definedName name="НСРФ" localSheetId="8">#REF!</definedName>
    <definedName name="НСРФ" localSheetId="9">#REF!</definedName>
    <definedName name="НСРФ" localSheetId="10">#REF!</definedName>
    <definedName name="НСРФ">#REF!</definedName>
    <definedName name="НСРФ2" localSheetId="6">#REF!</definedName>
    <definedName name="НСРФ2" localSheetId="7">#REF!</definedName>
    <definedName name="НСРФ2" localSheetId="8">#REF!</definedName>
    <definedName name="НСРФ2" localSheetId="9">#REF!</definedName>
    <definedName name="НСРФ2" localSheetId="10">#REF!</definedName>
    <definedName name="НСРФ2">#REF!</definedName>
    <definedName name="НТ_АВЧСЫР" localSheetId="6">#REF!</definedName>
    <definedName name="НТ_АВЧСЫР" localSheetId="7">#REF!</definedName>
    <definedName name="НТ_АВЧСЫР" localSheetId="8">#REF!</definedName>
    <definedName name="НТ_АВЧСЫР" localSheetId="9">#REF!</definedName>
    <definedName name="НТ_АВЧСЫР" localSheetId="10">#REF!</definedName>
    <definedName name="НТ_АВЧСЫР">#REF!</definedName>
    <definedName name="НТ_АК12" localSheetId="6">[28]Калькуляции!#REF!</definedName>
    <definedName name="НТ_АК12" localSheetId="7">[28]Калькуляции!#REF!</definedName>
    <definedName name="НТ_АК12" localSheetId="8">[28]Калькуляции!#REF!</definedName>
    <definedName name="НТ_АК12" localSheetId="9">[28]Калькуляции!#REF!</definedName>
    <definedName name="НТ_АК12" localSheetId="10">[28]Калькуляции!#REF!</definedName>
    <definedName name="НТ_АК12">[28]Калькуляции!#REF!</definedName>
    <definedName name="НТ_АК5М2" localSheetId="6">[28]Калькуляции!#REF!</definedName>
    <definedName name="НТ_АК5М2" localSheetId="7">[28]Калькуляции!#REF!</definedName>
    <definedName name="НТ_АК5М2" localSheetId="8">[28]Калькуляции!#REF!</definedName>
    <definedName name="НТ_АК5М2" localSheetId="9">[28]Калькуляции!#REF!</definedName>
    <definedName name="НТ_АК5М2" localSheetId="10">[28]Калькуляции!#REF!</definedName>
    <definedName name="НТ_АК5М2">[28]Калькуляции!#REF!</definedName>
    <definedName name="НТ_АК9ПЧ" localSheetId="6">[28]Калькуляции!#REF!</definedName>
    <definedName name="НТ_АК9ПЧ" localSheetId="7">[28]Калькуляции!#REF!</definedName>
    <definedName name="НТ_АК9ПЧ" localSheetId="8">[28]Калькуляции!#REF!</definedName>
    <definedName name="НТ_АК9ПЧ" localSheetId="9">[28]Калькуляции!#REF!</definedName>
    <definedName name="НТ_АК9ПЧ" localSheetId="10">[28]Калькуляции!#REF!</definedName>
    <definedName name="НТ_АК9ПЧ">[28]Калькуляции!#REF!</definedName>
    <definedName name="НТ_АЛЖ" localSheetId="6">[28]Калькуляции!#REF!</definedName>
    <definedName name="НТ_АЛЖ" localSheetId="7">[28]Калькуляции!#REF!</definedName>
    <definedName name="НТ_АЛЖ" localSheetId="8">[28]Калькуляции!#REF!</definedName>
    <definedName name="НТ_АЛЖ" localSheetId="9">[28]Калькуляции!#REF!</definedName>
    <definedName name="НТ_АЛЖ" localSheetId="10">[28]Калькуляции!#REF!</definedName>
    <definedName name="НТ_АЛЖ">[28]Калькуляции!#REF!</definedName>
    <definedName name="НТ_ДАВАЛ" localSheetId="6">#REF!</definedName>
    <definedName name="НТ_ДАВАЛ" localSheetId="7">#REF!</definedName>
    <definedName name="НТ_ДАВАЛ" localSheetId="8">#REF!</definedName>
    <definedName name="НТ_ДАВАЛ" localSheetId="9">#REF!</definedName>
    <definedName name="НТ_ДАВАЛ" localSheetId="10">#REF!</definedName>
    <definedName name="НТ_ДАВАЛ">#REF!</definedName>
    <definedName name="НТ_КАТАНКА" localSheetId="6">[28]Калькуляции!#REF!</definedName>
    <definedName name="НТ_КАТАНКА" localSheetId="7">[28]Калькуляции!#REF!</definedName>
    <definedName name="НТ_КАТАНКА" localSheetId="8">[28]Калькуляции!#REF!</definedName>
    <definedName name="НТ_КАТАНКА" localSheetId="9">[28]Калькуляции!#REF!</definedName>
    <definedName name="НТ_КАТАНКА" localSheetId="10">[28]Калькуляции!#REF!</definedName>
    <definedName name="НТ_КАТАНКА">[28]Калькуляции!#REF!</definedName>
    <definedName name="НТ_КРУПНЫЕ" localSheetId="6">#REF!</definedName>
    <definedName name="НТ_КРУПНЫЕ" localSheetId="7">#REF!</definedName>
    <definedName name="НТ_КРУПНЫЕ" localSheetId="8">#REF!</definedName>
    <definedName name="НТ_КРУПНЫЕ" localSheetId="9">#REF!</definedName>
    <definedName name="НТ_КРУПНЫЕ" localSheetId="10">#REF!</definedName>
    <definedName name="НТ_КРУПНЫЕ">#REF!</definedName>
    <definedName name="НТ_РЕКВИЗИТЫ" localSheetId="6">#REF!</definedName>
    <definedName name="НТ_РЕКВИЗИТЫ" localSheetId="7">#REF!</definedName>
    <definedName name="НТ_РЕКВИЗИТЫ" localSheetId="8">#REF!</definedName>
    <definedName name="НТ_РЕКВИЗИТЫ" localSheetId="9">#REF!</definedName>
    <definedName name="НТ_РЕКВИЗИТЫ" localSheetId="10">#REF!</definedName>
    <definedName name="НТ_РЕКВИЗИТЫ">#REF!</definedName>
    <definedName name="НТ_СЛИТКИ" localSheetId="6">#REF!</definedName>
    <definedName name="НТ_СЛИТКИ" localSheetId="7">#REF!</definedName>
    <definedName name="НТ_СЛИТКИ" localSheetId="8">#REF!</definedName>
    <definedName name="НТ_СЛИТКИ" localSheetId="9">#REF!</definedName>
    <definedName name="НТ_СЛИТКИ" localSheetId="10">#REF!</definedName>
    <definedName name="НТ_СЛИТКИ">#REF!</definedName>
    <definedName name="НТ_СПЛАВ6063" localSheetId="6">#REF!</definedName>
    <definedName name="НТ_СПЛАВ6063" localSheetId="7">#REF!</definedName>
    <definedName name="НТ_СПЛАВ6063" localSheetId="8">#REF!</definedName>
    <definedName name="НТ_СПЛАВ6063" localSheetId="9">#REF!</definedName>
    <definedName name="НТ_СПЛАВ6063" localSheetId="10">#REF!</definedName>
    <definedName name="НТ_СПЛАВ6063">#REF!</definedName>
    <definedName name="НТ_ЧМ" localSheetId="6">[28]Калькуляции!#REF!</definedName>
    <definedName name="НТ_ЧМ" localSheetId="7">[28]Калькуляции!#REF!</definedName>
    <definedName name="НТ_ЧМ" localSheetId="8">[28]Калькуляции!#REF!</definedName>
    <definedName name="НТ_ЧМ" localSheetId="9">[28]Калькуляции!#REF!</definedName>
    <definedName name="НТ_ЧМ" localSheetId="10">[28]Калькуляции!#REF!</definedName>
    <definedName name="НТ_ЧМ">[28]Калькуляции!#REF!</definedName>
    <definedName name="НТ_ЧМЖ" localSheetId="6">#REF!</definedName>
    <definedName name="НТ_ЧМЖ" localSheetId="7">#REF!</definedName>
    <definedName name="НТ_ЧМЖ" localSheetId="8">#REF!</definedName>
    <definedName name="НТ_ЧМЖ" localSheetId="9">#REF!</definedName>
    <definedName name="НТ_ЧМЖ" localSheetId="10">#REF!</definedName>
    <definedName name="НТ_ЧМЖ">#REF!</definedName>
    <definedName name="о" localSheetId="6">'5 анализ экон эффект 25'!о</definedName>
    <definedName name="о" localSheetId="7">'5 анализ экон эффект 26'!о</definedName>
    <definedName name="о" localSheetId="8">'5 анализ экон эффект 27'!о</definedName>
    <definedName name="о" localSheetId="9">'5 анализ экон эффект 28'!о</definedName>
    <definedName name="о" localSheetId="10">'5 анализ экон эффект 29'!о</definedName>
    <definedName name="о">[0]!о</definedName>
    <definedName name="об_эксп" localSheetId="6">#REF!</definedName>
    <definedName name="об_эксп" localSheetId="7">#REF!</definedName>
    <definedName name="об_эксп" localSheetId="8">#REF!</definedName>
    <definedName name="об_эксп" localSheetId="9">#REF!</definedName>
    <definedName name="об_эксп" localSheetId="10">#REF!</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 25'!$A$1:$U$162</definedName>
    <definedName name="_xlnm.Print_Area" localSheetId="7">'5 анализ экон эффект 26'!$A$1:$U$162</definedName>
    <definedName name="_xlnm.Print_Area" localSheetId="8">'5 анализ экон эффект 27'!$A$1:$U$162</definedName>
    <definedName name="_xlnm.Print_Area" localSheetId="9">'5 анализ экон эффект 28'!$A$1:$U$162</definedName>
    <definedName name="_xlnm.Print_Area" localSheetId="10">'5 анализ экон эффект 29'!$A$1:$U$162</definedName>
    <definedName name="_xlnm.Print_Area" localSheetId="11">'6.1. Паспорт сетевой график'!$A$1:$I$27</definedName>
    <definedName name="_xlnm.Print_Area" localSheetId="12">'6.2. Паспорт фин осв ввод'!$A$1:$AA$27</definedName>
    <definedName name="_xlnm.Print_Area" localSheetId="13">'7. Паспорт отчет о закупке'!$A$1:$L$23</definedName>
    <definedName name="_xlnm.Print_Area" localSheetId="14">'8. Паспорт оценка влияния'!$A$1:$L$23</definedName>
    <definedName name="_xlnm.Print_Area" localSheetId="15">'9. Паспорт Карта-схема'!$A$1:$L$23</definedName>
    <definedName name="_xlnm.Print_Area">#N/A</definedName>
    <definedName name="общ" localSheetId="6">#REF!</definedName>
    <definedName name="общ" localSheetId="7">#REF!</definedName>
    <definedName name="общ" localSheetId="8">#REF!</definedName>
    <definedName name="общ" localSheetId="9">#REF!</definedName>
    <definedName name="общ" localSheetId="10">#REF!</definedName>
    <definedName name="общ">#REF!</definedName>
    <definedName name="ОБЩ_ВН" localSheetId="6">[28]Калькуляции!#REF!</definedName>
    <definedName name="ОБЩ_ВН" localSheetId="7">[28]Калькуляции!#REF!</definedName>
    <definedName name="ОБЩ_ВН" localSheetId="8">[28]Калькуляции!#REF!</definedName>
    <definedName name="ОБЩ_ВН" localSheetId="9">[28]Калькуляции!#REF!</definedName>
    <definedName name="ОБЩ_ВН" localSheetId="10">[28]Калькуляции!#REF!</definedName>
    <definedName name="ОБЩ_ВН">[28]Калькуляции!#REF!</definedName>
    <definedName name="ОБЩ_Т" localSheetId="6">#REF!</definedName>
    <definedName name="ОБЩ_Т" localSheetId="7">#REF!</definedName>
    <definedName name="ОБЩ_Т" localSheetId="8">#REF!</definedName>
    <definedName name="ОБЩ_Т" localSheetId="9">#REF!</definedName>
    <definedName name="ОБЩ_Т" localSheetId="10">#REF!</definedName>
    <definedName name="ОБЩ_Т">#REF!</definedName>
    <definedName name="ОБЩ_ТОЛ" localSheetId="6">[28]Калькуляции!#REF!</definedName>
    <definedName name="ОБЩ_ТОЛ" localSheetId="7">[28]Калькуляции!#REF!</definedName>
    <definedName name="ОБЩ_ТОЛ" localSheetId="8">[28]Калькуляции!#REF!</definedName>
    <definedName name="ОБЩ_ТОЛ" localSheetId="9">[28]Калькуляции!#REF!</definedName>
    <definedName name="ОБЩ_ТОЛ" localSheetId="10">[28]Калькуляции!#REF!</definedName>
    <definedName name="ОБЩ_ТОЛ">[28]Калькуляции!#REF!</definedName>
    <definedName name="ОБЩ_ЭКС" localSheetId="6">[28]Калькуляции!#REF!</definedName>
    <definedName name="ОБЩ_ЭКС" localSheetId="7">[28]Калькуляции!#REF!</definedName>
    <definedName name="ОБЩ_ЭКС" localSheetId="8">[28]Калькуляции!#REF!</definedName>
    <definedName name="ОБЩ_ЭКС" localSheetId="9">[28]Калькуляции!#REF!</definedName>
    <definedName name="ОБЩ_ЭКС" localSheetId="10">[28]Калькуляции!#REF!</definedName>
    <definedName name="ОБЩ_ЭКС">[28]Калькуляции!#REF!</definedName>
    <definedName name="ОБЩЕ_В" localSheetId="6">[28]Калькуляции!#REF!</definedName>
    <definedName name="ОБЩЕ_В" localSheetId="7">[28]Калькуляции!#REF!</definedName>
    <definedName name="ОБЩЕ_В" localSheetId="8">[28]Калькуляции!#REF!</definedName>
    <definedName name="ОБЩЕ_В" localSheetId="9">[28]Калькуляции!#REF!</definedName>
    <definedName name="ОБЩЕ_В" localSheetId="10">[28]Калькуляции!#REF!</definedName>
    <definedName name="ОБЩЕ_В">[28]Калькуляции!#REF!</definedName>
    <definedName name="ОБЩЕ_ДП" localSheetId="6">[28]Калькуляции!#REF!</definedName>
    <definedName name="ОБЩЕ_ДП" localSheetId="7">[28]Калькуляции!#REF!</definedName>
    <definedName name="ОБЩЕ_ДП" localSheetId="8">[28]Калькуляции!#REF!</definedName>
    <definedName name="ОБЩЕ_ДП" localSheetId="9">[28]Калькуляции!#REF!</definedName>
    <definedName name="ОБЩЕ_ДП" localSheetId="10">[28]Калькуляции!#REF!</definedName>
    <definedName name="ОБЩЕ_ДП">[28]Калькуляции!#REF!</definedName>
    <definedName name="ОБЩЕ_Т" localSheetId="6">[28]Калькуляции!#REF!</definedName>
    <definedName name="ОБЩЕ_Т" localSheetId="7">[28]Калькуляции!#REF!</definedName>
    <definedName name="ОБЩЕ_Т" localSheetId="8">[28]Калькуляции!#REF!</definedName>
    <definedName name="ОБЩЕ_Т" localSheetId="9">[28]Калькуляции!#REF!</definedName>
    <definedName name="ОБЩЕ_Т" localSheetId="10">[28]Калькуляции!#REF!</definedName>
    <definedName name="ОБЩЕ_Т">[28]Калькуляции!#REF!</definedName>
    <definedName name="ОБЩЕ_Т_А" localSheetId="6">[28]Калькуляции!#REF!</definedName>
    <definedName name="ОБЩЕ_Т_А" localSheetId="7">[28]Калькуляции!#REF!</definedName>
    <definedName name="ОБЩЕ_Т_А" localSheetId="8">[28]Калькуляции!#REF!</definedName>
    <definedName name="ОБЩЕ_Т_А" localSheetId="9">[28]Калькуляции!#REF!</definedName>
    <definedName name="ОБЩЕ_Т_А" localSheetId="10">[28]Калькуляции!#REF!</definedName>
    <definedName name="ОБЩЕ_Т_А">[28]Калькуляции!#REF!</definedName>
    <definedName name="ОБЩЕ_Т_П" localSheetId="6">[28]Калькуляции!#REF!</definedName>
    <definedName name="ОБЩЕ_Т_П" localSheetId="7">[28]Калькуляции!#REF!</definedName>
    <definedName name="ОБЩЕ_Т_П" localSheetId="8">[28]Калькуляции!#REF!</definedName>
    <definedName name="ОБЩЕ_Т_П" localSheetId="9">[28]Калькуляции!#REF!</definedName>
    <definedName name="ОБЩЕ_Т_П" localSheetId="10">[28]Калькуляции!#REF!</definedName>
    <definedName name="ОБЩЕ_Т_П">[28]Калькуляции!#REF!</definedName>
    <definedName name="ОБЩЕ_Т_ПК" localSheetId="6">[28]Калькуляции!#REF!</definedName>
    <definedName name="ОБЩЕ_Т_ПК" localSheetId="7">[28]Калькуляции!#REF!</definedName>
    <definedName name="ОБЩЕ_Т_ПК" localSheetId="8">[28]Калькуляции!#REF!</definedName>
    <definedName name="ОБЩЕ_Т_ПК" localSheetId="9">[28]Калькуляции!#REF!</definedName>
    <definedName name="ОБЩЕ_Т_ПК" localSheetId="10">[28]Калькуляции!#REF!</definedName>
    <definedName name="ОБЩЕ_Т_ПК">[28]Калькуляции!#REF!</definedName>
    <definedName name="ОБЩЕ_Э" localSheetId="6">[28]Калькуляции!#REF!</definedName>
    <definedName name="ОБЩЕ_Э" localSheetId="7">[28]Калькуляции!#REF!</definedName>
    <definedName name="ОБЩЕ_Э" localSheetId="8">[28]Калькуляции!#REF!</definedName>
    <definedName name="ОБЩЕ_Э" localSheetId="9">[28]Калькуляции!#REF!</definedName>
    <definedName name="ОБЩЕ_Э" localSheetId="10">[28]Калькуляции!#REF!</definedName>
    <definedName name="ОБЩЕ_Э">[28]Калькуляции!#REF!</definedName>
    <definedName name="ОБЩИТ" localSheetId="6">#REF!</definedName>
    <definedName name="ОБЩИТ" localSheetId="7">#REF!</definedName>
    <definedName name="ОБЩИТ" localSheetId="8">#REF!</definedName>
    <definedName name="ОБЩИТ" localSheetId="9">#REF!</definedName>
    <definedName name="ОБЩИТ" localSheetId="10">#REF!</definedName>
    <definedName name="ОБЩИТ">#REF!</definedName>
    <definedName name="объёмы" localSheetId="6">#REF!</definedName>
    <definedName name="объёмы" localSheetId="7">#REF!</definedName>
    <definedName name="объёмы" localSheetId="8">#REF!</definedName>
    <definedName name="объёмы" localSheetId="9">#REF!</definedName>
    <definedName name="объёмы" localSheetId="10">#REF!</definedName>
    <definedName name="объёмы">#REF!</definedName>
    <definedName name="ОКТ_РУБ" localSheetId="6">[28]Калькуляции!#REF!</definedName>
    <definedName name="ОКТ_РУБ" localSheetId="7">[28]Калькуляции!#REF!</definedName>
    <definedName name="ОКТ_РУБ" localSheetId="8">[28]Калькуляции!#REF!</definedName>
    <definedName name="ОКТ_РУБ" localSheetId="9">[28]Калькуляции!#REF!</definedName>
    <definedName name="ОКТ_РУБ" localSheetId="10">[28]Калькуляции!#REF!</definedName>
    <definedName name="ОКТ_РУБ">[28]Калькуляции!#REF!</definedName>
    <definedName name="ОКТ_ТОН" localSheetId="6">[28]Калькуляции!#REF!</definedName>
    <definedName name="ОКТ_ТОН" localSheetId="7">[28]Калькуляции!#REF!</definedName>
    <definedName name="ОКТ_ТОН" localSheetId="8">[28]Калькуляции!#REF!</definedName>
    <definedName name="ОКТ_ТОН" localSheetId="9">[28]Калькуляции!#REF!</definedName>
    <definedName name="ОКТ_ТОН" localSheetId="10">[28]Калькуляции!#REF!</definedName>
    <definedName name="ОКТ_ТОН">[28]Калькуляции!#REF!</definedName>
    <definedName name="октябрь" localSheetId="6">#REF!</definedName>
    <definedName name="октябрь" localSheetId="7">#REF!</definedName>
    <definedName name="октябрь" localSheetId="8">#REF!</definedName>
    <definedName name="октябрь" localSheetId="9">#REF!</definedName>
    <definedName name="октябрь" localSheetId="10">#REF!</definedName>
    <definedName name="октябрь">#REF!</definedName>
    <definedName name="ОЛЕ" localSheetId="6">#REF!</definedName>
    <definedName name="ОЛЕ" localSheetId="7">#REF!</definedName>
    <definedName name="ОЛЕ" localSheetId="8">#REF!</definedName>
    <definedName name="ОЛЕ" localSheetId="9">#REF!</definedName>
    <definedName name="ОЛЕ" localSheetId="10">#REF!</definedName>
    <definedName name="ОЛЕ">#REF!</definedName>
    <definedName name="он" localSheetId="6">#REF!</definedName>
    <definedName name="он" localSheetId="7">#REF!</definedName>
    <definedName name="он" localSheetId="8">#REF!</definedName>
    <definedName name="он" localSheetId="9">#REF!</definedName>
    <definedName name="он" localSheetId="10">#REF!</definedName>
    <definedName name="он">#REF!</definedName>
    <definedName name="оо" localSheetId="6">#REF!</definedName>
    <definedName name="оо" localSheetId="7">#REF!</definedName>
    <definedName name="оо" localSheetId="8">#REF!</definedName>
    <definedName name="оо" localSheetId="9">#REF!</definedName>
    <definedName name="оо" localSheetId="10">#REF!</definedName>
    <definedName name="оо">#REF!</definedName>
    <definedName name="ОРГ" localSheetId="6">#REF!</definedName>
    <definedName name="ОРГ" localSheetId="7">#REF!</definedName>
    <definedName name="ОРГ" localSheetId="8">#REF!</definedName>
    <definedName name="ОРГ" localSheetId="9">#REF!</definedName>
    <definedName name="ОРГ" localSheetId="10">#REF!</definedName>
    <definedName name="ОРГ">#REF!</definedName>
    <definedName name="ОРГАНИЗАЦИЯ" localSheetId="6">#REF!</definedName>
    <definedName name="ОРГАНИЗАЦИЯ" localSheetId="7">#REF!</definedName>
    <definedName name="ОРГАНИЗАЦИЯ" localSheetId="8">#REF!</definedName>
    <definedName name="ОРГАНИЗАЦИЯ" localSheetId="9">#REF!</definedName>
    <definedName name="ОРГАНИЗАЦИЯ" localSheetId="10">#REF!</definedName>
    <definedName name="ОРГАНИЗАЦИЯ">#REF!</definedName>
    <definedName name="ОС_АЛ_Ф" localSheetId="6">#REF!</definedName>
    <definedName name="ОС_АЛ_Ф" localSheetId="7">#REF!</definedName>
    <definedName name="ОС_АЛ_Ф" localSheetId="8">#REF!</definedName>
    <definedName name="ОС_АЛ_Ф" localSheetId="9">#REF!</definedName>
    <definedName name="ОС_АЛ_Ф" localSheetId="10">#REF!</definedName>
    <definedName name="ОС_АЛ_Ф">#REF!</definedName>
    <definedName name="ОС_АН_Б" localSheetId="6">#REF!</definedName>
    <definedName name="ОС_АН_Б" localSheetId="7">#REF!</definedName>
    <definedName name="ОС_АН_Б" localSheetId="8">#REF!</definedName>
    <definedName name="ОС_АН_Б" localSheetId="9">#REF!</definedName>
    <definedName name="ОС_АН_Б" localSheetId="10">#REF!</definedName>
    <definedName name="ОС_АН_Б">#REF!</definedName>
    <definedName name="ОС_АН_Б_ТОЛ" localSheetId="6">[28]Калькуляции!#REF!</definedName>
    <definedName name="ОС_АН_Б_ТОЛ" localSheetId="7">[28]Калькуляции!#REF!</definedName>
    <definedName name="ОС_АН_Б_ТОЛ" localSheetId="8">[28]Калькуляции!#REF!</definedName>
    <definedName name="ОС_АН_Б_ТОЛ" localSheetId="9">[28]Калькуляции!#REF!</definedName>
    <definedName name="ОС_АН_Б_ТОЛ" localSheetId="10">[28]Калькуляции!#REF!</definedName>
    <definedName name="ОС_АН_Б_ТОЛ">[28]Калькуляции!#REF!</definedName>
    <definedName name="ОС_БАР" localSheetId="6">#REF!</definedName>
    <definedName name="ОС_БАР" localSheetId="7">#REF!</definedName>
    <definedName name="ОС_БАР" localSheetId="8">#REF!</definedName>
    <definedName name="ОС_БАР" localSheetId="9">#REF!</definedName>
    <definedName name="ОС_БАР" localSheetId="10">#REF!</definedName>
    <definedName name="ОС_БАР">#REF!</definedName>
    <definedName name="ОС_ГИД" localSheetId="6">#REF!</definedName>
    <definedName name="ОС_ГИД" localSheetId="7">#REF!</definedName>
    <definedName name="ОС_ГИД" localSheetId="8">#REF!</definedName>
    <definedName name="ОС_ГИД" localSheetId="9">#REF!</definedName>
    <definedName name="ОС_ГИД" localSheetId="10">#REF!</definedName>
    <definedName name="ОС_ГИД">#REF!</definedName>
    <definedName name="ОС_ГИД_ЗФА" localSheetId="6">#REF!</definedName>
    <definedName name="ОС_ГИД_ЗФА" localSheetId="7">#REF!</definedName>
    <definedName name="ОС_ГИД_ЗФА" localSheetId="8">#REF!</definedName>
    <definedName name="ОС_ГИД_ЗФА" localSheetId="9">#REF!</definedName>
    <definedName name="ОС_ГИД_ЗФА" localSheetId="10">#REF!</definedName>
    <definedName name="ОС_ГИД_ЗФА">#REF!</definedName>
    <definedName name="ОС_ГЛ" localSheetId="6">#REF!</definedName>
    <definedName name="ОС_ГЛ" localSheetId="7">#REF!</definedName>
    <definedName name="ОС_ГЛ" localSheetId="8">#REF!</definedName>
    <definedName name="ОС_ГЛ" localSheetId="9">#REF!</definedName>
    <definedName name="ОС_ГЛ" localSheetId="10">#REF!</definedName>
    <definedName name="ОС_ГЛ">#REF!</definedName>
    <definedName name="ОС_ГЛ_ДП" localSheetId="6">[28]Калькуляции!#REF!</definedName>
    <definedName name="ОС_ГЛ_ДП" localSheetId="7">[28]Калькуляции!#REF!</definedName>
    <definedName name="ОС_ГЛ_ДП" localSheetId="8">[28]Калькуляции!#REF!</definedName>
    <definedName name="ОС_ГЛ_ДП" localSheetId="9">[28]Калькуляции!#REF!</definedName>
    <definedName name="ОС_ГЛ_ДП" localSheetId="10">[28]Калькуляции!#REF!</definedName>
    <definedName name="ОС_ГЛ_ДП">[28]Калькуляции!#REF!</definedName>
    <definedName name="ОС_ГЛ_Т" localSheetId="6">#REF!</definedName>
    <definedName name="ОС_ГЛ_Т" localSheetId="7">#REF!</definedName>
    <definedName name="ОС_ГЛ_Т" localSheetId="8">#REF!</definedName>
    <definedName name="ОС_ГЛ_Т" localSheetId="9">#REF!</definedName>
    <definedName name="ОС_ГЛ_Т" localSheetId="10">#REF!</definedName>
    <definedName name="ОС_ГЛ_Т">#REF!</definedName>
    <definedName name="ОС_ГЛ_Ш" localSheetId="6">#REF!</definedName>
    <definedName name="ОС_ГЛ_Ш" localSheetId="7">#REF!</definedName>
    <definedName name="ОС_ГЛ_Ш" localSheetId="8">#REF!</definedName>
    <definedName name="ОС_ГЛ_Ш" localSheetId="9">#REF!</definedName>
    <definedName name="ОС_ГЛ_Ш" localSheetId="10">#REF!</definedName>
    <definedName name="ОС_ГЛ_Ш">#REF!</definedName>
    <definedName name="ОС_ГР" localSheetId="6">#REF!</definedName>
    <definedName name="ОС_ГР" localSheetId="7">#REF!</definedName>
    <definedName name="ОС_ГР" localSheetId="8">#REF!</definedName>
    <definedName name="ОС_ГР" localSheetId="9">#REF!</definedName>
    <definedName name="ОС_ГР" localSheetId="10">#REF!</definedName>
    <definedName name="ОС_ГР">#REF!</definedName>
    <definedName name="ОС_ДИЭТ" localSheetId="6">[28]Калькуляции!#REF!</definedName>
    <definedName name="ОС_ДИЭТ" localSheetId="7">[28]Калькуляции!#REF!</definedName>
    <definedName name="ОС_ДИЭТ" localSheetId="8">[28]Калькуляции!#REF!</definedName>
    <definedName name="ОС_ДИЭТ" localSheetId="9">[28]Калькуляции!#REF!</definedName>
    <definedName name="ОС_ДИЭТ" localSheetId="10">[28]Калькуляции!#REF!</definedName>
    <definedName name="ОС_ДИЭТ">[28]Калькуляции!#REF!</definedName>
    <definedName name="ОС_ИЗВ_М" localSheetId="6">#REF!</definedName>
    <definedName name="ОС_ИЗВ_М" localSheetId="7">#REF!</definedName>
    <definedName name="ОС_ИЗВ_М" localSheetId="8">#REF!</definedName>
    <definedName name="ОС_ИЗВ_М" localSheetId="9">#REF!</definedName>
    <definedName name="ОС_ИЗВ_М" localSheetId="10">#REF!</definedName>
    <definedName name="ОС_ИЗВ_М">#REF!</definedName>
    <definedName name="ОС_К_СЫР" localSheetId="6">#REF!</definedName>
    <definedName name="ОС_К_СЫР" localSheetId="7">#REF!</definedName>
    <definedName name="ОС_К_СЫР" localSheetId="8">#REF!</definedName>
    <definedName name="ОС_К_СЫР" localSheetId="9">#REF!</definedName>
    <definedName name="ОС_К_СЫР" localSheetId="10">#REF!</definedName>
    <definedName name="ОС_К_СЫР">#REF!</definedName>
    <definedName name="ОС_К_СЫР_ТОЛ" localSheetId="6">[28]Калькуляции!#REF!</definedName>
    <definedName name="ОС_К_СЫР_ТОЛ" localSheetId="7">[28]Калькуляции!#REF!</definedName>
    <definedName name="ОС_К_СЫР_ТОЛ" localSheetId="8">[28]Калькуляции!#REF!</definedName>
    <definedName name="ОС_К_СЫР_ТОЛ" localSheetId="9">[28]Калькуляции!#REF!</definedName>
    <definedName name="ОС_К_СЫР_ТОЛ" localSheetId="10">[28]Калькуляции!#REF!</definedName>
    <definedName name="ОС_К_СЫР_ТОЛ">[28]Калькуляции!#REF!</definedName>
    <definedName name="ОС_КБОР" localSheetId="6">[28]Калькуляции!#REF!</definedName>
    <definedName name="ОС_КБОР" localSheetId="7">[28]Калькуляции!#REF!</definedName>
    <definedName name="ОС_КБОР" localSheetId="8">[28]Калькуляции!#REF!</definedName>
    <definedName name="ОС_КБОР" localSheetId="9">[28]Калькуляции!#REF!</definedName>
    <definedName name="ОС_КБОР" localSheetId="10">[28]Калькуляции!#REF!</definedName>
    <definedName name="ОС_КБОР">[28]Калькуляции!#REF!</definedName>
    <definedName name="ОС_КОК_ПРОК" localSheetId="6">#REF!</definedName>
    <definedName name="ОС_КОК_ПРОК" localSheetId="7">#REF!</definedName>
    <definedName name="ОС_КОК_ПРОК" localSheetId="8">#REF!</definedName>
    <definedName name="ОС_КОК_ПРОК" localSheetId="9">#REF!</definedName>
    <definedName name="ОС_КОК_ПРОК" localSheetId="10">#REF!</definedName>
    <definedName name="ОС_КОК_ПРОК">#REF!</definedName>
    <definedName name="ОС_КОРК_7" localSheetId="6">#REF!</definedName>
    <definedName name="ОС_КОРК_7" localSheetId="7">#REF!</definedName>
    <definedName name="ОС_КОРК_7" localSheetId="8">#REF!</definedName>
    <definedName name="ОС_КОРК_7" localSheetId="9">#REF!</definedName>
    <definedName name="ОС_КОРК_7" localSheetId="10">#REF!</definedName>
    <definedName name="ОС_КОРК_7">#REF!</definedName>
    <definedName name="ОС_КОРК_АВЧ" localSheetId="6">#REF!</definedName>
    <definedName name="ОС_КОРК_АВЧ" localSheetId="7">#REF!</definedName>
    <definedName name="ОС_КОРК_АВЧ" localSheetId="8">#REF!</definedName>
    <definedName name="ОС_КОРК_АВЧ" localSheetId="9">#REF!</definedName>
    <definedName name="ОС_КОРК_АВЧ" localSheetId="10">#REF!</definedName>
    <definedName name="ОС_КОРК_АВЧ">#REF!</definedName>
    <definedName name="ОС_КР" localSheetId="6">#REF!</definedName>
    <definedName name="ОС_КР" localSheetId="7">#REF!</definedName>
    <definedName name="ОС_КР" localSheetId="8">#REF!</definedName>
    <definedName name="ОС_КР" localSheetId="9">#REF!</definedName>
    <definedName name="ОС_КР" localSheetId="10">#REF!</definedName>
    <definedName name="ОС_КР">#REF!</definedName>
    <definedName name="ОС_КРЕМНИЙ" localSheetId="6">[28]Калькуляции!#REF!</definedName>
    <definedName name="ОС_КРЕМНИЙ" localSheetId="7">[28]Калькуляции!#REF!</definedName>
    <definedName name="ОС_КРЕМНИЙ" localSheetId="8">[28]Калькуляции!#REF!</definedName>
    <definedName name="ОС_КРЕМНИЙ" localSheetId="9">[28]Калькуляции!#REF!</definedName>
    <definedName name="ОС_КРЕМНИЙ" localSheetId="10">[28]Калькуляции!#REF!</definedName>
    <definedName name="ОС_КРЕМНИЙ">[28]Калькуляции!#REF!</definedName>
    <definedName name="ОС_ЛИГ_АЛ_М" localSheetId="6">[28]Калькуляции!#REF!</definedName>
    <definedName name="ОС_ЛИГ_АЛ_М" localSheetId="7">[28]Калькуляции!#REF!</definedName>
    <definedName name="ОС_ЛИГ_АЛ_М" localSheetId="8">[28]Калькуляции!#REF!</definedName>
    <definedName name="ОС_ЛИГ_АЛ_М" localSheetId="9">[28]Калькуляции!#REF!</definedName>
    <definedName name="ОС_ЛИГ_АЛ_М" localSheetId="10">[28]Калькуляции!#REF!</definedName>
    <definedName name="ОС_ЛИГ_АЛ_М">[28]Калькуляции!#REF!</definedName>
    <definedName name="ОС_ЛИГ_БР_ТИ" localSheetId="6">[28]Калькуляции!#REF!</definedName>
    <definedName name="ОС_ЛИГ_БР_ТИ" localSheetId="7">[28]Калькуляции!#REF!</definedName>
    <definedName name="ОС_ЛИГ_БР_ТИ" localSheetId="8">[28]Калькуляции!#REF!</definedName>
    <definedName name="ОС_ЛИГ_БР_ТИ" localSheetId="9">[28]Калькуляции!#REF!</definedName>
    <definedName name="ОС_ЛИГ_БР_ТИ" localSheetId="10">[28]Калькуляции!#REF!</definedName>
    <definedName name="ОС_ЛИГ_БР_ТИ">[28]Калькуляции!#REF!</definedName>
    <definedName name="ОС_МАГНИЙ" localSheetId="6">[28]Калькуляции!#REF!</definedName>
    <definedName name="ОС_МАГНИЙ" localSheetId="7">[28]Калькуляции!#REF!</definedName>
    <definedName name="ОС_МАГНИЙ" localSheetId="8">[28]Калькуляции!#REF!</definedName>
    <definedName name="ОС_МАГНИЙ" localSheetId="9">[28]Калькуляции!#REF!</definedName>
    <definedName name="ОС_МАГНИЙ" localSheetId="10">[28]Калькуляции!#REF!</definedName>
    <definedName name="ОС_МАГНИЙ">[28]Калькуляции!#REF!</definedName>
    <definedName name="ОС_МЕД" localSheetId="6">#REF!</definedName>
    <definedName name="ОС_МЕД" localSheetId="7">#REF!</definedName>
    <definedName name="ОС_МЕД" localSheetId="8">#REF!</definedName>
    <definedName name="ОС_МЕД" localSheetId="9">#REF!</definedName>
    <definedName name="ОС_МЕД" localSheetId="10">#REF!</definedName>
    <definedName name="ОС_МЕД">#REF!</definedName>
    <definedName name="ОС_ОЛЕ" localSheetId="6">#REF!</definedName>
    <definedName name="ОС_ОЛЕ" localSheetId="7">#REF!</definedName>
    <definedName name="ОС_ОЛЕ" localSheetId="8">#REF!</definedName>
    <definedName name="ОС_ОЛЕ" localSheetId="9">#REF!</definedName>
    <definedName name="ОС_ОЛЕ" localSheetId="10">#REF!</definedName>
    <definedName name="ОС_ОЛЕ">#REF!</definedName>
    <definedName name="ОС_П_УГ" localSheetId="6">#REF!</definedName>
    <definedName name="ОС_П_УГ" localSheetId="7">#REF!</definedName>
    <definedName name="ОС_П_УГ" localSheetId="8">#REF!</definedName>
    <definedName name="ОС_П_УГ" localSheetId="9">#REF!</definedName>
    <definedName name="ОС_П_УГ" localSheetId="10">#REF!</definedName>
    <definedName name="ОС_П_УГ">#REF!</definedName>
    <definedName name="ОС_П_УГ_С" localSheetId="6">[28]Калькуляции!#REF!</definedName>
    <definedName name="ОС_П_УГ_С" localSheetId="7">[28]Калькуляции!#REF!</definedName>
    <definedName name="ОС_П_УГ_С" localSheetId="8">[28]Калькуляции!#REF!</definedName>
    <definedName name="ОС_П_УГ_С" localSheetId="9">[28]Калькуляции!#REF!</definedName>
    <definedName name="ОС_П_УГ_С" localSheetId="10">[28]Калькуляции!#REF!</definedName>
    <definedName name="ОС_П_УГ_С">[28]Калькуляции!#REF!</definedName>
    <definedName name="ОС_П_ЦЕМ" localSheetId="6">#REF!</definedName>
    <definedName name="ОС_П_ЦЕМ" localSheetId="7">#REF!</definedName>
    <definedName name="ОС_П_ЦЕМ" localSheetId="8">#REF!</definedName>
    <definedName name="ОС_П_ЦЕМ" localSheetId="9">#REF!</definedName>
    <definedName name="ОС_П_ЦЕМ" localSheetId="10">#REF!</definedName>
    <definedName name="ОС_П_ЦЕМ">#REF!</definedName>
    <definedName name="ОС_ПЕК" localSheetId="6">#REF!</definedName>
    <definedName name="ОС_ПЕК" localSheetId="7">#REF!</definedName>
    <definedName name="ОС_ПЕК" localSheetId="8">#REF!</definedName>
    <definedName name="ОС_ПЕК" localSheetId="9">#REF!</definedName>
    <definedName name="ОС_ПЕК" localSheetId="10">#REF!</definedName>
    <definedName name="ОС_ПЕК">#REF!</definedName>
    <definedName name="ОС_ПЕК_ТОЛ" localSheetId="6">[28]Калькуляции!#REF!</definedName>
    <definedName name="ОС_ПЕК_ТОЛ" localSheetId="7">[28]Калькуляции!#REF!</definedName>
    <definedName name="ОС_ПЕК_ТОЛ" localSheetId="8">[28]Калькуляции!#REF!</definedName>
    <definedName name="ОС_ПЕК_ТОЛ" localSheetId="9">[28]Калькуляции!#REF!</definedName>
    <definedName name="ОС_ПЕК_ТОЛ" localSheetId="10">[28]Калькуляции!#REF!</definedName>
    <definedName name="ОС_ПЕК_ТОЛ">[28]Калькуляции!#REF!</definedName>
    <definedName name="ОС_ПОГЛ" localSheetId="6">[28]Калькуляции!#REF!</definedName>
    <definedName name="ОС_ПОГЛ" localSheetId="7">[28]Калькуляции!#REF!</definedName>
    <definedName name="ОС_ПОГЛ" localSheetId="8">[28]Калькуляции!#REF!</definedName>
    <definedName name="ОС_ПОГЛ" localSheetId="9">[28]Калькуляции!#REF!</definedName>
    <definedName name="ОС_ПОГЛ" localSheetId="10">[28]Калькуляции!#REF!</definedName>
    <definedName name="ОС_ПОГЛ">[28]Калькуляции!#REF!</definedName>
    <definedName name="ОС_ПОД_К" localSheetId="6">#REF!</definedName>
    <definedName name="ОС_ПОД_К" localSheetId="7">#REF!</definedName>
    <definedName name="ОС_ПОД_К" localSheetId="8">#REF!</definedName>
    <definedName name="ОС_ПОД_К" localSheetId="9">#REF!</definedName>
    <definedName name="ОС_ПОД_К" localSheetId="10">#REF!</definedName>
    <definedName name="ОС_ПОД_К">#REF!</definedName>
    <definedName name="ОС_ПУШ" localSheetId="6">#REF!</definedName>
    <definedName name="ОС_ПУШ" localSheetId="7">#REF!</definedName>
    <definedName name="ОС_ПУШ" localSheetId="8">#REF!</definedName>
    <definedName name="ОС_ПУШ" localSheetId="9">#REF!</definedName>
    <definedName name="ОС_ПУШ" localSheetId="10">#REF!</definedName>
    <definedName name="ОС_ПУШ">#REF!</definedName>
    <definedName name="ОС_С_КАЛ" localSheetId="6">#REF!</definedName>
    <definedName name="ОС_С_КАЛ" localSheetId="7">#REF!</definedName>
    <definedName name="ОС_С_КАЛ" localSheetId="8">#REF!</definedName>
    <definedName name="ОС_С_КАЛ" localSheetId="9">#REF!</definedName>
    <definedName name="ОС_С_КАЛ" localSheetId="10">#REF!</definedName>
    <definedName name="ОС_С_КАЛ">#REF!</definedName>
    <definedName name="ОС_С_КАУ" localSheetId="6">#REF!</definedName>
    <definedName name="ОС_С_КАУ" localSheetId="7">#REF!</definedName>
    <definedName name="ОС_С_КАУ" localSheetId="8">#REF!</definedName>
    <definedName name="ОС_С_КАУ" localSheetId="9">#REF!</definedName>
    <definedName name="ОС_С_КАУ" localSheetId="10">#REF!</definedName>
    <definedName name="ОС_С_КАУ">#REF!</definedName>
    <definedName name="ОС_С_ПУСК" localSheetId="6">#REF!</definedName>
    <definedName name="ОС_С_ПУСК" localSheetId="7">#REF!</definedName>
    <definedName name="ОС_С_ПУСК" localSheetId="8">#REF!</definedName>
    <definedName name="ОС_С_ПУСК" localSheetId="9">#REF!</definedName>
    <definedName name="ОС_С_ПУСК" localSheetId="10">#REF!</definedName>
    <definedName name="ОС_С_ПУСК">#REF!</definedName>
    <definedName name="ОС_СЕР_К" localSheetId="6">#REF!</definedName>
    <definedName name="ОС_СЕР_К" localSheetId="7">#REF!</definedName>
    <definedName name="ОС_СЕР_К" localSheetId="8">#REF!</definedName>
    <definedName name="ОС_СЕР_К" localSheetId="9">#REF!</definedName>
    <definedName name="ОС_СЕР_К" localSheetId="10">#REF!</definedName>
    <definedName name="ОС_СЕР_К">#REF!</definedName>
    <definedName name="ОС_СК_АН" localSheetId="6">#REF!</definedName>
    <definedName name="ОС_СК_АН" localSheetId="7">#REF!</definedName>
    <definedName name="ОС_СК_АН" localSheetId="8">#REF!</definedName>
    <definedName name="ОС_СК_АН" localSheetId="9">#REF!</definedName>
    <definedName name="ОС_СК_АН" localSheetId="10">#REF!</definedName>
    <definedName name="ОС_СК_АН">#REF!</definedName>
    <definedName name="ОС_ТЕРМ" localSheetId="6">[28]Калькуляции!#REF!</definedName>
    <definedName name="ОС_ТЕРМ" localSheetId="7">[28]Калькуляции!#REF!</definedName>
    <definedName name="ОС_ТЕРМ" localSheetId="8">[28]Калькуляции!#REF!</definedName>
    <definedName name="ОС_ТЕРМ" localSheetId="9">[28]Калькуляции!#REF!</definedName>
    <definedName name="ОС_ТЕРМ" localSheetId="10">[28]Калькуляции!#REF!</definedName>
    <definedName name="ОС_ТЕРМ">[28]Калькуляции!#REF!</definedName>
    <definedName name="ОС_ТЕРМ_ДАВ" localSheetId="6">[28]Калькуляции!#REF!</definedName>
    <definedName name="ОС_ТЕРМ_ДАВ" localSheetId="7">[28]Калькуляции!#REF!</definedName>
    <definedName name="ОС_ТЕРМ_ДАВ" localSheetId="8">[28]Калькуляции!#REF!</definedName>
    <definedName name="ОС_ТЕРМ_ДАВ" localSheetId="9">[28]Калькуляции!#REF!</definedName>
    <definedName name="ОС_ТЕРМ_ДАВ" localSheetId="10">[28]Калькуляции!#REF!</definedName>
    <definedName name="ОС_ТЕРМ_ДАВ">[28]Калькуляции!#REF!</definedName>
    <definedName name="ОС_ТИ" localSheetId="6">#REF!</definedName>
    <definedName name="ОС_ТИ" localSheetId="7">#REF!</definedName>
    <definedName name="ОС_ТИ" localSheetId="8">#REF!</definedName>
    <definedName name="ОС_ТИ" localSheetId="9">#REF!</definedName>
    <definedName name="ОС_ТИ" localSheetId="10">#REF!</definedName>
    <definedName name="ОС_ТИ">#REF!</definedName>
    <definedName name="ОС_ФЛ_К" localSheetId="6">#REF!</definedName>
    <definedName name="ОС_ФЛ_К" localSheetId="7">#REF!</definedName>
    <definedName name="ОС_ФЛ_К" localSheetId="8">#REF!</definedName>
    <definedName name="ОС_ФЛ_К" localSheetId="9">#REF!</definedName>
    <definedName name="ОС_ФЛ_К" localSheetId="10">#REF!</definedName>
    <definedName name="ОС_ФЛ_К">#REF!</definedName>
    <definedName name="ОС_ФТ_К" localSheetId="6">#REF!</definedName>
    <definedName name="ОС_ФТ_К" localSheetId="7">#REF!</definedName>
    <definedName name="ОС_ФТ_К" localSheetId="8">#REF!</definedName>
    <definedName name="ОС_ФТ_К" localSheetId="9">#REF!</definedName>
    <definedName name="ОС_ФТ_К" localSheetId="10">#REF!</definedName>
    <definedName name="ОС_ФТ_К">#REF!</definedName>
    <definedName name="ОС_ХЛ_Н" localSheetId="6">#REF!</definedName>
    <definedName name="ОС_ХЛ_Н" localSheetId="7">#REF!</definedName>
    <definedName name="ОС_ХЛ_Н" localSheetId="8">#REF!</definedName>
    <definedName name="ОС_ХЛ_Н" localSheetId="9">#REF!</definedName>
    <definedName name="ОС_ХЛ_Н" localSheetId="10">#REF!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анализ экон эффект 25'!п</definedName>
    <definedName name="п" localSheetId="7">'5 анализ экон эффект 26'!п</definedName>
    <definedName name="п" localSheetId="8">'5 анализ экон эффект 27'!п</definedName>
    <definedName name="п" localSheetId="9">'5 анализ экон эффект 28'!п</definedName>
    <definedName name="п" localSheetId="10">'5 анализ экон эффект 29'!п</definedName>
    <definedName name="п">[0]!п</definedName>
    <definedName name="П_КГ_С" localSheetId="6">[28]Калькуляции!#REF!</definedName>
    <definedName name="П_КГ_С" localSheetId="7">[28]Калькуляции!#REF!</definedName>
    <definedName name="П_КГ_С" localSheetId="8">[28]Калькуляции!#REF!</definedName>
    <definedName name="П_КГ_С" localSheetId="9">[28]Калькуляции!#REF!</definedName>
    <definedName name="П_КГ_С" localSheetId="10">[28]Калькуляции!#REF!</definedName>
    <definedName name="П_КГ_С">[28]Калькуляции!#REF!</definedName>
    <definedName name="П_УГ" localSheetId="6">#REF!</definedName>
    <definedName name="П_УГ" localSheetId="7">#REF!</definedName>
    <definedName name="П_УГ" localSheetId="8">#REF!</definedName>
    <definedName name="П_УГ" localSheetId="9">#REF!</definedName>
    <definedName name="П_УГ" localSheetId="10">#REF!</definedName>
    <definedName name="П_УГ">#REF!</definedName>
    <definedName name="П_УГ_С" localSheetId="6">[28]Калькуляции!#REF!</definedName>
    <definedName name="П_УГ_С" localSheetId="7">[28]Калькуляции!#REF!</definedName>
    <definedName name="П_УГ_С" localSheetId="8">[28]Калькуляции!#REF!</definedName>
    <definedName name="П_УГ_С" localSheetId="9">[28]Калькуляции!#REF!</definedName>
    <definedName name="П_УГ_С" localSheetId="10">[28]Калькуляции!#REF!</definedName>
    <definedName name="П_УГ_С">[28]Калькуляции!#REF!</definedName>
    <definedName name="П_ЦЕМ" localSheetId="6">#REF!</definedName>
    <definedName name="П_ЦЕМ" localSheetId="7">#REF!</definedName>
    <definedName name="П_ЦЕМ" localSheetId="8">#REF!</definedName>
    <definedName name="П_ЦЕМ" localSheetId="9">#REF!</definedName>
    <definedName name="П_ЦЕМ" localSheetId="10">#REF!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localSheetId="10"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6">#REF!</definedName>
    <definedName name="ПАР" localSheetId="7">#REF!</definedName>
    <definedName name="ПАР" localSheetId="8">#REF!</definedName>
    <definedName name="ПАР" localSheetId="9">#REF!</definedName>
    <definedName name="ПАР" localSheetId="10">#REF!</definedName>
    <definedName name="ПАР">#REF!</definedName>
    <definedName name="пар_НТМК">'[30]цены цехов'!$D$9</definedName>
    <definedName name="ПГ1_РУБ" localSheetId="6">[28]Калькуляции!#REF!</definedName>
    <definedName name="ПГ1_РУБ" localSheetId="7">[28]Калькуляции!#REF!</definedName>
    <definedName name="ПГ1_РУБ" localSheetId="8">[28]Калькуляции!#REF!</definedName>
    <definedName name="ПГ1_РУБ" localSheetId="9">[28]Калькуляции!#REF!</definedName>
    <definedName name="ПГ1_РУБ" localSheetId="10">[28]Калькуляции!#REF!</definedName>
    <definedName name="ПГ1_РУБ">[28]Калькуляции!#REF!</definedName>
    <definedName name="ПГ1_ТОН" localSheetId="6">[28]Калькуляции!#REF!</definedName>
    <definedName name="ПГ1_ТОН" localSheetId="7">[28]Калькуляции!#REF!</definedName>
    <definedName name="ПГ1_ТОН" localSheetId="8">[28]Калькуляции!#REF!</definedName>
    <definedName name="ПГ1_ТОН" localSheetId="9">[28]Калькуляции!#REF!</definedName>
    <definedName name="ПГ1_ТОН" localSheetId="10">[28]Калькуляции!#REF!</definedName>
    <definedName name="ПГ1_ТОН">[28]Калькуляции!#REF!</definedName>
    <definedName name="ПГ2_РУБ" localSheetId="6">[28]Калькуляции!#REF!</definedName>
    <definedName name="ПГ2_РУБ" localSheetId="7">[28]Калькуляции!#REF!</definedName>
    <definedName name="ПГ2_РУБ" localSheetId="8">[28]Калькуляции!#REF!</definedName>
    <definedName name="ПГ2_РУБ" localSheetId="9">[28]Калькуляции!#REF!</definedName>
    <definedName name="ПГ2_РУБ" localSheetId="10">[28]Калькуляции!#REF!</definedName>
    <definedName name="ПГ2_РУБ">[28]Калькуляции!#REF!</definedName>
    <definedName name="ПГ2_ТОН" localSheetId="6">[28]Калькуляции!#REF!</definedName>
    <definedName name="ПГ2_ТОН" localSheetId="7">[28]Калькуляции!#REF!</definedName>
    <definedName name="ПГ2_ТОН" localSheetId="8">[28]Калькуляции!#REF!</definedName>
    <definedName name="ПГ2_ТОН" localSheetId="9">[28]Калькуляции!#REF!</definedName>
    <definedName name="ПГ2_ТОН" localSheetId="10">[28]Калькуляции!#REF!</definedName>
    <definedName name="ПГ2_ТОН">[28]Калькуляции!#REF!</definedName>
    <definedName name="ПЕК" localSheetId="6">#REF!</definedName>
    <definedName name="ПЕК" localSheetId="7">#REF!</definedName>
    <definedName name="ПЕК" localSheetId="8">#REF!</definedName>
    <definedName name="ПЕК" localSheetId="9">#REF!</definedName>
    <definedName name="ПЕК" localSheetId="10">#REF!</definedName>
    <definedName name="ПЕК">#REF!</definedName>
    <definedName name="ПЕК_ТОЛ" localSheetId="6">[28]Калькуляции!#REF!</definedName>
    <definedName name="ПЕК_ТОЛ" localSheetId="7">[28]Калькуляции!#REF!</definedName>
    <definedName name="ПЕК_ТОЛ" localSheetId="8">[28]Калькуляции!#REF!</definedName>
    <definedName name="ПЕК_ТОЛ" localSheetId="9">[28]Калькуляции!#REF!</definedName>
    <definedName name="ПЕК_ТОЛ" localSheetId="10">[28]Калькуляции!#REF!</definedName>
    <definedName name="ПЕК_ТОЛ">[28]Калькуляции!#REF!</definedName>
    <definedName name="Пепси2">[29]Дебиторка!$J$33</definedName>
    <definedName name="первый" localSheetId="6">#REF!</definedName>
    <definedName name="первый" localSheetId="7">#REF!</definedName>
    <definedName name="первый" localSheetId="8">#REF!</definedName>
    <definedName name="первый" localSheetId="9">#REF!</definedName>
    <definedName name="первый" localSheetId="10">#REF!</definedName>
    <definedName name="первый">#REF!</definedName>
    <definedName name="Период" localSheetId="6">#REF!</definedName>
    <definedName name="Период" localSheetId="7">#REF!</definedName>
    <definedName name="Период" localSheetId="8">#REF!</definedName>
    <definedName name="Период" localSheetId="9">#REF!</definedName>
    <definedName name="Период" localSheetId="10">#REF!</definedName>
    <definedName name="Период">#REF!</definedName>
    <definedName name="Периоды_18_2" localSheetId="6">'[16]18.2'!#REF!</definedName>
    <definedName name="Периоды_18_2" localSheetId="7">'[16]18.2'!#REF!</definedName>
    <definedName name="Периоды_18_2" localSheetId="8">'[16]18.2'!#REF!</definedName>
    <definedName name="Периоды_18_2" localSheetId="9">'[16]18.2'!#REF!</definedName>
    <definedName name="Периоды_18_2" localSheetId="10">'[16]18.2'!#REF!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 localSheetId="7">[28]Калькуляции!#REF!</definedName>
    <definedName name="ПЛ1_РУБ" localSheetId="8">[28]Калькуляции!#REF!</definedName>
    <definedName name="ПЛ1_РУБ" localSheetId="9">[28]Калькуляции!#REF!</definedName>
    <definedName name="ПЛ1_РУБ" localSheetId="10">[28]Калькуляции!#REF!</definedName>
    <definedName name="ПЛ1_РУБ">[28]Калькуляции!#REF!</definedName>
    <definedName name="ПЛ1_ТОН" localSheetId="6">[28]Калькуляции!#REF!</definedName>
    <definedName name="ПЛ1_ТОН" localSheetId="7">[28]Калькуляции!#REF!</definedName>
    <definedName name="ПЛ1_ТОН" localSheetId="8">[28]Калькуляции!#REF!</definedName>
    <definedName name="ПЛ1_ТОН" localSheetId="9">[28]Калькуляции!#REF!</definedName>
    <definedName name="ПЛ1_ТОН" localSheetId="10">[28]Калькуляции!#REF!</definedName>
    <definedName name="ПЛ1_ТОН">[28]Калькуляции!#REF!</definedName>
    <definedName name="план" localSheetId="6">#REF!</definedName>
    <definedName name="план" localSheetId="7">#REF!</definedName>
    <definedName name="план" localSheetId="8">#REF!</definedName>
    <definedName name="план" localSheetId="9">#REF!</definedName>
    <definedName name="план" localSheetId="10">#REF!</definedName>
    <definedName name="план">#REF!</definedName>
    <definedName name="план1" localSheetId="6">#REF!</definedName>
    <definedName name="план1" localSheetId="7">#REF!</definedName>
    <definedName name="план1" localSheetId="8">#REF!</definedName>
    <definedName name="план1" localSheetId="9">#REF!</definedName>
    <definedName name="план1" localSheetId="10">#REF!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 localSheetId="7">[28]Калькуляции!#REF!</definedName>
    <definedName name="ПОГЛ" localSheetId="8">[28]Калькуляции!#REF!</definedName>
    <definedName name="ПОГЛ" localSheetId="9">[28]Калькуляции!#REF!</definedName>
    <definedName name="ПОГЛ" localSheetId="10">[28]Калькуляции!#REF!</definedName>
    <definedName name="ПОГЛ">[28]Калькуляции!#REF!</definedName>
    <definedName name="погр_РОР">'[30]цены цехов'!$D$50</definedName>
    <definedName name="ПОД_К" localSheetId="6">#REF!</definedName>
    <definedName name="ПОД_К" localSheetId="7">#REF!</definedName>
    <definedName name="ПОД_К" localSheetId="8">#REF!</definedName>
    <definedName name="ПОД_К" localSheetId="9">#REF!</definedName>
    <definedName name="ПОД_К" localSheetId="10">#REF!</definedName>
    <definedName name="ПОД_К">#REF!</definedName>
    <definedName name="ПОД_КО" localSheetId="6">#REF!</definedName>
    <definedName name="ПОД_КО" localSheetId="7">#REF!</definedName>
    <definedName name="ПОД_КО" localSheetId="8">#REF!</definedName>
    <definedName name="ПОД_КО" localSheetId="9">#REF!</definedName>
    <definedName name="ПОД_КО" localSheetId="10">#REF!</definedName>
    <definedName name="ПОД_КО">#REF!</definedName>
    <definedName name="ПОДОВАЯ" localSheetId="6">[28]Калькуляции!#REF!</definedName>
    <definedName name="ПОДОВАЯ" localSheetId="7">[28]Калькуляции!#REF!</definedName>
    <definedName name="ПОДОВАЯ" localSheetId="8">[28]Калькуляции!#REF!</definedName>
    <definedName name="ПОДОВАЯ" localSheetId="9">[28]Калькуляции!#REF!</definedName>
    <definedName name="ПОДОВАЯ" localSheetId="10">[28]Калькуляции!#REF!</definedName>
    <definedName name="ПОДОВАЯ">[28]Калькуляции!#REF!</definedName>
    <definedName name="ПОДОВАЯ_Г" localSheetId="6">[28]Калькуляции!#REF!</definedName>
    <definedName name="ПОДОВАЯ_Г" localSheetId="7">[28]Калькуляции!#REF!</definedName>
    <definedName name="ПОДОВАЯ_Г" localSheetId="8">[28]Калькуляции!#REF!</definedName>
    <definedName name="ПОДОВАЯ_Г" localSheetId="9">[28]Калькуляции!#REF!</definedName>
    <definedName name="ПОДОВАЯ_Г" localSheetId="10">[28]Калькуляции!#REF!</definedName>
    <definedName name="ПОДОВАЯ_Г">[28]Калькуляции!#REF!</definedName>
    <definedName name="полезный_т_ф" localSheetId="6">#REF!</definedName>
    <definedName name="полезный_т_ф" localSheetId="7">#REF!</definedName>
    <definedName name="полезный_т_ф" localSheetId="8">#REF!</definedName>
    <definedName name="полезный_т_ф" localSheetId="9">#REF!</definedName>
    <definedName name="полезный_т_ф" localSheetId="10">#REF!</definedName>
    <definedName name="полезный_т_ф">#REF!</definedName>
    <definedName name="полезный_тепло" localSheetId="6">#REF!</definedName>
    <definedName name="полезный_тепло" localSheetId="7">#REF!</definedName>
    <definedName name="полезный_тепло" localSheetId="8">#REF!</definedName>
    <definedName name="полезный_тепло" localSheetId="9">#REF!</definedName>
    <definedName name="полезный_тепло" localSheetId="10">#REF!</definedName>
    <definedName name="полезный_тепло">#REF!</definedName>
    <definedName name="полезный_эл_ф" localSheetId="6">#REF!</definedName>
    <definedName name="полезный_эл_ф" localSheetId="7">#REF!</definedName>
    <definedName name="полезный_эл_ф" localSheetId="8">#REF!</definedName>
    <definedName name="полезный_эл_ф" localSheetId="9">#REF!</definedName>
    <definedName name="полезный_эл_ф" localSheetId="10">#REF!</definedName>
    <definedName name="полезный_эл_ф">#REF!</definedName>
    <definedName name="полезный_электро" localSheetId="6">#REF!</definedName>
    <definedName name="полезный_электро" localSheetId="7">#REF!</definedName>
    <definedName name="полезный_электро" localSheetId="8">#REF!</definedName>
    <definedName name="полезный_электро" localSheetId="9">#REF!</definedName>
    <definedName name="полезный_электро" localSheetId="10">#REF!</definedName>
    <definedName name="полезный_электро">#REF!</definedName>
    <definedName name="ПОЛН" localSheetId="6">#REF!</definedName>
    <definedName name="ПОЛН" localSheetId="7">#REF!</definedName>
    <definedName name="ПОЛН" localSheetId="8">#REF!</definedName>
    <definedName name="ПОЛН" localSheetId="9">#REF!</definedName>
    <definedName name="ПОЛН" localSheetId="10">#REF!</definedName>
    <definedName name="ПОЛН">#REF!</definedName>
    <definedName name="Полная_себестоимость_2" localSheetId="6">[50]июнь9!#REF!</definedName>
    <definedName name="Полная_себестоимость_2" localSheetId="7">[50]июнь9!#REF!</definedName>
    <definedName name="Полная_себестоимость_2" localSheetId="8">[50]июнь9!#REF!</definedName>
    <definedName name="Полная_себестоимость_2" localSheetId="9">[50]июнь9!#REF!</definedName>
    <definedName name="Полная_себестоимость_2" localSheetId="10">[50]июнь9!#REF!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 localSheetId="6">#REF!</definedName>
    <definedName name="пр_э" localSheetId="7">#REF!</definedName>
    <definedName name="пр_э" localSheetId="8">#REF!</definedName>
    <definedName name="пр_э" localSheetId="9">#REF!</definedName>
    <definedName name="пр_э" localSheetId="10">#REF!</definedName>
    <definedName name="пр_э">#REF!</definedName>
    <definedName name="пр1" localSheetId="6">#REF!</definedName>
    <definedName name="пр1" localSheetId="7">#REF!</definedName>
    <definedName name="пр1" localSheetId="8">#REF!</definedName>
    <definedName name="пр1" localSheetId="9">#REF!</definedName>
    <definedName name="пр1" localSheetId="10">#REF!</definedName>
    <definedName name="пр1">#REF!</definedName>
    <definedName name="пр2" localSheetId="6">#REF!</definedName>
    <definedName name="пр2" localSheetId="7">#REF!</definedName>
    <definedName name="пр2" localSheetId="8">#REF!</definedName>
    <definedName name="пр2" localSheetId="9">#REF!</definedName>
    <definedName name="пр2" localSheetId="10">#REF!</definedName>
    <definedName name="пр2">#REF!</definedName>
    <definedName name="пр3" localSheetId="6">#REF!</definedName>
    <definedName name="пр3" localSheetId="7">#REF!</definedName>
    <definedName name="пр3" localSheetId="8">#REF!</definedName>
    <definedName name="пр3" localSheetId="9">#REF!</definedName>
    <definedName name="пр3" localSheetId="10">#REF!</definedName>
    <definedName name="пр3">#REF!</definedName>
    <definedName name="Превышение">[48]Январь!$G$121:$I$121</definedName>
    <definedName name="привет" localSheetId="6">'5 анализ экон эффект 25'!привет</definedName>
    <definedName name="привет" localSheetId="7">'5 анализ экон эффект 26'!привет</definedName>
    <definedName name="привет" localSheetId="8">'5 анализ экон эффект 27'!привет</definedName>
    <definedName name="привет" localSheetId="9">'5 анализ экон эффект 28'!привет</definedName>
    <definedName name="привет" localSheetId="10">'5 анализ экон эффект 29'!привет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 localSheetId="7">[48]Январь!#REF!</definedName>
    <definedName name="Проверка" localSheetId="8">[48]Январь!#REF!</definedName>
    <definedName name="Проверка" localSheetId="9">[48]Январь!#REF!</definedName>
    <definedName name="Проверка" localSheetId="10">[48]Январь!#REF!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 localSheetId="6">#REF!</definedName>
    <definedName name="процент_т_ф" localSheetId="7">#REF!</definedName>
    <definedName name="процент_т_ф" localSheetId="8">#REF!</definedName>
    <definedName name="процент_т_ф" localSheetId="9">#REF!</definedName>
    <definedName name="процент_т_ф" localSheetId="10">#REF!</definedName>
    <definedName name="процент_т_ф">#REF!</definedName>
    <definedName name="Процент_тепло" localSheetId="6">#REF!</definedName>
    <definedName name="Процент_тепло" localSheetId="7">#REF!</definedName>
    <definedName name="Процент_тепло" localSheetId="8">#REF!</definedName>
    <definedName name="Процент_тепло" localSheetId="9">#REF!</definedName>
    <definedName name="Процент_тепло" localSheetId="10">#REF!</definedName>
    <definedName name="Процент_тепло">#REF!</definedName>
    <definedName name="Процент_эл_ф" localSheetId="6">#REF!</definedName>
    <definedName name="Процент_эл_ф" localSheetId="7">#REF!</definedName>
    <definedName name="Процент_эл_ф" localSheetId="8">#REF!</definedName>
    <definedName name="Процент_эл_ф" localSheetId="9">#REF!</definedName>
    <definedName name="Процент_эл_ф" localSheetId="10">#REF!</definedName>
    <definedName name="Процент_эл_ф">#REF!</definedName>
    <definedName name="Процент_электра" localSheetId="6">#REF!</definedName>
    <definedName name="Процент_электра" localSheetId="7">#REF!</definedName>
    <definedName name="Процент_электра" localSheetId="8">#REF!</definedName>
    <definedName name="Процент_электра" localSheetId="9">#REF!</definedName>
    <definedName name="Процент_электра" localSheetId="10">#REF!</definedName>
    <definedName name="Процент_электра">#REF!</definedName>
    <definedName name="процент1" localSheetId="6">'[53]1.2.1'!#REF!</definedName>
    <definedName name="процент1" localSheetId="7">'[53]1.2.1'!#REF!</definedName>
    <definedName name="процент1" localSheetId="8">'[53]1.2.1'!#REF!</definedName>
    <definedName name="процент1" localSheetId="9">'[53]1.2.1'!#REF!</definedName>
    <definedName name="процент1" localSheetId="10">'[53]1.2.1'!#REF!</definedName>
    <definedName name="процент1">'[53]1.2.1'!#REF!</definedName>
    <definedName name="процент2" localSheetId="6">'[53]1.2.1'!#REF!</definedName>
    <definedName name="процент2" localSheetId="7">'[53]1.2.1'!#REF!</definedName>
    <definedName name="процент2" localSheetId="8">'[53]1.2.1'!#REF!</definedName>
    <definedName name="процент2" localSheetId="9">'[53]1.2.1'!#REF!</definedName>
    <definedName name="процент2" localSheetId="10">'[53]1.2.1'!#REF!</definedName>
    <definedName name="процент2">'[53]1.2.1'!#REF!</definedName>
    <definedName name="процент3" localSheetId="6">'[53]1.2.1'!#REF!</definedName>
    <definedName name="процент3" localSheetId="7">'[53]1.2.1'!#REF!</definedName>
    <definedName name="процент3" localSheetId="8">'[53]1.2.1'!#REF!</definedName>
    <definedName name="процент3" localSheetId="9">'[53]1.2.1'!#REF!</definedName>
    <definedName name="процент3" localSheetId="10">'[53]1.2.1'!#REF!</definedName>
    <definedName name="процент3">'[53]1.2.1'!#REF!</definedName>
    <definedName name="процент4" localSheetId="6">'[53]1.2.1'!#REF!</definedName>
    <definedName name="процент4" localSheetId="7">'[53]1.2.1'!#REF!</definedName>
    <definedName name="процент4" localSheetId="8">'[53]1.2.1'!#REF!</definedName>
    <definedName name="процент4" localSheetId="9">'[53]1.2.1'!#REF!</definedName>
    <definedName name="процент4" localSheetId="10">'[53]1.2.1'!#REF!</definedName>
    <definedName name="процент4">'[53]1.2.1'!#REF!</definedName>
    <definedName name="прочая_доля_99" localSheetId="6">#REF!</definedName>
    <definedName name="прочая_доля_99" localSheetId="7">#REF!</definedName>
    <definedName name="прочая_доля_99" localSheetId="8">#REF!</definedName>
    <definedName name="прочая_доля_99" localSheetId="9">#REF!</definedName>
    <definedName name="прочая_доля_99" localSheetId="10">#REF!</definedName>
    <definedName name="прочая_доля_99">#REF!</definedName>
    <definedName name="прочая_процент" localSheetId="6">#REF!</definedName>
    <definedName name="прочая_процент" localSheetId="7">#REF!</definedName>
    <definedName name="прочая_процент" localSheetId="8">#REF!</definedName>
    <definedName name="прочая_процент" localSheetId="9">#REF!</definedName>
    <definedName name="прочая_процент" localSheetId="10">#REF!</definedName>
    <definedName name="прочая_процент">#REF!</definedName>
    <definedName name="прочая_процент_98_ав" localSheetId="6">#REF!</definedName>
    <definedName name="прочая_процент_98_ав" localSheetId="7">#REF!</definedName>
    <definedName name="прочая_процент_98_ав" localSheetId="8">#REF!</definedName>
    <definedName name="прочая_процент_98_ав" localSheetId="9">#REF!</definedName>
    <definedName name="прочая_процент_98_ав" localSheetId="10">#REF!</definedName>
    <definedName name="прочая_процент_98_ав">#REF!</definedName>
    <definedName name="прочая_процент_99" localSheetId="6">#REF!</definedName>
    <definedName name="прочая_процент_99" localSheetId="7">#REF!</definedName>
    <definedName name="прочая_процент_99" localSheetId="8">#REF!</definedName>
    <definedName name="прочая_процент_99" localSheetId="9">#REF!</definedName>
    <definedName name="прочая_процент_99" localSheetId="10">#REF!</definedName>
    <definedName name="прочая_процент_99">#REF!</definedName>
    <definedName name="прочая_процент_ав" localSheetId="6">#REF!</definedName>
    <definedName name="прочая_процент_ав" localSheetId="7">#REF!</definedName>
    <definedName name="прочая_процент_ав" localSheetId="8">#REF!</definedName>
    <definedName name="прочая_процент_ав" localSheetId="9">#REF!</definedName>
    <definedName name="прочая_процент_ав" localSheetId="10">#REF!</definedName>
    <definedName name="прочая_процент_ав">#REF!</definedName>
    <definedName name="прочая_процент_ф" localSheetId="6">#REF!</definedName>
    <definedName name="прочая_процент_ф" localSheetId="7">#REF!</definedName>
    <definedName name="прочая_процент_ф" localSheetId="8">#REF!</definedName>
    <definedName name="прочая_процент_ф" localSheetId="9">#REF!</definedName>
    <definedName name="прочая_процент_ф" localSheetId="10">#REF!</definedName>
    <definedName name="прочая_процент_ф">#REF!</definedName>
    <definedName name="прочая_процент_ф_ав" localSheetId="6">#REF!</definedName>
    <definedName name="прочая_процент_ф_ав" localSheetId="7">#REF!</definedName>
    <definedName name="прочая_процент_ф_ав" localSheetId="8">#REF!</definedName>
    <definedName name="прочая_процент_ф_ав" localSheetId="9">#REF!</definedName>
    <definedName name="прочая_процент_ф_ав" localSheetId="10">#REF!</definedName>
    <definedName name="прочая_процент_ф_ав">#REF!</definedName>
    <definedName name="проявление">'[36]ПФВ-0.5'!$AG$36:$AG$46</definedName>
    <definedName name="ПУСК_АВЧ" localSheetId="6">#REF!</definedName>
    <definedName name="ПУСК_АВЧ" localSheetId="7">#REF!</definedName>
    <definedName name="ПУСК_АВЧ" localSheetId="8">#REF!</definedName>
    <definedName name="ПУСК_АВЧ" localSheetId="9">#REF!</definedName>
    <definedName name="ПУСК_АВЧ" localSheetId="10">#REF!</definedName>
    <definedName name="ПУСК_АВЧ">#REF!</definedName>
    <definedName name="ПУСК_АВЧ_ЛОК" localSheetId="6">[28]Калькуляции!#REF!</definedName>
    <definedName name="ПУСК_АВЧ_ЛОК" localSheetId="7">[28]Калькуляции!#REF!</definedName>
    <definedName name="ПУСК_АВЧ_ЛОК" localSheetId="8">[28]Калькуляции!#REF!</definedName>
    <definedName name="ПУСК_АВЧ_ЛОК" localSheetId="9">[28]Калькуляции!#REF!</definedName>
    <definedName name="ПУСК_АВЧ_ЛОК" localSheetId="10">[28]Калькуляции!#REF!</definedName>
    <definedName name="ПУСК_АВЧ_ЛОК">[28]Калькуляции!#REF!</definedName>
    <definedName name="ПУСК_ЛОК" localSheetId="6">[28]Калькуляции!#REF!</definedName>
    <definedName name="ПУСК_ЛОК" localSheetId="7">[28]Калькуляции!#REF!</definedName>
    <definedName name="ПУСК_ЛОК" localSheetId="8">[28]Калькуляции!#REF!</definedName>
    <definedName name="ПУСК_ЛОК" localSheetId="9">[28]Калькуляции!#REF!</definedName>
    <definedName name="ПУСК_ЛОК" localSheetId="10">[28]Калькуляции!#REF!</definedName>
    <definedName name="ПУСК_ЛОК">[28]Калькуляции!#REF!</definedName>
    <definedName name="ПУСК_ОБАН" localSheetId="6">#REF!</definedName>
    <definedName name="ПУСК_ОБАН" localSheetId="7">#REF!</definedName>
    <definedName name="ПУСК_ОБАН" localSheetId="8">#REF!</definedName>
    <definedName name="ПУСК_ОБАН" localSheetId="9">#REF!</definedName>
    <definedName name="ПУСК_ОБАН" localSheetId="10">#REF!</definedName>
    <definedName name="ПУСК_ОБАН">#REF!</definedName>
    <definedName name="ПУСК_С8БМ" localSheetId="6">#REF!</definedName>
    <definedName name="ПУСК_С8БМ" localSheetId="7">#REF!</definedName>
    <definedName name="ПУСК_С8БМ" localSheetId="8">#REF!</definedName>
    <definedName name="ПУСК_С8БМ" localSheetId="9">#REF!</definedName>
    <definedName name="ПУСК_С8БМ" localSheetId="10">#REF!</definedName>
    <definedName name="ПУСК_С8БМ">#REF!</definedName>
    <definedName name="ПУСКОВЫЕ" localSheetId="6">#REF!</definedName>
    <definedName name="ПУСКОВЫЕ" localSheetId="7">#REF!</definedName>
    <definedName name="ПУСКОВЫЕ" localSheetId="8">#REF!</definedName>
    <definedName name="ПУСКОВЫЕ" localSheetId="9">#REF!</definedName>
    <definedName name="ПУСКОВЫЕ" localSheetId="10">#REF!</definedName>
    <definedName name="ПУСКОВЫЕ">#REF!</definedName>
    <definedName name="ПУШ" localSheetId="6">#REF!</definedName>
    <definedName name="ПУШ" localSheetId="7">#REF!</definedName>
    <definedName name="ПУШ" localSheetId="8">#REF!</definedName>
    <definedName name="ПУШ" localSheetId="9">#REF!</definedName>
    <definedName name="ПУШ" localSheetId="10">#REF!</definedName>
    <definedName name="ПУШ">#REF!</definedName>
    <definedName name="ПЭ">[43]Справочники!$A$10:$A$12</definedName>
    <definedName name="р" localSheetId="6">'5 анализ экон эффект 25'!р</definedName>
    <definedName name="р" localSheetId="7">'5 анализ экон эффект 26'!р</definedName>
    <definedName name="р" localSheetId="8">'5 анализ экон эффект 27'!р</definedName>
    <definedName name="р" localSheetId="9">'5 анализ экон эффект 28'!р</definedName>
    <definedName name="р" localSheetId="10">'5 анализ экон эффект 29'!р</definedName>
    <definedName name="р">[0]!р</definedName>
    <definedName name="работа">[54]Лист1!$Q$4:$Q$323</definedName>
    <definedName name="работы" localSheetId="6">#REF!</definedName>
    <definedName name="работы" localSheetId="7">#REF!</definedName>
    <definedName name="работы" localSheetId="8">#REF!</definedName>
    <definedName name="работы" localSheetId="9">#REF!</definedName>
    <definedName name="работы" localSheetId="10">#REF!</definedName>
    <definedName name="работы">#REF!</definedName>
    <definedName name="Радуга2">[29]Дебиторка!$J$36</definedName>
    <definedName name="расшифровка" localSheetId="6">#REF!</definedName>
    <definedName name="расшифровка" localSheetId="7">#REF!</definedName>
    <definedName name="расшифровка" localSheetId="8">#REF!</definedName>
    <definedName name="расшифровка" localSheetId="9">#REF!</definedName>
    <definedName name="расшифровка" localSheetId="10">#REF!</definedName>
    <definedName name="расшифровка">#REF!</definedName>
    <definedName name="РГК">[43]Справочники!$A$4:$A$4</definedName>
    <definedName name="Ремаркет2">[29]Дебиторка!$J$37</definedName>
    <definedName name="ремонты2" localSheetId="6">'5 анализ экон эффект 25'!ремонты2</definedName>
    <definedName name="ремонты2" localSheetId="7">'5 анализ экон эффект 26'!ремонты2</definedName>
    <definedName name="ремонты2" localSheetId="8">'5 анализ экон эффект 27'!ремонты2</definedName>
    <definedName name="ремонты2" localSheetId="9">'5 анализ экон эффект 28'!ремонты2</definedName>
    <definedName name="ремонты2" localSheetId="10">'5 анализ экон эффект 29'!ремонты2</definedName>
    <definedName name="ремонты2">[0]!ремонты2</definedName>
    <definedName name="рис1" localSheetId="6" hidden="1">{#N/A,#N/A,TRUE,"Лист1";#N/A,#N/A,TRUE,"Лист2";#N/A,#N/A,TRUE,"Лист3"}</definedName>
    <definedName name="рис1" localSheetId="7" hidden="1">{#N/A,#N/A,TRUE,"Лист1";#N/A,#N/A,TRUE,"Лист2";#N/A,#N/A,TRUE,"Лист3"}</definedName>
    <definedName name="рис1" localSheetId="8" hidden="1">{#N/A,#N/A,TRUE,"Лист1";#N/A,#N/A,TRUE,"Лист2";#N/A,#N/A,TRUE,"Лист3"}</definedName>
    <definedName name="рис1" localSheetId="9" hidden="1">{#N/A,#N/A,TRUE,"Лист1";#N/A,#N/A,TRUE,"Лист2";#N/A,#N/A,TRUE,"Лист3"}</definedName>
    <definedName name="рис1" localSheetId="10" hidden="1">{#N/A,#N/A,TRUE,"Лист1";#N/A,#N/A,TRUE,"Лист2";#N/A,#N/A,TRUE,"Лист3"}</definedName>
    <definedName name="рис1" hidden="1">{#N/A,#N/A,TRUE,"Лист1";#N/A,#N/A,TRUE,"Лист2";#N/A,#N/A,TRUE,"Лист3"}</definedName>
    <definedName name="Рустехн2">[29]Дебиторка!$J$39</definedName>
    <definedName name="с" localSheetId="6">'5 анализ экон эффект 25'!с</definedName>
    <definedName name="с" localSheetId="7">'5 анализ экон эффект 26'!с</definedName>
    <definedName name="с" localSheetId="8">'5 анализ экон эффект 27'!с</definedName>
    <definedName name="с" localSheetId="9">'5 анализ экон эффект 28'!с</definedName>
    <definedName name="с" localSheetId="10">'5 анализ экон эффект 29'!с</definedName>
    <definedName name="с">[0]!с</definedName>
    <definedName name="С_КАЛ" localSheetId="6">#REF!</definedName>
    <definedName name="С_КАЛ" localSheetId="7">#REF!</definedName>
    <definedName name="С_КАЛ" localSheetId="8">#REF!</definedName>
    <definedName name="С_КАЛ" localSheetId="9">#REF!</definedName>
    <definedName name="С_КАЛ" localSheetId="10">#REF!</definedName>
    <definedName name="С_КАЛ">#REF!</definedName>
    <definedName name="С_КАУ" localSheetId="6">#REF!</definedName>
    <definedName name="С_КАУ" localSheetId="7">#REF!</definedName>
    <definedName name="С_КАУ" localSheetId="8">#REF!</definedName>
    <definedName name="С_КАУ" localSheetId="9">#REF!</definedName>
    <definedName name="С_КАУ" localSheetId="10">#REF!</definedName>
    <definedName name="С_КАУ">#REF!</definedName>
    <definedName name="С_КОДЫ" localSheetId="6">#REF!</definedName>
    <definedName name="С_КОДЫ" localSheetId="7">#REF!</definedName>
    <definedName name="С_КОДЫ" localSheetId="8">#REF!</definedName>
    <definedName name="С_КОДЫ" localSheetId="9">#REF!</definedName>
    <definedName name="С_КОДЫ" localSheetId="10">#REF!</definedName>
    <definedName name="С_КОДЫ">#REF!</definedName>
    <definedName name="С_ОБЪЁМЫ" localSheetId="6">#REF!</definedName>
    <definedName name="С_ОБЪЁМЫ" localSheetId="7">#REF!</definedName>
    <definedName name="С_ОБЪЁМЫ" localSheetId="8">#REF!</definedName>
    <definedName name="С_ОБЪЁМЫ" localSheetId="9">#REF!</definedName>
    <definedName name="С_ОБЪЁМЫ" localSheetId="10">#REF!</definedName>
    <definedName name="С_ОБЪЁМЫ">#REF!</definedName>
    <definedName name="С_ПУСК" localSheetId="6">#REF!</definedName>
    <definedName name="С_ПУСК" localSheetId="7">#REF!</definedName>
    <definedName name="С_ПУСК" localSheetId="8">#REF!</definedName>
    <definedName name="С_ПУСК" localSheetId="9">#REF!</definedName>
    <definedName name="С_ПУСК" localSheetId="10">#REF!</definedName>
    <definedName name="С_ПУСК">#REF!</definedName>
    <definedName name="с_с_т_ф" localSheetId="6">#REF!</definedName>
    <definedName name="с_с_т_ф" localSheetId="7">#REF!</definedName>
    <definedName name="с_с_т_ф" localSheetId="8">#REF!</definedName>
    <definedName name="с_с_т_ф" localSheetId="9">#REF!</definedName>
    <definedName name="с_с_т_ф" localSheetId="10">#REF!</definedName>
    <definedName name="с_с_т_ф">#REF!</definedName>
    <definedName name="с_с_тепло" localSheetId="6">#REF!</definedName>
    <definedName name="с_с_тепло" localSheetId="7">#REF!</definedName>
    <definedName name="с_с_тепло" localSheetId="8">#REF!</definedName>
    <definedName name="с_с_тепло" localSheetId="9">#REF!</definedName>
    <definedName name="с_с_тепло" localSheetId="10">#REF!</definedName>
    <definedName name="с_с_тепло">#REF!</definedName>
    <definedName name="с_с_эл_ф" localSheetId="6">#REF!</definedName>
    <definedName name="с_с_эл_ф" localSheetId="7">#REF!</definedName>
    <definedName name="с_с_эл_ф" localSheetId="8">#REF!</definedName>
    <definedName name="с_с_эл_ф" localSheetId="9">#REF!</definedName>
    <definedName name="с_с_эл_ф" localSheetId="10">#REF!</definedName>
    <definedName name="с_с_эл_ф">#REF!</definedName>
    <definedName name="с_с_электра" localSheetId="6">#REF!</definedName>
    <definedName name="с_с_электра" localSheetId="7">#REF!</definedName>
    <definedName name="с_с_электра" localSheetId="8">#REF!</definedName>
    <definedName name="с_с_электра" localSheetId="9">#REF!</definedName>
    <definedName name="с_с_электра" localSheetId="10">#REF!</definedName>
    <definedName name="с_с_электра">#REF!</definedName>
    <definedName name="С3103" localSheetId="6">[28]Калькуляции!#REF!</definedName>
    <definedName name="С3103" localSheetId="7">[28]Калькуляции!#REF!</definedName>
    <definedName name="С3103" localSheetId="8">[28]Калькуляции!#REF!</definedName>
    <definedName name="С3103" localSheetId="9">[28]Калькуляции!#REF!</definedName>
    <definedName name="С3103" localSheetId="10">[28]Калькуляции!#REF!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 localSheetId="7">[28]Калькуляции!#REF!</definedName>
    <definedName name="СЕН_РУБ" localSheetId="8">[28]Калькуляции!#REF!</definedName>
    <definedName name="СЕН_РУБ" localSheetId="9">[28]Калькуляции!#REF!</definedName>
    <definedName name="СЕН_РУБ" localSheetId="10">[28]Калькуляции!#REF!</definedName>
    <definedName name="СЕН_РУБ">[28]Калькуляции!#REF!</definedName>
    <definedName name="СЕН_ТОН" localSheetId="6">[28]Калькуляции!#REF!</definedName>
    <definedName name="СЕН_ТОН" localSheetId="7">[28]Калькуляции!#REF!</definedName>
    <definedName name="СЕН_ТОН" localSheetId="8">[28]Калькуляции!#REF!</definedName>
    <definedName name="СЕН_ТОН" localSheetId="9">[28]Калькуляции!#REF!</definedName>
    <definedName name="СЕН_ТОН" localSheetId="10">[28]Калькуляции!#REF!</definedName>
    <definedName name="СЕН_ТОН">[28]Калькуляции!#REF!</definedName>
    <definedName name="сентябрь" localSheetId="6">#REF!</definedName>
    <definedName name="сентябрь" localSheetId="7">#REF!</definedName>
    <definedName name="сентябрь" localSheetId="8">#REF!</definedName>
    <definedName name="сентябрь" localSheetId="9">#REF!</definedName>
    <definedName name="сентябрь" localSheetId="10">#REF!</definedName>
    <definedName name="сентябрь">#REF!</definedName>
    <definedName name="СЕР_К" localSheetId="6">#REF!</definedName>
    <definedName name="СЕР_К" localSheetId="7">#REF!</definedName>
    <definedName name="СЕР_К" localSheetId="8">#REF!</definedName>
    <definedName name="СЕР_К" localSheetId="9">#REF!</definedName>
    <definedName name="СЕР_К" localSheetId="10">#REF!</definedName>
    <definedName name="СЕР_К">#REF!</definedName>
    <definedName name="Сж.воздух_Экспл.">'[30]цены цехов'!$D$41</definedName>
    <definedName name="сжат.возд_Магн">'[30]цены цехов'!$D$34</definedName>
    <definedName name="СК_АН" localSheetId="6">#REF!</definedName>
    <definedName name="СК_АН" localSheetId="7">#REF!</definedName>
    <definedName name="СК_АН" localSheetId="8">#REF!</definedName>
    <definedName name="СК_АН" localSheetId="9">#REF!</definedName>
    <definedName name="СК_АН" localSheetId="10">#REF!</definedName>
    <definedName name="СК_АН">#REF!</definedName>
    <definedName name="СОЦСТРАХ" localSheetId="6">#REF!</definedName>
    <definedName name="СОЦСТРАХ" localSheetId="7">#REF!</definedName>
    <definedName name="СОЦСТРАХ" localSheetId="8">#REF!</definedName>
    <definedName name="СОЦСТРАХ" localSheetId="9">#REF!</definedName>
    <definedName name="СОЦСТРАХ" localSheetId="10">#REF!</definedName>
    <definedName name="СОЦСТРАХ">#REF!</definedName>
    <definedName name="Список">[35]Лист1!$B$38:$B$42</definedName>
    <definedName name="СПЛАВ6063" localSheetId="6">#REF!</definedName>
    <definedName name="СПЛАВ6063" localSheetId="7">#REF!</definedName>
    <definedName name="СПЛАВ6063" localSheetId="8">#REF!</definedName>
    <definedName name="СПЛАВ6063" localSheetId="9">#REF!</definedName>
    <definedName name="СПЛАВ6063" localSheetId="10">#REF!</definedName>
    <definedName name="СПЛАВ6063">#REF!</definedName>
    <definedName name="СПЛАВ6063_КРАМЗ" localSheetId="6">#REF!</definedName>
    <definedName name="СПЛАВ6063_КРАМЗ" localSheetId="7">#REF!</definedName>
    <definedName name="СПЛАВ6063_КРАМЗ" localSheetId="8">#REF!</definedName>
    <definedName name="СПЛАВ6063_КРАМЗ" localSheetId="9">#REF!</definedName>
    <definedName name="СПЛАВ6063_КРАМЗ" localSheetId="10">#REF!</definedName>
    <definedName name="СПЛАВ6063_КРАМЗ">#REF!</definedName>
    <definedName name="Способ">'[36]ПФВ-0.5'!$AM$37:$AM$38</definedName>
    <definedName name="сс" localSheetId="6">'5 анализ экон эффект 25'!сс</definedName>
    <definedName name="сс" localSheetId="7">'5 анализ экон эффект 26'!сс</definedName>
    <definedName name="сс" localSheetId="8">'5 анализ экон эффект 27'!сс</definedName>
    <definedName name="сс" localSheetId="9">'5 анализ экон эффект 28'!сс</definedName>
    <definedName name="сс" localSheetId="10">'5 анализ экон эффект 29'!сс</definedName>
    <definedName name="сс">[0]!сс</definedName>
    <definedName name="СС_АВЧ" localSheetId="6">#REF!</definedName>
    <definedName name="СС_АВЧ" localSheetId="7">#REF!</definedName>
    <definedName name="СС_АВЧ" localSheetId="8">#REF!</definedName>
    <definedName name="СС_АВЧ" localSheetId="9">#REF!</definedName>
    <definedName name="СС_АВЧ" localSheetId="10">#REF!</definedName>
    <definedName name="СС_АВЧ">#REF!</definedName>
    <definedName name="СС_АВЧВН" localSheetId="6">#REF!</definedName>
    <definedName name="СС_АВЧВН" localSheetId="7">#REF!</definedName>
    <definedName name="СС_АВЧВН" localSheetId="8">#REF!</definedName>
    <definedName name="СС_АВЧВН" localSheetId="9">#REF!</definedName>
    <definedName name="СС_АВЧВН" localSheetId="10">#REF!</definedName>
    <definedName name="СС_АВЧВН">#REF!</definedName>
    <definedName name="СС_АВЧДП" localSheetId="6">[28]Калькуляции!$401:$401</definedName>
    <definedName name="СС_АВЧДП" localSheetId="7">[28]Калькуляции!$401:$401</definedName>
    <definedName name="СС_АВЧДП" localSheetId="8">[28]Калькуляции!$401:$401</definedName>
    <definedName name="СС_АВЧДП" localSheetId="9">[28]Калькуляции!$401:$401</definedName>
    <definedName name="СС_АВЧДП" localSheetId="10">[28]Калькуляции!$401:$401</definedName>
    <definedName name="СС_АВЧДП">[28]Калькуляции!$401:$401</definedName>
    <definedName name="СС_АВЧТОЛ" localSheetId="6">#REF!</definedName>
    <definedName name="СС_АВЧТОЛ" localSheetId="7">#REF!</definedName>
    <definedName name="СС_АВЧТОЛ" localSheetId="8">#REF!</definedName>
    <definedName name="СС_АВЧТОЛ" localSheetId="9">#REF!</definedName>
    <definedName name="СС_АВЧТОЛ" localSheetId="10">#REF!</definedName>
    <definedName name="СС_АВЧТОЛ">#REF!</definedName>
    <definedName name="СС_АЛФТЗФА" localSheetId="6">#REF!</definedName>
    <definedName name="СС_АЛФТЗФА" localSheetId="7">#REF!</definedName>
    <definedName name="СС_АЛФТЗФА" localSheetId="8">#REF!</definedName>
    <definedName name="СС_АЛФТЗФА" localSheetId="9">#REF!</definedName>
    <definedName name="СС_АЛФТЗФА" localSheetId="10">#REF!</definedName>
    <definedName name="СС_АЛФТЗФА">#REF!</definedName>
    <definedName name="СС_КРСМЕШ" localSheetId="6">#REF!</definedName>
    <definedName name="СС_КРСМЕШ" localSheetId="7">#REF!</definedName>
    <definedName name="СС_КРСМЕШ" localSheetId="8">#REF!</definedName>
    <definedName name="СС_КРСМЕШ" localSheetId="9">#REF!</definedName>
    <definedName name="СС_КРСМЕШ" localSheetId="10">#REF!</definedName>
    <definedName name="СС_КРСМЕШ">#REF!</definedName>
    <definedName name="СС_МАРГ_ЛИГ" localSheetId="6">[28]Калькуляции!#REF!</definedName>
    <definedName name="СС_МАРГ_ЛИГ" localSheetId="7">[28]Калькуляции!#REF!</definedName>
    <definedName name="СС_МАРГ_ЛИГ" localSheetId="8">[28]Калькуляции!#REF!</definedName>
    <definedName name="СС_МАРГ_ЛИГ" localSheetId="9">[28]Калькуляции!#REF!</definedName>
    <definedName name="СС_МАРГ_ЛИГ" localSheetId="10">[28]Калькуляции!#REF!</definedName>
    <definedName name="СС_МАРГ_ЛИГ">[28]Калькуляции!#REF!</definedName>
    <definedName name="СС_МАРГ_ЛИГ_ДП" localSheetId="6">#REF!</definedName>
    <definedName name="СС_МАРГ_ЛИГ_ДП" localSheetId="7">#REF!</definedName>
    <definedName name="СС_МАРГ_ЛИГ_ДП" localSheetId="8">#REF!</definedName>
    <definedName name="СС_МАРГ_ЛИГ_ДП" localSheetId="9">#REF!</definedName>
    <definedName name="СС_МАРГ_ЛИГ_ДП" localSheetId="10">#REF!</definedName>
    <definedName name="СС_МАРГ_ЛИГ_ДП">#REF!</definedName>
    <definedName name="СС_МАС" localSheetId="6">[28]Калькуляции!#REF!</definedName>
    <definedName name="СС_МАС" localSheetId="7">[28]Калькуляции!#REF!</definedName>
    <definedName name="СС_МАС" localSheetId="8">[28]Калькуляции!#REF!</definedName>
    <definedName name="СС_МАС" localSheetId="9">[28]Калькуляции!#REF!</definedName>
    <definedName name="СС_МАС" localSheetId="10">[28]Калькуляции!#REF!</definedName>
    <definedName name="СС_МАС">[28]Калькуляции!#REF!</definedName>
    <definedName name="СС_МАССА" localSheetId="6">#REF!</definedName>
    <definedName name="СС_МАССА" localSheetId="7">#REF!</definedName>
    <definedName name="СС_МАССА" localSheetId="8">#REF!</definedName>
    <definedName name="СС_МАССА" localSheetId="9">#REF!</definedName>
    <definedName name="СС_МАССА" localSheetId="10">#REF!</definedName>
    <definedName name="СС_МАССА">#REF!</definedName>
    <definedName name="СС_МАССА_П" localSheetId="6">[28]Калькуляции!$177:$177</definedName>
    <definedName name="СС_МАССА_П" localSheetId="7">[28]Калькуляции!$177:$177</definedName>
    <definedName name="СС_МАССА_П" localSheetId="8">[28]Калькуляции!$177:$177</definedName>
    <definedName name="СС_МАССА_П" localSheetId="9">[28]Калькуляции!$177:$177</definedName>
    <definedName name="СС_МАССА_П" localSheetId="10">[28]Калькуляции!$177:$177</definedName>
    <definedName name="СС_МАССА_П">[28]Калькуляции!$177:$177</definedName>
    <definedName name="СС_МАССА_ПК" localSheetId="6">[28]Калькуляции!$178:$178</definedName>
    <definedName name="СС_МАССА_ПК" localSheetId="7">[28]Калькуляции!$178:$178</definedName>
    <definedName name="СС_МАССА_ПК" localSheetId="8">[28]Калькуляции!$178:$178</definedName>
    <definedName name="СС_МАССА_ПК" localSheetId="9">[28]Калькуляции!$178:$178</definedName>
    <definedName name="СС_МАССА_ПК" localSheetId="10">[28]Калькуляции!$178:$178</definedName>
    <definedName name="СС_МАССА_ПК">[28]Калькуляции!$178:$178</definedName>
    <definedName name="СС_МАССАСРЕД" localSheetId="6">[28]Калькуляции!#REF!</definedName>
    <definedName name="СС_МАССАСРЕД" localSheetId="7">[28]Калькуляции!#REF!</definedName>
    <definedName name="СС_МАССАСРЕД" localSheetId="8">[28]Калькуляции!#REF!</definedName>
    <definedName name="СС_МАССАСРЕД" localSheetId="9">[28]Калькуляции!#REF!</definedName>
    <definedName name="СС_МАССАСРЕД" localSheetId="10">[28]Калькуляции!#REF!</definedName>
    <definedName name="СС_МАССАСРЕД">[28]Калькуляции!#REF!</definedName>
    <definedName name="СС_МАССАСРЕДН" localSheetId="6">[28]Калькуляции!#REF!</definedName>
    <definedName name="СС_МАССАСРЕДН" localSheetId="7">[28]Калькуляции!#REF!</definedName>
    <definedName name="СС_МАССАСРЕДН" localSheetId="8">[28]Калькуляции!#REF!</definedName>
    <definedName name="СС_МАССАСРЕДН" localSheetId="9">[28]Калькуляции!#REF!</definedName>
    <definedName name="СС_МАССАСРЕДН" localSheetId="10">[28]Калькуляции!#REF!</definedName>
    <definedName name="СС_МАССАСРЕДН">[28]Калькуляции!#REF!</definedName>
    <definedName name="СС_СЫР" localSheetId="6">#REF!</definedName>
    <definedName name="СС_СЫР" localSheetId="7">#REF!</definedName>
    <definedName name="СС_СЫР" localSheetId="8">#REF!</definedName>
    <definedName name="СС_СЫР" localSheetId="9">#REF!</definedName>
    <definedName name="СС_СЫР" localSheetId="10">#REF!</definedName>
    <definedName name="СС_СЫР">#REF!</definedName>
    <definedName name="СС_СЫРВН" localSheetId="6">#REF!</definedName>
    <definedName name="СС_СЫРВН" localSheetId="7">#REF!</definedName>
    <definedName name="СС_СЫРВН" localSheetId="8">#REF!</definedName>
    <definedName name="СС_СЫРВН" localSheetId="9">#REF!</definedName>
    <definedName name="СС_СЫРВН" localSheetId="10">#REF!</definedName>
    <definedName name="СС_СЫРВН">#REF!</definedName>
    <definedName name="СС_СЫРДП" localSheetId="6">[28]Калькуляции!$67:$67</definedName>
    <definedName name="СС_СЫРДП" localSheetId="7">[28]Калькуляции!$67:$67</definedName>
    <definedName name="СС_СЫРДП" localSheetId="8">[28]Калькуляции!$67:$67</definedName>
    <definedName name="СС_СЫРДП" localSheetId="9">[28]Калькуляции!$67:$67</definedName>
    <definedName name="СС_СЫРДП" localSheetId="10">[28]Калькуляции!$67:$67</definedName>
    <definedName name="СС_СЫРДП">[28]Калькуляции!$67:$67</definedName>
    <definedName name="СС_СЫРТОЛ" localSheetId="6">#REF!</definedName>
    <definedName name="СС_СЫРТОЛ" localSheetId="7">#REF!</definedName>
    <definedName name="СС_СЫРТОЛ" localSheetId="8">#REF!</definedName>
    <definedName name="СС_СЫРТОЛ" localSheetId="9">#REF!</definedName>
    <definedName name="СС_СЫРТОЛ" localSheetId="10">#REF!</definedName>
    <definedName name="СС_СЫРТОЛ">#REF!</definedName>
    <definedName name="СС_СЫРТОЛ_А" localSheetId="6">[28]Калькуляции!$65:$65</definedName>
    <definedName name="СС_СЫРТОЛ_А" localSheetId="7">[28]Калькуляции!$65:$65</definedName>
    <definedName name="СС_СЫРТОЛ_А" localSheetId="8">[28]Калькуляции!$65:$65</definedName>
    <definedName name="СС_СЫРТОЛ_А" localSheetId="9">[28]Калькуляции!$65:$65</definedName>
    <definedName name="СС_СЫРТОЛ_А" localSheetId="10">[28]Калькуляции!$65:$65</definedName>
    <definedName name="СС_СЫРТОЛ_А">[28]Калькуляции!$65:$65</definedName>
    <definedName name="СС_СЫРТОЛ_П" localSheetId="6">[28]Калькуляции!$63:$63</definedName>
    <definedName name="СС_СЫРТОЛ_П" localSheetId="7">[28]Калькуляции!$63:$63</definedName>
    <definedName name="СС_СЫРТОЛ_П" localSheetId="8">[28]Калькуляции!$63:$63</definedName>
    <definedName name="СС_СЫРТОЛ_П" localSheetId="9">[28]Калькуляции!$63:$63</definedName>
    <definedName name="СС_СЫРТОЛ_П" localSheetId="10">[28]Калькуляции!$63:$63</definedName>
    <definedName name="СС_СЫРТОЛ_П">[28]Калькуляции!$63:$63</definedName>
    <definedName name="СС_СЫРТОЛ_ПК" localSheetId="6">[28]Калькуляции!$64:$64</definedName>
    <definedName name="СС_СЫРТОЛ_ПК" localSheetId="7">[28]Калькуляции!$64:$64</definedName>
    <definedName name="СС_СЫРТОЛ_ПК" localSheetId="8">[28]Калькуляции!$64:$64</definedName>
    <definedName name="СС_СЫРТОЛ_ПК" localSheetId="9">[28]Калькуляции!$64:$64</definedName>
    <definedName name="СС_СЫРТОЛ_ПК" localSheetId="10">[28]Калькуляции!$64:$64</definedName>
    <definedName name="СС_СЫРТОЛ_ПК">[28]Калькуляции!$64:$64</definedName>
    <definedName name="сссс" localSheetId="6">'5 анализ экон эффект 25'!сссс</definedName>
    <definedName name="сссс" localSheetId="7">'5 анализ экон эффект 26'!сссс</definedName>
    <definedName name="сссс" localSheetId="8">'5 анализ экон эффект 27'!сссс</definedName>
    <definedName name="сссс" localSheetId="9">'5 анализ экон эффект 28'!сссс</definedName>
    <definedName name="сссс" localSheetId="10">'5 анализ экон эффект 29'!сссс</definedName>
    <definedName name="сссс">[0]!сссс</definedName>
    <definedName name="ссы" localSheetId="6">'5 анализ экон эффект 25'!ссы</definedName>
    <definedName name="ссы" localSheetId="7">'5 анализ экон эффект 26'!ссы</definedName>
    <definedName name="ссы" localSheetId="8">'5 анализ экон эффект 27'!ссы</definedName>
    <definedName name="ссы" localSheetId="9">'5 анализ экон эффект 28'!ссы</definedName>
    <definedName name="ссы" localSheetId="10">'5 анализ экон эффект 29'!ссы</definedName>
    <definedName name="ссы">[0]!ссы</definedName>
    <definedName name="ссы2" localSheetId="6">'5 анализ экон эффект 25'!ссы2</definedName>
    <definedName name="ссы2" localSheetId="7">'5 анализ экон эффект 26'!ссы2</definedName>
    <definedName name="ссы2" localSheetId="8">'5 анализ экон эффект 27'!ссы2</definedName>
    <definedName name="ссы2" localSheetId="9">'5 анализ экон эффект 28'!ссы2</definedName>
    <definedName name="ссы2" localSheetId="10">'5 анализ экон эффект 29'!ссы2</definedName>
    <definedName name="ссы2">[0]!ссы2</definedName>
    <definedName name="Старкон2">[29]Дебиторка!$J$45</definedName>
    <definedName name="статьи" localSheetId="6">#REF!</definedName>
    <definedName name="статьи" localSheetId="7">#REF!</definedName>
    <definedName name="статьи" localSheetId="8">#REF!</definedName>
    <definedName name="статьи" localSheetId="9">#REF!</definedName>
    <definedName name="статьи" localSheetId="10">#REF!</definedName>
    <definedName name="статьи">#REF!</definedName>
    <definedName name="статьи_план" localSheetId="6">#REF!</definedName>
    <definedName name="статьи_план" localSheetId="7">#REF!</definedName>
    <definedName name="статьи_план" localSheetId="8">#REF!</definedName>
    <definedName name="статьи_план" localSheetId="9">#REF!</definedName>
    <definedName name="статьи_план" localSheetId="10">#REF!</definedName>
    <definedName name="статьи_план">#REF!</definedName>
    <definedName name="статьи_факт" localSheetId="6">#REF!</definedName>
    <definedName name="статьи_факт" localSheetId="7">#REF!</definedName>
    <definedName name="статьи_факт" localSheetId="8">#REF!</definedName>
    <definedName name="статьи_факт" localSheetId="9">#REF!</definedName>
    <definedName name="статьи_факт" localSheetId="10">#REF!</definedName>
    <definedName name="статьи_факт">#REF!</definedName>
    <definedName name="сто" localSheetId="6">#REF!</definedName>
    <definedName name="сто" localSheetId="7">#REF!</definedName>
    <definedName name="сто" localSheetId="8">#REF!</definedName>
    <definedName name="сто" localSheetId="9">#REF!</definedName>
    <definedName name="сто" localSheetId="10">#REF!</definedName>
    <definedName name="сто">#REF!</definedName>
    <definedName name="сто_проц_ф" localSheetId="6">#REF!</definedName>
    <definedName name="сто_проц_ф" localSheetId="7">#REF!</definedName>
    <definedName name="сто_проц_ф" localSheetId="8">#REF!</definedName>
    <definedName name="сто_проц_ф" localSheetId="9">#REF!</definedName>
    <definedName name="сто_проц_ф" localSheetId="10">#REF!</definedName>
    <definedName name="сто_проц_ф">#REF!</definedName>
    <definedName name="сто_процентов" localSheetId="6">#REF!</definedName>
    <definedName name="сто_процентов" localSheetId="7">#REF!</definedName>
    <definedName name="сто_процентов" localSheetId="8">#REF!</definedName>
    <definedName name="сто_процентов" localSheetId="9">#REF!</definedName>
    <definedName name="сто_процентов" localSheetId="10">#REF!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 localSheetId="6">#REF!</definedName>
    <definedName name="сумм" localSheetId="7">#REF!</definedName>
    <definedName name="сумм" localSheetId="8">#REF!</definedName>
    <definedName name="сумм" localSheetId="9">#REF!</definedName>
    <definedName name="сумм" localSheetId="10">#REF!</definedName>
    <definedName name="сумм">#REF!</definedName>
    <definedName name="сумма">[54]Лист1!$I$4:$I$323</definedName>
    <definedName name="СЫР" localSheetId="6">#REF!</definedName>
    <definedName name="СЫР" localSheetId="7">#REF!</definedName>
    <definedName name="СЫР" localSheetId="8">#REF!</definedName>
    <definedName name="СЫР" localSheetId="9">#REF!</definedName>
    <definedName name="СЫР" localSheetId="10">#REF!</definedName>
    <definedName name="СЫР">#REF!</definedName>
    <definedName name="СЫР_ВН" localSheetId="6">#REF!</definedName>
    <definedName name="СЫР_ВН" localSheetId="7">#REF!</definedName>
    <definedName name="СЫР_ВН" localSheetId="8">#REF!</definedName>
    <definedName name="СЫР_ВН" localSheetId="9">#REF!</definedName>
    <definedName name="СЫР_ВН" localSheetId="10">#REF!</definedName>
    <definedName name="СЫР_ВН">#REF!</definedName>
    <definedName name="СЫР_ДП" localSheetId="6">[28]Калькуляции!#REF!</definedName>
    <definedName name="СЫР_ДП" localSheetId="7">[28]Калькуляции!#REF!</definedName>
    <definedName name="СЫР_ДП" localSheetId="8">[28]Калькуляции!#REF!</definedName>
    <definedName name="СЫР_ДП" localSheetId="9">[28]Калькуляции!#REF!</definedName>
    <definedName name="СЫР_ДП" localSheetId="10">[28]Калькуляции!#REF!</definedName>
    <definedName name="СЫР_ДП">[28]Калькуляции!#REF!</definedName>
    <definedName name="СЫР_ТОЛ" localSheetId="6">#REF!</definedName>
    <definedName name="СЫР_ТОЛ" localSheetId="7">#REF!</definedName>
    <definedName name="СЫР_ТОЛ" localSheetId="8">#REF!</definedName>
    <definedName name="СЫР_ТОЛ" localSheetId="9">#REF!</definedName>
    <definedName name="СЫР_ТОЛ" localSheetId="10">#REF!</definedName>
    <definedName name="СЫР_ТОЛ">#REF!</definedName>
    <definedName name="СЫР_ТОЛ_А" localSheetId="6">[28]Калькуляции!#REF!</definedName>
    <definedName name="СЫР_ТОЛ_А" localSheetId="7">[28]Калькуляции!#REF!</definedName>
    <definedName name="СЫР_ТОЛ_А" localSheetId="8">[28]Калькуляции!#REF!</definedName>
    <definedName name="СЫР_ТОЛ_А" localSheetId="9">[28]Калькуляции!#REF!</definedName>
    <definedName name="СЫР_ТОЛ_А" localSheetId="10">[28]Калькуляции!#REF!</definedName>
    <definedName name="СЫР_ТОЛ_А">[28]Калькуляции!#REF!</definedName>
    <definedName name="СЫР_ТОЛ_К" localSheetId="6">[28]Калькуляции!#REF!</definedName>
    <definedName name="СЫР_ТОЛ_К" localSheetId="7">[28]Калькуляции!#REF!</definedName>
    <definedName name="СЫР_ТОЛ_К" localSheetId="8">[28]Калькуляции!#REF!</definedName>
    <definedName name="СЫР_ТОЛ_К" localSheetId="9">[28]Калькуляции!#REF!</definedName>
    <definedName name="СЫР_ТОЛ_К" localSheetId="10">[28]Калькуляции!#REF!</definedName>
    <definedName name="СЫР_ТОЛ_К">[28]Калькуляции!#REF!</definedName>
    <definedName name="СЫР_ТОЛ_П" localSheetId="6">[28]Калькуляции!#REF!</definedName>
    <definedName name="СЫР_ТОЛ_П" localSheetId="7">[28]Калькуляции!#REF!</definedName>
    <definedName name="СЫР_ТОЛ_П" localSheetId="8">[28]Калькуляции!#REF!</definedName>
    <definedName name="СЫР_ТОЛ_П" localSheetId="9">[28]Калькуляции!#REF!</definedName>
    <definedName name="СЫР_ТОЛ_П" localSheetId="10">[28]Калькуляции!#REF!</definedName>
    <definedName name="СЫР_ТОЛ_П">[28]Калькуляции!#REF!</definedName>
    <definedName name="СЫР_ТОЛ_ПК" localSheetId="6">[28]Калькуляции!#REF!</definedName>
    <definedName name="СЫР_ТОЛ_ПК" localSheetId="7">[28]Калькуляции!#REF!</definedName>
    <definedName name="СЫР_ТОЛ_ПК" localSheetId="8">[28]Калькуляции!#REF!</definedName>
    <definedName name="СЫР_ТОЛ_ПК" localSheetId="9">[28]Калькуляции!#REF!</definedName>
    <definedName name="СЫР_ТОЛ_ПК" localSheetId="10">[28]Калькуляции!#REF!</definedName>
    <definedName name="СЫР_ТОЛ_ПК">[28]Калькуляции!#REF!</definedName>
    <definedName name="СЫР_ТОЛ_СУМ" localSheetId="6">[28]Калькуляции!#REF!</definedName>
    <definedName name="СЫР_ТОЛ_СУМ" localSheetId="7">[28]Калькуляции!#REF!</definedName>
    <definedName name="СЫР_ТОЛ_СУМ" localSheetId="8">[28]Калькуляции!#REF!</definedName>
    <definedName name="СЫР_ТОЛ_СУМ" localSheetId="9">[28]Калькуляции!#REF!</definedName>
    <definedName name="СЫР_ТОЛ_СУМ" localSheetId="10">[28]Калькуляции!#REF!</definedName>
    <definedName name="СЫР_ТОЛ_СУМ">[28]Калькуляции!#REF!</definedName>
    <definedName name="СЫРА" localSheetId="6">#REF!</definedName>
    <definedName name="СЫРА" localSheetId="7">#REF!</definedName>
    <definedName name="СЫРА" localSheetId="8">#REF!</definedName>
    <definedName name="СЫРА" localSheetId="9">#REF!</definedName>
    <definedName name="СЫРА" localSheetId="10">#REF!</definedName>
    <definedName name="СЫРА">#REF!</definedName>
    <definedName name="СЫРЬЁ" localSheetId="6">#REF!</definedName>
    <definedName name="СЫРЬЁ" localSheetId="7">#REF!</definedName>
    <definedName name="СЫРЬЁ" localSheetId="8">#REF!</definedName>
    <definedName name="СЫРЬЁ" localSheetId="9">#REF!</definedName>
    <definedName name="СЫРЬЁ" localSheetId="10">#REF!</definedName>
    <definedName name="СЫРЬЁ">#REF!</definedName>
    <definedName name="т" localSheetId="6">'5 анализ экон эффект 25'!т</definedName>
    <definedName name="т" localSheetId="7">'5 анализ экон эффект 26'!т</definedName>
    <definedName name="т" localSheetId="8">'5 анализ экон эффект 27'!т</definedName>
    <definedName name="т" localSheetId="9">'5 анализ экон эффект 28'!т</definedName>
    <definedName name="т" localSheetId="10">'5 анализ экон эффект 29'!т</definedName>
    <definedName name="т">[0]!т</definedName>
    <definedName name="т1">'[53]2.2.4'!$F$36</definedName>
    <definedName name="т2">'[53]2.2.4'!$F$37</definedName>
    <definedName name="Таранов2">[29]Дебиторка!$J$32</definedName>
    <definedName name="ТВ_ЭЛЦ3" localSheetId="6">#REF!</definedName>
    <definedName name="ТВ_ЭЛЦ3" localSheetId="7">#REF!</definedName>
    <definedName name="ТВ_ЭЛЦ3" localSheetId="8">#REF!</definedName>
    <definedName name="ТВ_ЭЛЦ3" localSheetId="9">#REF!</definedName>
    <definedName name="ТВ_ЭЛЦ3" localSheetId="10">#REF!</definedName>
    <definedName name="ТВ_ЭЛЦ3">#REF!</definedName>
    <definedName name="ТВЁРДЫЙ" localSheetId="6">#REF!</definedName>
    <definedName name="ТВЁРДЫЙ" localSheetId="7">#REF!</definedName>
    <definedName name="ТВЁРДЫЙ" localSheetId="8">#REF!</definedName>
    <definedName name="ТВЁРДЫЙ" localSheetId="9">#REF!</definedName>
    <definedName name="ТВЁРДЫЙ" localSheetId="10">#REF!</definedName>
    <definedName name="ТВЁРДЫЙ">#REF!</definedName>
    <definedName name="тепло_проц_ф" localSheetId="6">#REF!</definedName>
    <definedName name="тепло_проц_ф" localSheetId="7">#REF!</definedName>
    <definedName name="тепло_проц_ф" localSheetId="8">#REF!</definedName>
    <definedName name="тепло_проц_ф" localSheetId="9">#REF!</definedName>
    <definedName name="тепло_проц_ф" localSheetId="10">#REF!</definedName>
    <definedName name="тепло_проц_ф">#REF!</definedName>
    <definedName name="тепло_процент" localSheetId="6">#REF!</definedName>
    <definedName name="тепло_процент" localSheetId="7">#REF!</definedName>
    <definedName name="тепло_процент" localSheetId="8">#REF!</definedName>
    <definedName name="тепло_процент" localSheetId="9">#REF!</definedName>
    <definedName name="тепло_процент" localSheetId="10">#REF!</definedName>
    <definedName name="тепло_процент">#REF!</definedName>
    <definedName name="ТЕРМ" localSheetId="6">[28]Калькуляции!#REF!</definedName>
    <definedName name="ТЕРМ" localSheetId="7">[28]Калькуляции!#REF!</definedName>
    <definedName name="ТЕРМ" localSheetId="8">[28]Калькуляции!#REF!</definedName>
    <definedName name="ТЕРМ" localSheetId="9">[28]Калькуляции!#REF!</definedName>
    <definedName name="ТЕРМ" localSheetId="10">[28]Калькуляции!#REF!</definedName>
    <definedName name="ТЕРМ">[28]Калькуляции!#REF!</definedName>
    <definedName name="ТЕРМ_ДАВ" localSheetId="6">[28]Калькуляции!#REF!</definedName>
    <definedName name="ТЕРМ_ДАВ" localSheetId="7">[28]Калькуляции!#REF!</definedName>
    <definedName name="ТЕРМ_ДАВ" localSheetId="8">[28]Калькуляции!#REF!</definedName>
    <definedName name="ТЕРМ_ДАВ" localSheetId="9">[28]Калькуляции!#REF!</definedName>
    <definedName name="ТЕРМ_ДАВ" localSheetId="10">[28]Калькуляции!#REF!</definedName>
    <definedName name="ТЕРМ_ДАВ">[28]Калькуляции!#REF!</definedName>
    <definedName name="ТЗР" localSheetId="6">#REF!</definedName>
    <definedName name="ТЗР" localSheetId="7">#REF!</definedName>
    <definedName name="ТЗР" localSheetId="8">#REF!</definedName>
    <definedName name="ТЗР" localSheetId="9">#REF!</definedName>
    <definedName name="ТЗР" localSheetId="10">#REF!</definedName>
    <definedName name="ТЗР">#REF!</definedName>
    <definedName name="ТИ" localSheetId="6">#REF!</definedName>
    <definedName name="ТИ" localSheetId="7">#REF!</definedName>
    <definedName name="ТИ" localSheetId="8">#REF!</definedName>
    <definedName name="ТИ" localSheetId="9">#REF!</definedName>
    <definedName name="ТИ" localSheetId="10">#REF!</definedName>
    <definedName name="ТИ">#REF!</definedName>
    <definedName name="Товарная_продукция_2" localSheetId="6">[50]июнь9!#REF!</definedName>
    <definedName name="Товарная_продукция_2" localSheetId="7">[50]июнь9!#REF!</definedName>
    <definedName name="Товарная_продукция_2" localSheetId="8">[50]июнь9!#REF!</definedName>
    <definedName name="Товарная_продукция_2" localSheetId="9">[50]июнь9!#REF!</definedName>
    <definedName name="Товарная_продукция_2" localSheetId="10">[50]июнь9!#REF!</definedName>
    <definedName name="Товарная_продукция_2">[50]июнь9!#REF!</definedName>
    <definedName name="ТОВАРНЫЙ" localSheetId="6">#REF!</definedName>
    <definedName name="ТОВАРНЫЙ" localSheetId="7">#REF!</definedName>
    <definedName name="ТОВАРНЫЙ" localSheetId="8">#REF!</definedName>
    <definedName name="ТОВАРНЫЙ" localSheetId="9">#REF!</definedName>
    <definedName name="ТОВАРНЫЙ" localSheetId="10">#REF!</definedName>
    <definedName name="ТОВАРНЫЙ">#REF!</definedName>
    <definedName name="ТОЛ" localSheetId="6">#REF!</definedName>
    <definedName name="ТОЛ" localSheetId="7">#REF!</definedName>
    <definedName name="ТОЛ" localSheetId="8">#REF!</definedName>
    <definedName name="ТОЛ" localSheetId="9">#REF!</definedName>
    <definedName name="ТОЛ" localSheetId="10">#REF!</definedName>
    <definedName name="ТОЛ">#REF!</definedName>
    <definedName name="ТОЛК_МЕЛ" localSheetId="6">[28]Калькуляции!#REF!</definedName>
    <definedName name="ТОЛК_МЕЛ" localSheetId="7">[28]Калькуляции!#REF!</definedName>
    <definedName name="ТОЛК_МЕЛ" localSheetId="8">[28]Калькуляции!#REF!</definedName>
    <definedName name="ТОЛК_МЕЛ" localSheetId="9">[28]Калькуляции!#REF!</definedName>
    <definedName name="ТОЛК_МЕЛ" localSheetId="10">[28]Калькуляции!#REF!</definedName>
    <definedName name="ТОЛК_МЕЛ">[28]Калькуляции!#REF!</definedName>
    <definedName name="ТОЛК_СЛТ" localSheetId="6">[28]Калькуляции!#REF!</definedName>
    <definedName name="ТОЛК_СЛТ" localSheetId="7">[28]Калькуляции!#REF!</definedName>
    <definedName name="ТОЛК_СЛТ" localSheetId="8">[28]Калькуляции!#REF!</definedName>
    <definedName name="ТОЛК_СЛТ" localSheetId="9">[28]Калькуляции!#REF!</definedName>
    <definedName name="ТОЛК_СЛТ" localSheetId="10">[28]Калькуляции!#REF!</definedName>
    <definedName name="ТОЛК_СЛТ">[28]Калькуляции!#REF!</definedName>
    <definedName name="ТОЛК_СУМ" localSheetId="6">[28]Калькуляции!#REF!</definedName>
    <definedName name="ТОЛК_СУМ" localSheetId="7">[28]Калькуляции!#REF!</definedName>
    <definedName name="ТОЛК_СУМ" localSheetId="8">[28]Калькуляции!#REF!</definedName>
    <definedName name="ТОЛК_СУМ" localSheetId="9">[28]Калькуляции!#REF!</definedName>
    <definedName name="ТОЛК_СУМ" localSheetId="10">[28]Калькуляции!#REF!</definedName>
    <definedName name="ТОЛК_СУМ">[28]Калькуляции!#REF!</definedName>
    <definedName name="ТОЛК_ТОБ" localSheetId="6">[28]Калькуляции!#REF!</definedName>
    <definedName name="ТОЛК_ТОБ" localSheetId="7">[28]Калькуляции!#REF!</definedName>
    <definedName name="ТОЛК_ТОБ" localSheetId="8">[28]Калькуляции!#REF!</definedName>
    <definedName name="ТОЛК_ТОБ" localSheetId="9">[28]Калькуляции!#REF!</definedName>
    <definedName name="ТОЛК_ТОБ" localSheetId="10">[28]Калькуляции!#REF!</definedName>
    <definedName name="ТОЛК_ТОБ">[28]Калькуляции!#REF!</definedName>
    <definedName name="ТОЛЛИНГ_МАССА" localSheetId="6">[28]Калькуляции!#REF!</definedName>
    <definedName name="ТОЛЛИНГ_МАССА" localSheetId="7">[28]Калькуляции!#REF!</definedName>
    <definedName name="ТОЛЛИНГ_МАССА" localSheetId="8">[28]Калькуляции!#REF!</definedName>
    <definedName name="ТОЛЛИНГ_МАССА" localSheetId="9">[28]Калькуляции!#REF!</definedName>
    <definedName name="ТОЛЛИНГ_МАССА" localSheetId="10">[28]Калькуляции!#REF!</definedName>
    <definedName name="ТОЛЛИНГ_МАССА">[28]Калькуляции!#REF!</definedName>
    <definedName name="ТОЛЛИНГ_СЫРЕЦ" localSheetId="6">#REF!</definedName>
    <definedName name="ТОЛЛИНГ_СЫРЕЦ" localSheetId="7">#REF!</definedName>
    <definedName name="ТОЛЛИНГ_СЫРЕЦ" localSheetId="8">#REF!</definedName>
    <definedName name="ТОЛЛИНГ_СЫРЕЦ" localSheetId="9">#REF!</definedName>
    <definedName name="ТОЛЛИНГ_СЫРЕЦ" localSheetId="10">#REF!</definedName>
    <definedName name="ТОЛЛИНГ_СЫРЕЦ">#REF!</definedName>
    <definedName name="ТОЛЛИНГ_СЫРЬЁ" localSheetId="6">[28]Калькуляции!#REF!</definedName>
    <definedName name="ТОЛЛИНГ_СЫРЬЁ" localSheetId="7">[28]Калькуляции!#REF!</definedName>
    <definedName name="ТОЛЛИНГ_СЫРЬЁ" localSheetId="8">[28]Калькуляции!#REF!</definedName>
    <definedName name="ТОЛЛИНГ_СЫРЬЁ" localSheetId="9">[28]Калькуляции!#REF!</definedName>
    <definedName name="ТОЛЛИНГ_СЫРЬЁ" localSheetId="10">[28]Калькуляции!#REF!</definedName>
    <definedName name="ТОЛЛИНГ_СЫРЬЁ">[28]Калькуляции!#REF!</definedName>
    <definedName name="тп" localSheetId="6" hidden="1">{#N/A,#N/A,TRUE,"Лист1";#N/A,#N/A,TRUE,"Лист2";#N/A,#N/A,TRUE,"Лист3"}</definedName>
    <definedName name="тп" localSheetId="7" hidden="1">{#N/A,#N/A,TRUE,"Лист1";#N/A,#N/A,TRUE,"Лист2";#N/A,#N/A,TRUE,"Лист3"}</definedName>
    <definedName name="тп" localSheetId="8" hidden="1">{#N/A,#N/A,TRUE,"Лист1";#N/A,#N/A,TRUE,"Лист2";#N/A,#N/A,TRUE,"Лист3"}</definedName>
    <definedName name="тп" localSheetId="9" hidden="1">{#N/A,#N/A,TRUE,"Лист1";#N/A,#N/A,TRUE,"Лист2";#N/A,#N/A,TRUE,"Лист3"}</definedName>
    <definedName name="тп" localSheetId="10" hidden="1">{#N/A,#N/A,TRUE,"Лист1";#N/A,#N/A,TRUE,"Лист2";#N/A,#N/A,TRUE,"Лист3"}</definedName>
    <definedName name="тп" hidden="1">{#N/A,#N/A,TRUE,"Лист1";#N/A,#N/A,TRUE,"Лист2";#N/A,#N/A,TRUE,"Лист3"}</definedName>
    <definedName name="ТР" localSheetId="6">#REF!</definedName>
    <definedName name="ТР" localSheetId="7">#REF!</definedName>
    <definedName name="ТР" localSheetId="8">#REF!</definedName>
    <definedName name="ТР" localSheetId="9">#REF!</definedName>
    <definedName name="ТР" localSheetId="10">#REF!</definedName>
    <definedName name="ТР">#REF!</definedName>
    <definedName name="третий" localSheetId="6">#REF!</definedName>
    <definedName name="третий" localSheetId="7">#REF!</definedName>
    <definedName name="третий" localSheetId="8">#REF!</definedName>
    <definedName name="третий" localSheetId="9">#REF!</definedName>
    <definedName name="третий" localSheetId="10">#REF!</definedName>
    <definedName name="третий">#REF!</definedName>
    <definedName name="тт" localSheetId="6">#REF!</definedName>
    <definedName name="тт" localSheetId="7">#REF!</definedName>
    <definedName name="тт" localSheetId="8">#REF!</definedName>
    <definedName name="тт" localSheetId="9">#REF!</definedName>
    <definedName name="тт" localSheetId="10">#REF!</definedName>
    <definedName name="тт">#REF!</definedName>
    <definedName name="тэ" localSheetId="6">#REF!</definedName>
    <definedName name="тэ" localSheetId="7">#REF!</definedName>
    <definedName name="тэ" localSheetId="8">#REF!</definedName>
    <definedName name="тэ" localSheetId="9">#REF!</definedName>
    <definedName name="тэ" localSheetId="10">#REF!</definedName>
    <definedName name="тэ">#REF!</definedName>
    <definedName name="у" localSheetId="6">'5 анализ экон эффект 25'!у</definedName>
    <definedName name="у" localSheetId="7">'5 анализ экон эффект 26'!у</definedName>
    <definedName name="у" localSheetId="8">'5 анализ экон эффект 27'!у</definedName>
    <definedName name="у" localSheetId="9">'5 анализ экон эффект 28'!у</definedName>
    <definedName name="у" localSheetId="10">'5 анализ экон эффект 29'!у</definedName>
    <definedName name="у">[0]!у</definedName>
    <definedName name="УГОЛЬ">[43]Справочники!$A$19:$A$21</definedName>
    <definedName name="ук" localSheetId="6">'5 анализ экон эффект 25'!ук</definedName>
    <definedName name="ук" localSheetId="7">'5 анализ экон эффект 26'!ук</definedName>
    <definedName name="ук" localSheetId="8">'5 анализ экон эффект 27'!ук</definedName>
    <definedName name="ук" localSheetId="9">'5 анализ экон эффект 28'!ук</definedName>
    <definedName name="ук" localSheetId="10">'5 анализ экон эффект 29'!ук</definedName>
    <definedName name="ук">[0]!ук</definedName>
    <definedName name="укеееукеееееееееееееее" localSheetId="6" hidden="1">{#N/A,#N/A,TRUE,"Лист1";#N/A,#N/A,TRUE,"Лист2";#N/A,#N/A,TRUE,"Лист3"}</definedName>
    <definedName name="укеееукеееееееееееееее" localSheetId="7" hidden="1">{#N/A,#N/A,TRUE,"Лист1";#N/A,#N/A,TRUE,"Лист2";#N/A,#N/A,TRUE,"Лист3"}</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0"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localSheetId="7"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localSheetId="10" hidden="1">{#N/A,#N/A,TRUE,"Лист1";#N/A,#N/A,TRUE,"Лист2";#N/A,#N/A,TRUE,"Лист3"}</definedName>
    <definedName name="укеукеуеуе" hidden="1">{#N/A,#N/A,TRUE,"Лист1";#N/A,#N/A,TRUE,"Лист2";#N/A,#N/A,TRUE,"Лист3"}</definedName>
    <definedName name="УП" localSheetId="6">'5 анализ экон эффект 25'!УП</definedName>
    <definedName name="УП" localSheetId="7">'5 анализ экон эффект 26'!УП</definedName>
    <definedName name="УП" localSheetId="8">'5 анализ экон эффект 27'!УП</definedName>
    <definedName name="УП" localSheetId="9">'5 анализ экон эффект 28'!УП</definedName>
    <definedName name="УП" localSheetId="10">'5 анализ экон эффект 29'!УП</definedName>
    <definedName name="УП">[0]!УП</definedName>
    <definedName name="УСЛУГИ_6063" localSheetId="6">[28]Калькуляции!#REF!</definedName>
    <definedName name="УСЛУГИ_6063" localSheetId="7">[28]Калькуляции!#REF!</definedName>
    <definedName name="УСЛУГИ_6063" localSheetId="8">[28]Калькуляции!#REF!</definedName>
    <definedName name="УСЛУГИ_6063" localSheetId="9">[28]Калькуляции!#REF!</definedName>
    <definedName name="УСЛУГИ_6063" localSheetId="10">[28]Калькуляции!#REF!</definedName>
    <definedName name="УСЛУГИ_6063">[28]Калькуляции!#REF!</definedName>
    <definedName name="уфе" localSheetId="6">'5 анализ экон эффект 25'!уфе</definedName>
    <definedName name="уфе" localSheetId="7">'5 анализ экон эффект 26'!уфе</definedName>
    <definedName name="уфе" localSheetId="8">'5 анализ экон эффект 27'!уфе</definedName>
    <definedName name="уфе" localSheetId="9">'5 анализ экон эффект 28'!уфе</definedName>
    <definedName name="уфе" localSheetId="10">'5 анализ экон эффект 29'!уфе</definedName>
    <definedName name="уфе">[0]!уфе</definedName>
    <definedName name="уфэ" localSheetId="6">'5 анализ экон эффект 25'!уфэ</definedName>
    <definedName name="уфэ" localSheetId="7">'5 анализ экон эффект 26'!уфэ</definedName>
    <definedName name="уфэ" localSheetId="8">'5 анализ экон эффект 27'!уфэ</definedName>
    <definedName name="уфэ" localSheetId="9">'5 анализ экон эффект 28'!уфэ</definedName>
    <definedName name="уфэ" localSheetId="10">'5 анализ экон эффект 29'!уфэ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localSheetId="10"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6">#REF!</definedName>
    <definedName name="факт" localSheetId="7">#REF!</definedName>
    <definedName name="факт" localSheetId="8">#REF!</definedName>
    <definedName name="факт" localSheetId="9">#REF!</definedName>
    <definedName name="факт" localSheetId="10">#REF!</definedName>
    <definedName name="факт">#REF!</definedName>
    <definedName name="факт1" localSheetId="6">#REF!</definedName>
    <definedName name="факт1" localSheetId="7">#REF!</definedName>
    <definedName name="факт1" localSheetId="8">#REF!</definedName>
    <definedName name="факт1" localSheetId="9">#REF!</definedName>
    <definedName name="факт1" localSheetId="10">#REF!</definedName>
    <definedName name="факт1">#REF!</definedName>
    <definedName name="ФЕВ_РУБ" localSheetId="6">#REF!</definedName>
    <definedName name="ФЕВ_РУБ" localSheetId="7">#REF!</definedName>
    <definedName name="ФЕВ_РУБ" localSheetId="8">#REF!</definedName>
    <definedName name="ФЕВ_РУБ" localSheetId="9">#REF!</definedName>
    <definedName name="ФЕВ_РУБ" localSheetId="10">#REF!</definedName>
    <definedName name="ФЕВ_РУБ">#REF!</definedName>
    <definedName name="ФЕВ_ТОН" localSheetId="6">#REF!</definedName>
    <definedName name="ФЕВ_ТОН" localSheetId="7">#REF!</definedName>
    <definedName name="ФЕВ_ТОН" localSheetId="8">#REF!</definedName>
    <definedName name="ФЕВ_ТОН" localSheetId="9">#REF!</definedName>
    <definedName name="ФЕВ_ТОН" localSheetId="10">#REF!</definedName>
    <definedName name="ФЕВ_ТОН">#REF!</definedName>
    <definedName name="февраль" localSheetId="6">#REF!</definedName>
    <definedName name="февраль" localSheetId="7">#REF!</definedName>
    <definedName name="февраль" localSheetId="8">#REF!</definedName>
    <definedName name="февраль" localSheetId="9">#REF!</definedName>
    <definedName name="февраль" localSheetId="10">#REF!</definedName>
    <definedName name="февраль">#REF!</definedName>
    <definedName name="физ_тариф" localSheetId="6">#REF!</definedName>
    <definedName name="физ_тариф" localSheetId="7">#REF!</definedName>
    <definedName name="физ_тариф" localSheetId="8">#REF!</definedName>
    <definedName name="физ_тариф" localSheetId="9">#REF!</definedName>
    <definedName name="физ_тариф" localSheetId="10">#REF!</definedName>
    <definedName name="физ_тариф">#REF!</definedName>
    <definedName name="фин_">[55]коэфф!$B$2</definedName>
    <definedName name="ФЛ_К" localSheetId="6">#REF!</definedName>
    <definedName name="ФЛ_К" localSheetId="7">#REF!</definedName>
    <definedName name="ФЛ_К" localSheetId="8">#REF!</definedName>
    <definedName name="ФЛ_К" localSheetId="9">#REF!</definedName>
    <definedName name="ФЛ_К" localSheetId="10">#REF!</definedName>
    <definedName name="ФЛ_К">#REF!</definedName>
    <definedName name="ФЛОТ_ОКСА" localSheetId="6">[28]Калькуляции!#REF!</definedName>
    <definedName name="ФЛОТ_ОКСА" localSheetId="7">[28]Калькуляции!#REF!</definedName>
    <definedName name="ФЛОТ_ОКСА" localSheetId="8">[28]Калькуляции!#REF!</definedName>
    <definedName name="ФЛОТ_ОКСА" localSheetId="9">[28]Калькуляции!#REF!</definedName>
    <definedName name="ФЛОТ_ОКСА" localSheetId="10">[28]Калькуляции!#REF!</definedName>
    <definedName name="ФЛОТ_ОКСА">[28]Калькуляции!#REF!</definedName>
    <definedName name="форм" localSheetId="6">#REF!</definedName>
    <definedName name="форм" localSheetId="7">#REF!</definedName>
    <definedName name="форм" localSheetId="8">#REF!</definedName>
    <definedName name="форм" localSheetId="9">#REF!</definedName>
    <definedName name="форм" localSheetId="10">#REF!</definedName>
    <definedName name="форм">#REF!</definedName>
    <definedName name="Формат_ширина" localSheetId="6">'5 анализ экон эффект 25'!Формат_ширина</definedName>
    <definedName name="Формат_ширина" localSheetId="7">'5 анализ экон эффект 26'!Формат_ширина</definedName>
    <definedName name="Формат_ширина" localSheetId="8">'5 анализ экон эффект 27'!Формат_ширина</definedName>
    <definedName name="Формат_ширина" localSheetId="9">'5 анализ экон эффект 28'!Формат_ширина</definedName>
    <definedName name="Формат_ширина" localSheetId="10">'5 анализ экон эффект 29'!Формат_ширина</definedName>
    <definedName name="Формат_ширина">[0]!Формат_ширина</definedName>
    <definedName name="формулы" localSheetId="6">#REF!</definedName>
    <definedName name="формулы" localSheetId="7">#REF!</definedName>
    <definedName name="формулы" localSheetId="8">#REF!</definedName>
    <definedName name="формулы" localSheetId="9">#REF!</definedName>
    <definedName name="формулы" localSheetId="10">#REF!</definedName>
    <definedName name="формулы">#REF!</definedName>
    <definedName name="ФТ_К" localSheetId="6">#REF!</definedName>
    <definedName name="ФТ_К" localSheetId="7">#REF!</definedName>
    <definedName name="ФТ_К" localSheetId="8">#REF!</definedName>
    <definedName name="ФТ_К" localSheetId="9">#REF!</definedName>
    <definedName name="ФТ_К" localSheetId="10">#REF!</definedName>
    <definedName name="ФТ_К">#REF!</definedName>
    <definedName name="ффф" localSheetId="6">#REF!</definedName>
    <definedName name="ффф" localSheetId="7">#REF!</definedName>
    <definedName name="ффф" localSheetId="8">#REF!</definedName>
    <definedName name="ффф" localSheetId="9">#REF!</definedName>
    <definedName name="ффф" localSheetId="10">#REF!</definedName>
    <definedName name="ффф">#REF!</definedName>
    <definedName name="ФФФ1" localSheetId="6">#REF!</definedName>
    <definedName name="ФФФ1" localSheetId="7">#REF!</definedName>
    <definedName name="ФФФ1" localSheetId="8">#REF!</definedName>
    <definedName name="ФФФ1" localSheetId="9">#REF!</definedName>
    <definedName name="ФФФ1" localSheetId="10">#REF!</definedName>
    <definedName name="ФФФ1">#REF!</definedName>
    <definedName name="ФФФ2" localSheetId="6">#REF!</definedName>
    <definedName name="ФФФ2" localSheetId="7">#REF!</definedName>
    <definedName name="ФФФ2" localSheetId="8">#REF!</definedName>
    <definedName name="ФФФ2" localSheetId="9">#REF!</definedName>
    <definedName name="ФФФ2" localSheetId="10">#REF!</definedName>
    <definedName name="ФФФ2">#REF!</definedName>
    <definedName name="ФФФФ" localSheetId="6">#REF!</definedName>
    <definedName name="ФФФФ" localSheetId="7">#REF!</definedName>
    <definedName name="ФФФФ" localSheetId="8">#REF!</definedName>
    <definedName name="ФФФФ" localSheetId="9">#REF!</definedName>
    <definedName name="ФФФФ" localSheetId="10">#REF!</definedName>
    <definedName name="ФФФФ">#REF!</definedName>
    <definedName name="ФЫ" localSheetId="6">#REF!</definedName>
    <definedName name="ФЫ" localSheetId="7">#REF!</definedName>
    <definedName name="ФЫ" localSheetId="8">#REF!</definedName>
    <definedName name="ФЫ" localSheetId="9">#REF!</definedName>
    <definedName name="ФЫ" localSheetId="10">#REF!</definedName>
    <definedName name="ФЫ">#REF!</definedName>
    <definedName name="фыв" localSheetId="6">'5 анализ экон эффект 25'!фыв</definedName>
    <definedName name="фыв" localSheetId="7">'5 анализ экон эффект 26'!фыв</definedName>
    <definedName name="фыв" localSheetId="8">'5 анализ экон эффект 27'!фыв</definedName>
    <definedName name="фыв" localSheetId="9">'5 анализ экон эффект 28'!фыв</definedName>
    <definedName name="фыв" localSheetId="10">'5 анализ экон эффект 29'!фыв</definedName>
    <definedName name="фыв">[0]!фыв</definedName>
    <definedName name="х" localSheetId="6">'5 анализ экон эффект 25'!х</definedName>
    <definedName name="х" localSheetId="7">'5 анализ экон эффект 26'!х</definedName>
    <definedName name="х" localSheetId="8">'5 анализ экон эффект 27'!х</definedName>
    <definedName name="х" localSheetId="9">'5 анализ экон эффект 28'!х</definedName>
    <definedName name="х" localSheetId="10">'5 анализ экон эффект 29'!х</definedName>
    <definedName name="х">[0]!х</definedName>
    <definedName name="ХЛ_Н" localSheetId="6">#REF!</definedName>
    <definedName name="ХЛ_Н" localSheetId="7">#REF!</definedName>
    <definedName name="ХЛ_Н" localSheetId="8">#REF!</definedName>
    <definedName name="ХЛ_Н" localSheetId="9">#REF!</definedName>
    <definedName name="ХЛ_Н" localSheetId="10">#REF!</definedName>
    <definedName name="ХЛ_Н">#REF!</definedName>
    <definedName name="хоз.работы">'[30]цены цехов'!$D$31</definedName>
    <definedName name="ц" localSheetId="6">'5 анализ экон эффект 25'!ц</definedName>
    <definedName name="ц" localSheetId="7">'5 анализ экон эффект 26'!ц</definedName>
    <definedName name="ц" localSheetId="8">'5 анализ экон эффект 27'!ц</definedName>
    <definedName name="ц" localSheetId="9">'5 анализ экон эффект 28'!ц</definedName>
    <definedName name="ц" localSheetId="10">'5 анализ экон эффект 29'!ц</definedName>
    <definedName name="ц">[0]!ц</definedName>
    <definedName name="ЦЕННЗП_АВЧ" localSheetId="6">#REF!</definedName>
    <definedName name="ЦЕННЗП_АВЧ" localSheetId="7">#REF!</definedName>
    <definedName name="ЦЕННЗП_АВЧ" localSheetId="8">#REF!</definedName>
    <definedName name="ЦЕННЗП_АВЧ" localSheetId="9">#REF!</definedName>
    <definedName name="ЦЕННЗП_АВЧ" localSheetId="10">#REF!</definedName>
    <definedName name="ЦЕННЗП_АВЧ">#REF!</definedName>
    <definedName name="ЦЕННЗП_АТЧ" localSheetId="6">#REF!</definedName>
    <definedName name="ЦЕННЗП_АТЧ" localSheetId="7">#REF!</definedName>
    <definedName name="ЦЕННЗП_АТЧ" localSheetId="8">#REF!</definedName>
    <definedName name="ЦЕННЗП_АТЧ" localSheetId="9">#REF!</definedName>
    <definedName name="ЦЕННЗП_АТЧ" localSheetId="10">#REF!</definedName>
    <definedName name="ЦЕННЗП_АТЧ">#REF!</definedName>
    <definedName name="ЦЕХ_К" localSheetId="6">[28]Калькуляции!#REF!</definedName>
    <definedName name="ЦЕХ_К" localSheetId="7">[28]Калькуляции!#REF!</definedName>
    <definedName name="ЦЕХ_К" localSheetId="8">[28]Калькуляции!#REF!</definedName>
    <definedName name="ЦЕХ_К" localSheetId="9">[28]Калькуляции!#REF!</definedName>
    <definedName name="ЦЕХ_К" localSheetId="10">[28]Калькуляции!#REF!</definedName>
    <definedName name="ЦЕХ_К">[28]Калькуляции!#REF!</definedName>
    <definedName name="ЦЕХОВЫЕ" localSheetId="6">#REF!</definedName>
    <definedName name="ЦЕХОВЫЕ" localSheetId="7">#REF!</definedName>
    <definedName name="ЦЕХОВЫЕ" localSheetId="8">#REF!</definedName>
    <definedName name="ЦЕХОВЫЕ" localSheetId="9">#REF!</definedName>
    <definedName name="ЦЕХОВЫЕ" localSheetId="10">#REF!</definedName>
    <definedName name="ЦЕХОВЫЕ">#REF!</definedName>
    <definedName name="ЦЕХР" localSheetId="6">#REF!</definedName>
    <definedName name="ЦЕХР" localSheetId="7">#REF!</definedName>
    <definedName name="ЦЕХР" localSheetId="8">#REF!</definedName>
    <definedName name="ЦЕХР" localSheetId="9">#REF!</definedName>
    <definedName name="ЦЕХР" localSheetId="10">#REF!</definedName>
    <definedName name="ЦЕХР">#REF!</definedName>
    <definedName name="ЦЕХРИТ" localSheetId="6">#REF!</definedName>
    <definedName name="ЦЕХРИТ" localSheetId="7">#REF!</definedName>
    <definedName name="ЦЕХРИТ" localSheetId="8">#REF!</definedName>
    <definedName name="ЦЕХРИТ" localSheetId="9">#REF!</definedName>
    <definedName name="ЦЕХРИТ" localSheetId="10">#REF!</definedName>
    <definedName name="ЦЕХРИТ">#REF!</definedName>
    <definedName name="ЦЕХС" localSheetId="6">#REF!</definedName>
    <definedName name="ЦЕХС" localSheetId="7">#REF!</definedName>
    <definedName name="ЦЕХС" localSheetId="8">#REF!</definedName>
    <definedName name="ЦЕХС" localSheetId="9">#REF!</definedName>
    <definedName name="ЦЕХС" localSheetId="10">#REF!</definedName>
    <definedName name="ЦЕХС">#REF!</definedName>
    <definedName name="ЦЕХСЕБ_ВСЕГО" localSheetId="6">[28]Калькуляции!$1400:$1400</definedName>
    <definedName name="ЦЕХСЕБ_ВСЕГО" localSheetId="7">[28]Калькуляции!$1400:$1400</definedName>
    <definedName name="ЦЕХСЕБ_ВСЕГО" localSheetId="8">[28]Калькуляции!$1400:$1400</definedName>
    <definedName name="ЦЕХСЕБ_ВСЕГО" localSheetId="9">[28]Калькуляции!$1400:$1400</definedName>
    <definedName name="ЦЕХСЕБ_ВСЕГО" localSheetId="10">[28]Калькуляции!$1400:$1400</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 localSheetId="7">[28]Калькуляции!#REF!</definedName>
    <definedName name="ЦС_В" localSheetId="8">[28]Калькуляции!#REF!</definedName>
    <definedName name="ЦС_В" localSheetId="9">[28]Калькуляции!#REF!</definedName>
    <definedName name="ЦС_В" localSheetId="10">[28]Калькуляции!#REF!</definedName>
    <definedName name="ЦС_В">[28]Калькуляции!#REF!</definedName>
    <definedName name="ЦС_ДП" localSheetId="6">[28]Калькуляции!#REF!</definedName>
    <definedName name="ЦС_ДП" localSheetId="7">[28]Калькуляции!#REF!</definedName>
    <definedName name="ЦС_ДП" localSheetId="8">[28]Калькуляции!#REF!</definedName>
    <definedName name="ЦС_ДП" localSheetId="9">[28]Калькуляции!#REF!</definedName>
    <definedName name="ЦС_ДП" localSheetId="10">[28]Калькуляции!#REF!</definedName>
    <definedName name="ЦС_ДП">[28]Калькуляции!#REF!</definedName>
    <definedName name="ЦС_Т" localSheetId="6">[28]Калькуляции!#REF!</definedName>
    <definedName name="ЦС_Т" localSheetId="7">[28]Калькуляции!#REF!</definedName>
    <definedName name="ЦС_Т" localSheetId="8">[28]Калькуляции!#REF!</definedName>
    <definedName name="ЦС_Т" localSheetId="9">[28]Калькуляции!#REF!</definedName>
    <definedName name="ЦС_Т" localSheetId="10">[28]Калькуляции!#REF!</definedName>
    <definedName name="ЦС_Т">[28]Калькуляции!#REF!</definedName>
    <definedName name="ЦС_Т_А" localSheetId="6">[28]Калькуляции!#REF!</definedName>
    <definedName name="ЦС_Т_А" localSheetId="7">[28]Калькуляции!#REF!</definedName>
    <definedName name="ЦС_Т_А" localSheetId="8">[28]Калькуляции!#REF!</definedName>
    <definedName name="ЦС_Т_А" localSheetId="9">[28]Калькуляции!#REF!</definedName>
    <definedName name="ЦС_Т_А" localSheetId="10">[28]Калькуляции!#REF!</definedName>
    <definedName name="ЦС_Т_А">[28]Калькуляции!#REF!</definedName>
    <definedName name="ЦС_Т_П" localSheetId="6">[28]Калькуляции!#REF!</definedName>
    <definedName name="ЦС_Т_П" localSheetId="7">[28]Калькуляции!#REF!</definedName>
    <definedName name="ЦС_Т_П" localSheetId="8">[28]Калькуляции!#REF!</definedName>
    <definedName name="ЦС_Т_П" localSheetId="9">[28]Калькуляции!#REF!</definedName>
    <definedName name="ЦС_Т_П" localSheetId="10">[28]Калькуляции!#REF!</definedName>
    <definedName name="ЦС_Т_П">[28]Калькуляции!#REF!</definedName>
    <definedName name="ЦС_Т_ПК" localSheetId="6">[28]Калькуляции!#REF!</definedName>
    <definedName name="ЦС_Т_ПК" localSheetId="7">[28]Калькуляции!#REF!</definedName>
    <definedName name="ЦС_Т_ПК" localSheetId="8">[28]Калькуляции!#REF!</definedName>
    <definedName name="ЦС_Т_ПК" localSheetId="9">[28]Калькуляции!#REF!</definedName>
    <definedName name="ЦС_Т_ПК" localSheetId="10">[28]Калькуляции!#REF!</definedName>
    <definedName name="ЦС_Т_ПК">[28]Калькуляции!#REF!</definedName>
    <definedName name="ЦС_Э" localSheetId="6">[28]Калькуляции!#REF!</definedName>
    <definedName name="ЦС_Э" localSheetId="7">[28]Калькуляции!#REF!</definedName>
    <definedName name="ЦС_Э" localSheetId="8">[28]Калькуляции!#REF!</definedName>
    <definedName name="ЦС_Э" localSheetId="9">[28]Калькуляции!#REF!</definedName>
    <definedName name="ЦС_Э" localSheetId="10">[28]Калькуляции!#REF!</definedName>
    <definedName name="ЦС_Э">[28]Калькуляции!#REF!</definedName>
    <definedName name="цу" localSheetId="6">'5 анализ экон эффект 25'!цу</definedName>
    <definedName name="цу" localSheetId="7">'5 анализ экон эффект 26'!цу</definedName>
    <definedName name="цу" localSheetId="8">'5 анализ экон эффект 27'!цу</definedName>
    <definedName name="цу" localSheetId="9">'5 анализ экон эффект 28'!цу</definedName>
    <definedName name="цу" localSheetId="10">'5 анализ экон эффект 29'!цу</definedName>
    <definedName name="цу">[0]!цу</definedName>
    <definedName name="ч" localSheetId="6">'5 анализ экон эффект 25'!ч</definedName>
    <definedName name="ч" localSheetId="7">'5 анализ экон эффект 26'!ч</definedName>
    <definedName name="ч" localSheetId="8">'5 анализ экон эффект 27'!ч</definedName>
    <definedName name="ч" localSheetId="9">'5 анализ экон эффект 28'!ч</definedName>
    <definedName name="ч" localSheetId="10">'5 анализ экон эффект 29'!ч</definedName>
    <definedName name="ч">[0]!ч</definedName>
    <definedName name="четвертый" localSheetId="6">#REF!</definedName>
    <definedName name="четвертый" localSheetId="7">#REF!</definedName>
    <definedName name="четвертый" localSheetId="8">#REF!</definedName>
    <definedName name="четвертый" localSheetId="9">#REF!</definedName>
    <definedName name="четвертый" localSheetId="10">#REF!</definedName>
    <definedName name="четвертый">#REF!</definedName>
    <definedName name="ш" localSheetId="6">'5 анализ экон эффект 25'!ш</definedName>
    <definedName name="ш" localSheetId="7">'5 анализ экон эффект 26'!ш</definedName>
    <definedName name="ш" localSheetId="8">'5 анализ экон эффект 27'!ш</definedName>
    <definedName name="ш" localSheetId="9">'5 анализ экон эффект 28'!ш</definedName>
    <definedName name="ш" localSheetId="10">'5 анализ экон эффект 29'!ш</definedName>
    <definedName name="ш">[0]!ш</definedName>
    <definedName name="ШифрыИмя">[56]Позиция!$B$4:$E$322</definedName>
    <definedName name="шихт_ВАЦ">'[30]цены цехов'!$D$44</definedName>
    <definedName name="шихт_ЛАЦ">'[30]цены цехов'!$D$47</definedName>
    <definedName name="ШТАНГИ" localSheetId="6">#REF!</definedName>
    <definedName name="ШТАНГИ" localSheetId="7">#REF!</definedName>
    <definedName name="ШТАНГИ" localSheetId="8">#REF!</definedName>
    <definedName name="ШТАНГИ" localSheetId="9">#REF!</definedName>
    <definedName name="ШТАНГИ" localSheetId="10">#REF!</definedName>
    <definedName name="ШТАНГИ">#REF!</definedName>
    <definedName name="щ" localSheetId="6">'5 анализ экон эффект 25'!щ</definedName>
    <definedName name="щ" localSheetId="7">'5 анализ экон эффект 26'!щ</definedName>
    <definedName name="щ" localSheetId="8">'5 анализ экон эффект 27'!щ</definedName>
    <definedName name="щ" localSheetId="9">'5 анализ экон эффект 28'!щ</definedName>
    <definedName name="щ" localSheetId="10">'5 анализ экон эффект 29'!щ</definedName>
    <definedName name="щ">[0]!щ</definedName>
    <definedName name="ъ" localSheetId="6">#REF!</definedName>
    <definedName name="ъ" localSheetId="7">#REF!</definedName>
    <definedName name="ъ" localSheetId="8">#REF!</definedName>
    <definedName name="ъ" localSheetId="9">#REF!</definedName>
    <definedName name="ъ" localSheetId="10">#REF!</definedName>
    <definedName name="ъ">#REF!</definedName>
    <definedName name="ы" localSheetId="6">'5 анализ экон эффект 25'!ы</definedName>
    <definedName name="ы" localSheetId="7">'5 анализ экон эффект 26'!ы</definedName>
    <definedName name="ы" localSheetId="8">'5 анализ экон эффект 27'!ы</definedName>
    <definedName name="ы" localSheetId="9">'5 анализ экон эффект 28'!ы</definedName>
    <definedName name="ы" localSheetId="10">'5 анализ экон эффект 29'!ы</definedName>
    <definedName name="ы">[0]!ы</definedName>
    <definedName name="ыв" localSheetId="6">'5 анализ экон эффект 25'!ыв</definedName>
    <definedName name="ыв" localSheetId="7">'5 анализ экон эффект 26'!ыв</definedName>
    <definedName name="ыв" localSheetId="8">'5 анализ экон эффект 27'!ыв</definedName>
    <definedName name="ыв" localSheetId="9">'5 анализ экон эффект 28'!ыв</definedName>
    <definedName name="ыв" localSheetId="10">'5 анализ экон эффект 29'!ыв</definedName>
    <definedName name="ыв">[0]!ыв</definedName>
    <definedName name="ыуаы" localSheetId="6" hidden="1">{#N/A,#N/A,TRUE,"Лист1";#N/A,#N/A,TRUE,"Лист2";#N/A,#N/A,TRUE,"Лист3"}</definedName>
    <definedName name="ыуаы" localSheetId="7" hidden="1">{#N/A,#N/A,TRUE,"Лист1";#N/A,#N/A,TRUE,"Лист2";#N/A,#N/A,TRUE,"Лист3"}</definedName>
    <definedName name="ыуаы" localSheetId="8" hidden="1">{#N/A,#N/A,TRUE,"Лист1";#N/A,#N/A,TRUE,"Лист2";#N/A,#N/A,TRUE,"Лист3"}</definedName>
    <definedName name="ыуаы" localSheetId="9" hidden="1">{#N/A,#N/A,TRUE,"Лист1";#N/A,#N/A,TRUE,"Лист2";#N/A,#N/A,TRUE,"Лист3"}</definedName>
    <definedName name="ыуаы" localSheetId="10" hidden="1">{#N/A,#N/A,TRUE,"Лист1";#N/A,#N/A,TRUE,"Лист2";#N/A,#N/A,TRUE,"Лист3"}</definedName>
    <definedName name="ыуаы" hidden="1">{#N/A,#N/A,TRUE,"Лист1";#N/A,#N/A,TRUE,"Лист2";#N/A,#N/A,TRUE,"Лист3"}</definedName>
    <definedName name="ыыыы" localSheetId="6">'5 анализ экон эффект 25'!ыыыы</definedName>
    <definedName name="ыыыы" localSheetId="7">'5 анализ экон эффект 26'!ыыыы</definedName>
    <definedName name="ыыыы" localSheetId="8">'5 анализ экон эффект 27'!ыыыы</definedName>
    <definedName name="ыыыы" localSheetId="9">'5 анализ экон эффект 28'!ыыыы</definedName>
    <definedName name="ыыыы" localSheetId="10">'5 анализ экон эффект 29'!ыыыы</definedName>
    <definedName name="ыыыы">[0]!ыыыы</definedName>
    <definedName name="ыыыыы" localSheetId="6">'5 анализ экон эффект 25'!ыыыыы</definedName>
    <definedName name="ыыыыы" localSheetId="7">'5 анализ экон эффект 26'!ыыыыы</definedName>
    <definedName name="ыыыыы" localSheetId="8">'5 анализ экон эффект 27'!ыыыыы</definedName>
    <definedName name="ыыыыы" localSheetId="9">'5 анализ экон эффект 28'!ыыыыы</definedName>
    <definedName name="ыыыыы" localSheetId="10">'5 анализ экон эффект 29'!ыыыыы</definedName>
    <definedName name="ыыыыы">[0]!ыыыыы</definedName>
    <definedName name="ыыыыыы" localSheetId="6">'5 анализ экон эффект 25'!ыыыыыы</definedName>
    <definedName name="ыыыыыы" localSheetId="7">'5 анализ экон эффект 26'!ыыыыыы</definedName>
    <definedName name="ыыыыыы" localSheetId="8">'5 анализ экон эффект 27'!ыыыыыы</definedName>
    <definedName name="ыыыыыы" localSheetId="9">'5 анализ экон эффект 28'!ыыыыыы</definedName>
    <definedName name="ыыыыыы" localSheetId="10">'5 анализ экон эффект 29'!ыыыыыы</definedName>
    <definedName name="ыыыыыы">[0]!ыыыыыы</definedName>
    <definedName name="ыыыыыыыыыыыыыыы" localSheetId="6">'5 анализ экон эффект 25'!ыыыыыыыыыыыыыыы</definedName>
    <definedName name="ыыыыыыыыыыыыыыы" localSheetId="7">'5 анализ экон эффект 26'!ыыыыыыыыыыыыыыы</definedName>
    <definedName name="ыыыыыыыыыыыыыыы" localSheetId="8">'5 анализ экон эффект 27'!ыыыыыыыыыыыыыыы</definedName>
    <definedName name="ыыыыыыыыыыыыыыы" localSheetId="9">'5 анализ экон эффект 28'!ыыыыыыыыыыыыыыы</definedName>
    <definedName name="ыыыыыыыыыыыыыыы" localSheetId="10">'5 анализ экон эффект 29'!ыыыыыыыыыыыыыыы</definedName>
    <definedName name="ыыыыыыыыыыыыыыы">[0]!ыыыыыыыыыыыыыыы</definedName>
    <definedName name="ь" localSheetId="6">'5 анализ экон эффект 25'!ь</definedName>
    <definedName name="ь" localSheetId="7">'5 анализ экон эффект 26'!ь</definedName>
    <definedName name="ь" localSheetId="8">'5 анализ экон эффект 27'!ь</definedName>
    <definedName name="ь" localSheetId="9">'5 анализ экон эффект 28'!ь</definedName>
    <definedName name="ь" localSheetId="10">'5 анализ экон эффект 29'!ь</definedName>
    <definedName name="ь">[0]!ь</definedName>
    <definedName name="ьь" localSheetId="6">#REF!</definedName>
    <definedName name="ьь" localSheetId="7">#REF!</definedName>
    <definedName name="ьь" localSheetId="8">#REF!</definedName>
    <definedName name="ьь" localSheetId="9">#REF!</definedName>
    <definedName name="ьь" localSheetId="10">#REF!</definedName>
    <definedName name="ьь">#REF!</definedName>
    <definedName name="ььььь" localSheetId="6">'5 анализ экон эффект 25'!ььььь</definedName>
    <definedName name="ььььь" localSheetId="7">'5 анализ экон эффект 26'!ььььь</definedName>
    <definedName name="ььььь" localSheetId="8">'5 анализ экон эффект 27'!ььььь</definedName>
    <definedName name="ььььь" localSheetId="9">'5 анализ экон эффект 28'!ььььь</definedName>
    <definedName name="ььььь" localSheetId="10">'5 анализ экон эффект 29'!ььььь</definedName>
    <definedName name="ььььь">[0]!ььььь</definedName>
    <definedName name="э" localSheetId="6">'5 анализ экон эффект 25'!э</definedName>
    <definedName name="э" localSheetId="7">'5 анализ экон эффект 26'!э</definedName>
    <definedName name="э" localSheetId="8">'5 анализ экон эффект 27'!э</definedName>
    <definedName name="э" localSheetId="9">'5 анализ экон эффект 28'!э</definedName>
    <definedName name="э" localSheetId="10">'5 анализ экон эффект 29'!э</definedName>
    <definedName name="э">[0]!э</definedName>
    <definedName name="эл.энергия">'[30]цены цехов'!$D$13</definedName>
    <definedName name="электро_проц_ф" localSheetId="6">#REF!</definedName>
    <definedName name="электро_проц_ф" localSheetId="7">#REF!</definedName>
    <definedName name="электро_проц_ф" localSheetId="8">#REF!</definedName>
    <definedName name="электро_проц_ф" localSheetId="9">#REF!</definedName>
    <definedName name="электро_проц_ф" localSheetId="10">#REF!</definedName>
    <definedName name="электро_проц_ф">#REF!</definedName>
    <definedName name="электро_процент" localSheetId="6">#REF!</definedName>
    <definedName name="электро_процент" localSheetId="7">#REF!</definedName>
    <definedName name="электро_процент" localSheetId="8">#REF!</definedName>
    <definedName name="электро_процент" localSheetId="9">#REF!</definedName>
    <definedName name="электро_процент" localSheetId="10">#REF!</definedName>
    <definedName name="электро_процент">#REF!</definedName>
    <definedName name="ЭН" localSheetId="6">#REF!</definedName>
    <definedName name="ЭН" localSheetId="7">#REF!</definedName>
    <definedName name="ЭН" localSheetId="8">#REF!</definedName>
    <definedName name="ЭН" localSheetId="9">#REF!</definedName>
    <definedName name="ЭН" localSheetId="10">#REF!</definedName>
    <definedName name="ЭН">#REF!</definedName>
    <definedName name="ЭРЦ">'[30]цены цехов'!$D$15</definedName>
    <definedName name="Эталон2">[29]Дебиторка!$J$48</definedName>
    <definedName name="ЭЭ" localSheetId="6">#REF!</definedName>
    <definedName name="ЭЭ" localSheetId="7">#REF!</definedName>
    <definedName name="ЭЭ" localSheetId="8">#REF!</definedName>
    <definedName name="ЭЭ" localSheetId="9">#REF!</definedName>
    <definedName name="ЭЭ" localSheetId="10">#REF!</definedName>
    <definedName name="ЭЭ">#REF!</definedName>
    <definedName name="ЭЭ_" localSheetId="6">#REF!</definedName>
    <definedName name="ЭЭ_" localSheetId="7">#REF!</definedName>
    <definedName name="ЭЭ_" localSheetId="8">#REF!</definedName>
    <definedName name="ЭЭ_" localSheetId="9">#REF!</definedName>
    <definedName name="ЭЭ_" localSheetId="10">#REF!</definedName>
    <definedName name="ЭЭ_">#REF!</definedName>
    <definedName name="ЭЭ_ДП" localSheetId="6">[28]Калькуляции!#REF!</definedName>
    <definedName name="ЭЭ_ДП" localSheetId="7">[28]Калькуляции!#REF!</definedName>
    <definedName name="ЭЭ_ДП" localSheetId="8">[28]Калькуляции!#REF!</definedName>
    <definedName name="ЭЭ_ДП" localSheetId="9">[28]Калькуляции!#REF!</definedName>
    <definedName name="ЭЭ_ДП" localSheetId="10">[28]Калькуляции!#REF!</definedName>
    <definedName name="ЭЭ_ДП">[28]Калькуляции!#REF!</definedName>
    <definedName name="ЭЭ_ЗФА" localSheetId="6">#REF!</definedName>
    <definedName name="ЭЭ_ЗФА" localSheetId="7">#REF!</definedName>
    <definedName name="ЭЭ_ЗФА" localSheetId="8">#REF!</definedName>
    <definedName name="ЭЭ_ЗФА" localSheetId="9">#REF!</definedName>
    <definedName name="ЭЭ_ЗФА" localSheetId="10">#REF!</definedName>
    <definedName name="ЭЭ_ЗФА">#REF!</definedName>
    <definedName name="ЭЭ_Т" localSheetId="6">#REF!</definedName>
    <definedName name="ЭЭ_Т" localSheetId="7">#REF!</definedName>
    <definedName name="ЭЭ_Т" localSheetId="8">#REF!</definedName>
    <definedName name="ЭЭ_Т" localSheetId="9">#REF!</definedName>
    <definedName name="ЭЭ_Т" localSheetId="10">#REF!</definedName>
    <definedName name="ЭЭ_Т">#REF!</definedName>
    <definedName name="ЭЭ_ТОЛ" localSheetId="6">[28]Калькуляции!#REF!</definedName>
    <definedName name="ЭЭ_ТОЛ" localSheetId="7">[28]Калькуляции!#REF!</definedName>
    <definedName name="ЭЭ_ТОЛ" localSheetId="8">[28]Калькуляции!#REF!</definedName>
    <definedName name="ЭЭ_ТОЛ" localSheetId="9">[28]Калькуляции!#REF!</definedName>
    <definedName name="ЭЭ_ТОЛ" localSheetId="10">[28]Калькуляции!#REF!</definedName>
    <definedName name="ЭЭ_ТОЛ">[28]Калькуляции!#REF!</definedName>
    <definedName name="эээээээээээээээээээээ" localSheetId="6">'5 анализ экон эффект 25'!эээээээээээээээээээээ</definedName>
    <definedName name="эээээээээээээээээээээ" localSheetId="7">'5 анализ экон эффект 26'!эээээээээээээээээээээ</definedName>
    <definedName name="эээээээээээээээээээээ" localSheetId="8">'5 анализ экон эффект 27'!эээээээээээээээээээээ</definedName>
    <definedName name="эээээээээээээээээээээ" localSheetId="9">'5 анализ экон эффект 28'!эээээээээээээээээээээ</definedName>
    <definedName name="эээээээээээээээээээээ" localSheetId="10">'5 анализ экон эффект 29'!эээээээээээээээээээээ</definedName>
    <definedName name="эээээээээээээээээээээ">[0]!эээээээээээээээээээээ</definedName>
    <definedName name="ю" localSheetId="6">'5 анализ экон эффект 25'!ю</definedName>
    <definedName name="ю" localSheetId="7">'5 анализ экон эффект 26'!ю</definedName>
    <definedName name="ю" localSheetId="8">'5 анализ экон эффект 27'!ю</definedName>
    <definedName name="ю" localSheetId="9">'5 анализ экон эффект 28'!ю</definedName>
    <definedName name="ю" localSheetId="10">'5 анализ экон эффект 29'!ю</definedName>
    <definedName name="ю">[0]!ю</definedName>
    <definedName name="юр_тариф" localSheetId="6">#REF!</definedName>
    <definedName name="юр_тариф" localSheetId="7">#REF!</definedName>
    <definedName name="юр_тариф" localSheetId="8">#REF!</definedName>
    <definedName name="юр_тариф" localSheetId="9">#REF!</definedName>
    <definedName name="юр_тариф" localSheetId="10">#REF!</definedName>
    <definedName name="юр_тариф">#REF!</definedName>
    <definedName name="я" localSheetId="6">'5 анализ экон эффект 25'!я</definedName>
    <definedName name="я" localSheetId="7">'5 анализ экон эффект 26'!я</definedName>
    <definedName name="я" localSheetId="8">'5 анализ экон эффект 27'!я</definedName>
    <definedName name="я" localSheetId="9">'5 анализ экон эффект 28'!я</definedName>
    <definedName name="я" localSheetId="10">'5 анализ экон эффект 29'!я</definedName>
    <definedName name="я">[0]!я</definedName>
    <definedName name="ЯНВ_РУБ" localSheetId="6">#REF!</definedName>
    <definedName name="ЯНВ_РУБ" localSheetId="7">#REF!</definedName>
    <definedName name="ЯНВ_РУБ" localSheetId="8">#REF!</definedName>
    <definedName name="ЯНВ_РУБ" localSheetId="9">#REF!</definedName>
    <definedName name="ЯНВ_РУБ" localSheetId="10">#REF!</definedName>
    <definedName name="ЯНВ_РУБ">#REF!</definedName>
    <definedName name="ЯНВ_ТОН" localSheetId="6">#REF!</definedName>
    <definedName name="ЯНВ_ТОН" localSheetId="7">#REF!</definedName>
    <definedName name="ЯНВ_ТОН" localSheetId="8">#REF!</definedName>
    <definedName name="ЯНВ_ТОН" localSheetId="9">#REF!</definedName>
    <definedName name="ЯНВ_ТОН" localSheetId="10">#REF!</definedName>
    <definedName name="ЯНВ_ТОН">#REF!</definedName>
    <definedName name="Ярпиво2">[29]Дебиторка!$J$49</definedName>
    <definedName name="яячячыя" localSheetId="6">'5 анализ экон эффект 25'!яячячыя</definedName>
    <definedName name="яячячыя" localSheetId="7">'5 анализ экон эффект 26'!яячячыя</definedName>
    <definedName name="яячячыя" localSheetId="8">'5 анализ экон эффект 27'!яячячыя</definedName>
    <definedName name="яячячыя" localSheetId="9">'5 анализ экон эффект 28'!яячячыя</definedName>
    <definedName name="яячячыя" localSheetId="10">'5 анализ экон эффект 29'!яячячыя</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30" l="1"/>
  <c r="A14" i="30"/>
  <c r="D151" i="30"/>
  <c r="E151" i="30" s="1"/>
  <c r="F151" i="30" s="1"/>
  <c r="G151" i="30" s="1"/>
  <c r="H151" i="30" s="1"/>
  <c r="I151" i="30" s="1"/>
  <c r="J151" i="30" s="1"/>
  <c r="K151" i="30" s="1"/>
  <c r="L151" i="30" s="1"/>
  <c r="M151" i="30" s="1"/>
  <c r="N151" i="30" s="1"/>
  <c r="O151" i="30" s="1"/>
  <c r="P151" i="30" s="1"/>
  <c r="Q151" i="30" s="1"/>
  <c r="R151" i="30" s="1"/>
  <c r="S151" i="30" s="1"/>
  <c r="T151" i="30" s="1"/>
  <c r="U151" i="30" s="1"/>
  <c r="A139" i="30"/>
  <c r="F125" i="30"/>
  <c r="G124" i="30"/>
  <c r="F124" i="30"/>
  <c r="D123" i="30"/>
  <c r="C123" i="30"/>
  <c r="B123" i="30"/>
  <c r="C66" i="30" s="1"/>
  <c r="C75" i="30" s="1"/>
  <c r="I121" i="30"/>
  <c r="J121" i="30" s="1"/>
  <c r="K121" i="30" s="1"/>
  <c r="L121" i="30" s="1"/>
  <c r="M121" i="30" s="1"/>
  <c r="N121" i="30" s="1"/>
  <c r="O121" i="30" s="1"/>
  <c r="P121" i="30" s="1"/>
  <c r="E121" i="30"/>
  <c r="F121" i="30" s="1"/>
  <c r="G121" i="30" s="1"/>
  <c r="H121" i="30" s="1"/>
  <c r="C121" i="30"/>
  <c r="D121" i="30" s="1"/>
  <c r="U113" i="30"/>
  <c r="T113" i="30"/>
  <c r="S113" i="30"/>
  <c r="R113" i="30"/>
  <c r="Q113" i="30"/>
  <c r="B113" i="30"/>
  <c r="U108" i="30"/>
  <c r="T108" i="30"/>
  <c r="S108" i="30"/>
  <c r="R108" i="30"/>
  <c r="Q108" i="30"/>
  <c r="B104" i="30"/>
  <c r="E100" i="30"/>
  <c r="D100" i="30"/>
  <c r="E97" i="30"/>
  <c r="C82" i="30"/>
  <c r="B81" i="30"/>
  <c r="A81" i="30"/>
  <c r="C80" i="30"/>
  <c r="B80" i="30"/>
  <c r="A80" i="30"/>
  <c r="B79" i="30"/>
  <c r="A79" i="30"/>
  <c r="B78" i="30"/>
  <c r="A78" i="30"/>
  <c r="B77" i="30"/>
  <c r="A77" i="30"/>
  <c r="B75" i="30"/>
  <c r="B108" i="30" s="1"/>
  <c r="C74" i="30"/>
  <c r="B74" i="30"/>
  <c r="B102" i="30" s="1"/>
  <c r="B68" i="30"/>
  <c r="C65" i="30"/>
  <c r="C83" i="30" s="1"/>
  <c r="D63" i="30"/>
  <c r="C63" i="30"/>
  <c r="B62" i="30"/>
  <c r="B61" i="30"/>
  <c r="A51" i="30"/>
  <c r="A50" i="30"/>
  <c r="A49" i="30"/>
  <c r="B44" i="30"/>
  <c r="B20" i="30"/>
  <c r="B18" i="30" s="1"/>
  <c r="A13" i="30"/>
  <c r="A4" i="29"/>
  <c r="A14" i="29"/>
  <c r="D151" i="29"/>
  <c r="E151" i="29" s="1"/>
  <c r="F151" i="29" s="1"/>
  <c r="G151" i="29" s="1"/>
  <c r="H151" i="29" s="1"/>
  <c r="I151" i="29" s="1"/>
  <c r="J151" i="29" s="1"/>
  <c r="K151" i="29" s="1"/>
  <c r="L151" i="29" s="1"/>
  <c r="M151" i="29" s="1"/>
  <c r="N151" i="29" s="1"/>
  <c r="O151" i="29" s="1"/>
  <c r="P151" i="29" s="1"/>
  <c r="Q151" i="29" s="1"/>
  <c r="R151" i="29" s="1"/>
  <c r="S151" i="29" s="1"/>
  <c r="T151" i="29" s="1"/>
  <c r="U151" i="29" s="1"/>
  <c r="A139" i="29"/>
  <c r="F125" i="29"/>
  <c r="G124" i="29"/>
  <c r="F124" i="29"/>
  <c r="D123" i="29"/>
  <c r="C123" i="29"/>
  <c r="B123" i="29"/>
  <c r="C66" i="29" s="1"/>
  <c r="C75" i="29" s="1"/>
  <c r="I121" i="29"/>
  <c r="J121" i="29" s="1"/>
  <c r="K121" i="29" s="1"/>
  <c r="L121" i="29" s="1"/>
  <c r="M121" i="29" s="1"/>
  <c r="N121" i="29" s="1"/>
  <c r="O121" i="29" s="1"/>
  <c r="P121" i="29" s="1"/>
  <c r="E121" i="29"/>
  <c r="F121" i="29" s="1"/>
  <c r="G121" i="29" s="1"/>
  <c r="H121" i="29" s="1"/>
  <c r="C121" i="29"/>
  <c r="D121" i="29" s="1"/>
  <c r="U113" i="29"/>
  <c r="T113" i="29"/>
  <c r="S113" i="29"/>
  <c r="R113" i="29"/>
  <c r="Q113" i="29"/>
  <c r="B113" i="29"/>
  <c r="U108" i="29"/>
  <c r="T108" i="29"/>
  <c r="S108" i="29"/>
  <c r="R108" i="29"/>
  <c r="Q108" i="29"/>
  <c r="B104" i="29"/>
  <c r="E100" i="29"/>
  <c r="D100" i="29"/>
  <c r="E97" i="29"/>
  <c r="C82" i="29"/>
  <c r="B81" i="29"/>
  <c r="A81" i="29"/>
  <c r="C80" i="29"/>
  <c r="B80" i="29"/>
  <c r="A80" i="29"/>
  <c r="B79" i="29"/>
  <c r="A79" i="29"/>
  <c r="B78" i="29"/>
  <c r="A78" i="29"/>
  <c r="B77" i="29"/>
  <c r="A77" i="29"/>
  <c r="B75" i="29"/>
  <c r="B108" i="29" s="1"/>
  <c r="C74" i="29"/>
  <c r="B74" i="29"/>
  <c r="B102" i="29" s="1"/>
  <c r="B68" i="29"/>
  <c r="C65" i="29"/>
  <c r="C83" i="29" s="1"/>
  <c r="D63" i="29"/>
  <c r="C63" i="29"/>
  <c r="B62" i="29"/>
  <c r="B61" i="29"/>
  <c r="A51" i="29"/>
  <c r="A50" i="29"/>
  <c r="A49" i="29"/>
  <c r="B44" i="29"/>
  <c r="B20" i="29"/>
  <c r="B18" i="29" s="1"/>
  <c r="A13" i="29"/>
  <c r="A4" i="28"/>
  <c r="A14" i="28"/>
  <c r="D151" i="28"/>
  <c r="E151" i="28" s="1"/>
  <c r="F151" i="28" s="1"/>
  <c r="G151" i="28" s="1"/>
  <c r="H151" i="28" s="1"/>
  <c r="I151" i="28" s="1"/>
  <c r="J151" i="28" s="1"/>
  <c r="K151" i="28" s="1"/>
  <c r="L151" i="28" s="1"/>
  <c r="M151" i="28" s="1"/>
  <c r="N151" i="28" s="1"/>
  <c r="O151" i="28" s="1"/>
  <c r="P151" i="28" s="1"/>
  <c r="Q151" i="28" s="1"/>
  <c r="R151" i="28" s="1"/>
  <c r="S151" i="28" s="1"/>
  <c r="T151" i="28" s="1"/>
  <c r="U151" i="28" s="1"/>
  <c r="A139" i="28"/>
  <c r="F125" i="28"/>
  <c r="G124" i="28"/>
  <c r="F124" i="28"/>
  <c r="D123" i="28"/>
  <c r="C123" i="28"/>
  <c r="B123" i="28"/>
  <c r="C66" i="28" s="1"/>
  <c r="C75" i="28" s="1"/>
  <c r="I121" i="28"/>
  <c r="J121" i="28" s="1"/>
  <c r="K121" i="28" s="1"/>
  <c r="L121" i="28" s="1"/>
  <c r="M121" i="28" s="1"/>
  <c r="N121" i="28" s="1"/>
  <c r="O121" i="28" s="1"/>
  <c r="P121" i="28" s="1"/>
  <c r="E121" i="28"/>
  <c r="F121" i="28" s="1"/>
  <c r="G121" i="28" s="1"/>
  <c r="H121" i="28" s="1"/>
  <c r="C121" i="28"/>
  <c r="D121" i="28" s="1"/>
  <c r="U113" i="28"/>
  <c r="T113" i="28"/>
  <c r="S113" i="28"/>
  <c r="R113" i="28"/>
  <c r="Q113" i="28"/>
  <c r="B113" i="28"/>
  <c r="U108" i="28"/>
  <c r="T108" i="28"/>
  <c r="S108" i="28"/>
  <c r="R108" i="28"/>
  <c r="Q108" i="28"/>
  <c r="B104" i="28"/>
  <c r="E100" i="28"/>
  <c r="D100" i="28"/>
  <c r="E97" i="28"/>
  <c r="C82" i="28"/>
  <c r="B81" i="28"/>
  <c r="A81" i="28"/>
  <c r="C80" i="28"/>
  <c r="B80" i="28"/>
  <c r="A80" i="28"/>
  <c r="B79" i="28"/>
  <c r="A79" i="28"/>
  <c r="B78" i="28"/>
  <c r="A78" i="28"/>
  <c r="B77" i="28"/>
  <c r="A77" i="28"/>
  <c r="B75" i="28"/>
  <c r="B108" i="28" s="1"/>
  <c r="C74" i="28"/>
  <c r="B74" i="28"/>
  <c r="B102" i="28" s="1"/>
  <c r="B68" i="28"/>
  <c r="C65" i="28"/>
  <c r="C83" i="28" s="1"/>
  <c r="D63" i="28"/>
  <c r="C63" i="28"/>
  <c r="B62" i="28"/>
  <c r="B61" i="28"/>
  <c r="A51" i="28"/>
  <c r="A50" i="28"/>
  <c r="A49" i="28"/>
  <c r="B44" i="28"/>
  <c r="B20" i="28"/>
  <c r="B18" i="28" s="1"/>
  <c r="A13" i="28"/>
  <c r="A4" i="27"/>
  <c r="A14" i="27"/>
  <c r="L151" i="27"/>
  <c r="M151" i="27" s="1"/>
  <c r="N151" i="27" s="1"/>
  <c r="O151" i="27" s="1"/>
  <c r="P151" i="27" s="1"/>
  <c r="Q151" i="27" s="1"/>
  <c r="R151" i="27" s="1"/>
  <c r="S151" i="27" s="1"/>
  <c r="T151" i="27" s="1"/>
  <c r="U151" i="27" s="1"/>
  <c r="H151" i="27"/>
  <c r="I151" i="27" s="1"/>
  <c r="J151" i="27" s="1"/>
  <c r="K151" i="27" s="1"/>
  <c r="F151" i="27"/>
  <c r="G151" i="27" s="1"/>
  <c r="E151" i="27"/>
  <c r="D151" i="27"/>
  <c r="A139" i="27"/>
  <c r="F125" i="27"/>
  <c r="G124" i="27"/>
  <c r="F124" i="27"/>
  <c r="D123" i="27"/>
  <c r="C123" i="27"/>
  <c r="B123" i="27"/>
  <c r="G121" i="27"/>
  <c r="H121" i="27" s="1"/>
  <c r="I121" i="27" s="1"/>
  <c r="J121" i="27" s="1"/>
  <c r="K121" i="27" s="1"/>
  <c r="L121" i="27" s="1"/>
  <c r="M121" i="27" s="1"/>
  <c r="N121" i="27" s="1"/>
  <c r="O121" i="27" s="1"/>
  <c r="P121" i="27" s="1"/>
  <c r="E121" i="27"/>
  <c r="F121" i="27" s="1"/>
  <c r="D121" i="27"/>
  <c r="C121" i="27"/>
  <c r="U113" i="27"/>
  <c r="T113" i="27"/>
  <c r="S113" i="27"/>
  <c r="R113" i="27"/>
  <c r="Q113" i="27"/>
  <c r="B113" i="27"/>
  <c r="U108" i="27"/>
  <c r="T108" i="27"/>
  <c r="S108" i="27"/>
  <c r="R108" i="27"/>
  <c r="Q108" i="27"/>
  <c r="B104" i="27"/>
  <c r="E100" i="27"/>
  <c r="D100" i="27"/>
  <c r="E97" i="27"/>
  <c r="C84" i="27"/>
  <c r="C82" i="27"/>
  <c r="B81" i="27"/>
  <c r="A81" i="27"/>
  <c r="B80" i="27"/>
  <c r="A80" i="27"/>
  <c r="B79" i="27"/>
  <c r="A79" i="27"/>
  <c r="B78" i="27"/>
  <c r="A78" i="27"/>
  <c r="B77" i="27"/>
  <c r="A77" i="27"/>
  <c r="B75" i="27"/>
  <c r="B74" i="27"/>
  <c r="B102" i="27" s="1"/>
  <c r="B68" i="27"/>
  <c r="C66" i="27"/>
  <c r="C75" i="27" s="1"/>
  <c r="D65" i="27"/>
  <c r="C65" i="27"/>
  <c r="C83" i="27" s="1"/>
  <c r="C63" i="27"/>
  <c r="B61" i="27"/>
  <c r="B62" i="27" s="1"/>
  <c r="A51" i="27"/>
  <c r="A50" i="27"/>
  <c r="A49" i="27"/>
  <c r="B44" i="27"/>
  <c r="B20" i="27"/>
  <c r="B18" i="27"/>
  <c r="B109" i="27" s="1"/>
  <c r="A13" i="27"/>
  <c r="A4" i="26"/>
  <c r="A14" i="26"/>
  <c r="Q151" i="26"/>
  <c r="R151" i="26" s="1"/>
  <c r="S151" i="26" s="1"/>
  <c r="T151" i="26" s="1"/>
  <c r="U151" i="26" s="1"/>
  <c r="I151" i="26"/>
  <c r="J151" i="26" s="1"/>
  <c r="K151" i="26" s="1"/>
  <c r="L151" i="26" s="1"/>
  <c r="M151" i="26" s="1"/>
  <c r="N151" i="26" s="1"/>
  <c r="O151" i="26" s="1"/>
  <c r="P151" i="26" s="1"/>
  <c r="E151" i="26"/>
  <c r="F151" i="26" s="1"/>
  <c r="G151" i="26" s="1"/>
  <c r="H151" i="26" s="1"/>
  <c r="D151" i="26"/>
  <c r="A139" i="26"/>
  <c r="F124" i="26"/>
  <c r="D123" i="26"/>
  <c r="C123" i="26"/>
  <c r="B123" i="26"/>
  <c r="J121" i="26"/>
  <c r="K121" i="26" s="1"/>
  <c r="L121" i="26" s="1"/>
  <c r="M121" i="26" s="1"/>
  <c r="N121" i="26" s="1"/>
  <c r="O121" i="26" s="1"/>
  <c r="P121" i="26" s="1"/>
  <c r="F121" i="26"/>
  <c r="G121" i="26" s="1"/>
  <c r="H121" i="26" s="1"/>
  <c r="I121" i="26" s="1"/>
  <c r="D121" i="26"/>
  <c r="E121" i="26" s="1"/>
  <c r="C121" i="26"/>
  <c r="U113" i="26"/>
  <c r="T113" i="26"/>
  <c r="S113" i="26"/>
  <c r="R113" i="26"/>
  <c r="Q113" i="26"/>
  <c r="B113" i="26"/>
  <c r="U108" i="26"/>
  <c r="T108" i="26"/>
  <c r="S108" i="26"/>
  <c r="R108" i="26"/>
  <c r="Q108" i="26"/>
  <c r="B104" i="26"/>
  <c r="E100" i="26"/>
  <c r="D100" i="26"/>
  <c r="E97" i="26"/>
  <c r="C82" i="26"/>
  <c r="C81" i="26"/>
  <c r="B81" i="26"/>
  <c r="A81" i="26"/>
  <c r="B80" i="26"/>
  <c r="A80" i="26"/>
  <c r="C79" i="26"/>
  <c r="B79" i="26"/>
  <c r="A79" i="26"/>
  <c r="B78" i="26"/>
  <c r="A78" i="26"/>
  <c r="C77" i="26"/>
  <c r="B77" i="26"/>
  <c r="A77" i="26"/>
  <c r="B76" i="26"/>
  <c r="B126" i="26" s="1"/>
  <c r="B75" i="26"/>
  <c r="B74" i="26"/>
  <c r="B102" i="26" s="1"/>
  <c r="B68" i="26"/>
  <c r="C66" i="26"/>
  <c r="C75" i="26" s="1"/>
  <c r="C65" i="26"/>
  <c r="D63" i="26"/>
  <c r="C63" i="26"/>
  <c r="C80" i="26" s="1"/>
  <c r="B62" i="26"/>
  <c r="B61" i="26"/>
  <c r="A51" i="26"/>
  <c r="A50" i="26"/>
  <c r="A49" i="26"/>
  <c r="B44" i="26"/>
  <c r="B20" i="26"/>
  <c r="B18" i="26" s="1"/>
  <c r="A13" i="26"/>
  <c r="B109" i="30" l="1"/>
  <c r="B70" i="30"/>
  <c r="C108" i="30"/>
  <c r="D80" i="30"/>
  <c r="D78" i="30"/>
  <c r="D74" i="30"/>
  <c r="D68" i="30"/>
  <c r="C87" i="30"/>
  <c r="D77" i="30"/>
  <c r="D81" i="30"/>
  <c r="C84" i="30"/>
  <c r="C102" i="30"/>
  <c r="G125" i="30"/>
  <c r="H124" i="30"/>
  <c r="C81" i="30"/>
  <c r="C79" i="30"/>
  <c r="C77" i="30"/>
  <c r="C76" i="30" s="1"/>
  <c r="C126" i="30" s="1"/>
  <c r="E63" i="30"/>
  <c r="D65" i="30"/>
  <c r="C68" i="30"/>
  <c r="B76" i="30"/>
  <c r="B126" i="30" s="1"/>
  <c r="C78" i="30"/>
  <c r="D79" i="30"/>
  <c r="C88" i="30"/>
  <c r="D101" i="30"/>
  <c r="D113" i="30" s="1"/>
  <c r="B86" i="30"/>
  <c r="B89" i="30" s="1"/>
  <c r="B107" i="30"/>
  <c r="B109" i="29"/>
  <c r="B70" i="29"/>
  <c r="C108" i="29"/>
  <c r="D80" i="29"/>
  <c r="D78" i="29"/>
  <c r="D74" i="29"/>
  <c r="D68" i="29"/>
  <c r="C87" i="29"/>
  <c r="D77" i="29"/>
  <c r="D81" i="29"/>
  <c r="C84" i="29"/>
  <c r="C102" i="29"/>
  <c r="G125" i="29"/>
  <c r="H124" i="29"/>
  <c r="C81" i="29"/>
  <c r="C79" i="29"/>
  <c r="C77" i="29"/>
  <c r="C76" i="29" s="1"/>
  <c r="C126" i="29" s="1"/>
  <c r="E63" i="29"/>
  <c r="D65" i="29"/>
  <c r="C68" i="29"/>
  <c r="B76" i="29"/>
  <c r="B126" i="29" s="1"/>
  <c r="C78" i="29"/>
  <c r="D79" i="29"/>
  <c r="C88" i="29"/>
  <c r="D101" i="29"/>
  <c r="D113" i="29" s="1"/>
  <c r="B86" i="29"/>
  <c r="B89" i="29" s="1"/>
  <c r="B107" i="29"/>
  <c r="B109" i="28"/>
  <c r="B70" i="28"/>
  <c r="C108" i="28"/>
  <c r="D80" i="28"/>
  <c r="D78" i="28"/>
  <c r="D74" i="28"/>
  <c r="D68" i="28"/>
  <c r="C87" i="28"/>
  <c r="D77" i="28"/>
  <c r="D81" i="28"/>
  <c r="C84" i="28"/>
  <c r="C102" i="28"/>
  <c r="G125" i="28"/>
  <c r="H124" i="28"/>
  <c r="C81" i="28"/>
  <c r="C79" i="28"/>
  <c r="C77" i="28"/>
  <c r="C76" i="28" s="1"/>
  <c r="C126" i="28" s="1"/>
  <c r="E63" i="28"/>
  <c r="D65" i="28"/>
  <c r="C68" i="28"/>
  <c r="B76" i="28"/>
  <c r="B126" i="28" s="1"/>
  <c r="C78" i="28"/>
  <c r="D79" i="28"/>
  <c r="C88" i="28"/>
  <c r="D101" i="28"/>
  <c r="D113" i="28" s="1"/>
  <c r="B86" i="28"/>
  <c r="B89" i="28" s="1"/>
  <c r="B107" i="28"/>
  <c r="C108" i="27"/>
  <c r="C81" i="27"/>
  <c r="C79" i="27"/>
  <c r="C77" i="27"/>
  <c r="D84" i="27"/>
  <c r="D82" i="27"/>
  <c r="C68" i="27"/>
  <c r="B70" i="27"/>
  <c r="C74" i="27"/>
  <c r="C80" i="27"/>
  <c r="D63" i="27"/>
  <c r="E65" i="27"/>
  <c r="D66" i="27"/>
  <c r="D75" i="27" s="1"/>
  <c r="B76" i="27"/>
  <c r="B126" i="27" s="1"/>
  <c r="C78" i="27"/>
  <c r="D83" i="27"/>
  <c r="B108" i="27"/>
  <c r="B107" i="27"/>
  <c r="G125" i="27"/>
  <c r="H124" i="27"/>
  <c r="C83" i="26"/>
  <c r="C84" i="26"/>
  <c r="D65" i="26"/>
  <c r="C108" i="26"/>
  <c r="B86" i="26"/>
  <c r="B89" i="26" s="1"/>
  <c r="B108" i="26"/>
  <c r="B107" i="26"/>
  <c r="B109" i="26"/>
  <c r="B70" i="26"/>
  <c r="D81" i="26"/>
  <c r="D79" i="26"/>
  <c r="D77" i="26"/>
  <c r="E63" i="26"/>
  <c r="D80" i="26"/>
  <c r="D78" i="26"/>
  <c r="D68" i="26"/>
  <c r="D74" i="26"/>
  <c r="C68" i="26"/>
  <c r="C74" i="26"/>
  <c r="C78" i="26"/>
  <c r="C76" i="26" s="1"/>
  <c r="F125" i="26"/>
  <c r="G124" i="26"/>
  <c r="B103" i="30" l="1"/>
  <c r="D84" i="30"/>
  <c r="D82" i="30"/>
  <c r="D83" i="30"/>
  <c r="D66" i="30"/>
  <c r="D75" i="30" s="1"/>
  <c r="E65" i="30"/>
  <c r="D76" i="30"/>
  <c r="D126" i="30" s="1"/>
  <c r="D102" i="30"/>
  <c r="D88" i="30"/>
  <c r="D87" i="30"/>
  <c r="C86" i="30"/>
  <c r="C89" i="30" s="1"/>
  <c r="B71" i="30"/>
  <c r="B72" i="30" s="1"/>
  <c r="B90" i="30" s="1"/>
  <c r="B105" i="30" s="1"/>
  <c r="E81" i="30"/>
  <c r="E79" i="30"/>
  <c r="E77" i="30"/>
  <c r="E80" i="30"/>
  <c r="E74" i="30"/>
  <c r="E68" i="30"/>
  <c r="E78" i="30"/>
  <c r="F63" i="30"/>
  <c r="I124" i="30"/>
  <c r="H125" i="30"/>
  <c r="C104" i="30"/>
  <c r="C101" i="30"/>
  <c r="C113" i="30" s="1"/>
  <c r="B103" i="29"/>
  <c r="D84" i="29"/>
  <c r="D82" i="29"/>
  <c r="D83" i="29"/>
  <c r="D66" i="29"/>
  <c r="D75" i="29" s="1"/>
  <c r="E65" i="29"/>
  <c r="D76" i="29"/>
  <c r="D126" i="29" s="1"/>
  <c r="D102" i="29"/>
  <c r="D88" i="29"/>
  <c r="D87" i="29"/>
  <c r="C86" i="29"/>
  <c r="C89" i="29" s="1"/>
  <c r="B71" i="29"/>
  <c r="B72" i="29" s="1"/>
  <c r="B90" i="29" s="1"/>
  <c r="B105" i="29" s="1"/>
  <c r="E81" i="29"/>
  <c r="E79" i="29"/>
  <c r="E77" i="29"/>
  <c r="E80" i="29"/>
  <c r="E74" i="29"/>
  <c r="E68" i="29"/>
  <c r="E78" i="29"/>
  <c r="F63" i="29"/>
  <c r="I124" i="29"/>
  <c r="H125" i="29"/>
  <c r="C104" i="29"/>
  <c r="C101" i="29"/>
  <c r="C113" i="29" s="1"/>
  <c r="B103" i="28"/>
  <c r="D84" i="28"/>
  <c r="D82" i="28"/>
  <c r="D83" i="28"/>
  <c r="D66" i="28"/>
  <c r="D75" i="28" s="1"/>
  <c r="E65" i="28"/>
  <c r="D76" i="28"/>
  <c r="D126" i="28" s="1"/>
  <c r="D102" i="28"/>
  <c r="D88" i="28"/>
  <c r="D87" i="28"/>
  <c r="C86" i="28"/>
  <c r="C89" i="28" s="1"/>
  <c r="B71" i="28"/>
  <c r="B72" i="28" s="1"/>
  <c r="B90" i="28" s="1"/>
  <c r="B105" i="28" s="1"/>
  <c r="E81" i="28"/>
  <c r="E79" i="28"/>
  <c r="E77" i="28"/>
  <c r="E80" i="28"/>
  <c r="E74" i="28"/>
  <c r="E68" i="28"/>
  <c r="E78" i="28"/>
  <c r="F63" i="28"/>
  <c r="I124" i="28"/>
  <c r="H125" i="28"/>
  <c r="C104" i="28"/>
  <c r="C101" i="28"/>
  <c r="C113" i="28" s="1"/>
  <c r="H125" i="27"/>
  <c r="I124" i="27"/>
  <c r="D108" i="27"/>
  <c r="D80" i="27"/>
  <c r="D78" i="27"/>
  <c r="D74" i="27"/>
  <c r="D79" i="27"/>
  <c r="D68" i="27"/>
  <c r="D81" i="27"/>
  <c r="D77" i="27"/>
  <c r="D76" i="27" s="1"/>
  <c r="E63" i="27"/>
  <c r="C87" i="27"/>
  <c r="C88" i="27"/>
  <c r="C102" i="27"/>
  <c r="B86" i="27"/>
  <c r="B89" i="27" s="1"/>
  <c r="C101" i="27"/>
  <c r="C113" i="27" s="1"/>
  <c r="E83" i="27"/>
  <c r="E84" i="27"/>
  <c r="E82" i="27"/>
  <c r="E66" i="27"/>
  <c r="E75" i="27" s="1"/>
  <c r="F65" i="27"/>
  <c r="B71" i="27"/>
  <c r="B72" i="27" s="1"/>
  <c r="B90" i="27" s="1"/>
  <c r="B105" i="27" s="1"/>
  <c r="B110" i="27"/>
  <c r="C76" i="27"/>
  <c r="C86" i="26"/>
  <c r="D102" i="26"/>
  <c r="D88" i="26"/>
  <c r="D87" i="26"/>
  <c r="D104" i="26" s="1"/>
  <c r="D152" i="26" s="1"/>
  <c r="D162" i="26" s="1"/>
  <c r="E78" i="26"/>
  <c r="E74" i="26"/>
  <c r="E68" i="26"/>
  <c r="E81" i="26"/>
  <c r="E79" i="26"/>
  <c r="F63" i="26"/>
  <c r="B110" i="26"/>
  <c r="B71" i="26"/>
  <c r="B72" i="26" s="1"/>
  <c r="B90" i="26" s="1"/>
  <c r="B105" i="26" s="1"/>
  <c r="C69" i="26"/>
  <c r="B91" i="26"/>
  <c r="B103" i="26"/>
  <c r="G125" i="26"/>
  <c r="H124" i="26"/>
  <c r="C102" i="26"/>
  <c r="D101" i="26"/>
  <c r="D113" i="26" s="1"/>
  <c r="C87" i="26"/>
  <c r="C104" i="26" s="1"/>
  <c r="C88" i="26"/>
  <c r="C101" i="26"/>
  <c r="C113" i="26" s="1"/>
  <c r="D84" i="26"/>
  <c r="D82" i="26"/>
  <c r="D83" i="26"/>
  <c r="D76" i="26" s="1"/>
  <c r="D126" i="26" s="1"/>
  <c r="D66" i="26"/>
  <c r="D75" i="26" s="1"/>
  <c r="E65" i="26"/>
  <c r="I125" i="30" l="1"/>
  <c r="J124" i="30"/>
  <c r="E87" i="30"/>
  <c r="E102" i="30"/>
  <c r="E88" i="30"/>
  <c r="C103" i="30"/>
  <c r="D108" i="30"/>
  <c r="D86" i="30"/>
  <c r="D89" i="30" s="1"/>
  <c r="B91" i="30"/>
  <c r="C152" i="30"/>
  <c r="C162" i="30" s="1"/>
  <c r="C116" i="30"/>
  <c r="C139" i="30" s="1"/>
  <c r="C112" i="30"/>
  <c r="F80" i="30"/>
  <c r="F78" i="30"/>
  <c r="F74" i="30"/>
  <c r="F81" i="30"/>
  <c r="F77" i="30"/>
  <c r="G63" i="30"/>
  <c r="F79" i="30"/>
  <c r="F68" i="30"/>
  <c r="C69" i="30"/>
  <c r="B110" i="30"/>
  <c r="D104" i="30"/>
  <c r="D152" i="30" s="1"/>
  <c r="D162" i="30" s="1"/>
  <c r="E101" i="30"/>
  <c r="E113" i="30" s="1"/>
  <c r="E83" i="30"/>
  <c r="E84" i="30"/>
  <c r="F65" i="30"/>
  <c r="E82" i="30"/>
  <c r="E76" i="30" s="1"/>
  <c r="E126" i="30" s="1"/>
  <c r="E66" i="30"/>
  <c r="E75" i="30" s="1"/>
  <c r="I125" i="29"/>
  <c r="J124" i="29"/>
  <c r="E87" i="29"/>
  <c r="E102" i="29"/>
  <c r="E88" i="29"/>
  <c r="C103" i="29"/>
  <c r="D108" i="29"/>
  <c r="D86" i="29"/>
  <c r="D89" i="29" s="1"/>
  <c r="B91" i="29"/>
  <c r="C152" i="29"/>
  <c r="C162" i="29" s="1"/>
  <c r="C116" i="29"/>
  <c r="C139" i="29" s="1"/>
  <c r="C112" i="29"/>
  <c r="F80" i="29"/>
  <c r="F78" i="29"/>
  <c r="F74" i="29"/>
  <c r="F81" i="29"/>
  <c r="F77" i="29"/>
  <c r="G63" i="29"/>
  <c r="F79" i="29"/>
  <c r="F68" i="29"/>
  <c r="C69" i="29"/>
  <c r="B110" i="29"/>
  <c r="D104" i="29"/>
  <c r="D152" i="29" s="1"/>
  <c r="D162" i="29" s="1"/>
  <c r="E101" i="29"/>
  <c r="E113" i="29" s="1"/>
  <c r="E83" i="29"/>
  <c r="E84" i="29"/>
  <c r="F65" i="29"/>
  <c r="E82" i="29"/>
  <c r="E76" i="29" s="1"/>
  <c r="E126" i="29" s="1"/>
  <c r="E66" i="29"/>
  <c r="E75" i="29" s="1"/>
  <c r="I125" i="28"/>
  <c r="J124" i="28"/>
  <c r="E87" i="28"/>
  <c r="E102" i="28"/>
  <c r="E88" i="28"/>
  <c r="C103" i="28"/>
  <c r="D108" i="28"/>
  <c r="D86" i="28"/>
  <c r="D89" i="28" s="1"/>
  <c r="B91" i="28"/>
  <c r="C152" i="28"/>
  <c r="C162" i="28" s="1"/>
  <c r="C116" i="28"/>
  <c r="C139" i="28" s="1"/>
  <c r="C112" i="28"/>
  <c r="F80" i="28"/>
  <c r="F78" i="28"/>
  <c r="F74" i="28"/>
  <c r="F81" i="28"/>
  <c r="F77" i="28"/>
  <c r="G63" i="28"/>
  <c r="F79" i="28"/>
  <c r="F68" i="28"/>
  <c r="C69" i="28"/>
  <c r="B110" i="28"/>
  <c r="D104" i="28"/>
  <c r="D152" i="28" s="1"/>
  <c r="D162" i="28" s="1"/>
  <c r="E101" i="28"/>
  <c r="E113" i="28" s="1"/>
  <c r="E83" i="28"/>
  <c r="E84" i="28"/>
  <c r="F65" i="28"/>
  <c r="E82" i="28"/>
  <c r="E76" i="28" s="1"/>
  <c r="E126" i="28" s="1"/>
  <c r="E66" i="28"/>
  <c r="E75" i="28" s="1"/>
  <c r="E108" i="27"/>
  <c r="C104" i="27"/>
  <c r="D102" i="27"/>
  <c r="D88" i="27"/>
  <c r="D87" i="27"/>
  <c r="D104" i="27" s="1"/>
  <c r="D152" i="27" s="1"/>
  <c r="D162" i="27" s="1"/>
  <c r="I125" i="27"/>
  <c r="J124" i="27"/>
  <c r="C126" i="27"/>
  <c r="C86" i="27"/>
  <c r="C89" i="27" s="1"/>
  <c r="C69" i="27"/>
  <c r="F84" i="27"/>
  <c r="F82" i="27"/>
  <c r="F66" i="27"/>
  <c r="F75" i="27" s="1"/>
  <c r="G65" i="27"/>
  <c r="F83" i="27"/>
  <c r="B103" i="27"/>
  <c r="B91" i="27"/>
  <c r="D101" i="27"/>
  <c r="D113" i="27" s="1"/>
  <c r="E81" i="27"/>
  <c r="E79" i="27"/>
  <c r="E77" i="27"/>
  <c r="E80" i="27"/>
  <c r="E74" i="27"/>
  <c r="F63" i="27"/>
  <c r="E78" i="27"/>
  <c r="E68" i="27"/>
  <c r="D86" i="27"/>
  <c r="D89" i="27" s="1"/>
  <c r="E83" i="26"/>
  <c r="E82" i="26"/>
  <c r="E66" i="26"/>
  <c r="E75" i="26" s="1"/>
  <c r="F65" i="26"/>
  <c r="E84" i="26"/>
  <c r="C152" i="26"/>
  <c r="C162" i="26" s="1"/>
  <c r="C112" i="26"/>
  <c r="D116" i="26"/>
  <c r="D139" i="26" s="1"/>
  <c r="C116" i="26"/>
  <c r="C139" i="26" s="1"/>
  <c r="D112" i="26"/>
  <c r="D117" i="26" s="1"/>
  <c r="B92" i="26"/>
  <c r="C71" i="26"/>
  <c r="E77" i="26"/>
  <c r="E76" i="26" s="1"/>
  <c r="E126" i="26" s="1"/>
  <c r="E102" i="26"/>
  <c r="E87" i="26"/>
  <c r="E88" i="26"/>
  <c r="E80" i="26"/>
  <c r="C89" i="26"/>
  <c r="D108" i="26"/>
  <c r="D86" i="26"/>
  <c r="D89" i="26" s="1"/>
  <c r="H125" i="26"/>
  <c r="I124" i="26"/>
  <c r="F81" i="26"/>
  <c r="F79" i="26"/>
  <c r="F77" i="26"/>
  <c r="G63" i="26"/>
  <c r="F80" i="26"/>
  <c r="F78" i="26"/>
  <c r="F74" i="26"/>
  <c r="F68" i="26"/>
  <c r="E101" i="26"/>
  <c r="E113" i="26" s="1"/>
  <c r="C126" i="26"/>
  <c r="E108" i="30" l="1"/>
  <c r="E86" i="30"/>
  <c r="E89" i="30" s="1"/>
  <c r="F84" i="30"/>
  <c r="F82" i="30"/>
  <c r="F83" i="30"/>
  <c r="F66" i="30"/>
  <c r="F75" i="30" s="1"/>
  <c r="G65" i="30"/>
  <c r="C71" i="30"/>
  <c r="G81" i="30"/>
  <c r="G79" i="30"/>
  <c r="G77" i="30"/>
  <c r="G78" i="30"/>
  <c r="G68" i="30"/>
  <c r="G80" i="30"/>
  <c r="G74" i="30"/>
  <c r="H63" i="30"/>
  <c r="D112" i="30"/>
  <c r="D117" i="30" s="1"/>
  <c r="B93" i="30"/>
  <c r="B92" i="30"/>
  <c r="J125" i="30"/>
  <c r="K124" i="30"/>
  <c r="F76" i="30"/>
  <c r="F102" i="30"/>
  <c r="G101" i="30"/>
  <c r="G113" i="30" s="1"/>
  <c r="F88" i="30"/>
  <c r="F87" i="30"/>
  <c r="F104" i="30" s="1"/>
  <c r="F152" i="30" s="1"/>
  <c r="F162" i="30" s="1"/>
  <c r="D116" i="30"/>
  <c r="D139" i="30" s="1"/>
  <c r="D103" i="30"/>
  <c r="F101" i="30"/>
  <c r="F113" i="30" s="1"/>
  <c r="E104" i="30"/>
  <c r="E152" i="30" s="1"/>
  <c r="E162" i="30" s="1"/>
  <c r="E108" i="29"/>
  <c r="E86" i="29"/>
  <c r="E89" i="29" s="1"/>
  <c r="F84" i="29"/>
  <c r="F82" i="29"/>
  <c r="F83" i="29"/>
  <c r="F66" i="29"/>
  <c r="F75" i="29" s="1"/>
  <c r="G65" i="29"/>
  <c r="C71" i="29"/>
  <c r="G81" i="29"/>
  <c r="G79" i="29"/>
  <c r="G77" i="29"/>
  <c r="G78" i="29"/>
  <c r="G68" i="29"/>
  <c r="G80" i="29"/>
  <c r="G74" i="29"/>
  <c r="H63" i="29"/>
  <c r="D112" i="29"/>
  <c r="D117" i="29" s="1"/>
  <c r="B93" i="29"/>
  <c r="B92" i="29"/>
  <c r="J125" i="29"/>
  <c r="K124" i="29"/>
  <c r="F76" i="29"/>
  <c r="F102" i="29"/>
  <c r="G101" i="29"/>
  <c r="G113" i="29" s="1"/>
  <c r="F88" i="29"/>
  <c r="F87" i="29"/>
  <c r="F104" i="29" s="1"/>
  <c r="F152" i="29" s="1"/>
  <c r="F162" i="29" s="1"/>
  <c r="D116" i="29"/>
  <c r="D139" i="29" s="1"/>
  <c r="D103" i="29"/>
  <c r="F101" i="29"/>
  <c r="F113" i="29" s="1"/>
  <c r="E104" i="29"/>
  <c r="E152" i="29" s="1"/>
  <c r="E162" i="29" s="1"/>
  <c r="E108" i="28"/>
  <c r="E86" i="28"/>
  <c r="E89" i="28" s="1"/>
  <c r="F84" i="28"/>
  <c r="F82" i="28"/>
  <c r="F83" i="28"/>
  <c r="F66" i="28"/>
  <c r="F75" i="28" s="1"/>
  <c r="G65" i="28"/>
  <c r="C71" i="28"/>
  <c r="G81" i="28"/>
  <c r="G79" i="28"/>
  <c r="G77" i="28"/>
  <c r="G78" i="28"/>
  <c r="G68" i="28"/>
  <c r="G80" i="28"/>
  <c r="G74" i="28"/>
  <c r="H63" i="28"/>
  <c r="D112" i="28"/>
  <c r="D117" i="28" s="1"/>
  <c r="B93" i="28"/>
  <c r="B92" i="28"/>
  <c r="J125" i="28"/>
  <c r="K124" i="28"/>
  <c r="F76" i="28"/>
  <c r="F102" i="28"/>
  <c r="G101" i="28"/>
  <c r="G113" i="28" s="1"/>
  <c r="F88" i="28"/>
  <c r="F87" i="28"/>
  <c r="F104" i="28" s="1"/>
  <c r="F152" i="28" s="1"/>
  <c r="F162" i="28" s="1"/>
  <c r="D116" i="28"/>
  <c r="D139" i="28" s="1"/>
  <c r="D103" i="28"/>
  <c r="F101" i="28"/>
  <c r="F113" i="28" s="1"/>
  <c r="E104" i="28"/>
  <c r="E152" i="28" s="1"/>
  <c r="E162" i="28" s="1"/>
  <c r="D103" i="27"/>
  <c r="E87" i="27"/>
  <c r="E102" i="27"/>
  <c r="E88" i="27"/>
  <c r="E76" i="27"/>
  <c r="F108" i="27"/>
  <c r="C103" i="27"/>
  <c r="K124" i="27"/>
  <c r="J125" i="27"/>
  <c r="E101" i="27"/>
  <c r="E113" i="27" s="1"/>
  <c r="D126" i="27"/>
  <c r="F80" i="27"/>
  <c r="F78" i="27"/>
  <c r="F74" i="27"/>
  <c r="F81" i="27"/>
  <c r="F77" i="27"/>
  <c r="F68" i="27"/>
  <c r="F79" i="27"/>
  <c r="G63" i="27"/>
  <c r="B93" i="27"/>
  <c r="B92" i="27"/>
  <c r="G83" i="27"/>
  <c r="G82" i="27"/>
  <c r="G84" i="27"/>
  <c r="G66" i="27"/>
  <c r="G75" i="27" s="1"/>
  <c r="H65" i="27"/>
  <c r="C71" i="27"/>
  <c r="D69" i="27"/>
  <c r="C152" i="27"/>
  <c r="C162" i="27" s="1"/>
  <c r="D116" i="27"/>
  <c r="D139" i="27" s="1"/>
  <c r="C116" i="27"/>
  <c r="C139" i="27" s="1"/>
  <c r="C112" i="27"/>
  <c r="D112" i="27"/>
  <c r="F88" i="26"/>
  <c r="F102" i="26"/>
  <c r="F87" i="26"/>
  <c r="F104" i="26" s="1"/>
  <c r="F152" i="26" s="1"/>
  <c r="F162" i="26" s="1"/>
  <c r="J124" i="26"/>
  <c r="I125" i="26"/>
  <c r="D103" i="26"/>
  <c r="C103" i="26"/>
  <c r="F101" i="26"/>
  <c r="F113" i="26" s="1"/>
  <c r="C72" i="26"/>
  <c r="C90" i="26" s="1"/>
  <c r="C105" i="26" s="1"/>
  <c r="C110" i="26"/>
  <c r="C107" i="26"/>
  <c r="B106" i="26"/>
  <c r="E108" i="26"/>
  <c r="E86" i="26"/>
  <c r="E89" i="26" s="1"/>
  <c r="G80" i="26"/>
  <c r="G78" i="26"/>
  <c r="G74" i="26"/>
  <c r="G68" i="26"/>
  <c r="G81" i="26"/>
  <c r="G79" i="26"/>
  <c r="G77" i="26"/>
  <c r="H63" i="26"/>
  <c r="E104" i="26"/>
  <c r="D69" i="26"/>
  <c r="B93" i="26"/>
  <c r="F84" i="26"/>
  <c r="F82" i="26"/>
  <c r="F76" i="26" s="1"/>
  <c r="F126" i="26" s="1"/>
  <c r="F83" i="26"/>
  <c r="F66" i="26"/>
  <c r="F75" i="26" s="1"/>
  <c r="G65" i="26"/>
  <c r="E112" i="30" l="1"/>
  <c r="E117" i="30" s="1"/>
  <c r="F126" i="30"/>
  <c r="G87" i="30"/>
  <c r="H101" i="30"/>
  <c r="H113" i="30" s="1"/>
  <c r="G88" i="30"/>
  <c r="G102" i="30"/>
  <c r="C110" i="30"/>
  <c r="C72" i="30"/>
  <c r="C90" i="30" s="1"/>
  <c r="C107" i="30"/>
  <c r="F108" i="30"/>
  <c r="F86" i="30"/>
  <c r="F89" i="30" s="1"/>
  <c r="E103" i="30"/>
  <c r="F112" i="30"/>
  <c r="F117" i="30" s="1"/>
  <c r="K125" i="30"/>
  <c r="L124" i="30"/>
  <c r="B106" i="30"/>
  <c r="E116" i="30"/>
  <c r="E139" i="30" s="1"/>
  <c r="F116" i="30"/>
  <c r="F139" i="30" s="1"/>
  <c r="H80" i="30"/>
  <c r="H78" i="30"/>
  <c r="H74" i="30"/>
  <c r="H79" i="30"/>
  <c r="I63" i="30"/>
  <c r="H81" i="30"/>
  <c r="H77" i="30"/>
  <c r="H68" i="30"/>
  <c r="D69" i="30"/>
  <c r="G83" i="30"/>
  <c r="G82" i="30"/>
  <c r="G76" i="30" s="1"/>
  <c r="G126" i="30" s="1"/>
  <c r="H65" i="30"/>
  <c r="G84" i="30"/>
  <c r="G66" i="30"/>
  <c r="G75" i="30" s="1"/>
  <c r="E112" i="29"/>
  <c r="E117" i="29" s="1"/>
  <c r="F126" i="29"/>
  <c r="G87" i="29"/>
  <c r="H101" i="29"/>
  <c r="H113" i="29" s="1"/>
  <c r="G88" i="29"/>
  <c r="G102" i="29"/>
  <c r="C110" i="29"/>
  <c r="C72" i="29"/>
  <c r="C90" i="29" s="1"/>
  <c r="C107" i="29"/>
  <c r="F108" i="29"/>
  <c r="F86" i="29"/>
  <c r="F89" i="29" s="1"/>
  <c r="E103" i="29"/>
  <c r="F112" i="29"/>
  <c r="F117" i="29" s="1"/>
  <c r="K125" i="29"/>
  <c r="L124" i="29"/>
  <c r="B106" i="29"/>
  <c r="E116" i="29"/>
  <c r="E139" i="29" s="1"/>
  <c r="F116" i="29"/>
  <c r="F139" i="29" s="1"/>
  <c r="H80" i="29"/>
  <c r="H78" i="29"/>
  <c r="H74" i="29"/>
  <c r="H79" i="29"/>
  <c r="I63" i="29"/>
  <c r="H81" i="29"/>
  <c r="H77" i="29"/>
  <c r="H68" i="29"/>
  <c r="D69" i="29"/>
  <c r="G83" i="29"/>
  <c r="G82" i="29"/>
  <c r="G76" i="29" s="1"/>
  <c r="G126" i="29" s="1"/>
  <c r="H65" i="29"/>
  <c r="G84" i="29"/>
  <c r="G66" i="29"/>
  <c r="G75" i="29" s="1"/>
  <c r="E112" i="28"/>
  <c r="E117" i="28" s="1"/>
  <c r="F126" i="28"/>
  <c r="G87" i="28"/>
  <c r="H101" i="28"/>
  <c r="H113" i="28" s="1"/>
  <c r="G88" i="28"/>
  <c r="G102" i="28"/>
  <c r="C110" i="28"/>
  <c r="C72" i="28"/>
  <c r="C90" i="28" s="1"/>
  <c r="C107" i="28"/>
  <c r="F108" i="28"/>
  <c r="F86" i="28"/>
  <c r="F89" i="28" s="1"/>
  <c r="E103" i="28"/>
  <c r="F112" i="28"/>
  <c r="F117" i="28" s="1"/>
  <c r="K125" i="28"/>
  <c r="L124" i="28"/>
  <c r="B106" i="28"/>
  <c r="E116" i="28"/>
  <c r="E139" i="28" s="1"/>
  <c r="F116" i="28"/>
  <c r="F139" i="28" s="1"/>
  <c r="H80" i="28"/>
  <c r="H78" i="28"/>
  <c r="H74" i="28"/>
  <c r="H79" i="28"/>
  <c r="I63" i="28"/>
  <c r="H81" i="28"/>
  <c r="H77" i="28"/>
  <c r="H68" i="28"/>
  <c r="D69" i="28"/>
  <c r="G83" i="28"/>
  <c r="G82" i="28"/>
  <c r="G76" i="28" s="1"/>
  <c r="G126" i="28" s="1"/>
  <c r="H65" i="28"/>
  <c r="G84" i="28"/>
  <c r="G66" i="28"/>
  <c r="G75" i="28" s="1"/>
  <c r="D71" i="27"/>
  <c r="H84" i="27"/>
  <c r="H82" i="27"/>
  <c r="H83" i="27"/>
  <c r="H66" i="27"/>
  <c r="H75" i="27" s="1"/>
  <c r="I65" i="27"/>
  <c r="F76" i="27"/>
  <c r="F102" i="27"/>
  <c r="F88" i="27"/>
  <c r="F87" i="27"/>
  <c r="D117" i="27"/>
  <c r="C110" i="27"/>
  <c r="C72" i="27"/>
  <c r="C90" i="27" s="1"/>
  <c r="C107" i="27"/>
  <c r="G108" i="27"/>
  <c r="B106" i="27"/>
  <c r="G81" i="27"/>
  <c r="G79" i="27"/>
  <c r="G77" i="27"/>
  <c r="G78" i="27"/>
  <c r="H63" i="27"/>
  <c r="G80" i="27"/>
  <c r="G74" i="27"/>
  <c r="G68" i="27"/>
  <c r="K125" i="27"/>
  <c r="L124" i="27"/>
  <c r="E126" i="27"/>
  <c r="E86" i="27"/>
  <c r="E89" i="27" s="1"/>
  <c r="F101" i="27"/>
  <c r="F113" i="27" s="1"/>
  <c r="E104" i="27"/>
  <c r="J125" i="26"/>
  <c r="K124" i="26"/>
  <c r="G83" i="26"/>
  <c r="G84" i="26"/>
  <c r="G66" i="26"/>
  <c r="G75" i="26" s="1"/>
  <c r="H65" i="26"/>
  <c r="G82" i="26"/>
  <c r="G76" i="26" s="1"/>
  <c r="G126" i="26" s="1"/>
  <c r="D71" i="26"/>
  <c r="E69" i="26"/>
  <c r="H81" i="26"/>
  <c r="H79" i="26"/>
  <c r="H77" i="26"/>
  <c r="I63" i="26"/>
  <c r="H80" i="26"/>
  <c r="H78" i="26"/>
  <c r="H74" i="26"/>
  <c r="H68" i="26"/>
  <c r="C106" i="26"/>
  <c r="C111" i="26" s="1"/>
  <c r="C114" i="26" s="1"/>
  <c r="B111" i="26"/>
  <c r="F86" i="26"/>
  <c r="F89" i="26" s="1"/>
  <c r="F108" i="26"/>
  <c r="E152" i="26"/>
  <c r="E162" i="26" s="1"/>
  <c r="E112" i="26"/>
  <c r="E117" i="26" s="1"/>
  <c r="F116" i="26"/>
  <c r="F139" i="26" s="1"/>
  <c r="E116" i="26"/>
  <c r="E139" i="26" s="1"/>
  <c r="F112" i="26"/>
  <c r="G102" i="26"/>
  <c r="H101" i="26"/>
  <c r="H113" i="26" s="1"/>
  <c r="G87" i="26"/>
  <c r="G104" i="26" s="1"/>
  <c r="G152" i="26" s="1"/>
  <c r="G162" i="26" s="1"/>
  <c r="G88" i="26"/>
  <c r="E103" i="26"/>
  <c r="C115" i="26"/>
  <c r="C91" i="26"/>
  <c r="G101" i="26"/>
  <c r="G113" i="26" s="1"/>
  <c r="D71" i="30" l="1"/>
  <c r="E69" i="30"/>
  <c r="C106" i="30"/>
  <c r="B111" i="30"/>
  <c r="M124" i="30"/>
  <c r="L125" i="30"/>
  <c r="F103" i="30"/>
  <c r="G108" i="30"/>
  <c r="G86" i="30"/>
  <c r="G89" i="30" s="1"/>
  <c r="H84" i="30"/>
  <c r="H82" i="30"/>
  <c r="H83" i="30"/>
  <c r="H66" i="30"/>
  <c r="H75" i="30" s="1"/>
  <c r="I65" i="30"/>
  <c r="H76" i="30"/>
  <c r="I81" i="30"/>
  <c r="I79" i="30"/>
  <c r="I80" i="30"/>
  <c r="I74" i="30"/>
  <c r="I68" i="30"/>
  <c r="I78" i="30"/>
  <c r="J63" i="30"/>
  <c r="H102" i="30"/>
  <c r="I101" i="30"/>
  <c r="I113" i="30" s="1"/>
  <c r="H88" i="30"/>
  <c r="H87" i="30"/>
  <c r="H104" i="30" s="1"/>
  <c r="H152" i="30" s="1"/>
  <c r="H162" i="30" s="1"/>
  <c r="C115" i="30"/>
  <c r="C105" i="30"/>
  <c r="C91" i="30"/>
  <c r="G104" i="30"/>
  <c r="D71" i="29"/>
  <c r="E69" i="29"/>
  <c r="C106" i="29"/>
  <c r="B111" i="29"/>
  <c r="M124" i="29"/>
  <c r="L125" i="29"/>
  <c r="F103" i="29"/>
  <c r="G108" i="29"/>
  <c r="G86" i="29"/>
  <c r="G89" i="29" s="1"/>
  <c r="H84" i="29"/>
  <c r="H82" i="29"/>
  <c r="H83" i="29"/>
  <c r="H66" i="29"/>
  <c r="H75" i="29" s="1"/>
  <c r="I65" i="29"/>
  <c r="H76" i="29"/>
  <c r="I81" i="29"/>
  <c r="I79" i="29"/>
  <c r="I80" i="29"/>
  <c r="I74" i="29"/>
  <c r="I68" i="29"/>
  <c r="I78" i="29"/>
  <c r="J63" i="29"/>
  <c r="H102" i="29"/>
  <c r="I101" i="29"/>
  <c r="I113" i="29" s="1"/>
  <c r="H88" i="29"/>
  <c r="H87" i="29"/>
  <c r="H104" i="29" s="1"/>
  <c r="H152" i="29" s="1"/>
  <c r="H162" i="29" s="1"/>
  <c r="C115" i="29"/>
  <c r="C105" i="29"/>
  <c r="C91" i="29"/>
  <c r="G104" i="29"/>
  <c r="D71" i="28"/>
  <c r="E69" i="28"/>
  <c r="C106" i="28"/>
  <c r="B111" i="28"/>
  <c r="M124" i="28"/>
  <c r="L125" i="28"/>
  <c r="F103" i="28"/>
  <c r="G108" i="28"/>
  <c r="G86" i="28"/>
  <c r="G89" i="28" s="1"/>
  <c r="H84" i="28"/>
  <c r="H82" i="28"/>
  <c r="H83" i="28"/>
  <c r="H66" i="28"/>
  <c r="H75" i="28" s="1"/>
  <c r="I65" i="28"/>
  <c r="H76" i="28"/>
  <c r="I81" i="28"/>
  <c r="I79" i="28"/>
  <c r="I80" i="28"/>
  <c r="I74" i="28"/>
  <c r="I68" i="28"/>
  <c r="I78" i="28"/>
  <c r="J63" i="28"/>
  <c r="H102" i="28"/>
  <c r="I101" i="28"/>
  <c r="I113" i="28" s="1"/>
  <c r="H88" i="28"/>
  <c r="H87" i="28"/>
  <c r="H104" i="28" s="1"/>
  <c r="H152" i="28" s="1"/>
  <c r="H162" i="28" s="1"/>
  <c r="C115" i="28"/>
  <c r="C105" i="28"/>
  <c r="C91" i="28"/>
  <c r="G104" i="28"/>
  <c r="C106" i="27"/>
  <c r="B111" i="27"/>
  <c r="I83" i="27"/>
  <c r="I84" i="27"/>
  <c r="I82" i="27"/>
  <c r="I66" i="27"/>
  <c r="I75" i="27" s="1"/>
  <c r="J65" i="27"/>
  <c r="D110" i="27"/>
  <c r="D72" i="27"/>
  <c r="E152" i="27"/>
  <c r="E162" i="27" s="1"/>
  <c r="E116" i="27"/>
  <c r="E139" i="27" s="1"/>
  <c r="E112" i="27"/>
  <c r="E117" i="27" s="1"/>
  <c r="E103" i="27"/>
  <c r="L125" i="27"/>
  <c r="M124" i="27"/>
  <c r="G87" i="27"/>
  <c r="G88" i="27"/>
  <c r="G102" i="27"/>
  <c r="H80" i="27"/>
  <c r="H78" i="27"/>
  <c r="H74" i="27"/>
  <c r="H79" i="27"/>
  <c r="H68" i="27"/>
  <c r="H81" i="27"/>
  <c r="H77" i="27"/>
  <c r="H76" i="27" s="1"/>
  <c r="I63" i="27"/>
  <c r="G76" i="27"/>
  <c r="C115" i="27"/>
  <c r="C105" i="27"/>
  <c r="C111" i="27" s="1"/>
  <c r="C114" i="27" s="1"/>
  <c r="C91" i="27"/>
  <c r="F104" i="27"/>
  <c r="F152" i="27" s="1"/>
  <c r="F162" i="27" s="1"/>
  <c r="G101" i="27"/>
  <c r="G113" i="27" s="1"/>
  <c r="F126" i="27"/>
  <c r="F86" i="27"/>
  <c r="F89" i="27" s="1"/>
  <c r="H108" i="27"/>
  <c r="E69" i="27"/>
  <c r="C118" i="26"/>
  <c r="G112" i="26"/>
  <c r="G117" i="26" s="1"/>
  <c r="H116" i="26"/>
  <c r="H139" i="26" s="1"/>
  <c r="F103" i="26"/>
  <c r="I78" i="26"/>
  <c r="I74" i="26"/>
  <c r="I68" i="26"/>
  <c r="I81" i="26"/>
  <c r="I79" i="26"/>
  <c r="J63" i="26"/>
  <c r="E71" i="26"/>
  <c r="G108" i="26"/>
  <c r="G86" i="26"/>
  <c r="G89" i="26" s="1"/>
  <c r="C93" i="26"/>
  <c r="C92" i="26"/>
  <c r="F117" i="26"/>
  <c r="G116" i="26"/>
  <c r="G139" i="26" s="1"/>
  <c r="B116" i="26"/>
  <c r="B139" i="26" s="1"/>
  <c r="B114" i="26"/>
  <c r="B115" i="26" s="1"/>
  <c r="B118" i="26" s="1"/>
  <c r="B112" i="26"/>
  <c r="H102" i="26"/>
  <c r="H88" i="26"/>
  <c r="I101" i="26"/>
  <c r="I113" i="26" s="1"/>
  <c r="H87" i="26"/>
  <c r="H104" i="26" s="1"/>
  <c r="H152" i="26" s="1"/>
  <c r="H162" i="26" s="1"/>
  <c r="D110" i="26"/>
  <c r="D72" i="26"/>
  <c r="D90" i="26" s="1"/>
  <c r="H84" i="26"/>
  <c r="H82" i="26"/>
  <c r="H83" i="26"/>
  <c r="H76" i="26" s="1"/>
  <c r="H126" i="26" s="1"/>
  <c r="H66" i="26"/>
  <c r="H75" i="26" s="1"/>
  <c r="I65" i="26"/>
  <c r="K125" i="26"/>
  <c r="L124" i="26"/>
  <c r="C92" i="30" l="1"/>
  <c r="J80" i="30"/>
  <c r="J78" i="30"/>
  <c r="J74" i="30"/>
  <c r="J81" i="30"/>
  <c r="J77" i="30"/>
  <c r="K63" i="30"/>
  <c r="J79" i="30"/>
  <c r="J68" i="30"/>
  <c r="H126" i="30"/>
  <c r="I83" i="30"/>
  <c r="I84" i="30"/>
  <c r="J65" i="30"/>
  <c r="I82" i="30"/>
  <c r="I66" i="30"/>
  <c r="I75" i="30" s="1"/>
  <c r="M125" i="30"/>
  <c r="N124" i="30"/>
  <c r="E71" i="30"/>
  <c r="G152" i="30"/>
  <c r="G162" i="30" s="1"/>
  <c r="G116" i="30"/>
  <c r="G139" i="30" s="1"/>
  <c r="H112" i="30"/>
  <c r="H117" i="30" s="1"/>
  <c r="G112" i="30"/>
  <c r="G117" i="30" s="1"/>
  <c r="H116" i="30"/>
  <c r="H139" i="30" s="1"/>
  <c r="C111" i="30"/>
  <c r="C114" i="30" s="1"/>
  <c r="I87" i="30"/>
  <c r="I102" i="30"/>
  <c r="I88" i="30"/>
  <c r="I77" i="30"/>
  <c r="H108" i="30"/>
  <c r="H86" i="30"/>
  <c r="H89" i="30" s="1"/>
  <c r="G103" i="30"/>
  <c r="B116" i="30"/>
  <c r="B139" i="30" s="1"/>
  <c r="B114" i="30"/>
  <c r="B115" i="30" s="1"/>
  <c r="B118" i="30" s="1"/>
  <c r="B112" i="30"/>
  <c r="D110" i="30"/>
  <c r="D72" i="30"/>
  <c r="D90" i="30" s="1"/>
  <c r="C92" i="29"/>
  <c r="J80" i="29"/>
  <c r="J78" i="29"/>
  <c r="J74" i="29"/>
  <c r="J81" i="29"/>
  <c r="J77" i="29"/>
  <c r="K63" i="29"/>
  <c r="J79" i="29"/>
  <c r="J68" i="29"/>
  <c r="H126" i="29"/>
  <c r="I83" i="29"/>
  <c r="I84" i="29"/>
  <c r="J65" i="29"/>
  <c r="I82" i="29"/>
  <c r="I66" i="29"/>
  <c r="I75" i="29" s="1"/>
  <c r="M125" i="29"/>
  <c r="N124" i="29"/>
  <c r="E71" i="29"/>
  <c r="G152" i="29"/>
  <c r="G162" i="29" s="1"/>
  <c r="G116" i="29"/>
  <c r="G139" i="29" s="1"/>
  <c r="H112" i="29"/>
  <c r="H117" i="29" s="1"/>
  <c r="G112" i="29"/>
  <c r="G117" i="29" s="1"/>
  <c r="H116" i="29"/>
  <c r="H139" i="29" s="1"/>
  <c r="C111" i="29"/>
  <c r="C114" i="29" s="1"/>
  <c r="I87" i="29"/>
  <c r="I102" i="29"/>
  <c r="I88" i="29"/>
  <c r="I77" i="29"/>
  <c r="H108" i="29"/>
  <c r="H86" i="29"/>
  <c r="H89" i="29" s="1"/>
  <c r="G103" i="29"/>
  <c r="B116" i="29"/>
  <c r="B139" i="29" s="1"/>
  <c r="B114" i="29"/>
  <c r="B115" i="29" s="1"/>
  <c r="B118" i="29" s="1"/>
  <c r="B112" i="29"/>
  <c r="D110" i="29"/>
  <c r="D72" i="29"/>
  <c r="D90" i="29" s="1"/>
  <c r="C92" i="28"/>
  <c r="J80" i="28"/>
  <c r="J78" i="28"/>
  <c r="J74" i="28"/>
  <c r="J81" i="28"/>
  <c r="J77" i="28"/>
  <c r="K63" i="28"/>
  <c r="J79" i="28"/>
  <c r="J68" i="28"/>
  <c r="H126" i="28"/>
  <c r="I83" i="28"/>
  <c r="I84" i="28"/>
  <c r="J65" i="28"/>
  <c r="I82" i="28"/>
  <c r="I66" i="28"/>
  <c r="I75" i="28" s="1"/>
  <c r="M125" i="28"/>
  <c r="N124" i="28"/>
  <c r="E71" i="28"/>
  <c r="G152" i="28"/>
  <c r="G162" i="28" s="1"/>
  <c r="G116" i="28"/>
  <c r="G139" i="28" s="1"/>
  <c r="H112" i="28"/>
  <c r="H117" i="28" s="1"/>
  <c r="G112" i="28"/>
  <c r="G117" i="28" s="1"/>
  <c r="H116" i="28"/>
  <c r="H139" i="28" s="1"/>
  <c r="C111" i="28"/>
  <c r="C114" i="28" s="1"/>
  <c r="I87" i="28"/>
  <c r="I102" i="28"/>
  <c r="I88" i="28"/>
  <c r="I77" i="28"/>
  <c r="H108" i="28"/>
  <c r="H86" i="28"/>
  <c r="H89" i="28" s="1"/>
  <c r="G103" i="28"/>
  <c r="B116" i="28"/>
  <c r="B139" i="28" s="1"/>
  <c r="B114" i="28"/>
  <c r="B115" i="28" s="1"/>
  <c r="B118" i="28" s="1"/>
  <c r="B112" i="28"/>
  <c r="D110" i="28"/>
  <c r="D72" i="28"/>
  <c r="D90" i="28" s="1"/>
  <c r="E71" i="27"/>
  <c r="F69" i="27"/>
  <c r="G126" i="27"/>
  <c r="G86" i="27"/>
  <c r="G89" i="27" s="1"/>
  <c r="H102" i="27"/>
  <c r="I101" i="27"/>
  <c r="I113" i="27" s="1"/>
  <c r="H88" i="27"/>
  <c r="H87" i="27"/>
  <c r="H104" i="27" s="1"/>
  <c r="H152" i="27" s="1"/>
  <c r="H162" i="27" s="1"/>
  <c r="G104" i="27"/>
  <c r="G152" i="27" s="1"/>
  <c r="G162" i="27" s="1"/>
  <c r="M125" i="27"/>
  <c r="N124" i="27"/>
  <c r="F116" i="27"/>
  <c r="F139" i="27" s="1"/>
  <c r="G112" i="27"/>
  <c r="F112" i="27"/>
  <c r="F117" i="27" s="1"/>
  <c r="D90" i="27"/>
  <c r="J84" i="27"/>
  <c r="J82" i="27"/>
  <c r="J66" i="27"/>
  <c r="J75" i="27" s="1"/>
  <c r="K65" i="27"/>
  <c r="J83" i="27"/>
  <c r="H86" i="27"/>
  <c r="F103" i="27"/>
  <c r="C93" i="27"/>
  <c r="D107" i="27" s="1"/>
  <c r="C92" i="27"/>
  <c r="C118" i="27"/>
  <c r="I81" i="27"/>
  <c r="I79" i="27"/>
  <c r="I77" i="27"/>
  <c r="I80" i="27"/>
  <c r="I74" i="27"/>
  <c r="J63" i="27"/>
  <c r="I78" i="27"/>
  <c r="I68" i="27"/>
  <c r="H101" i="27"/>
  <c r="H113" i="27" s="1"/>
  <c r="G116" i="27"/>
  <c r="G139" i="27" s="1"/>
  <c r="I108" i="27"/>
  <c r="B116" i="27"/>
  <c r="B139" i="27" s="1"/>
  <c r="B114" i="27"/>
  <c r="B115" i="27" s="1"/>
  <c r="B118" i="27" s="1"/>
  <c r="B112" i="27"/>
  <c r="L125" i="26"/>
  <c r="M124" i="26"/>
  <c r="I83" i="26"/>
  <c r="I82" i="26"/>
  <c r="I66" i="26"/>
  <c r="I75" i="26" s="1"/>
  <c r="J65" i="26"/>
  <c r="I84" i="26"/>
  <c r="D105" i="26"/>
  <c r="D91" i="26"/>
  <c r="B117" i="26"/>
  <c r="C117" i="26"/>
  <c r="E110" i="26"/>
  <c r="E72" i="26"/>
  <c r="E90" i="26" s="1"/>
  <c r="I77" i="26"/>
  <c r="I76" i="26" s="1"/>
  <c r="I126" i="26" s="1"/>
  <c r="I102" i="26"/>
  <c r="J101" i="26"/>
  <c r="J113" i="26" s="1"/>
  <c r="I87" i="26"/>
  <c r="I88" i="26"/>
  <c r="I80" i="26"/>
  <c r="H108" i="26"/>
  <c r="H86" i="26"/>
  <c r="H89" i="26" s="1"/>
  <c r="D107" i="26"/>
  <c r="H112" i="26"/>
  <c r="H117" i="26" s="1"/>
  <c r="D106" i="26"/>
  <c r="G103" i="26"/>
  <c r="F69" i="26"/>
  <c r="J81" i="26"/>
  <c r="J79" i="26"/>
  <c r="J77" i="26"/>
  <c r="K63" i="26"/>
  <c r="J80" i="26"/>
  <c r="J78" i="26"/>
  <c r="J74" i="26"/>
  <c r="J68" i="26"/>
  <c r="D105" i="30" l="1"/>
  <c r="D91" i="30"/>
  <c r="B117" i="30"/>
  <c r="C117" i="30"/>
  <c r="E110" i="30"/>
  <c r="E72" i="30"/>
  <c r="J102" i="30"/>
  <c r="K101" i="30"/>
  <c r="K113" i="30" s="1"/>
  <c r="J88" i="30"/>
  <c r="J87" i="30"/>
  <c r="J104" i="30" s="1"/>
  <c r="D106" i="30"/>
  <c r="H103" i="30"/>
  <c r="I76" i="30"/>
  <c r="I126" i="30" s="1"/>
  <c r="J101" i="30"/>
  <c r="J113" i="30" s="1"/>
  <c r="I104" i="30"/>
  <c r="F69" i="30"/>
  <c r="N125" i="30"/>
  <c r="O124" i="30"/>
  <c r="I108" i="30"/>
  <c r="I86" i="30"/>
  <c r="I89" i="30" s="1"/>
  <c r="J84" i="30"/>
  <c r="J82" i="30"/>
  <c r="J83" i="30"/>
  <c r="J76" i="30" s="1"/>
  <c r="J126" i="30" s="1"/>
  <c r="J66" i="30"/>
  <c r="J75" i="30" s="1"/>
  <c r="K65" i="30"/>
  <c r="K81" i="30"/>
  <c r="K79" i="30"/>
  <c r="K77" i="30"/>
  <c r="K78" i="30"/>
  <c r="K68" i="30"/>
  <c r="K80" i="30"/>
  <c r="K74" i="30"/>
  <c r="L63" i="30"/>
  <c r="C118" i="30"/>
  <c r="C93" i="30"/>
  <c r="D107" i="30" s="1"/>
  <c r="D105" i="29"/>
  <c r="D91" i="29"/>
  <c r="B117" i="29"/>
  <c r="C117" i="29"/>
  <c r="E110" i="29"/>
  <c r="E72" i="29"/>
  <c r="J102" i="29"/>
  <c r="K101" i="29"/>
  <c r="K113" i="29" s="1"/>
  <c r="J88" i="29"/>
  <c r="J87" i="29"/>
  <c r="J104" i="29" s="1"/>
  <c r="D106" i="29"/>
  <c r="H103" i="29"/>
  <c r="I76" i="29"/>
  <c r="I126" i="29" s="1"/>
  <c r="J101" i="29"/>
  <c r="J113" i="29" s="1"/>
  <c r="I104" i="29"/>
  <c r="F69" i="29"/>
  <c r="N125" i="29"/>
  <c r="O124" i="29"/>
  <c r="I108" i="29"/>
  <c r="I86" i="29"/>
  <c r="I89" i="29" s="1"/>
  <c r="J84" i="29"/>
  <c r="J82" i="29"/>
  <c r="J83" i="29"/>
  <c r="J76" i="29" s="1"/>
  <c r="J126" i="29" s="1"/>
  <c r="J66" i="29"/>
  <c r="J75" i="29" s="1"/>
  <c r="K65" i="29"/>
  <c r="K81" i="29"/>
  <c r="K79" i="29"/>
  <c r="K77" i="29"/>
  <c r="K78" i="29"/>
  <c r="K68" i="29"/>
  <c r="K80" i="29"/>
  <c r="K74" i="29"/>
  <c r="L63" i="29"/>
  <c r="C118" i="29"/>
  <c r="C93" i="29"/>
  <c r="D107" i="29" s="1"/>
  <c r="D105" i="28"/>
  <c r="D91" i="28"/>
  <c r="B117" i="28"/>
  <c r="C117" i="28"/>
  <c r="E110" i="28"/>
  <c r="E72" i="28"/>
  <c r="J102" i="28"/>
  <c r="K101" i="28"/>
  <c r="K113" i="28" s="1"/>
  <c r="J88" i="28"/>
  <c r="J87" i="28"/>
  <c r="J104" i="28" s="1"/>
  <c r="D106" i="28"/>
  <c r="H103" i="28"/>
  <c r="I76" i="28"/>
  <c r="I126" i="28" s="1"/>
  <c r="J101" i="28"/>
  <c r="J113" i="28" s="1"/>
  <c r="I104" i="28"/>
  <c r="F69" i="28"/>
  <c r="N125" i="28"/>
  <c r="O124" i="28"/>
  <c r="I108" i="28"/>
  <c r="I86" i="28"/>
  <c r="I89" i="28" s="1"/>
  <c r="J84" i="28"/>
  <c r="J82" i="28"/>
  <c r="J83" i="28"/>
  <c r="J76" i="28" s="1"/>
  <c r="J126" i="28" s="1"/>
  <c r="J66" i="28"/>
  <c r="J75" i="28" s="1"/>
  <c r="K65" i="28"/>
  <c r="K81" i="28"/>
  <c r="K79" i="28"/>
  <c r="K77" i="28"/>
  <c r="K78" i="28"/>
  <c r="K68" i="28"/>
  <c r="K80" i="28"/>
  <c r="K74" i="28"/>
  <c r="L63" i="28"/>
  <c r="C118" i="28"/>
  <c r="C93" i="28"/>
  <c r="D107" i="28" s="1"/>
  <c r="D115" i="27"/>
  <c r="D118" i="27" s="1"/>
  <c r="B117" i="27"/>
  <c r="C117" i="27"/>
  <c r="J80" i="27"/>
  <c r="J78" i="27"/>
  <c r="J74" i="27"/>
  <c r="J81" i="27"/>
  <c r="J77" i="27"/>
  <c r="J68" i="27"/>
  <c r="J79" i="27"/>
  <c r="K63" i="27"/>
  <c r="K83" i="27"/>
  <c r="K82" i="27"/>
  <c r="K84" i="27"/>
  <c r="K66" i="27"/>
  <c r="K75" i="27" s="1"/>
  <c r="L65" i="27"/>
  <c r="O124" i="27"/>
  <c r="N125" i="27"/>
  <c r="G103" i="27"/>
  <c r="F71" i="27"/>
  <c r="H116" i="27"/>
  <c r="H139" i="27" s="1"/>
  <c r="H112" i="27"/>
  <c r="H117" i="27" s="1"/>
  <c r="I87" i="27"/>
  <c r="I102" i="27"/>
  <c r="I88" i="27"/>
  <c r="I76" i="27"/>
  <c r="D106" i="27"/>
  <c r="H89" i="27"/>
  <c r="J108" i="27"/>
  <c r="D105" i="27"/>
  <c r="D91" i="27"/>
  <c r="G117" i="27"/>
  <c r="H126" i="27"/>
  <c r="E110" i="27"/>
  <c r="E72" i="27"/>
  <c r="E90" i="27" s="1"/>
  <c r="K80" i="26"/>
  <c r="K78" i="26"/>
  <c r="K74" i="26"/>
  <c r="K68" i="26"/>
  <c r="K81" i="26"/>
  <c r="K79" i="26"/>
  <c r="K77" i="26"/>
  <c r="L63" i="26"/>
  <c r="F71" i="26"/>
  <c r="H103" i="26"/>
  <c r="D111" i="26"/>
  <c r="D114" i="26" s="1"/>
  <c r="J84" i="26"/>
  <c r="J82" i="26"/>
  <c r="J83" i="26"/>
  <c r="J66" i="26"/>
  <c r="J75" i="26" s="1"/>
  <c r="K65" i="26"/>
  <c r="N124" i="26"/>
  <c r="M125" i="26"/>
  <c r="K101" i="26"/>
  <c r="K113" i="26" s="1"/>
  <c r="J88" i="26"/>
  <c r="J102" i="26"/>
  <c r="J87" i="26"/>
  <c r="J104" i="26" s="1"/>
  <c r="J76" i="26"/>
  <c r="J126" i="26" s="1"/>
  <c r="D115" i="26"/>
  <c r="D118" i="26" s="1"/>
  <c r="I104" i="26"/>
  <c r="E105" i="26"/>
  <c r="E91" i="26"/>
  <c r="D93" i="26"/>
  <c r="E107" i="26" s="1"/>
  <c r="D92" i="26"/>
  <c r="I108" i="26"/>
  <c r="I86" i="26"/>
  <c r="I89" i="26" s="1"/>
  <c r="D115" i="30" l="1"/>
  <c r="D118" i="30" s="1"/>
  <c r="L80" i="30"/>
  <c r="L78" i="30"/>
  <c r="L74" i="30"/>
  <c r="L79" i="30"/>
  <c r="M63" i="30"/>
  <c r="L81" i="30"/>
  <c r="L77" i="30"/>
  <c r="L68" i="30"/>
  <c r="K83" i="30"/>
  <c r="K82" i="30"/>
  <c r="L65" i="30"/>
  <c r="K84" i="30"/>
  <c r="K66" i="30"/>
  <c r="K75" i="30" s="1"/>
  <c r="J152" i="30"/>
  <c r="J162" i="30" s="1"/>
  <c r="J116" i="30"/>
  <c r="J139" i="30" s="1"/>
  <c r="E90" i="30"/>
  <c r="D92" i="30"/>
  <c r="K87" i="30"/>
  <c r="L101" i="30"/>
  <c r="L113" i="30" s="1"/>
  <c r="K88" i="30"/>
  <c r="K102" i="30"/>
  <c r="K76" i="30"/>
  <c r="J108" i="30"/>
  <c r="J86" i="30"/>
  <c r="J89" i="30" s="1"/>
  <c r="I103" i="30"/>
  <c r="O125" i="30"/>
  <c r="P124" i="30"/>
  <c r="P125" i="30" s="1"/>
  <c r="F71" i="30"/>
  <c r="I152" i="30"/>
  <c r="I162" i="30" s="1"/>
  <c r="I116" i="30"/>
  <c r="I139" i="30" s="1"/>
  <c r="J112" i="30"/>
  <c r="I112" i="30"/>
  <c r="I117" i="30" s="1"/>
  <c r="D111" i="30"/>
  <c r="D114" i="30" s="1"/>
  <c r="D115" i="29"/>
  <c r="D118" i="29" s="1"/>
  <c r="L80" i="29"/>
  <c r="L78" i="29"/>
  <c r="L74" i="29"/>
  <c r="L79" i="29"/>
  <c r="M63" i="29"/>
  <c r="L81" i="29"/>
  <c r="L77" i="29"/>
  <c r="L68" i="29"/>
  <c r="K83" i="29"/>
  <c r="K82" i="29"/>
  <c r="L65" i="29"/>
  <c r="K84" i="29"/>
  <c r="K66" i="29"/>
  <c r="K75" i="29" s="1"/>
  <c r="J152" i="29"/>
  <c r="J162" i="29" s="1"/>
  <c r="J116" i="29"/>
  <c r="J139" i="29" s="1"/>
  <c r="E90" i="29"/>
  <c r="D93" i="29"/>
  <c r="E107" i="29" s="1"/>
  <c r="D92" i="29"/>
  <c r="K87" i="29"/>
  <c r="L101" i="29"/>
  <c r="L113" i="29" s="1"/>
  <c r="K88" i="29"/>
  <c r="K102" i="29"/>
  <c r="K76" i="29"/>
  <c r="J108" i="29"/>
  <c r="J86" i="29"/>
  <c r="J89" i="29" s="1"/>
  <c r="I103" i="29"/>
  <c r="O125" i="29"/>
  <c r="P124" i="29"/>
  <c r="P125" i="29" s="1"/>
  <c r="F71" i="29"/>
  <c r="G69" i="29"/>
  <c r="I152" i="29"/>
  <c r="I162" i="29" s="1"/>
  <c r="I116" i="29"/>
  <c r="I139" i="29" s="1"/>
  <c r="J112" i="29"/>
  <c r="I112" i="29"/>
  <c r="I117" i="29" s="1"/>
  <c r="D111" i="29"/>
  <c r="D114" i="29" s="1"/>
  <c r="D115" i="28"/>
  <c r="D118" i="28" s="1"/>
  <c r="L80" i="28"/>
  <c r="L78" i="28"/>
  <c r="L74" i="28"/>
  <c r="L79" i="28"/>
  <c r="M63" i="28"/>
  <c r="L81" i="28"/>
  <c r="L77" i="28"/>
  <c r="L68" i="28"/>
  <c r="K83" i="28"/>
  <c r="K82" i="28"/>
  <c r="L65" i="28"/>
  <c r="K84" i="28"/>
  <c r="K66" i="28"/>
  <c r="K75" i="28" s="1"/>
  <c r="J152" i="28"/>
  <c r="J162" i="28" s="1"/>
  <c r="J116" i="28"/>
  <c r="J139" i="28" s="1"/>
  <c r="E90" i="28"/>
  <c r="D93" i="28"/>
  <c r="E107" i="28" s="1"/>
  <c r="D92" i="28"/>
  <c r="K87" i="28"/>
  <c r="L101" i="28"/>
  <c r="L113" i="28" s="1"/>
  <c r="K88" i="28"/>
  <c r="K102" i="28"/>
  <c r="K76" i="28"/>
  <c r="J108" i="28"/>
  <c r="J86" i="28"/>
  <c r="J89" i="28" s="1"/>
  <c r="I103" i="28"/>
  <c r="O125" i="28"/>
  <c r="P124" i="28"/>
  <c r="P125" i="28" s="1"/>
  <c r="F71" i="28"/>
  <c r="G69" i="28"/>
  <c r="I152" i="28"/>
  <c r="I162" i="28" s="1"/>
  <c r="I116" i="28"/>
  <c r="I139" i="28" s="1"/>
  <c r="J112" i="28"/>
  <c r="I112" i="28"/>
  <c r="I117" i="28" s="1"/>
  <c r="D111" i="28"/>
  <c r="D114" i="28" s="1"/>
  <c r="D92" i="27"/>
  <c r="H103" i="27"/>
  <c r="F72" i="27"/>
  <c r="F110" i="27"/>
  <c r="O125" i="27"/>
  <c r="P124" i="27"/>
  <c r="P125" i="27" s="1"/>
  <c r="D97" i="27"/>
  <c r="K108" i="27"/>
  <c r="J76" i="27"/>
  <c r="J102" i="27"/>
  <c r="K101" i="27"/>
  <c r="K113" i="27" s="1"/>
  <c r="J88" i="27"/>
  <c r="J87" i="27"/>
  <c r="J104" i="27" s="1"/>
  <c r="E105" i="27"/>
  <c r="E91" i="27"/>
  <c r="D111" i="27"/>
  <c r="D114" i="27" s="1"/>
  <c r="I126" i="27"/>
  <c r="I86" i="27"/>
  <c r="I89" i="27" s="1"/>
  <c r="J101" i="27"/>
  <c r="J113" i="27" s="1"/>
  <c r="I104" i="27"/>
  <c r="G69" i="27"/>
  <c r="L84" i="27"/>
  <c r="L82" i="27"/>
  <c r="L83" i="27"/>
  <c r="L66" i="27"/>
  <c r="L75" i="27" s="1"/>
  <c r="M65" i="27"/>
  <c r="K81" i="27"/>
  <c r="K79" i="27"/>
  <c r="K77" i="27"/>
  <c r="K78" i="27"/>
  <c r="L63" i="27"/>
  <c r="K80" i="27"/>
  <c r="K74" i="27"/>
  <c r="K68" i="27"/>
  <c r="E111" i="26"/>
  <c r="E114" i="26" s="1"/>
  <c r="K83" i="26"/>
  <c r="K84" i="26"/>
  <c r="K76" i="26" s="1"/>
  <c r="K66" i="26"/>
  <c r="K75" i="26" s="1"/>
  <c r="L65" i="26"/>
  <c r="K82" i="26"/>
  <c r="F110" i="26"/>
  <c r="F72" i="26"/>
  <c r="F90" i="26" s="1"/>
  <c r="K102" i="26"/>
  <c r="K87" i="26"/>
  <c r="K104" i="26" s="1"/>
  <c r="K88" i="26"/>
  <c r="I103" i="26"/>
  <c r="E106" i="26"/>
  <c r="E92" i="26"/>
  <c r="I152" i="26"/>
  <c r="I162" i="26" s="1"/>
  <c r="K112" i="26"/>
  <c r="I116" i="26"/>
  <c r="I139" i="26" s="1"/>
  <c r="I112" i="26"/>
  <c r="I117" i="26" s="1"/>
  <c r="E115" i="26"/>
  <c r="E118" i="26" s="1"/>
  <c r="J152" i="26"/>
  <c r="J162" i="26" s="1"/>
  <c r="J116" i="26"/>
  <c r="J139" i="26" s="1"/>
  <c r="J112" i="26"/>
  <c r="J117" i="26" s="1"/>
  <c r="N125" i="26"/>
  <c r="O124" i="26"/>
  <c r="J86" i="26"/>
  <c r="J89" i="26" s="1"/>
  <c r="J108" i="26"/>
  <c r="G69" i="26"/>
  <c r="L81" i="26"/>
  <c r="L79" i="26"/>
  <c r="L77" i="26"/>
  <c r="M63" i="26"/>
  <c r="L80" i="26"/>
  <c r="L78" i="26"/>
  <c r="L74" i="26"/>
  <c r="L68" i="26"/>
  <c r="J117" i="30" l="1"/>
  <c r="F72" i="30"/>
  <c r="F110" i="30"/>
  <c r="E106" i="30"/>
  <c r="G69" i="30"/>
  <c r="J103" i="30"/>
  <c r="K126" i="30"/>
  <c r="D96" i="30"/>
  <c r="K104" i="30"/>
  <c r="D93" i="30"/>
  <c r="E107" i="30" s="1"/>
  <c r="E105" i="30"/>
  <c r="E91" i="30"/>
  <c r="D97" i="30"/>
  <c r="K108" i="30"/>
  <c r="K86" i="30"/>
  <c r="L84" i="30"/>
  <c r="L82" i="30"/>
  <c r="L83" i="30"/>
  <c r="L66" i="30"/>
  <c r="L75" i="30" s="1"/>
  <c r="M65" i="30"/>
  <c r="L76" i="30"/>
  <c r="M81" i="30"/>
  <c r="M79" i="30"/>
  <c r="M77" i="30"/>
  <c r="M80" i="30"/>
  <c r="M74" i="30"/>
  <c r="M68" i="30"/>
  <c r="M78" i="30"/>
  <c r="N63" i="30"/>
  <c r="L102" i="30"/>
  <c r="M101" i="30"/>
  <c r="M113" i="30" s="1"/>
  <c r="L88" i="30"/>
  <c r="L87" i="30"/>
  <c r="L104" i="30" s="1"/>
  <c r="E115" i="29"/>
  <c r="E118" i="29" s="1"/>
  <c r="G71" i="29"/>
  <c r="J103" i="29"/>
  <c r="K126" i="29"/>
  <c r="D96" i="29"/>
  <c r="K104" i="29"/>
  <c r="E105" i="29"/>
  <c r="E91" i="29"/>
  <c r="J117" i="29"/>
  <c r="F72" i="29"/>
  <c r="F110" i="29"/>
  <c r="E106" i="29"/>
  <c r="D97" i="29"/>
  <c r="K108" i="29"/>
  <c r="K86" i="29"/>
  <c r="L84" i="29"/>
  <c r="L82" i="29"/>
  <c r="L83" i="29"/>
  <c r="L76" i="29" s="1"/>
  <c r="L126" i="29" s="1"/>
  <c r="L66" i="29"/>
  <c r="L75" i="29" s="1"/>
  <c r="M65" i="29"/>
  <c r="M81" i="29"/>
  <c r="M79" i="29"/>
  <c r="M77" i="29"/>
  <c r="M74" i="29"/>
  <c r="M68" i="29"/>
  <c r="M78" i="29"/>
  <c r="N63" i="29"/>
  <c r="L102" i="29"/>
  <c r="L88" i="29"/>
  <c r="L87" i="29"/>
  <c r="E115" i="28"/>
  <c r="E118" i="28" s="1"/>
  <c r="G71" i="28"/>
  <c r="J103" i="28"/>
  <c r="K126" i="28"/>
  <c r="D96" i="28"/>
  <c r="K104" i="28"/>
  <c r="E105" i="28"/>
  <c r="E91" i="28"/>
  <c r="J117" i="28"/>
  <c r="F72" i="28"/>
  <c r="F110" i="28"/>
  <c r="E106" i="28"/>
  <c r="D97" i="28"/>
  <c r="K108" i="28"/>
  <c r="K86" i="28"/>
  <c r="L84" i="28"/>
  <c r="L82" i="28"/>
  <c r="L83" i="28"/>
  <c r="L76" i="28" s="1"/>
  <c r="L126" i="28" s="1"/>
  <c r="L66" i="28"/>
  <c r="L75" i="28" s="1"/>
  <c r="M65" i="28"/>
  <c r="M81" i="28"/>
  <c r="M79" i="28"/>
  <c r="M77" i="28"/>
  <c r="M74" i="28"/>
  <c r="M68" i="28"/>
  <c r="M78" i="28"/>
  <c r="N63" i="28"/>
  <c r="L102" i="28"/>
  <c r="L88" i="28"/>
  <c r="L87" i="28"/>
  <c r="M83" i="27"/>
  <c r="M84" i="27"/>
  <c r="M82" i="27"/>
  <c r="M66" i="27"/>
  <c r="M75" i="27" s="1"/>
  <c r="N65" i="27"/>
  <c r="G71" i="27"/>
  <c r="H69" i="27"/>
  <c r="E92" i="27"/>
  <c r="E93" i="27" s="1"/>
  <c r="F107" i="27" s="1"/>
  <c r="J152" i="27"/>
  <c r="J162" i="27" s="1"/>
  <c r="J116" i="27"/>
  <c r="J139" i="27" s="1"/>
  <c r="J126" i="27"/>
  <c r="J86" i="27"/>
  <c r="J89" i="27" s="1"/>
  <c r="E106" i="27"/>
  <c r="K87" i="27"/>
  <c r="K88" i="27"/>
  <c r="K102" i="27"/>
  <c r="L80" i="27"/>
  <c r="L78" i="27"/>
  <c r="L74" i="27"/>
  <c r="L79" i="27"/>
  <c r="L68" i="27"/>
  <c r="L81" i="27"/>
  <c r="L77" i="27"/>
  <c r="L76" i="27" s="1"/>
  <c r="M63" i="27"/>
  <c r="K76" i="27"/>
  <c r="L108" i="27"/>
  <c r="L86" i="27"/>
  <c r="I152" i="27"/>
  <c r="I162" i="27" s="1"/>
  <c r="I116" i="27"/>
  <c r="I139" i="27" s="1"/>
  <c r="J112" i="27"/>
  <c r="I112" i="27"/>
  <c r="I117" i="27" s="1"/>
  <c r="I103" i="27"/>
  <c r="F90" i="27"/>
  <c r="D93" i="27"/>
  <c r="E107" i="27" s="1"/>
  <c r="K126" i="26"/>
  <c r="D96" i="26"/>
  <c r="L102" i="26"/>
  <c r="L88" i="26"/>
  <c r="L87" i="26"/>
  <c r="L104" i="26" s="1"/>
  <c r="J103" i="26"/>
  <c r="K117" i="26"/>
  <c r="D143" i="26" s="1"/>
  <c r="K152" i="26"/>
  <c r="K162" i="26" s="1"/>
  <c r="K116" i="26"/>
  <c r="L84" i="26"/>
  <c r="L82" i="26"/>
  <c r="L83" i="26"/>
  <c r="L76" i="26" s="1"/>
  <c r="L126" i="26" s="1"/>
  <c r="L66" i="26"/>
  <c r="L75" i="26" s="1"/>
  <c r="M65" i="26"/>
  <c r="M81" i="26"/>
  <c r="M78" i="26"/>
  <c r="M74" i="26"/>
  <c r="M68" i="26"/>
  <c r="M79" i="26"/>
  <c r="M77" i="26"/>
  <c r="N63" i="26"/>
  <c r="G71" i="26"/>
  <c r="O125" i="26"/>
  <c r="P124" i="26"/>
  <c r="P125" i="26" s="1"/>
  <c r="E93" i="26"/>
  <c r="F107" i="26" s="1"/>
  <c r="F106" i="26"/>
  <c r="L101" i="26"/>
  <c r="L113" i="26" s="1"/>
  <c r="F105" i="26"/>
  <c r="F111" i="26" s="1"/>
  <c r="F114" i="26" s="1"/>
  <c r="F91" i="26"/>
  <c r="K108" i="26"/>
  <c r="D97" i="26"/>
  <c r="K86" i="26"/>
  <c r="L152" i="30" l="1"/>
  <c r="L162" i="30" s="1"/>
  <c r="L112" i="30"/>
  <c r="L116" i="30"/>
  <c r="L139" i="30" s="1"/>
  <c r="N80" i="30"/>
  <c r="N78" i="30"/>
  <c r="N74" i="30"/>
  <c r="N81" i="30"/>
  <c r="N77" i="30"/>
  <c r="O63" i="30"/>
  <c r="N79" i="30"/>
  <c r="N68" i="30"/>
  <c r="L126" i="30"/>
  <c r="L108" i="30"/>
  <c r="L86" i="30"/>
  <c r="L89" i="30" s="1"/>
  <c r="D98" i="30"/>
  <c r="K89" i="30"/>
  <c r="E93" i="30"/>
  <c r="F107" i="30" s="1"/>
  <c r="E92" i="30"/>
  <c r="E115" i="30"/>
  <c r="E118" i="30" s="1"/>
  <c r="F90" i="30"/>
  <c r="M87" i="30"/>
  <c r="M104" i="30" s="1"/>
  <c r="M102" i="30"/>
  <c r="N101" i="30"/>
  <c r="N113" i="30" s="1"/>
  <c r="M88" i="30"/>
  <c r="M83" i="30"/>
  <c r="M84" i="30"/>
  <c r="N65" i="30"/>
  <c r="M82" i="30"/>
  <c r="M76" i="30" s="1"/>
  <c r="M126" i="30" s="1"/>
  <c r="M66" i="30"/>
  <c r="M75" i="30" s="1"/>
  <c r="E111" i="30"/>
  <c r="E114" i="30" s="1"/>
  <c r="K152" i="30"/>
  <c r="K162" i="30" s="1"/>
  <c r="K112" i="30"/>
  <c r="K117" i="30" s="1"/>
  <c r="D143" i="30" s="1"/>
  <c r="K116" i="30"/>
  <c r="G71" i="30"/>
  <c r="M87" i="29"/>
  <c r="M102" i="29"/>
  <c r="M88" i="29"/>
  <c r="M83" i="29"/>
  <c r="M84" i="29"/>
  <c r="N65" i="29"/>
  <c r="M82" i="29"/>
  <c r="M66" i="29"/>
  <c r="M75" i="29" s="1"/>
  <c r="F90" i="29"/>
  <c r="E111" i="29"/>
  <c r="E114" i="29" s="1"/>
  <c r="G110" i="29"/>
  <c r="G72" i="29"/>
  <c r="L104" i="29"/>
  <c r="M101" i="29"/>
  <c r="M113" i="29" s="1"/>
  <c r="N80" i="29"/>
  <c r="N78" i="29"/>
  <c r="N74" i="29"/>
  <c r="N81" i="29"/>
  <c r="N77" i="29"/>
  <c r="O63" i="29"/>
  <c r="N79" i="29"/>
  <c r="N68" i="29"/>
  <c r="M80" i="29"/>
  <c r="M76" i="29" s="1"/>
  <c r="M126" i="29" s="1"/>
  <c r="L108" i="29"/>
  <c r="L86" i="29"/>
  <c r="L89" i="29" s="1"/>
  <c r="D98" i="29"/>
  <c r="K89" i="29"/>
  <c r="E93" i="29"/>
  <c r="F107" i="29" s="1"/>
  <c r="E92" i="29"/>
  <c r="K152" i="29"/>
  <c r="K162" i="29" s="1"/>
  <c r="K112" i="29"/>
  <c r="K117" i="29" s="1"/>
  <c r="D143" i="29" s="1"/>
  <c r="K116" i="29"/>
  <c r="H69" i="29"/>
  <c r="M87" i="28"/>
  <c r="M102" i="28"/>
  <c r="M88" i="28"/>
  <c r="M83" i="28"/>
  <c r="M84" i="28"/>
  <c r="N65" i="28"/>
  <c r="M82" i="28"/>
  <c r="M66" i="28"/>
  <c r="M75" i="28" s="1"/>
  <c r="F90" i="28"/>
  <c r="E111" i="28"/>
  <c r="E114" i="28" s="1"/>
  <c r="G110" i="28"/>
  <c r="G72" i="28"/>
  <c r="L104" i="28"/>
  <c r="M101" i="28"/>
  <c r="M113" i="28" s="1"/>
  <c r="N80" i="28"/>
  <c r="N78" i="28"/>
  <c r="N74" i="28"/>
  <c r="N81" i="28"/>
  <c r="N77" i="28"/>
  <c r="O63" i="28"/>
  <c r="N79" i="28"/>
  <c r="N68" i="28"/>
  <c r="M80" i="28"/>
  <c r="M76" i="28" s="1"/>
  <c r="M126" i="28" s="1"/>
  <c r="L108" i="28"/>
  <c r="L86" i="28"/>
  <c r="L89" i="28" s="1"/>
  <c r="D98" i="28"/>
  <c r="K89" i="28"/>
  <c r="E93" i="28"/>
  <c r="F107" i="28" s="1"/>
  <c r="E92" i="28"/>
  <c r="K152" i="28"/>
  <c r="K162" i="28" s="1"/>
  <c r="K112" i="28"/>
  <c r="K117" i="28" s="1"/>
  <c r="D143" i="28" s="1"/>
  <c r="K116" i="28"/>
  <c r="H69" i="28"/>
  <c r="F115" i="27"/>
  <c r="F118" i="27" s="1"/>
  <c r="E115" i="27"/>
  <c r="E118" i="27" s="1"/>
  <c r="E111" i="27"/>
  <c r="E114" i="27" s="1"/>
  <c r="D96" i="27"/>
  <c r="K126" i="27"/>
  <c r="K86" i="27"/>
  <c r="L126" i="27"/>
  <c r="L102" i="27"/>
  <c r="L88" i="27"/>
  <c r="L89" i="27" s="1"/>
  <c r="L87" i="27"/>
  <c r="K104" i="27"/>
  <c r="J103" i="27"/>
  <c r="H71" i="27"/>
  <c r="I69" i="27"/>
  <c r="N84" i="27"/>
  <c r="N82" i="27"/>
  <c r="N66" i="27"/>
  <c r="N75" i="27" s="1"/>
  <c r="O65" i="27"/>
  <c r="N83" i="27"/>
  <c r="F105" i="27"/>
  <c r="F91" i="27"/>
  <c r="J117" i="27"/>
  <c r="M81" i="27"/>
  <c r="M79" i="27"/>
  <c r="M77" i="27"/>
  <c r="M80" i="27"/>
  <c r="M74" i="27"/>
  <c r="N63" i="27"/>
  <c r="M78" i="27"/>
  <c r="M68" i="27"/>
  <c r="L101" i="27"/>
  <c r="L113" i="27" s="1"/>
  <c r="F106" i="27"/>
  <c r="G110" i="27"/>
  <c r="G72" i="27"/>
  <c r="M108" i="27"/>
  <c r="F92" i="26"/>
  <c r="G110" i="26"/>
  <c r="G72" i="26"/>
  <c r="M83" i="26"/>
  <c r="M82" i="26"/>
  <c r="M66" i="26"/>
  <c r="M75" i="26" s="1"/>
  <c r="N65" i="26"/>
  <c r="M84" i="26"/>
  <c r="L152" i="26"/>
  <c r="L162" i="26" s="1"/>
  <c r="L116" i="26"/>
  <c r="L139" i="26" s="1"/>
  <c r="L112" i="26"/>
  <c r="L117" i="26" s="1"/>
  <c r="D98" i="26"/>
  <c r="K89" i="26"/>
  <c r="F115" i="26"/>
  <c r="F118" i="26" s="1"/>
  <c r="H69" i="26"/>
  <c r="N79" i="26"/>
  <c r="N77" i="26"/>
  <c r="O63" i="26"/>
  <c r="N81" i="26"/>
  <c r="N80" i="26"/>
  <c r="N78" i="26"/>
  <c r="N74" i="26"/>
  <c r="N68" i="26"/>
  <c r="M102" i="26"/>
  <c r="M87" i="26"/>
  <c r="M104" i="26" s="1"/>
  <c r="M88" i="26"/>
  <c r="M80" i="26"/>
  <c r="M76" i="26" s="1"/>
  <c r="M126" i="26" s="1"/>
  <c r="L108" i="26"/>
  <c r="L86" i="26"/>
  <c r="L89" i="26" s="1"/>
  <c r="D142" i="26"/>
  <c r="K139" i="26"/>
  <c r="M101" i="26"/>
  <c r="M113" i="26" s="1"/>
  <c r="F115" i="30" l="1"/>
  <c r="F118" i="30" s="1"/>
  <c r="G110" i="30"/>
  <c r="G72" i="30"/>
  <c r="M152" i="30"/>
  <c r="M162" i="30" s="1"/>
  <c r="M116" i="30"/>
  <c r="M139" i="30" s="1"/>
  <c r="M112" i="30"/>
  <c r="M117" i="30" s="1"/>
  <c r="F105" i="30"/>
  <c r="F91" i="30"/>
  <c r="N102" i="30"/>
  <c r="O101" i="30"/>
  <c r="O113" i="30" s="1"/>
  <c r="N88" i="30"/>
  <c r="N87" i="30"/>
  <c r="N104" i="30" s="1"/>
  <c r="L117" i="30"/>
  <c r="H69" i="30"/>
  <c r="D142" i="30"/>
  <c r="K139" i="30"/>
  <c r="M108" i="30"/>
  <c r="M86" i="30"/>
  <c r="M89" i="30" s="1"/>
  <c r="N84" i="30"/>
  <c r="N82" i="30"/>
  <c r="N76" i="30" s="1"/>
  <c r="N126" i="30" s="1"/>
  <c r="N83" i="30"/>
  <c r="N66" i="30"/>
  <c r="N75" i="30" s="1"/>
  <c r="O65" i="30"/>
  <c r="F106" i="30"/>
  <c r="K103" i="30"/>
  <c r="L103" i="30"/>
  <c r="O81" i="30"/>
  <c r="O79" i="30"/>
  <c r="O77" i="30"/>
  <c r="O78" i="30"/>
  <c r="O68" i="30"/>
  <c r="O80" i="30"/>
  <c r="O74" i="30"/>
  <c r="P63" i="30"/>
  <c r="F115" i="29"/>
  <c r="F118" i="29" s="1"/>
  <c r="D142" i="29"/>
  <c r="K139" i="29"/>
  <c r="K103" i="29"/>
  <c r="L103" i="29"/>
  <c r="O81" i="29"/>
  <c r="O79" i="29"/>
  <c r="O77" i="29"/>
  <c r="O78" i="29"/>
  <c r="O68" i="29"/>
  <c r="O80" i="29"/>
  <c r="O74" i="29"/>
  <c r="P63" i="29"/>
  <c r="G90" i="29"/>
  <c r="M108" i="29"/>
  <c r="M86" i="29"/>
  <c r="M89" i="29" s="1"/>
  <c r="N84" i="29"/>
  <c r="N82" i="29"/>
  <c r="N83" i="29"/>
  <c r="N76" i="29" s="1"/>
  <c r="N126" i="29" s="1"/>
  <c r="N66" i="29"/>
  <c r="N75" i="29" s="1"/>
  <c r="O65" i="29"/>
  <c r="H71" i="29"/>
  <c r="I69" i="29"/>
  <c r="F106" i="29"/>
  <c r="N102" i="29"/>
  <c r="N88" i="29"/>
  <c r="N87" i="29"/>
  <c r="L152" i="29"/>
  <c r="L162" i="29" s="1"/>
  <c r="L112" i="29"/>
  <c r="L117" i="29" s="1"/>
  <c r="L116" i="29"/>
  <c r="L139" i="29" s="1"/>
  <c r="F105" i="29"/>
  <c r="F111" i="29" s="1"/>
  <c r="F114" i="29" s="1"/>
  <c r="F91" i="29"/>
  <c r="N101" i="29"/>
  <c r="N113" i="29" s="1"/>
  <c r="M104" i="29"/>
  <c r="F115" i="28"/>
  <c r="F118" i="28" s="1"/>
  <c r="D142" i="28"/>
  <c r="K139" i="28"/>
  <c r="K103" i="28"/>
  <c r="L103" i="28"/>
  <c r="O81" i="28"/>
  <c r="O79" i="28"/>
  <c r="O77" i="28"/>
  <c r="O78" i="28"/>
  <c r="O68" i="28"/>
  <c r="O80" i="28"/>
  <c r="O74" i="28"/>
  <c r="P63" i="28"/>
  <c r="G90" i="28"/>
  <c r="M108" i="28"/>
  <c r="M86" i="28"/>
  <c r="M89" i="28" s="1"/>
  <c r="N84" i="28"/>
  <c r="N82" i="28"/>
  <c r="N83" i="28"/>
  <c r="N76" i="28" s="1"/>
  <c r="N126" i="28" s="1"/>
  <c r="N66" i="28"/>
  <c r="N75" i="28" s="1"/>
  <c r="O65" i="28"/>
  <c r="H71" i="28"/>
  <c r="I69" i="28"/>
  <c r="F106" i="28"/>
  <c r="N102" i="28"/>
  <c r="N88" i="28"/>
  <c r="N87" i="28"/>
  <c r="L152" i="28"/>
  <c r="L162" i="28" s="1"/>
  <c r="L112" i="28"/>
  <c r="L117" i="28" s="1"/>
  <c r="L116" i="28"/>
  <c r="L139" i="28" s="1"/>
  <c r="F105" i="28"/>
  <c r="F111" i="28" s="1"/>
  <c r="F114" i="28" s="1"/>
  <c r="F91" i="28"/>
  <c r="N101" i="28"/>
  <c r="N113" i="28" s="1"/>
  <c r="M104" i="28"/>
  <c r="L103" i="27"/>
  <c r="N80" i="27"/>
  <c r="N78" i="27"/>
  <c r="N74" i="27"/>
  <c r="N81" i="27"/>
  <c r="N77" i="27"/>
  <c r="N68" i="27"/>
  <c r="N79" i="27"/>
  <c r="O63" i="27"/>
  <c r="F111" i="27"/>
  <c r="F114" i="27" s="1"/>
  <c r="O83" i="27"/>
  <c r="O82" i="27"/>
  <c r="O84" i="27"/>
  <c r="O66" i="27"/>
  <c r="O75" i="27" s="1"/>
  <c r="P65" i="27"/>
  <c r="I71" i="27"/>
  <c r="K152" i="27"/>
  <c r="K162" i="27" s="1"/>
  <c r="K116" i="27"/>
  <c r="K112" i="27"/>
  <c r="K117" i="27" s="1"/>
  <c r="D143" i="27" s="1"/>
  <c r="G90" i="27"/>
  <c r="M87" i="27"/>
  <c r="M102" i="27"/>
  <c r="M88" i="27"/>
  <c r="M76" i="27"/>
  <c r="F93" i="27"/>
  <c r="G107" i="27" s="1"/>
  <c r="F92" i="27"/>
  <c r="N108" i="27"/>
  <c r="H110" i="27"/>
  <c r="H72" i="27"/>
  <c r="L104" i="27"/>
  <c r="M101" i="27"/>
  <c r="M113" i="27" s="1"/>
  <c r="D98" i="27"/>
  <c r="K89" i="27"/>
  <c r="M152" i="26"/>
  <c r="M162" i="26" s="1"/>
  <c r="M116" i="26"/>
  <c r="M139" i="26" s="1"/>
  <c r="M112" i="26"/>
  <c r="M117" i="26" s="1"/>
  <c r="O101" i="26"/>
  <c r="O113" i="26" s="1"/>
  <c r="N88" i="26"/>
  <c r="N102" i="26"/>
  <c r="N87" i="26"/>
  <c r="N104" i="26" s="1"/>
  <c r="O81" i="26"/>
  <c r="O80" i="26"/>
  <c r="O78" i="26"/>
  <c r="O74" i="26"/>
  <c r="O68" i="26"/>
  <c r="O79" i="26"/>
  <c r="O77" i="26"/>
  <c r="P63" i="26"/>
  <c r="M108" i="26"/>
  <c r="M86" i="26"/>
  <c r="M89" i="26" s="1"/>
  <c r="G90" i="26"/>
  <c r="G106" i="26"/>
  <c r="L103" i="26"/>
  <c r="N101" i="26"/>
  <c r="N113" i="26" s="1"/>
  <c r="H71" i="26"/>
  <c r="K103" i="26"/>
  <c r="N84" i="26"/>
  <c r="N82" i="26"/>
  <c r="N76" i="26" s="1"/>
  <c r="N126" i="26" s="1"/>
  <c r="N83" i="26"/>
  <c r="N66" i="26"/>
  <c r="N75" i="26" s="1"/>
  <c r="O65" i="26"/>
  <c r="F93" i="26"/>
  <c r="G107" i="26" s="1"/>
  <c r="G115" i="26" s="1"/>
  <c r="G118" i="26" s="1"/>
  <c r="P80" i="30" l="1"/>
  <c r="P78" i="30"/>
  <c r="P74" i="30"/>
  <c r="P79" i="30"/>
  <c r="Q63" i="30"/>
  <c r="P81" i="30"/>
  <c r="P77" i="30"/>
  <c r="P68" i="30"/>
  <c r="N108" i="30"/>
  <c r="N86" i="30"/>
  <c r="N89" i="30" s="1"/>
  <c r="M103" i="30"/>
  <c r="H71" i="30"/>
  <c r="N152" i="30"/>
  <c r="N162" i="30" s="1"/>
  <c r="N116" i="30"/>
  <c r="N139" i="30" s="1"/>
  <c r="N112" i="30"/>
  <c r="N117" i="30" s="1"/>
  <c r="F92" i="30"/>
  <c r="G90" i="30"/>
  <c r="O87" i="30"/>
  <c r="P101" i="30"/>
  <c r="P113" i="30" s="1"/>
  <c r="O88" i="30"/>
  <c r="O102" i="30"/>
  <c r="O83" i="30"/>
  <c r="O76" i="30" s="1"/>
  <c r="O126" i="30" s="1"/>
  <c r="O82" i="30"/>
  <c r="P65" i="30"/>
  <c r="O84" i="30"/>
  <c r="O66" i="30"/>
  <c r="O75" i="30" s="1"/>
  <c r="F111" i="30"/>
  <c r="F114" i="30" s="1"/>
  <c r="M152" i="29"/>
  <c r="M162" i="29" s="1"/>
  <c r="M116" i="29"/>
  <c r="M139" i="29" s="1"/>
  <c r="M112" i="29"/>
  <c r="M117" i="29" s="1"/>
  <c r="F93" i="29"/>
  <c r="G107" i="29" s="1"/>
  <c r="G115" i="29" s="1"/>
  <c r="G118" i="29" s="1"/>
  <c r="F92" i="29"/>
  <c r="J69" i="29"/>
  <c r="I71" i="29"/>
  <c r="O83" i="29"/>
  <c r="O82" i="29"/>
  <c r="P65" i="29"/>
  <c r="O84" i="29"/>
  <c r="O66" i="29"/>
  <c r="O75" i="29" s="1"/>
  <c r="G105" i="29"/>
  <c r="G91" i="29"/>
  <c r="O87" i="29"/>
  <c r="O88" i="29"/>
  <c r="O102" i="29"/>
  <c r="O76" i="29"/>
  <c r="O126" i="29" s="1"/>
  <c r="N104" i="29"/>
  <c r="O101" i="29"/>
  <c r="O113" i="29" s="1"/>
  <c r="H110" i="29"/>
  <c r="H72" i="29"/>
  <c r="H90" i="29" s="1"/>
  <c r="N108" i="29"/>
  <c r="N86" i="29"/>
  <c r="N89" i="29" s="1"/>
  <c r="M103" i="29"/>
  <c r="P80" i="29"/>
  <c r="P78" i="29"/>
  <c r="P74" i="29"/>
  <c r="P79" i="29"/>
  <c r="Q63" i="29"/>
  <c r="P81" i="29"/>
  <c r="P77" i="29"/>
  <c r="P68" i="29"/>
  <c r="M152" i="28"/>
  <c r="M162" i="28" s="1"/>
  <c r="M116" i="28"/>
  <c r="M139" i="28" s="1"/>
  <c r="M112" i="28"/>
  <c r="M117" i="28" s="1"/>
  <c r="F93" i="28"/>
  <c r="G107" i="28" s="1"/>
  <c r="G115" i="28" s="1"/>
  <c r="G118" i="28" s="1"/>
  <c r="F92" i="28"/>
  <c r="J69" i="28"/>
  <c r="I71" i="28"/>
  <c r="O83" i="28"/>
  <c r="O82" i="28"/>
  <c r="P65" i="28"/>
  <c r="O84" i="28"/>
  <c r="O66" i="28"/>
  <c r="O75" i="28" s="1"/>
  <c r="G105" i="28"/>
  <c r="G91" i="28"/>
  <c r="O87" i="28"/>
  <c r="O88" i="28"/>
  <c r="O102" i="28"/>
  <c r="O76" i="28"/>
  <c r="O126" i="28" s="1"/>
  <c r="N104" i="28"/>
  <c r="O101" i="28"/>
  <c r="O113" i="28" s="1"/>
  <c r="H110" i="28"/>
  <c r="H72" i="28"/>
  <c r="H90" i="28" s="1"/>
  <c r="N108" i="28"/>
  <c r="N86" i="28"/>
  <c r="N89" i="28" s="1"/>
  <c r="M103" i="28"/>
  <c r="P80" i="28"/>
  <c r="P78" i="28"/>
  <c r="P74" i="28"/>
  <c r="P79" i="28"/>
  <c r="Q63" i="28"/>
  <c r="P81" i="28"/>
  <c r="P77" i="28"/>
  <c r="P68" i="28"/>
  <c r="G115" i="27"/>
  <c r="G118" i="27" s="1"/>
  <c r="D142" i="27"/>
  <c r="K139" i="27"/>
  <c r="I110" i="27"/>
  <c r="I72" i="27"/>
  <c r="I90" i="27" s="1"/>
  <c r="P108" i="27"/>
  <c r="O108" i="27"/>
  <c r="N76" i="27"/>
  <c r="N102" i="27"/>
  <c r="N88" i="27"/>
  <c r="N87" i="27"/>
  <c r="N104" i="27" s="1"/>
  <c r="K103" i="27"/>
  <c r="L152" i="27"/>
  <c r="L162" i="27" s="1"/>
  <c r="L112" i="27"/>
  <c r="L117" i="27" s="1"/>
  <c r="H90" i="27"/>
  <c r="G106" i="27"/>
  <c r="M126" i="27"/>
  <c r="M86" i="27"/>
  <c r="M89" i="27" s="1"/>
  <c r="N101" i="27"/>
  <c r="N113" i="27" s="1"/>
  <c r="M104" i="27"/>
  <c r="G105" i="27"/>
  <c r="G111" i="27" s="1"/>
  <c r="G114" i="27" s="1"/>
  <c r="G91" i="27"/>
  <c r="L116" i="27"/>
  <c r="L139" i="27" s="1"/>
  <c r="J69" i="27"/>
  <c r="P84" i="27"/>
  <c r="P82" i="27"/>
  <c r="P83" i="27"/>
  <c r="P66" i="27"/>
  <c r="Q65" i="27"/>
  <c r="O81" i="27"/>
  <c r="O79" i="27"/>
  <c r="O77" i="27"/>
  <c r="O76" i="27" s="1"/>
  <c r="O78" i="27"/>
  <c r="P63" i="27"/>
  <c r="O80" i="27"/>
  <c r="O74" i="27"/>
  <c r="O68" i="27"/>
  <c r="O83" i="26"/>
  <c r="O84" i="26"/>
  <c r="O76" i="26" s="1"/>
  <c r="O126" i="26" s="1"/>
  <c r="O66" i="26"/>
  <c r="O75" i="26" s="1"/>
  <c r="P65" i="26"/>
  <c r="O82" i="26"/>
  <c r="H110" i="26"/>
  <c r="H72" i="26"/>
  <c r="G105" i="26"/>
  <c r="G111" i="26" s="1"/>
  <c r="G114" i="26" s="1"/>
  <c r="G91" i="26"/>
  <c r="N86" i="26"/>
  <c r="N89" i="26" s="1"/>
  <c r="N108" i="26"/>
  <c r="I69" i="26"/>
  <c r="M103" i="26"/>
  <c r="P81" i="26"/>
  <c r="P79" i="26"/>
  <c r="P77" i="26"/>
  <c r="Q63" i="26"/>
  <c r="P80" i="26"/>
  <c r="P78" i="26"/>
  <c r="P74" i="26"/>
  <c r="P68" i="26"/>
  <c r="O102" i="26"/>
  <c r="P101" i="26"/>
  <c r="P113" i="26" s="1"/>
  <c r="O87" i="26"/>
  <c r="O88" i="26"/>
  <c r="N152" i="26"/>
  <c r="N162" i="26" s="1"/>
  <c r="N116" i="26"/>
  <c r="N139" i="26" s="1"/>
  <c r="N112" i="26"/>
  <c r="N117" i="26" s="1"/>
  <c r="P108" i="30" l="1"/>
  <c r="O108" i="30"/>
  <c r="O86" i="30"/>
  <c r="O89" i="30" s="1"/>
  <c r="P84" i="30"/>
  <c r="P82" i="30"/>
  <c r="P83" i="30"/>
  <c r="P66" i="30"/>
  <c r="Q65" i="30"/>
  <c r="G106" i="30"/>
  <c r="H110" i="30"/>
  <c r="H72" i="30"/>
  <c r="H90" i="30" s="1"/>
  <c r="Q68" i="30"/>
  <c r="O104" i="30"/>
  <c r="G105" i="30"/>
  <c r="G91" i="30"/>
  <c r="F93" i="30"/>
  <c r="G107" i="30" s="1"/>
  <c r="G115" i="30" s="1"/>
  <c r="G118" i="30" s="1"/>
  <c r="I69" i="30"/>
  <c r="N103" i="30"/>
  <c r="P76" i="30"/>
  <c r="Q81" i="30"/>
  <c r="Q79" i="30"/>
  <c r="Q80" i="30"/>
  <c r="Q78" i="30"/>
  <c r="R63" i="30"/>
  <c r="P102" i="30"/>
  <c r="P88" i="30"/>
  <c r="Q74" i="30"/>
  <c r="P87" i="30"/>
  <c r="P104" i="30" s="1"/>
  <c r="Q81" i="29"/>
  <c r="Q79" i="29"/>
  <c r="Q78" i="29"/>
  <c r="R63" i="29"/>
  <c r="P102" i="29"/>
  <c r="P88" i="29"/>
  <c r="Q74" i="29"/>
  <c r="P87" i="29"/>
  <c r="P104" i="29" s="1"/>
  <c r="N152" i="29"/>
  <c r="N162" i="29" s="1"/>
  <c r="N116" i="29"/>
  <c r="N139" i="29" s="1"/>
  <c r="N112" i="29"/>
  <c r="N117" i="29" s="1"/>
  <c r="P101" i="29"/>
  <c r="P113" i="29" s="1"/>
  <c r="G92" i="29"/>
  <c r="G93" i="29" s="1"/>
  <c r="H107" i="29" s="1"/>
  <c r="H115" i="29" s="1"/>
  <c r="H118" i="29" s="1"/>
  <c r="P108" i="29"/>
  <c r="O108" i="29"/>
  <c r="O86" i="29"/>
  <c r="O89" i="29" s="1"/>
  <c r="P84" i="29"/>
  <c r="P82" i="29"/>
  <c r="P76" i="29" s="1"/>
  <c r="P83" i="29"/>
  <c r="P66" i="29"/>
  <c r="Q65" i="29"/>
  <c r="J71" i="29"/>
  <c r="K69" i="29"/>
  <c r="Q68" i="29"/>
  <c r="N103" i="29"/>
  <c r="H105" i="29"/>
  <c r="H91" i="29"/>
  <c r="O104" i="29"/>
  <c r="G111" i="29"/>
  <c r="G114" i="29" s="1"/>
  <c r="I110" i="29"/>
  <c r="I72" i="29"/>
  <c r="G106" i="29"/>
  <c r="Q81" i="28"/>
  <c r="Q79" i="28"/>
  <c r="Q78" i="28"/>
  <c r="R63" i="28"/>
  <c r="P102" i="28"/>
  <c r="P88" i="28"/>
  <c r="Q74" i="28"/>
  <c r="P87" i="28"/>
  <c r="P104" i="28" s="1"/>
  <c r="N152" i="28"/>
  <c r="N162" i="28" s="1"/>
  <c r="N116" i="28"/>
  <c r="N139" i="28" s="1"/>
  <c r="N112" i="28"/>
  <c r="N117" i="28" s="1"/>
  <c r="P101" i="28"/>
  <c r="P113" i="28" s="1"/>
  <c r="G92" i="28"/>
  <c r="G93" i="28" s="1"/>
  <c r="H107" i="28" s="1"/>
  <c r="H115" i="28" s="1"/>
  <c r="H118" i="28" s="1"/>
  <c r="P108" i="28"/>
  <c r="O108" i="28"/>
  <c r="O86" i="28"/>
  <c r="O89" i="28" s="1"/>
  <c r="P84" i="28"/>
  <c r="P82" i="28"/>
  <c r="P76" i="28" s="1"/>
  <c r="P83" i="28"/>
  <c r="P66" i="28"/>
  <c r="Q65" i="28"/>
  <c r="J71" i="28"/>
  <c r="K69" i="28"/>
  <c r="Q68" i="28"/>
  <c r="N103" i="28"/>
  <c r="H105" i="28"/>
  <c r="H91" i="28"/>
  <c r="O104" i="28"/>
  <c r="G111" i="28"/>
  <c r="G114" i="28" s="1"/>
  <c r="I110" i="28"/>
  <c r="I72" i="28"/>
  <c r="G106" i="28"/>
  <c r="O87" i="27"/>
  <c r="P101" i="27"/>
  <c r="P113" i="27" s="1"/>
  <c r="O88" i="27"/>
  <c r="O102" i="27"/>
  <c r="P80" i="27"/>
  <c r="P78" i="27"/>
  <c r="P74" i="27"/>
  <c r="P79" i="27"/>
  <c r="P68" i="27"/>
  <c r="P81" i="27"/>
  <c r="P77" i="27"/>
  <c r="Q63" i="27"/>
  <c r="O126" i="27"/>
  <c r="J71" i="27"/>
  <c r="G93" i="27"/>
  <c r="G92" i="27"/>
  <c r="M152" i="27"/>
  <c r="M162" i="27" s="1"/>
  <c r="M116" i="27"/>
  <c r="M139" i="27" s="1"/>
  <c r="M112" i="27"/>
  <c r="M117" i="27" s="1"/>
  <c r="M103" i="27"/>
  <c r="H105" i="27"/>
  <c r="H91" i="27"/>
  <c r="N152" i="27"/>
  <c r="N162" i="27" s="1"/>
  <c r="N116" i="27"/>
  <c r="N139" i="27" s="1"/>
  <c r="N112" i="27"/>
  <c r="N117" i="27" s="1"/>
  <c r="O101" i="27"/>
  <c r="O113" i="27" s="1"/>
  <c r="N126" i="27"/>
  <c r="N86" i="27"/>
  <c r="N89" i="27" s="1"/>
  <c r="Q83" i="27"/>
  <c r="Q84" i="27"/>
  <c r="Q82" i="27"/>
  <c r="Q66" i="27"/>
  <c r="R65" i="27"/>
  <c r="O86" i="27"/>
  <c r="O89" i="27" s="1"/>
  <c r="I105" i="27"/>
  <c r="I91" i="27"/>
  <c r="Q68" i="26"/>
  <c r="Q81" i="26"/>
  <c r="Q80" i="26"/>
  <c r="Q78" i="26"/>
  <c r="Q79" i="26"/>
  <c r="R63" i="26"/>
  <c r="G92" i="26"/>
  <c r="H106" i="26" s="1"/>
  <c r="H90" i="26"/>
  <c r="P84" i="26"/>
  <c r="P82" i="26"/>
  <c r="P76" i="26" s="1"/>
  <c r="P83" i="26"/>
  <c r="P66" i="26"/>
  <c r="Q65" i="26"/>
  <c r="O104" i="26"/>
  <c r="P102" i="26"/>
  <c r="P88" i="26"/>
  <c r="P87" i="26"/>
  <c r="Q74" i="26"/>
  <c r="I71" i="26"/>
  <c r="J69" i="26"/>
  <c r="N103" i="26"/>
  <c r="O108" i="26"/>
  <c r="P108" i="26"/>
  <c r="O86" i="26"/>
  <c r="O89" i="26" s="1"/>
  <c r="P152" i="30" l="1"/>
  <c r="P162" i="30" s="1"/>
  <c r="P112" i="30"/>
  <c r="P117" i="30" s="1"/>
  <c r="E143" i="30" s="1"/>
  <c r="P116" i="30"/>
  <c r="R80" i="30"/>
  <c r="R78" i="30"/>
  <c r="R81" i="30"/>
  <c r="R77" i="30"/>
  <c r="S63" i="30"/>
  <c r="R79" i="30"/>
  <c r="P126" i="30"/>
  <c r="P86" i="30"/>
  <c r="P89" i="30" s="1"/>
  <c r="G111" i="30"/>
  <c r="G114" i="30" s="1"/>
  <c r="R68" i="30"/>
  <c r="Q83" i="30"/>
  <c r="Q84" i="30"/>
  <c r="R65" i="30"/>
  <c r="Q82" i="30"/>
  <c r="Q66" i="30"/>
  <c r="Q87" i="30"/>
  <c r="R74" i="30"/>
  <c r="Q102" i="30"/>
  <c r="Q88" i="30"/>
  <c r="Q77" i="30"/>
  <c r="J69" i="30"/>
  <c r="I71" i="30"/>
  <c r="G93" i="30"/>
  <c r="H107" i="30" s="1"/>
  <c r="H115" i="30" s="1"/>
  <c r="H118" i="30" s="1"/>
  <c r="G92" i="30"/>
  <c r="H106" i="30" s="1"/>
  <c r="O152" i="30"/>
  <c r="O162" i="30" s="1"/>
  <c r="O112" i="30"/>
  <c r="O117" i="30" s="1"/>
  <c r="O116" i="30"/>
  <c r="O139" i="30" s="1"/>
  <c r="H105" i="30"/>
  <c r="H91" i="30"/>
  <c r="O103" i="30"/>
  <c r="P126" i="29"/>
  <c r="P86" i="29"/>
  <c r="P89" i="29" s="1"/>
  <c r="I90" i="29"/>
  <c r="H92" i="29"/>
  <c r="I106" i="29" s="1"/>
  <c r="K71" i="29"/>
  <c r="L69" i="29"/>
  <c r="Q83" i="29"/>
  <c r="Q84" i="29"/>
  <c r="R65" i="29"/>
  <c r="Q82" i="29"/>
  <c r="Q66" i="29"/>
  <c r="Q87" i="29"/>
  <c r="Q104" i="29" s="1"/>
  <c r="R74" i="29"/>
  <c r="Q102" i="29"/>
  <c r="Q88" i="29"/>
  <c r="Q77" i="29"/>
  <c r="H106" i="29"/>
  <c r="O152" i="29"/>
  <c r="O162" i="29" s="1"/>
  <c r="O112" i="29"/>
  <c r="O117" i="29" s="1"/>
  <c r="O116" i="29"/>
  <c r="O139" i="29" s="1"/>
  <c r="H111" i="29"/>
  <c r="H114" i="29" s="1"/>
  <c r="R68" i="29"/>
  <c r="J72" i="29"/>
  <c r="J90" i="29" s="1"/>
  <c r="J110" i="29"/>
  <c r="O103" i="29"/>
  <c r="P152" i="29"/>
  <c r="P162" i="29" s="1"/>
  <c r="P112" i="29"/>
  <c r="P117" i="29" s="1"/>
  <c r="E143" i="29" s="1"/>
  <c r="P116" i="29"/>
  <c r="R80" i="29"/>
  <c r="R78" i="29"/>
  <c r="R81" i="29"/>
  <c r="R77" i="29"/>
  <c r="S63" i="29"/>
  <c r="R79" i="29"/>
  <c r="Q80" i="29"/>
  <c r="P126" i="28"/>
  <c r="P86" i="28"/>
  <c r="P89" i="28" s="1"/>
  <c r="I90" i="28"/>
  <c r="H92" i="28"/>
  <c r="I106" i="28" s="1"/>
  <c r="K71" i="28"/>
  <c r="L69" i="28"/>
  <c r="Q83" i="28"/>
  <c r="Q84" i="28"/>
  <c r="R65" i="28"/>
  <c r="Q82" i="28"/>
  <c r="Q66" i="28"/>
  <c r="Q87" i="28"/>
  <c r="Q104" i="28" s="1"/>
  <c r="R74" i="28"/>
  <c r="Q102" i="28"/>
  <c r="Q88" i="28"/>
  <c r="Q77" i="28"/>
  <c r="H106" i="28"/>
  <c r="O152" i="28"/>
  <c r="O162" i="28" s="1"/>
  <c r="O112" i="28"/>
  <c r="O117" i="28" s="1"/>
  <c r="O116" i="28"/>
  <c r="O139" i="28" s="1"/>
  <c r="H111" i="28"/>
  <c r="H114" i="28" s="1"/>
  <c r="R68" i="28"/>
  <c r="J72" i="28"/>
  <c r="J90" i="28" s="1"/>
  <c r="J110" i="28"/>
  <c r="O103" i="28"/>
  <c r="P152" i="28"/>
  <c r="P162" i="28" s="1"/>
  <c r="P112" i="28"/>
  <c r="P117" i="28" s="1"/>
  <c r="E143" i="28" s="1"/>
  <c r="P116" i="28"/>
  <c r="R80" i="28"/>
  <c r="R78" i="28"/>
  <c r="R81" i="28"/>
  <c r="R77" i="28"/>
  <c r="S63" i="28"/>
  <c r="R79" i="28"/>
  <c r="Q80" i="28"/>
  <c r="I92" i="27"/>
  <c r="O103" i="27"/>
  <c r="H92" i="27"/>
  <c r="I106" i="27" s="1"/>
  <c r="H107" i="27"/>
  <c r="H115" i="27" s="1"/>
  <c r="H118" i="27" s="1"/>
  <c r="J72" i="27"/>
  <c r="J90" i="27" s="1"/>
  <c r="J110" i="27"/>
  <c r="Q81" i="27"/>
  <c r="Q79" i="27"/>
  <c r="Q77" i="27"/>
  <c r="Q76" i="27" s="1"/>
  <c r="Q86" i="27" s="1"/>
  <c r="Q80" i="27"/>
  <c r="R63" i="27"/>
  <c r="Q78" i="27"/>
  <c r="R84" i="27"/>
  <c r="R82" i="27"/>
  <c r="R66" i="27"/>
  <c r="S65" i="27"/>
  <c r="R83" i="27"/>
  <c r="N103" i="27"/>
  <c r="H111" i="27"/>
  <c r="H114" i="27" s="1"/>
  <c r="H106" i="27"/>
  <c r="K69" i="27"/>
  <c r="P76" i="27"/>
  <c r="Q68" i="27"/>
  <c r="P102" i="27"/>
  <c r="P88" i="27"/>
  <c r="Q74" i="27"/>
  <c r="P87" i="27"/>
  <c r="P104" i="27" s="1"/>
  <c r="O104" i="27"/>
  <c r="P126" i="26"/>
  <c r="P86" i="26"/>
  <c r="P89" i="26" s="1"/>
  <c r="J71" i="26"/>
  <c r="K69" i="26"/>
  <c r="Q102" i="26"/>
  <c r="Q87" i="26"/>
  <c r="Q104" i="26" s="1"/>
  <c r="Q88" i="26"/>
  <c r="R74" i="26"/>
  <c r="O152" i="26"/>
  <c r="O162" i="26" s="1"/>
  <c r="O116" i="26"/>
  <c r="O139" i="26" s="1"/>
  <c r="O112" i="26"/>
  <c r="O117" i="26" s="1"/>
  <c r="R79" i="26"/>
  <c r="R77" i="26"/>
  <c r="S63" i="26"/>
  <c r="R81" i="26"/>
  <c r="R80" i="26"/>
  <c r="R78" i="26"/>
  <c r="O103" i="26"/>
  <c r="I110" i="26"/>
  <c r="I72" i="26"/>
  <c r="I90" i="26" s="1"/>
  <c r="P104" i="26"/>
  <c r="Q83" i="26"/>
  <c r="Q82" i="26"/>
  <c r="Q66" i="26"/>
  <c r="R65" i="26"/>
  <c r="Q84" i="26"/>
  <c r="H105" i="26"/>
  <c r="H91" i="26"/>
  <c r="G93" i="26"/>
  <c r="H107" i="26" s="1"/>
  <c r="H115" i="26" s="1"/>
  <c r="H118" i="26" s="1"/>
  <c r="Q77" i="26"/>
  <c r="Q76" i="26" s="1"/>
  <c r="Q86" i="26" s="1"/>
  <c r="Q89" i="26" s="1"/>
  <c r="R68" i="26"/>
  <c r="H93" i="30" l="1"/>
  <c r="H92" i="30"/>
  <c r="I106" i="30" s="1"/>
  <c r="J71" i="30"/>
  <c r="R102" i="30"/>
  <c r="R88" i="30"/>
  <c r="R87" i="30"/>
  <c r="R104" i="30" s="1"/>
  <c r="S74" i="30"/>
  <c r="R84" i="30"/>
  <c r="R82" i="30"/>
  <c r="R83" i="30"/>
  <c r="R66" i="30"/>
  <c r="S65" i="30"/>
  <c r="S68" i="30"/>
  <c r="S81" i="30"/>
  <c r="S79" i="30"/>
  <c r="S77" i="30"/>
  <c r="S78" i="30"/>
  <c r="S80" i="30"/>
  <c r="T63" i="30"/>
  <c r="H111" i="30"/>
  <c r="H114" i="30" s="1"/>
  <c r="I110" i="30"/>
  <c r="I72" i="30"/>
  <c r="Q76" i="30"/>
  <c r="Q86" i="30" s="1"/>
  <c r="Q89" i="30" s="1"/>
  <c r="Q104" i="30"/>
  <c r="P103" i="30"/>
  <c r="R76" i="30"/>
  <c r="R86" i="30" s="1"/>
  <c r="R89" i="30" s="1"/>
  <c r="E142" i="30"/>
  <c r="P139" i="30"/>
  <c r="S81" i="29"/>
  <c r="S79" i="29"/>
  <c r="S77" i="29"/>
  <c r="S78" i="29"/>
  <c r="S80" i="29"/>
  <c r="T63" i="29"/>
  <c r="Q76" i="29"/>
  <c r="Q86" i="29" s="1"/>
  <c r="Q89" i="29" s="1"/>
  <c r="Q152" i="29"/>
  <c r="Q162" i="29" s="1"/>
  <c r="Q116" i="29"/>
  <c r="Q112" i="29"/>
  <c r="Q117" i="29" s="1"/>
  <c r="L71" i="29"/>
  <c r="P103" i="29"/>
  <c r="E142" i="29"/>
  <c r="P139" i="29"/>
  <c r="J105" i="29"/>
  <c r="J91" i="29"/>
  <c r="S68" i="29"/>
  <c r="R102" i="29"/>
  <c r="R88" i="29"/>
  <c r="R87" i="29"/>
  <c r="S74" i="29"/>
  <c r="R84" i="29"/>
  <c r="R82" i="29"/>
  <c r="R76" i="29" s="1"/>
  <c r="R86" i="29" s="1"/>
  <c r="R89" i="29" s="1"/>
  <c r="R83" i="29"/>
  <c r="R66" i="29"/>
  <c r="S65" i="29"/>
  <c r="K110" i="29"/>
  <c r="K72" i="29"/>
  <c r="H93" i="29"/>
  <c r="I107" i="29" s="1"/>
  <c r="I115" i="29" s="1"/>
  <c r="I118" i="29" s="1"/>
  <c r="I105" i="29"/>
  <c r="I111" i="29" s="1"/>
  <c r="I114" i="29" s="1"/>
  <c r="I91" i="29"/>
  <c r="S81" i="28"/>
  <c r="S79" i="28"/>
  <c r="S77" i="28"/>
  <c r="S78" i="28"/>
  <c r="S80" i="28"/>
  <c r="T63" i="28"/>
  <c r="Q76" i="28"/>
  <c r="Q86" i="28" s="1"/>
  <c r="Q89" i="28" s="1"/>
  <c r="Q152" i="28"/>
  <c r="Q162" i="28" s="1"/>
  <c r="Q116" i="28"/>
  <c r="Q112" i="28"/>
  <c r="Q117" i="28" s="1"/>
  <c r="L71" i="28"/>
  <c r="P103" i="28"/>
  <c r="E142" i="28"/>
  <c r="P139" i="28"/>
  <c r="J105" i="28"/>
  <c r="J91" i="28"/>
  <c r="S68" i="28"/>
  <c r="R102" i="28"/>
  <c r="R88" i="28"/>
  <c r="R87" i="28"/>
  <c r="S74" i="28"/>
  <c r="R84" i="28"/>
  <c r="R82" i="28"/>
  <c r="R76" i="28" s="1"/>
  <c r="R86" i="28" s="1"/>
  <c r="R89" i="28" s="1"/>
  <c r="R83" i="28"/>
  <c r="R66" i="28"/>
  <c r="S65" i="28"/>
  <c r="K110" i="28"/>
  <c r="K72" i="28"/>
  <c r="H93" i="28"/>
  <c r="I107" i="28" s="1"/>
  <c r="I115" i="28" s="1"/>
  <c r="I118" i="28" s="1"/>
  <c r="I105" i="28"/>
  <c r="I111" i="28" s="1"/>
  <c r="I114" i="28" s="1"/>
  <c r="I91" i="28"/>
  <c r="P152" i="27"/>
  <c r="P162" i="27" s="1"/>
  <c r="P112" i="27"/>
  <c r="P116" i="27"/>
  <c r="P126" i="27"/>
  <c r="P86" i="27"/>
  <c r="P89" i="27" s="1"/>
  <c r="S83" i="27"/>
  <c r="S82" i="27"/>
  <c r="S84" i="27"/>
  <c r="S66" i="27"/>
  <c r="T65" i="27"/>
  <c r="R80" i="27"/>
  <c r="R78" i="27"/>
  <c r="R81" i="27"/>
  <c r="R77" i="27"/>
  <c r="R76" i="27" s="1"/>
  <c r="R86" i="27" s="1"/>
  <c r="R79" i="27"/>
  <c r="S63" i="27"/>
  <c r="J106" i="27"/>
  <c r="O152" i="27"/>
  <c r="O162" i="27" s="1"/>
  <c r="O116" i="27"/>
  <c r="O139" i="27" s="1"/>
  <c r="O112" i="27"/>
  <c r="O117" i="27" s="1"/>
  <c r="Q87" i="27"/>
  <c r="Q104" i="27" s="1"/>
  <c r="R74" i="27"/>
  <c r="Q102" i="27"/>
  <c r="Q88" i="27"/>
  <c r="R68" i="27"/>
  <c r="K71" i="27"/>
  <c r="J105" i="27"/>
  <c r="J91" i="27"/>
  <c r="H93" i="27"/>
  <c r="I107" i="27" s="1"/>
  <c r="I93" i="27"/>
  <c r="Q103" i="26"/>
  <c r="H92" i="26"/>
  <c r="I106" i="26" s="1"/>
  <c r="I105" i="26"/>
  <c r="I91" i="26"/>
  <c r="S81" i="26"/>
  <c r="S80" i="26"/>
  <c r="S78" i="26"/>
  <c r="S79" i="26"/>
  <c r="S77" i="26"/>
  <c r="T63" i="26"/>
  <c r="R88" i="26"/>
  <c r="R102" i="26"/>
  <c r="S74" i="26"/>
  <c r="R87" i="26"/>
  <c r="Q152" i="26"/>
  <c r="Q162" i="26" s="1"/>
  <c r="Q112" i="26"/>
  <c r="Q116" i="26"/>
  <c r="K71" i="26"/>
  <c r="L69" i="26"/>
  <c r="P103" i="26"/>
  <c r="S68" i="26"/>
  <c r="H111" i="26"/>
  <c r="H114" i="26" s="1"/>
  <c r="R84" i="26"/>
  <c r="R82" i="26"/>
  <c r="R83" i="26"/>
  <c r="R76" i="26" s="1"/>
  <c r="R86" i="26" s="1"/>
  <c r="R89" i="26" s="1"/>
  <c r="R66" i="26"/>
  <c r="S65" i="26"/>
  <c r="P152" i="26"/>
  <c r="P162" i="26" s="1"/>
  <c r="P116" i="26"/>
  <c r="P112" i="26"/>
  <c r="P117" i="26" s="1"/>
  <c r="E143" i="26" s="1"/>
  <c r="J110" i="26"/>
  <c r="J72" i="26"/>
  <c r="R103" i="30" l="1"/>
  <c r="Q152" i="30"/>
  <c r="Q162" i="30" s="1"/>
  <c r="Q116" i="30"/>
  <c r="Q112" i="30"/>
  <c r="Q117" i="30" s="1"/>
  <c r="T80" i="30"/>
  <c r="T78" i="30"/>
  <c r="T79" i="30"/>
  <c r="U63" i="30"/>
  <c r="T81" i="30"/>
  <c r="T77" i="30"/>
  <c r="S83" i="30"/>
  <c r="S82" i="30"/>
  <c r="T65" i="30"/>
  <c r="S84" i="30"/>
  <c r="S66" i="30"/>
  <c r="R152" i="30"/>
  <c r="R162" i="30" s="1"/>
  <c r="R116" i="30"/>
  <c r="R112" i="30"/>
  <c r="R117" i="30" s="1"/>
  <c r="J72" i="30"/>
  <c r="J110" i="30"/>
  <c r="Q103" i="30"/>
  <c r="I90" i="30"/>
  <c r="I107" i="30"/>
  <c r="I115" i="30" s="1"/>
  <c r="I118" i="30" s="1"/>
  <c r="S76" i="30"/>
  <c r="S86" i="30" s="1"/>
  <c r="S89" i="30" s="1"/>
  <c r="T68" i="30"/>
  <c r="S87" i="30"/>
  <c r="T74" i="30"/>
  <c r="S88" i="30"/>
  <c r="S102" i="30"/>
  <c r="K69" i="30"/>
  <c r="R103" i="29"/>
  <c r="Q103" i="29"/>
  <c r="T80" i="29"/>
  <c r="T78" i="29"/>
  <c r="T79" i="29"/>
  <c r="U63" i="29"/>
  <c r="T81" i="29"/>
  <c r="T77" i="29"/>
  <c r="S87" i="29"/>
  <c r="T74" i="29"/>
  <c r="S88" i="29"/>
  <c r="S102" i="29"/>
  <c r="J93" i="29"/>
  <c r="J92" i="29"/>
  <c r="L110" i="29"/>
  <c r="L72" i="29"/>
  <c r="L90" i="29" s="1"/>
  <c r="I93" i="29"/>
  <c r="J107" i="29" s="1"/>
  <c r="J115" i="29" s="1"/>
  <c r="J118" i="29" s="1"/>
  <c r="I92" i="29"/>
  <c r="J106" i="29" s="1"/>
  <c r="K90" i="29"/>
  <c r="S83" i="29"/>
  <c r="S82" i="29"/>
  <c r="T65" i="29"/>
  <c r="S84" i="29"/>
  <c r="S66" i="29"/>
  <c r="R104" i="29"/>
  <c r="T68" i="29"/>
  <c r="J111" i="29"/>
  <c r="J114" i="29" s="1"/>
  <c r="M69" i="29"/>
  <c r="S76" i="29"/>
  <c r="S86" i="29" s="1"/>
  <c r="S89" i="29" s="1"/>
  <c r="R103" i="28"/>
  <c r="S87" i="28"/>
  <c r="T74" i="28"/>
  <c r="S88" i="28"/>
  <c r="S102" i="28"/>
  <c r="J92" i="28"/>
  <c r="L110" i="28"/>
  <c r="L72" i="28"/>
  <c r="L90" i="28" s="1"/>
  <c r="Q103" i="28"/>
  <c r="T80" i="28"/>
  <c r="T78" i="28"/>
  <c r="T79" i="28"/>
  <c r="U63" i="28"/>
  <c r="T81" i="28"/>
  <c r="T77" i="28"/>
  <c r="I92" i="28"/>
  <c r="J106" i="28" s="1"/>
  <c r="K90" i="28"/>
  <c r="S83" i="28"/>
  <c r="S82" i="28"/>
  <c r="S76" i="28" s="1"/>
  <c r="S86" i="28" s="1"/>
  <c r="S89" i="28" s="1"/>
  <c r="T65" i="28"/>
  <c r="S84" i="28"/>
  <c r="S66" i="28"/>
  <c r="R104" i="28"/>
  <c r="T68" i="28"/>
  <c r="M69" i="28"/>
  <c r="Q89" i="27"/>
  <c r="P117" i="27"/>
  <c r="E143" i="27" s="1"/>
  <c r="I115" i="27"/>
  <c r="I118" i="27" s="1"/>
  <c r="I111" i="27"/>
  <c r="I114" i="27" s="1"/>
  <c r="K110" i="27"/>
  <c r="K72" i="27"/>
  <c r="S68" i="27"/>
  <c r="Q152" i="27"/>
  <c r="Q162" i="27" s="1"/>
  <c r="Q116" i="27"/>
  <c r="Q112" i="27"/>
  <c r="Q117" i="27" s="1"/>
  <c r="J107" i="27"/>
  <c r="J115" i="27" s="1"/>
  <c r="J118" i="27" s="1"/>
  <c r="J92" i="27"/>
  <c r="K106" i="27" s="1"/>
  <c r="L69" i="27"/>
  <c r="R102" i="27"/>
  <c r="R88" i="27"/>
  <c r="R89" i="27" s="1"/>
  <c r="R87" i="27"/>
  <c r="S74" i="27"/>
  <c r="S81" i="27"/>
  <c r="S79" i="27"/>
  <c r="S77" i="27"/>
  <c r="S78" i="27"/>
  <c r="T63" i="27"/>
  <c r="S80" i="27"/>
  <c r="T84" i="27"/>
  <c r="T82" i="27"/>
  <c r="T83" i="27"/>
  <c r="T66" i="27"/>
  <c r="U65" i="27"/>
  <c r="P103" i="27"/>
  <c r="E142" i="27"/>
  <c r="P139" i="27"/>
  <c r="R103" i="26"/>
  <c r="P139" i="26"/>
  <c r="E142" i="26"/>
  <c r="S83" i="26"/>
  <c r="S84" i="26"/>
  <c r="S66" i="26"/>
  <c r="T65" i="26"/>
  <c r="S82" i="26"/>
  <c r="L71" i="26"/>
  <c r="S102" i="26"/>
  <c r="S87" i="26"/>
  <c r="S88" i="26"/>
  <c r="T74" i="26"/>
  <c r="S76" i="26"/>
  <c r="S86" i="26" s="1"/>
  <c r="S89" i="26" s="1"/>
  <c r="I92" i="26"/>
  <c r="J106" i="26" s="1"/>
  <c r="J90" i="26"/>
  <c r="T68" i="26"/>
  <c r="K72" i="26"/>
  <c r="K110" i="26"/>
  <c r="Q117" i="26"/>
  <c r="R104" i="26"/>
  <c r="T81" i="26"/>
  <c r="T79" i="26"/>
  <c r="T77" i="26"/>
  <c r="U63" i="26"/>
  <c r="T80" i="26"/>
  <c r="T78" i="26"/>
  <c r="I111" i="26"/>
  <c r="I114" i="26" s="1"/>
  <c r="H93" i="26"/>
  <c r="I107" i="26" s="1"/>
  <c r="I115" i="26" s="1"/>
  <c r="I118" i="26" s="1"/>
  <c r="T102" i="30" l="1"/>
  <c r="T88" i="30"/>
  <c r="U74" i="30"/>
  <c r="T87" i="30"/>
  <c r="T104" i="30" s="1"/>
  <c r="S103" i="30"/>
  <c r="I105" i="30"/>
  <c r="I111" i="30" s="1"/>
  <c r="I114" i="30" s="1"/>
  <c r="I91" i="30"/>
  <c r="J90" i="30"/>
  <c r="K71" i="30"/>
  <c r="L69" i="30"/>
  <c r="S104" i="30"/>
  <c r="U68" i="30"/>
  <c r="U81" i="30"/>
  <c r="U79" i="30"/>
  <c r="U78" i="30"/>
  <c r="T84" i="30"/>
  <c r="T82" i="30"/>
  <c r="T76" i="30" s="1"/>
  <c r="T86" i="30" s="1"/>
  <c r="T89" i="30" s="1"/>
  <c r="T83" i="30"/>
  <c r="T66" i="30"/>
  <c r="U65" i="30"/>
  <c r="U77" i="30" s="1"/>
  <c r="S103" i="29"/>
  <c r="U68" i="29"/>
  <c r="M71" i="29"/>
  <c r="R152" i="29"/>
  <c r="R162" i="29" s="1"/>
  <c r="R116" i="29"/>
  <c r="R112" i="29"/>
  <c r="R117" i="29" s="1"/>
  <c r="K107" i="29"/>
  <c r="K115" i="29" s="1"/>
  <c r="K106" i="29"/>
  <c r="T102" i="29"/>
  <c r="T88" i="29"/>
  <c r="U74" i="29"/>
  <c r="T87" i="29"/>
  <c r="T104" i="29" s="1"/>
  <c r="U81" i="29"/>
  <c r="U79" i="29"/>
  <c r="U78" i="29"/>
  <c r="T84" i="29"/>
  <c r="T82" i="29"/>
  <c r="T83" i="29"/>
  <c r="T76" i="29" s="1"/>
  <c r="T86" i="29" s="1"/>
  <c r="T89" i="29" s="1"/>
  <c r="T66" i="29"/>
  <c r="U65" i="29"/>
  <c r="D99" i="29"/>
  <c r="K105" i="29"/>
  <c r="K111" i="29" s="1"/>
  <c r="K114" i="29" s="1"/>
  <c r="K91" i="29"/>
  <c r="L105" i="29"/>
  <c r="L91" i="29"/>
  <c r="S104" i="29"/>
  <c r="S103" i="28"/>
  <c r="N69" i="28"/>
  <c r="M71" i="28"/>
  <c r="R152" i="28"/>
  <c r="R162" i="28" s="1"/>
  <c r="R116" i="28"/>
  <c r="R112" i="28"/>
  <c r="R117" i="28" s="1"/>
  <c r="U81" i="28"/>
  <c r="U79" i="28"/>
  <c r="U78" i="28"/>
  <c r="K106" i="28"/>
  <c r="T102" i="28"/>
  <c r="T88" i="28"/>
  <c r="U74" i="28"/>
  <c r="T87" i="28"/>
  <c r="T104" i="28" s="1"/>
  <c r="U68" i="28"/>
  <c r="T84" i="28"/>
  <c r="T82" i="28"/>
  <c r="T76" i="28" s="1"/>
  <c r="T86" i="28" s="1"/>
  <c r="T89" i="28" s="1"/>
  <c r="T83" i="28"/>
  <c r="T66" i="28"/>
  <c r="U65" i="28"/>
  <c r="D99" i="28"/>
  <c r="K105" i="28"/>
  <c r="K91" i="28"/>
  <c r="I93" i="28"/>
  <c r="L105" i="28"/>
  <c r="L91" i="28"/>
  <c r="J93" i="28"/>
  <c r="S104" i="28"/>
  <c r="R103" i="27"/>
  <c r="U83" i="27"/>
  <c r="U84" i="27"/>
  <c r="U82" i="27"/>
  <c r="U66" i="27"/>
  <c r="S87" i="27"/>
  <c r="T74" i="27"/>
  <c r="S88" i="27"/>
  <c r="S102" i="27"/>
  <c r="T80" i="27"/>
  <c r="T78" i="27"/>
  <c r="T79" i="27"/>
  <c r="T81" i="27"/>
  <c r="T77" i="27"/>
  <c r="U63" i="27"/>
  <c r="S76" i="27"/>
  <c r="S86" i="27" s="1"/>
  <c r="S89" i="27" s="1"/>
  <c r="R104" i="27"/>
  <c r="L71" i="27"/>
  <c r="M69" i="27"/>
  <c r="J93" i="27"/>
  <c r="T68" i="27"/>
  <c r="K90" i="27"/>
  <c r="K107" i="27"/>
  <c r="K115" i="27" s="1"/>
  <c r="J111" i="27"/>
  <c r="J114" i="27" s="1"/>
  <c r="Q103" i="27"/>
  <c r="K90" i="26"/>
  <c r="S103" i="26"/>
  <c r="L110" i="26"/>
  <c r="L72" i="26"/>
  <c r="T84" i="26"/>
  <c r="T82" i="26"/>
  <c r="T76" i="26" s="1"/>
  <c r="T86" i="26" s="1"/>
  <c r="T89" i="26" s="1"/>
  <c r="T83" i="26"/>
  <c r="T66" i="26"/>
  <c r="U65" i="26"/>
  <c r="U81" i="26"/>
  <c r="U80" i="26"/>
  <c r="U78" i="26"/>
  <c r="U79" i="26"/>
  <c r="R152" i="26"/>
  <c r="R162" i="26" s="1"/>
  <c r="R112" i="26"/>
  <c r="R117" i="26" s="1"/>
  <c r="R116" i="26"/>
  <c r="U68" i="26"/>
  <c r="J105" i="26"/>
  <c r="J91" i="26"/>
  <c r="I93" i="26"/>
  <c r="J107" i="26" s="1"/>
  <c r="J115" i="26" s="1"/>
  <c r="J118" i="26" s="1"/>
  <c r="T102" i="26"/>
  <c r="T88" i="26"/>
  <c r="T87" i="26"/>
  <c r="U74" i="26"/>
  <c r="S104" i="26"/>
  <c r="M69" i="26"/>
  <c r="T103" i="30" l="1"/>
  <c r="L71" i="30"/>
  <c r="M69" i="30"/>
  <c r="I92" i="30"/>
  <c r="J106" i="30" s="1"/>
  <c r="T152" i="30"/>
  <c r="T162" i="30" s="1"/>
  <c r="T112" i="30"/>
  <c r="T116" i="30"/>
  <c r="U83" i="30"/>
  <c r="U84" i="30"/>
  <c r="U82" i="30"/>
  <c r="U66" i="30"/>
  <c r="U80" i="30"/>
  <c r="U76" i="30" s="1"/>
  <c r="S152" i="30"/>
  <c r="S162" i="30" s="1"/>
  <c r="S112" i="30"/>
  <c r="S117" i="30" s="1"/>
  <c r="S116" i="30"/>
  <c r="K110" i="30"/>
  <c r="K72" i="30"/>
  <c r="J105" i="30"/>
  <c r="J91" i="30"/>
  <c r="U87" i="30"/>
  <c r="U102" i="30"/>
  <c r="U88" i="30"/>
  <c r="T103" i="29"/>
  <c r="M110" i="29"/>
  <c r="M72" i="29"/>
  <c r="S152" i="29"/>
  <c r="S162" i="29" s="1"/>
  <c r="S112" i="29"/>
  <c r="S117" i="29" s="1"/>
  <c r="S116" i="29"/>
  <c r="U83" i="29"/>
  <c r="U84" i="29"/>
  <c r="U82" i="29"/>
  <c r="U66" i="29"/>
  <c r="U80" i="29"/>
  <c r="U87" i="29"/>
  <c r="U102" i="29"/>
  <c r="U88" i="29"/>
  <c r="K118" i="29"/>
  <c r="D144" i="29" s="1"/>
  <c r="D141" i="29"/>
  <c r="L93" i="29"/>
  <c r="L92" i="29"/>
  <c r="K93" i="29"/>
  <c r="L107" i="29" s="1"/>
  <c r="L115" i="29" s="1"/>
  <c r="L118" i="29" s="1"/>
  <c r="K92" i="29"/>
  <c r="L106" i="29" s="1"/>
  <c r="L111" i="29" s="1"/>
  <c r="L114" i="29" s="1"/>
  <c r="U77" i="29"/>
  <c r="U76" i="29" s="1"/>
  <c r="T152" i="29"/>
  <c r="T162" i="29" s="1"/>
  <c r="T112" i="29"/>
  <c r="T117" i="29" s="1"/>
  <c r="T116" i="29"/>
  <c r="N69" i="29"/>
  <c r="T103" i="28"/>
  <c r="J107" i="28"/>
  <c r="K107" i="28"/>
  <c r="K111" i="28"/>
  <c r="K114" i="28" s="1"/>
  <c r="U83" i="28"/>
  <c r="U84" i="28"/>
  <c r="U82" i="28"/>
  <c r="U66" i="28"/>
  <c r="U87" i="28"/>
  <c r="U102" i="28"/>
  <c r="U88" i="28"/>
  <c r="U77" i="28"/>
  <c r="N71" i="28"/>
  <c r="S152" i="28"/>
  <c r="S162" i="28" s="1"/>
  <c r="S112" i="28"/>
  <c r="S117" i="28" s="1"/>
  <c r="S116" i="28"/>
  <c r="L92" i="28"/>
  <c r="K92" i="28"/>
  <c r="L106" i="28" s="1"/>
  <c r="T152" i="28"/>
  <c r="T162" i="28" s="1"/>
  <c r="T112" i="28"/>
  <c r="T117" i="28" s="1"/>
  <c r="T116" i="28"/>
  <c r="U80" i="28"/>
  <c r="M110" i="28"/>
  <c r="M72" i="28"/>
  <c r="K118" i="27"/>
  <c r="D144" i="27" s="1"/>
  <c r="D141" i="27"/>
  <c r="L110" i="27"/>
  <c r="L72" i="27"/>
  <c r="S103" i="27"/>
  <c r="T76" i="27"/>
  <c r="T86" i="27" s="1"/>
  <c r="T102" i="27"/>
  <c r="T88" i="27"/>
  <c r="U74" i="27"/>
  <c r="T87" i="27"/>
  <c r="T104" i="27" s="1"/>
  <c r="D99" i="27"/>
  <c r="K105" i="27"/>
  <c r="K111" i="27" s="1"/>
  <c r="K114" i="27" s="1"/>
  <c r="K91" i="27"/>
  <c r="U68" i="27"/>
  <c r="M71" i="27"/>
  <c r="R152" i="27"/>
  <c r="R162" i="27" s="1"/>
  <c r="R112" i="27"/>
  <c r="R117" i="27" s="1"/>
  <c r="R116" i="27"/>
  <c r="U81" i="27"/>
  <c r="U79" i="27"/>
  <c r="U77" i="27"/>
  <c r="U80" i="27"/>
  <c r="U78" i="27"/>
  <c r="S104" i="27"/>
  <c r="T103" i="26"/>
  <c r="M71" i="26"/>
  <c r="N69" i="26"/>
  <c r="U102" i="26"/>
  <c r="U87" i="26"/>
  <c r="U104" i="26" s="1"/>
  <c r="U88" i="26"/>
  <c r="J111" i="26"/>
  <c r="J114" i="26" s="1"/>
  <c r="U83" i="26"/>
  <c r="U82" i="26"/>
  <c r="U66" i="26"/>
  <c r="U84" i="26"/>
  <c r="K105" i="26"/>
  <c r="D99" i="26"/>
  <c r="K91" i="26"/>
  <c r="S152" i="26"/>
  <c r="S162" i="26" s="1"/>
  <c r="S112" i="26"/>
  <c r="S117" i="26" s="1"/>
  <c r="S116" i="26"/>
  <c r="T104" i="26"/>
  <c r="J92" i="26"/>
  <c r="K106" i="26" s="1"/>
  <c r="U77" i="26"/>
  <c r="U76" i="26" s="1"/>
  <c r="L90" i="26"/>
  <c r="E96" i="30" l="1"/>
  <c r="U86" i="30"/>
  <c r="U104" i="30"/>
  <c r="K90" i="30"/>
  <c r="M71" i="30"/>
  <c r="J93" i="30"/>
  <c r="J92" i="30"/>
  <c r="K106" i="30" s="1"/>
  <c r="T117" i="30"/>
  <c r="I93" i="30"/>
  <c r="J107" i="30" s="1"/>
  <c r="J115" i="30" s="1"/>
  <c r="J118" i="30" s="1"/>
  <c r="L110" i="30"/>
  <c r="L72" i="30"/>
  <c r="N71" i="29"/>
  <c r="O69" i="29" s="1"/>
  <c r="E96" i="29"/>
  <c r="U86" i="29"/>
  <c r="M90" i="29"/>
  <c r="M107" i="29"/>
  <c r="M115" i="29" s="1"/>
  <c r="M118" i="29" s="1"/>
  <c r="M106" i="29"/>
  <c r="U104" i="29"/>
  <c r="M90" i="28"/>
  <c r="M106" i="28"/>
  <c r="N72" i="28"/>
  <c r="N110" i="28"/>
  <c r="U104" i="28"/>
  <c r="J115" i="28"/>
  <c r="J118" i="28" s="1"/>
  <c r="J111" i="28"/>
  <c r="J114" i="28" s="1"/>
  <c r="K93" i="28"/>
  <c r="L107" i="28" s="1"/>
  <c r="L115" i="28" s="1"/>
  <c r="L93" i="28"/>
  <c r="O69" i="28"/>
  <c r="U76" i="28"/>
  <c r="K115" i="28"/>
  <c r="S152" i="27"/>
  <c r="S162" i="27" s="1"/>
  <c r="S116" i="27"/>
  <c r="S112" i="27"/>
  <c r="S117" i="27" s="1"/>
  <c r="U76" i="27"/>
  <c r="N69" i="27"/>
  <c r="K92" i="27"/>
  <c r="L106" i="27" s="1"/>
  <c r="U87" i="27"/>
  <c r="U102" i="27"/>
  <c r="U88" i="27"/>
  <c r="M110" i="27"/>
  <c r="M72" i="27"/>
  <c r="T152" i="27"/>
  <c r="T162" i="27" s="1"/>
  <c r="T112" i="27"/>
  <c r="T117" i="27" s="1"/>
  <c r="T116" i="27"/>
  <c r="T89" i="27"/>
  <c r="L90" i="27"/>
  <c r="E96" i="26"/>
  <c r="U86" i="26"/>
  <c r="U152" i="26"/>
  <c r="U162" i="26" s="1"/>
  <c r="U116" i="26"/>
  <c r="U112" i="26"/>
  <c r="N71" i="26"/>
  <c r="L105" i="26"/>
  <c r="L91" i="26"/>
  <c r="J93" i="26"/>
  <c r="T152" i="26"/>
  <c r="T162" i="26" s="1"/>
  <c r="T116" i="26"/>
  <c r="T112" i="26"/>
  <c r="T117" i="26" s="1"/>
  <c r="K93" i="26"/>
  <c r="K92" i="26"/>
  <c r="L106" i="26" s="1"/>
  <c r="M110" i="26"/>
  <c r="M72" i="26"/>
  <c r="M110" i="30" l="1"/>
  <c r="M72" i="30"/>
  <c r="K107" i="30"/>
  <c r="K115" i="30" s="1"/>
  <c r="J111" i="30"/>
  <c r="J114" i="30" s="1"/>
  <c r="E98" i="30"/>
  <c r="U89" i="30"/>
  <c r="L90" i="30"/>
  <c r="N69" i="30"/>
  <c r="D99" i="30"/>
  <c r="K105" i="30"/>
  <c r="K111" i="30" s="1"/>
  <c r="K114" i="30" s="1"/>
  <c r="K91" i="30"/>
  <c r="U152" i="30"/>
  <c r="U162" i="30" s="1"/>
  <c r="U112" i="30"/>
  <c r="U117" i="30" s="1"/>
  <c r="U116" i="30"/>
  <c r="O71" i="29"/>
  <c r="P69" i="29" s="1"/>
  <c r="U152" i="29"/>
  <c r="U162" i="29" s="1"/>
  <c r="U112" i="29"/>
  <c r="U117" i="29" s="1"/>
  <c r="U116" i="29"/>
  <c r="E98" i="29"/>
  <c r="U89" i="29"/>
  <c r="M105" i="29"/>
  <c r="M111" i="29" s="1"/>
  <c r="M114" i="29" s="1"/>
  <c r="M91" i="29"/>
  <c r="N72" i="29"/>
  <c r="N110" i="29"/>
  <c r="K118" i="28"/>
  <c r="D144" i="28" s="1"/>
  <c r="D141" i="28"/>
  <c r="E96" i="28"/>
  <c r="U86" i="28"/>
  <c r="U152" i="28"/>
  <c r="U162" i="28" s="1"/>
  <c r="U112" i="28"/>
  <c r="U117" i="28" s="1"/>
  <c r="U116" i="28"/>
  <c r="M105" i="28"/>
  <c r="M111" i="28" s="1"/>
  <c r="M114" i="28" s="1"/>
  <c r="M91" i="28"/>
  <c r="O71" i="28"/>
  <c r="L118" i="28"/>
  <c r="N90" i="28"/>
  <c r="M107" i="28"/>
  <c r="M115" i="28" s="1"/>
  <c r="M118" i="28" s="1"/>
  <c r="L111" i="28"/>
  <c r="L114" i="28" s="1"/>
  <c r="U104" i="27"/>
  <c r="K93" i="27"/>
  <c r="L107" i="27" s="1"/>
  <c r="L115" i="27" s="1"/>
  <c r="L118" i="27" s="1"/>
  <c r="N71" i="27"/>
  <c r="O69" i="27"/>
  <c r="L105" i="27"/>
  <c r="L111" i="27" s="1"/>
  <c r="L114" i="27" s="1"/>
  <c r="L91" i="27"/>
  <c r="T103" i="27"/>
  <c r="M90" i="27"/>
  <c r="E96" i="27"/>
  <c r="U86" i="27"/>
  <c r="M90" i="26"/>
  <c r="K107" i="26"/>
  <c r="L107" i="26"/>
  <c r="L115" i="26" s="1"/>
  <c r="N110" i="26"/>
  <c r="N72" i="26"/>
  <c r="E98" i="26"/>
  <c r="U89" i="26"/>
  <c r="L93" i="26"/>
  <c r="M107" i="26" s="1"/>
  <c r="M115" i="26" s="1"/>
  <c r="M118" i="26" s="1"/>
  <c r="L92" i="26"/>
  <c r="M106" i="26" s="1"/>
  <c r="O69" i="26"/>
  <c r="U117" i="26"/>
  <c r="N71" i="30" l="1"/>
  <c r="O69" i="30" s="1"/>
  <c r="L105" i="30"/>
  <c r="L91" i="30"/>
  <c r="K118" i="30"/>
  <c r="D144" i="30" s="1"/>
  <c r="D141" i="30"/>
  <c r="M90" i="30"/>
  <c r="K93" i="30"/>
  <c r="L107" i="30" s="1"/>
  <c r="L115" i="30" s="1"/>
  <c r="L118" i="30" s="1"/>
  <c r="K92" i="30"/>
  <c r="L106" i="30" s="1"/>
  <c r="U103" i="30"/>
  <c r="P71" i="29"/>
  <c r="Q69" i="29" s="1"/>
  <c r="M93" i="29"/>
  <c r="M92" i="29"/>
  <c r="N106" i="29" s="1"/>
  <c r="U103" i="29"/>
  <c r="N90" i="29"/>
  <c r="N107" i="29"/>
  <c r="N115" i="29" s="1"/>
  <c r="N118" i="29" s="1"/>
  <c r="O110" i="29"/>
  <c r="O72" i="29"/>
  <c r="O110" i="28"/>
  <c r="O72" i="28"/>
  <c r="E98" i="28"/>
  <c r="U89" i="28"/>
  <c r="N105" i="28"/>
  <c r="N91" i="28"/>
  <c r="P69" i="28"/>
  <c r="M93" i="28"/>
  <c r="N107" i="28" s="1"/>
  <c r="N115" i="28" s="1"/>
  <c r="N118" i="28" s="1"/>
  <c r="M92" i="28"/>
  <c r="N106" i="28" s="1"/>
  <c r="E98" i="27"/>
  <c r="U89" i="27"/>
  <c r="L92" i="27"/>
  <c r="M106" i="27" s="1"/>
  <c r="O71" i="27"/>
  <c r="P69" i="27"/>
  <c r="M105" i="27"/>
  <c r="M91" i="27"/>
  <c r="N72" i="27"/>
  <c r="N110" i="27"/>
  <c r="U152" i="27"/>
  <c r="U162" i="27" s="1"/>
  <c r="U116" i="27"/>
  <c r="U112" i="27"/>
  <c r="U117" i="27" s="1"/>
  <c r="O71" i="26"/>
  <c r="P69" i="26"/>
  <c r="U103" i="26"/>
  <c r="N90" i="26"/>
  <c r="L111" i="26"/>
  <c r="L114" i="26" s="1"/>
  <c r="K115" i="26"/>
  <c r="K111" i="26"/>
  <c r="K114" i="26" s="1"/>
  <c r="M105" i="26"/>
  <c r="M111" i="26" s="1"/>
  <c r="M114" i="26" s="1"/>
  <c r="M91" i="26"/>
  <c r="O71" i="30" l="1"/>
  <c r="P69" i="30" s="1"/>
  <c r="L92" i="30"/>
  <c r="M106" i="30" s="1"/>
  <c r="M105" i="30"/>
  <c r="M91" i="30"/>
  <c r="L111" i="30"/>
  <c r="L114" i="30" s="1"/>
  <c r="N72" i="30"/>
  <c r="N110" i="30"/>
  <c r="Q71" i="29"/>
  <c r="O90" i="29"/>
  <c r="N105" i="29"/>
  <c r="N111" i="29" s="1"/>
  <c r="N114" i="29" s="1"/>
  <c r="N91" i="29"/>
  <c r="P110" i="29"/>
  <c r="P72" i="29"/>
  <c r="P90" i="29" s="1"/>
  <c r="N92" i="28"/>
  <c r="O106" i="28" s="1"/>
  <c r="U103" i="28"/>
  <c r="O90" i="28"/>
  <c r="P71" i="28"/>
  <c r="Q69" i="28"/>
  <c r="N111" i="28"/>
  <c r="N114" i="28" s="1"/>
  <c r="N90" i="27"/>
  <c r="M92" i="27"/>
  <c r="N106" i="27" s="1"/>
  <c r="P71" i="27"/>
  <c r="Q69" i="27"/>
  <c r="U103" i="27"/>
  <c r="O110" i="27"/>
  <c r="O72" i="27"/>
  <c r="L93" i="27"/>
  <c r="M107" i="27" s="1"/>
  <c r="M115" i="27" s="1"/>
  <c r="M118" i="27" s="1"/>
  <c r="M92" i="26"/>
  <c r="N106" i="26" s="1"/>
  <c r="N105" i="26"/>
  <c r="N91" i="26"/>
  <c r="P71" i="26"/>
  <c r="Q69" i="26"/>
  <c r="D141" i="26"/>
  <c r="K118" i="26"/>
  <c r="D144" i="26" s="1"/>
  <c r="L118" i="26"/>
  <c r="O110" i="26"/>
  <c r="O72" i="26"/>
  <c r="P71" i="30" l="1"/>
  <c r="Q69" i="30"/>
  <c r="N90" i="30"/>
  <c r="M92" i="30"/>
  <c r="N106" i="30" s="1"/>
  <c r="L93" i="30"/>
  <c r="M107" i="30" s="1"/>
  <c r="M115" i="30" s="1"/>
  <c r="M118" i="30" s="1"/>
  <c r="M111" i="30"/>
  <c r="M114" i="30" s="1"/>
  <c r="O110" i="30"/>
  <c r="O72" i="30"/>
  <c r="N92" i="29"/>
  <c r="O106" i="29" s="1"/>
  <c r="Q110" i="29"/>
  <c r="Q72" i="29"/>
  <c r="P105" i="29"/>
  <c r="P91" i="29"/>
  <c r="O105" i="29"/>
  <c r="O91" i="29"/>
  <c r="R69" i="29"/>
  <c r="Q71" i="28"/>
  <c r="P110" i="28"/>
  <c r="P72" i="28"/>
  <c r="P90" i="28" s="1"/>
  <c r="O105" i="28"/>
  <c r="O91" i="28"/>
  <c r="N93" i="28"/>
  <c r="O107" i="28" s="1"/>
  <c r="O115" i="28" s="1"/>
  <c r="O118" i="28" s="1"/>
  <c r="Q71" i="27"/>
  <c r="R69" i="27"/>
  <c r="O90" i="27"/>
  <c r="M111" i="27"/>
  <c r="M114" i="27" s="1"/>
  <c r="P110" i="27"/>
  <c r="P72" i="27"/>
  <c r="M93" i="27"/>
  <c r="N107" i="27" s="1"/>
  <c r="N115" i="27" s="1"/>
  <c r="N118" i="27" s="1"/>
  <c r="N105" i="27"/>
  <c r="N91" i="27"/>
  <c r="O90" i="26"/>
  <c r="Q71" i="26"/>
  <c r="R69" i="26"/>
  <c r="N92" i="26"/>
  <c r="O106" i="26" s="1"/>
  <c r="P110" i="26"/>
  <c r="P72" i="26"/>
  <c r="M93" i="26"/>
  <c r="N107" i="26" s="1"/>
  <c r="N115" i="26" s="1"/>
  <c r="N118" i="26" s="1"/>
  <c r="O90" i="30" l="1"/>
  <c r="Q71" i="30"/>
  <c r="M93" i="30"/>
  <c r="N107" i="30" s="1"/>
  <c r="N115" i="30" s="1"/>
  <c r="N118" i="30" s="1"/>
  <c r="N105" i="30"/>
  <c r="N111" i="30" s="1"/>
  <c r="N114" i="30" s="1"/>
  <c r="N91" i="30"/>
  <c r="P110" i="30"/>
  <c r="P72" i="30"/>
  <c r="O92" i="29"/>
  <c r="P106" i="29" s="1"/>
  <c r="P92" i="29"/>
  <c r="Q106" i="29" s="1"/>
  <c r="Q90" i="29"/>
  <c r="R71" i="29"/>
  <c r="S69" i="29"/>
  <c r="N93" i="29"/>
  <c r="O107" i="29" s="1"/>
  <c r="O115" i="29" s="1"/>
  <c r="O118" i="29" s="1"/>
  <c r="O92" i="28"/>
  <c r="P106" i="28" s="1"/>
  <c r="P105" i="28"/>
  <c r="P91" i="28"/>
  <c r="Q110" i="28"/>
  <c r="Q72" i="28"/>
  <c r="O111" i="28"/>
  <c r="O114" i="28" s="1"/>
  <c r="R69" i="28"/>
  <c r="N92" i="27"/>
  <c r="O106" i="27" s="1"/>
  <c r="O105" i="27"/>
  <c r="O91" i="27"/>
  <c r="R71" i="27"/>
  <c r="S69" i="27"/>
  <c r="N111" i="27"/>
  <c r="N114" i="27" s="1"/>
  <c r="P90" i="27"/>
  <c r="Q110" i="27"/>
  <c r="Q72" i="27"/>
  <c r="P90" i="26"/>
  <c r="R71" i="26"/>
  <c r="N111" i="26"/>
  <c r="N114" i="26" s="1"/>
  <c r="N93" i="26"/>
  <c r="Q110" i="26"/>
  <c r="Q72" i="26"/>
  <c r="O105" i="26"/>
  <c r="O91" i="26"/>
  <c r="Q110" i="30" l="1"/>
  <c r="Q72" i="30"/>
  <c r="P90" i="30"/>
  <c r="N92" i="30"/>
  <c r="O106" i="30" s="1"/>
  <c r="R69" i="30"/>
  <c r="O105" i="30"/>
  <c r="O91" i="30"/>
  <c r="S71" i="29"/>
  <c r="T69" i="29" s="1"/>
  <c r="O111" i="29"/>
  <c r="O114" i="29" s="1"/>
  <c r="R72" i="29"/>
  <c r="R90" i="29" s="1"/>
  <c r="R110" i="29"/>
  <c r="Q105" i="29"/>
  <c r="Q91" i="29"/>
  <c r="P93" i="29"/>
  <c r="O93" i="29"/>
  <c r="Q90" i="28"/>
  <c r="P92" i="28"/>
  <c r="Q106" i="28" s="1"/>
  <c r="R71" i="28"/>
  <c r="S69" i="28"/>
  <c r="O93" i="28"/>
  <c r="P107" i="28" s="1"/>
  <c r="P115" i="28" s="1"/>
  <c r="Q90" i="27"/>
  <c r="P105" i="27"/>
  <c r="P91" i="27"/>
  <c r="S71" i="27"/>
  <c r="T69" i="27"/>
  <c r="O92" i="27"/>
  <c r="P106" i="27" s="1"/>
  <c r="R72" i="27"/>
  <c r="R110" i="27"/>
  <c r="N93" i="27"/>
  <c r="O92" i="26"/>
  <c r="P106" i="26" s="1"/>
  <c r="Q90" i="26"/>
  <c r="O107" i="26"/>
  <c r="O115" i="26" s="1"/>
  <c r="O118" i="26" s="1"/>
  <c r="R110" i="26"/>
  <c r="R72" i="26"/>
  <c r="P105" i="26"/>
  <c r="P91" i="26"/>
  <c r="O111" i="26"/>
  <c r="O114" i="26" s="1"/>
  <c r="S69" i="26"/>
  <c r="Q90" i="30" l="1"/>
  <c r="O92" i="30"/>
  <c r="P106" i="30" s="1"/>
  <c r="R71" i="30"/>
  <c r="S69" i="30"/>
  <c r="N93" i="30"/>
  <c r="P105" i="30"/>
  <c r="P91" i="30"/>
  <c r="T71" i="29"/>
  <c r="U69" i="29" s="1"/>
  <c r="U71" i="29" s="1"/>
  <c r="R105" i="29"/>
  <c r="R91" i="29"/>
  <c r="P107" i="29"/>
  <c r="Q107" i="29"/>
  <c r="Q115" i="29" s="1"/>
  <c r="Q92" i="29"/>
  <c r="R106" i="29" s="1"/>
  <c r="S110" i="29"/>
  <c r="S72" i="29"/>
  <c r="E141" i="28"/>
  <c r="P118" i="28"/>
  <c r="E144" i="28" s="1"/>
  <c r="S71" i="28"/>
  <c r="T69" i="28"/>
  <c r="P111" i="28"/>
  <c r="P114" i="28" s="1"/>
  <c r="R72" i="28"/>
  <c r="R110" i="28"/>
  <c r="P93" i="28"/>
  <c r="Q107" i="28" s="1"/>
  <c r="Q115" i="28" s="1"/>
  <c r="Q118" i="28" s="1"/>
  <c r="Q105" i="28"/>
  <c r="Q91" i="28"/>
  <c r="T71" i="27"/>
  <c r="U69" i="27"/>
  <c r="U71" i="27" s="1"/>
  <c r="P92" i="27"/>
  <c r="Q106" i="27" s="1"/>
  <c r="O107" i="27"/>
  <c r="R90" i="27"/>
  <c r="O93" i="27"/>
  <c r="S110" i="27"/>
  <c r="S72" i="27"/>
  <c r="Q105" i="27"/>
  <c r="Q91" i="27"/>
  <c r="S71" i="26"/>
  <c r="T69" i="26"/>
  <c r="P92" i="26"/>
  <c r="Q106" i="26" s="1"/>
  <c r="R90" i="26"/>
  <c r="Q105" i="26"/>
  <c r="Q91" i="26"/>
  <c r="O93" i="26"/>
  <c r="P92" i="30" l="1"/>
  <c r="Q106" i="30" s="1"/>
  <c r="O107" i="30"/>
  <c r="R72" i="30"/>
  <c r="R110" i="30"/>
  <c r="O93" i="30"/>
  <c r="Q105" i="30"/>
  <c r="Q91" i="30"/>
  <c r="S71" i="30"/>
  <c r="T69" i="30"/>
  <c r="U110" i="29"/>
  <c r="U72" i="29"/>
  <c r="Q93" i="29"/>
  <c r="R107" i="29" s="1"/>
  <c r="R115" i="29" s="1"/>
  <c r="R118" i="29" s="1"/>
  <c r="P115" i="29"/>
  <c r="P111" i="29"/>
  <c r="P114" i="29" s="1"/>
  <c r="S90" i="29"/>
  <c r="Q118" i="29"/>
  <c r="R92" i="29"/>
  <c r="S106" i="29" s="1"/>
  <c r="Q111" i="29"/>
  <c r="Q114" i="29" s="1"/>
  <c r="T110" i="29"/>
  <c r="T72" i="29"/>
  <c r="Q92" i="28"/>
  <c r="R106" i="28" s="1"/>
  <c r="T71" i="28"/>
  <c r="U69" i="28"/>
  <c r="U71" i="28" s="1"/>
  <c r="Q111" i="28"/>
  <c r="Q114" i="28" s="1"/>
  <c r="R90" i="28"/>
  <c r="S110" i="28"/>
  <c r="S72" i="28"/>
  <c r="Q92" i="27"/>
  <c r="R106" i="27" s="1"/>
  <c r="O115" i="27"/>
  <c r="O118" i="27" s="1"/>
  <c r="O111" i="27"/>
  <c r="O114" i="27" s="1"/>
  <c r="U110" i="27"/>
  <c r="U72" i="27"/>
  <c r="S90" i="27"/>
  <c r="R105" i="27"/>
  <c r="R91" i="27"/>
  <c r="P107" i="27"/>
  <c r="P93" i="27"/>
  <c r="T110" i="27"/>
  <c r="T72" i="27"/>
  <c r="Q93" i="26"/>
  <c r="Q92" i="26"/>
  <c r="R106" i="26" s="1"/>
  <c r="T71" i="26"/>
  <c r="P107" i="26"/>
  <c r="R105" i="26"/>
  <c r="R91" i="26"/>
  <c r="P93" i="26"/>
  <c r="S72" i="26"/>
  <c r="S110" i="26"/>
  <c r="S110" i="30" l="1"/>
  <c r="S72" i="30"/>
  <c r="Q92" i="30"/>
  <c r="R106" i="30" s="1"/>
  <c r="P107" i="30"/>
  <c r="T71" i="30"/>
  <c r="U69" i="30"/>
  <c r="U71" i="30" s="1"/>
  <c r="R90" i="30"/>
  <c r="O115" i="30"/>
  <c r="O118" i="30" s="1"/>
  <c r="O111" i="30"/>
  <c r="O114" i="30" s="1"/>
  <c r="P93" i="30"/>
  <c r="Q107" i="30" s="1"/>
  <c r="T90" i="29"/>
  <c r="R93" i="29"/>
  <c r="S107" i="29" s="1"/>
  <c r="S115" i="29" s="1"/>
  <c r="S118" i="29" s="1"/>
  <c r="R111" i="29"/>
  <c r="R114" i="29" s="1"/>
  <c r="E141" i="29"/>
  <c r="P118" i="29"/>
  <c r="E144" i="29" s="1"/>
  <c r="U90" i="29"/>
  <c r="S105" i="29"/>
  <c r="S111" i="29" s="1"/>
  <c r="S114" i="29" s="1"/>
  <c r="S91" i="29"/>
  <c r="R105" i="28"/>
  <c r="R91" i="28"/>
  <c r="U110" i="28"/>
  <c r="U72" i="28"/>
  <c r="S90" i="28"/>
  <c r="T110" i="28"/>
  <c r="T72" i="28"/>
  <c r="Q93" i="28"/>
  <c r="R107" i="28" s="1"/>
  <c r="R115" i="28" s="1"/>
  <c r="R118" i="28" s="1"/>
  <c r="T90" i="27"/>
  <c r="R93" i="27"/>
  <c r="R92" i="27"/>
  <c r="S106" i="27" s="1"/>
  <c r="Q107" i="27"/>
  <c r="S105" i="27"/>
  <c r="S91" i="27"/>
  <c r="U90" i="27"/>
  <c r="P115" i="27"/>
  <c r="P111" i="27"/>
  <c r="P114" i="27" s="1"/>
  <c r="S107" i="27"/>
  <c r="Q93" i="27"/>
  <c r="R107" i="27" s="1"/>
  <c r="S90" i="26"/>
  <c r="R92" i="26"/>
  <c r="S106" i="26" s="1"/>
  <c r="P115" i="26"/>
  <c r="P111" i="26"/>
  <c r="P114" i="26" s="1"/>
  <c r="T110" i="26"/>
  <c r="T72" i="26"/>
  <c r="R107" i="26"/>
  <c r="Q107" i="26"/>
  <c r="U69" i="26"/>
  <c r="U71" i="26" s="1"/>
  <c r="Q115" i="30" l="1"/>
  <c r="Q111" i="30"/>
  <c r="Q114" i="30" s="1"/>
  <c r="R105" i="30"/>
  <c r="R91" i="30"/>
  <c r="U110" i="30"/>
  <c r="U72" i="30"/>
  <c r="P115" i="30"/>
  <c r="P111" i="30"/>
  <c r="P114" i="30" s="1"/>
  <c r="S90" i="30"/>
  <c r="T110" i="30"/>
  <c r="T72" i="30"/>
  <c r="Q93" i="30"/>
  <c r="R107" i="30" s="1"/>
  <c r="R115" i="30" s="1"/>
  <c r="R118" i="30" s="1"/>
  <c r="S92" i="29"/>
  <c r="T106" i="29" s="1"/>
  <c r="U105" i="29"/>
  <c r="E99" i="29"/>
  <c r="U91" i="29"/>
  <c r="T105" i="29"/>
  <c r="T91" i="29"/>
  <c r="T90" i="28"/>
  <c r="U90" i="28"/>
  <c r="R92" i="28"/>
  <c r="S106" i="28" s="1"/>
  <c r="S105" i="28"/>
  <c r="S91" i="28"/>
  <c r="R111" i="28"/>
  <c r="R114" i="28" s="1"/>
  <c r="R115" i="27"/>
  <c r="R118" i="27" s="1"/>
  <c r="R111" i="27"/>
  <c r="R114" i="27" s="1"/>
  <c r="S115" i="27"/>
  <c r="S118" i="27" s="1"/>
  <c r="S92" i="27"/>
  <c r="T106" i="27" s="1"/>
  <c r="Q115" i="27"/>
  <c r="Q118" i="27" s="1"/>
  <c r="Q111" i="27"/>
  <c r="Q114" i="27" s="1"/>
  <c r="E141" i="27"/>
  <c r="P118" i="27"/>
  <c r="E144" i="27" s="1"/>
  <c r="U105" i="27"/>
  <c r="E99" i="27"/>
  <c r="U91" i="27"/>
  <c r="S111" i="27"/>
  <c r="S114" i="27" s="1"/>
  <c r="T105" i="27"/>
  <c r="T91" i="27"/>
  <c r="Q115" i="26"/>
  <c r="Q118" i="26" s="1"/>
  <c r="Q111" i="26"/>
  <c r="Q114" i="26" s="1"/>
  <c r="R115" i="26"/>
  <c r="R118" i="26" s="1"/>
  <c r="P118" i="26"/>
  <c r="E144" i="26" s="1"/>
  <c r="E141" i="26"/>
  <c r="S105" i="26"/>
  <c r="S91" i="26"/>
  <c r="U110" i="26"/>
  <c r="U72" i="26"/>
  <c r="R111" i="26"/>
  <c r="R114" i="26" s="1"/>
  <c r="T90" i="26"/>
  <c r="R93" i="26"/>
  <c r="S107" i="26" s="1"/>
  <c r="S115" i="26" s="1"/>
  <c r="S118" i="26" s="1"/>
  <c r="U90" i="30" l="1"/>
  <c r="R92" i="30"/>
  <c r="S106" i="30" s="1"/>
  <c r="T90" i="30"/>
  <c r="S105" i="30"/>
  <c r="S91" i="30"/>
  <c r="E141" i="30"/>
  <c r="P118" i="30"/>
  <c r="E144" i="30" s="1"/>
  <c r="R111" i="30"/>
  <c r="R114" i="30" s="1"/>
  <c r="Q118" i="30"/>
  <c r="T92" i="29"/>
  <c r="U106" i="29" s="1"/>
  <c r="U92" i="29"/>
  <c r="U93" i="29" s="1"/>
  <c r="S93" i="29"/>
  <c r="R93" i="28"/>
  <c r="U105" i="28"/>
  <c r="E99" i="28"/>
  <c r="U91" i="28"/>
  <c r="S93" i="28"/>
  <c r="S92" i="28"/>
  <c r="T106" i="28" s="1"/>
  <c r="T105" i="28"/>
  <c r="T91" i="28"/>
  <c r="T92" i="27"/>
  <c r="U106" i="27" s="1"/>
  <c r="U93" i="27"/>
  <c r="U92" i="27"/>
  <c r="S93" i="27"/>
  <c r="T105" i="26"/>
  <c r="T91" i="26"/>
  <c r="U90" i="26"/>
  <c r="S92" i="26"/>
  <c r="T106" i="26" s="1"/>
  <c r="S111" i="26"/>
  <c r="S114" i="26" s="1"/>
  <c r="T105" i="30" l="1"/>
  <c r="T91" i="30"/>
  <c r="R93" i="30"/>
  <c r="U105" i="30"/>
  <c r="E99" i="30"/>
  <c r="U91" i="30"/>
  <c r="S92" i="30"/>
  <c r="T106" i="30" s="1"/>
  <c r="T93" i="29"/>
  <c r="T107" i="29"/>
  <c r="U107" i="29"/>
  <c r="S107" i="28"/>
  <c r="T107" i="28"/>
  <c r="T115" i="28" s="1"/>
  <c r="T92" i="28"/>
  <c r="U106" i="28" s="1"/>
  <c r="U92" i="28"/>
  <c r="U93" i="28" s="1"/>
  <c r="T107" i="27"/>
  <c r="T93" i="27"/>
  <c r="U107" i="27" s="1"/>
  <c r="T92" i="26"/>
  <c r="U106" i="26" s="1"/>
  <c r="S93" i="26"/>
  <c r="U105" i="26"/>
  <c r="E99" i="26"/>
  <c r="U91" i="26"/>
  <c r="S93" i="30" l="1"/>
  <c r="S107" i="30"/>
  <c r="T107" i="30"/>
  <c r="T115" i="30" s="1"/>
  <c r="U93" i="30"/>
  <c r="U92" i="30"/>
  <c r="T92" i="30"/>
  <c r="U106" i="30" s="1"/>
  <c r="U115" i="29"/>
  <c r="U118" i="29" s="1"/>
  <c r="T115" i="29"/>
  <c r="T118" i="29" s="1"/>
  <c r="T111" i="29"/>
  <c r="T114" i="29" s="1"/>
  <c r="U111" i="29"/>
  <c r="U114" i="29" s="1"/>
  <c r="S115" i="28"/>
  <c r="S118" i="28" s="1"/>
  <c r="S111" i="28"/>
  <c r="S114" i="28" s="1"/>
  <c r="T93" i="28"/>
  <c r="U107" i="28" s="1"/>
  <c r="U115" i="28" s="1"/>
  <c r="U118" i="28" s="1"/>
  <c r="T111" i="28"/>
  <c r="T114" i="28" s="1"/>
  <c r="U115" i="27"/>
  <c r="U111" i="27"/>
  <c r="U114" i="27" s="1"/>
  <c r="T115" i="27"/>
  <c r="T118" i="27" s="1"/>
  <c r="T111" i="27"/>
  <c r="T114" i="27" s="1"/>
  <c r="U92" i="26"/>
  <c r="U93" i="26" s="1"/>
  <c r="T107" i="26"/>
  <c r="T93" i="26"/>
  <c r="U107" i="26" s="1"/>
  <c r="S115" i="30" l="1"/>
  <c r="S118" i="30" s="1"/>
  <c r="S111" i="30"/>
  <c r="S114" i="30" s="1"/>
  <c r="T93" i="30"/>
  <c r="U107" i="30" s="1"/>
  <c r="U115" i="30" s="1"/>
  <c r="U118" i="30" s="1"/>
  <c r="T111" i="30"/>
  <c r="T114" i="30" s="1"/>
  <c r="T118" i="28"/>
  <c r="U111" i="28"/>
  <c r="U114" i="28" s="1"/>
  <c r="U118" i="27"/>
  <c r="U115" i="26"/>
  <c r="U111" i="26"/>
  <c r="U114" i="26" s="1"/>
  <c r="T115" i="26"/>
  <c r="T118" i="26" s="1"/>
  <c r="T111" i="26"/>
  <c r="T114" i="26" s="1"/>
  <c r="T118" i="30" l="1"/>
  <c r="U111" i="30"/>
  <c r="U114" i="30" s="1"/>
  <c r="U118" i="26"/>
  <c r="A12" i="24" l="1"/>
  <c r="A9" i="24"/>
  <c r="A12" i="23" l="1"/>
  <c r="A9" i="23"/>
  <c r="A12" i="5"/>
  <c r="A9" i="5"/>
  <c r="A11" i="15" l="1"/>
  <c r="A8" i="15"/>
  <c r="A12" i="16"/>
  <c r="A9" i="16"/>
  <c r="A12" i="10"/>
  <c r="A9" i="10"/>
  <c r="A11" i="17"/>
  <c r="A8" i="17"/>
  <c r="A12" i="14"/>
  <c r="A9" i="14"/>
  <c r="A13" i="13"/>
  <c r="A10" i="13"/>
  <c r="A11" i="12"/>
  <c r="A8" i="12"/>
</calcChain>
</file>

<file path=xl/sharedStrings.xml><?xml version="1.0" encoding="utf-8"?>
<sst xmlns="http://schemas.openxmlformats.org/spreadsheetml/2006/main" count="1377" uniqueCount="309">
  <si>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</si>
  <si>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</si>
  <si>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</si>
  <si>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</si>
  <si>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</si>
  <si>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</si>
  <si>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</si>
  <si>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</si>
  <si>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</si>
  <si>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</si>
  <si>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</si>
  <si>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</si>
  <si>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</si>
  <si>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</si>
  <si>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</si>
  <si>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</si>
  <si>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</si>
  <si>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</si>
  <si>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</si>
  <si>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</si>
  <si>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</si>
  <si>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</si>
  <si>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</si>
  <si>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</si>
  <si>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</si>
  <si>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</si>
  <si>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</si>
  <si>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</si>
  <si>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</si>
  <si>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</si>
  <si>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</si>
  <si>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</si>
  <si>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</si>
  <si>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</si>
  <si>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</si>
  <si>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</si>
  <si>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</si>
  <si>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</si>
  <si>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</si>
  <si>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</si>
  <si>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</si>
  <si>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</si>
  <si>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</si>
  <si>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</si>
  <si>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</si>
  <si>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</si>
  <si>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</si>
  <si>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</si>
  <si>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</si>
  <si>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</si>
  <si>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</si>
  <si>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</si>
  <si>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</si>
  <si>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</si>
  <si>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</si>
  <si>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</si>
  <si>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</si>
  <si>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</si>
  <si>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</si>
  <si>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</si>
  <si>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</si>
  <si>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</si>
  <si>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</si>
  <si>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</si>
  <si>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</si>
  <si>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</si>
  <si>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</si>
  <si>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</si>
  <si>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</si>
  <si>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</si>
  <si>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</si>
  <si>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</si>
  <si>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</si>
  <si>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</si>
  <si>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</si>
  <si>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</si>
  <si>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</si>
  <si>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</si>
  <si>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</si>
  <si>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</si>
  <si>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</si>
  <si>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</si>
  <si>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</si>
  <si>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</si>
  <si>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</si>
  <si>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</si>
  <si>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</si>
  <si>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</si>
  <si>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</si>
  <si>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</si>
  <si>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</si>
  <si>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</si>
  <si>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</si>
  <si>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</si>
  <si>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</si>
  <si>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</si>
  <si>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</si>
  <si>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</si>
  <si>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</si>
  <si>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</si>
  <si>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</si>
  <si>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</si>
  <si>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</si>
  <si>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</si>
  <si>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</si>
  <si>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</si>
  <si>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</si>
  <si>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</si>
  <si>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</si>
  <si>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</si>
  <si>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</si>
  <si>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</si>
  <si>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</si>
  <si>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</si>
  <si>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</si>
  <si>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</si>
  <si>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</si>
  <si>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</si>
  <si>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</si>
  <si>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</si>
  <si>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</si>
  <si>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</si>
  <si>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</si>
  <si>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</si>
  <si>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</si>
  <si>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</si>
  <si>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</si>
  <si>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</si>
  <si>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</si>
  <si>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</si>
  <si>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</si>
  <si>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</si>
  <si>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</si>
  <si>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</si>
  <si>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</si>
  <si>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</si>
  <si>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</si>
  <si>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</si>
  <si>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</si>
  <si>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</si>
  <si>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</si>
  <si>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</si>
  <si>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</si>
  <si>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</si>
  <si>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</si>
  <si>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</si>
  <si>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</si>
  <si>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</si>
  <si>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</si>
  <si>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</si>
  <si>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</si>
  <si>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</si>
  <si>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</si>
  <si>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</si>
  <si>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</si>
  <si>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</si>
  <si>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</si>
  <si>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</si>
  <si>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</si>
  <si>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</si>
  <si>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</si>
  <si>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</si>
  <si>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</si>
  <si>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</si>
  <si>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</si>
  <si>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</si>
  <si>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</si>
  <si>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</si>
  <si>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</si>
  <si>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</si>
  <si>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</si>
  <si>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</si>
  <si>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</si>
  <si>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</si>
  <si>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</si>
  <si>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</si>
  <si>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</si>
  <si>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</si>
  <si>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</si>
  <si>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</si>
  <si>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</si>
  <si>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</si>
  <si>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</si>
  <si>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</si>
  <si>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</si>
  <si>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</si>
  <si>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</si>
  <si>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</si>
  <si>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</si>
  <si>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</si>
  <si>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</si>
  <si>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</si>
  <si>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</si>
  <si>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</si>
  <si>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</si>
  <si>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</si>
  <si>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</si>
  <si>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</si>
  <si>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</si>
  <si>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</si>
  <si>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</si>
  <si>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</si>
  <si>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</si>
  <si>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</si>
  <si>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</si>
  <si>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</si>
  <si>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</si>
  <si>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</si>
  <si>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</si>
  <si>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</si>
  <si>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</si>
  <si>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</si>
  <si>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</si>
  <si>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</si>
  <si>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</si>
  <si>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</si>
  <si>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Освоение капитальных вложений в прогнозных ценах соответствующих лет всего, млн рублей  (с НДС)</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</si>
  <si>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</si>
  <si>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</si>
  <si>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</si>
  <si>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</si>
  <si>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</si>
  <si>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</si>
  <si>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</si>
  <si>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</si>
  <si>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</si>
  <si>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</si>
  <si>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</si>
  <si>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</si>
  <si>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</si>
  <si>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</si>
  <si>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</si>
  <si>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</si>
  <si>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</si>
  <si>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</si>
  <si>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</si>
  <si>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</si>
  <si>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</si>
  <si>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</si>
  <si>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</si>
  <si>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</si>
  <si>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</si>
  <si>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</si>
  <si>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</si>
  <si>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</si>
  <si>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</si>
  <si>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</si>
  <si>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</si>
  <si>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</si>
  <si>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</si>
  <si>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</si>
  <si>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</si>
  <si>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</si>
  <si>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</si>
  <si>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</si>
  <si>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</si>
  <si>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</si>
  <si>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</si>
  <si>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</si>
  <si>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</si>
  <si>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</si>
  <si>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</si>
  <si>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</si>
  <si>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</si>
  <si>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</si>
  <si>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</si>
  <si>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</si>
  <si>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</si>
  <si>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</si>
  <si>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</si>
  <si>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</si>
  <si>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</si>
  <si>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</si>
  <si>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</si>
  <si>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</si>
  <si>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</si>
  <si>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</si>
  <si>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</si>
  <si>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</si>
  <si>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</si>
  <si>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</si>
  <si>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</si>
  <si>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</si>
  <si>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</si>
  <si>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</si>
  <si>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</si>
  <si>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</si>
  <si>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</si>
  <si>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</si>
  <si>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</si>
  <si>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</si>
  <si>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</si>
  <si>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</si>
  <si>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</si>
  <si>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</si>
  <si>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</si>
  <si>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</si>
  <si>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О_0000000829</t>
  </si>
  <si>
    <t>Приобретение информационно-вычислительной техники</t>
  </si>
  <si>
    <t>приобретение информационно-вычислительной техники</t>
  </si>
  <si>
    <t>приобретение 55-ти единиц ИВТ</t>
  </si>
  <si>
    <t>Прочие расходы, т.руб. без НДС на объект</t>
  </si>
  <si>
    <t>Срок амортизации (РП (строит.часть)), лет</t>
  </si>
  <si>
    <t>Срок амортизации (РП (оборудование РП), лет</t>
  </si>
  <si>
    <t>Срок амортизации (геоинф.система), лет</t>
  </si>
  <si>
    <t>Срок амортизации (КЛ), лет</t>
  </si>
  <si>
    <t xml:space="preserve">Амортизация </t>
  </si>
  <si>
    <t>идентификатор</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</si>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</sst>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11" fillId="0" borderId="0"/>
    <xf numFmtId="0" fontId="42" fillId="0" borderId="0"/>
    <xf numFmtId="0" fontId="42" fillId="0" borderId="0"/>
  </cellStyleXfs>
  <cellXfs count="37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2" xfId="2" applyNumberFormat="1" applyFont="1" applyFill="1" applyBorder="1" applyAlignment="1">
      <alignment vertical="center"/>
    </xf>
    <xf numFmtId="0" fontId="11" fillId="0" borderId="0" xfId="2"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0" fontId="53" fillId="0" borderId="0" xfId="2" applyFont="1" applyFill="1" applyBorder="1" applyAlignment="1">
      <alignment vertical="center"/>
    </xf>
    <xf numFmtId="4" fontId="43" fillId="0" borderId="0" xfId="2" applyNumberFormat="1" applyFont="1" applyFill="1" applyBorder="1" applyAlignment="1">
      <alignment horizontal="center" vertical="center"/>
    </xf>
    <xf numFmtId="3" fontId="0" fillId="0" borderId="0" xfId="69" applyNumberFormat="1" applyFont="1" applyFill="1" applyBorder="1" applyAlignment="1">
      <alignment horizontal="center" vertical="center" wrapText="1"/>
    </xf>
    <xf numFmtId="0" fontId="0" fillId="0" borderId="0" xfId="69"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0" fontId="11" fillId="0" borderId="25" xfId="2" applyFont="1" applyFill="1" applyBorder="1" applyAlignment="1">
      <alignment vertical="center"/>
    </xf>
    <xf numFmtId="3" fontId="52" fillId="0" borderId="35" xfId="2" applyNumberFormat="1" applyFont="1" applyFill="1" applyBorder="1" applyAlignment="1">
      <alignment horizontal="right" vertical="center"/>
    </xf>
    <xf numFmtId="0" fontId="37"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35" xfId="2" applyFont="1" applyFill="1" applyBorder="1" applyAlignment="1">
      <alignment vertical="center"/>
    </xf>
    <xf numFmtId="4" fontId="53" fillId="0" borderId="32" xfId="2" applyNumberFormat="1" applyFont="1" applyFill="1" applyBorder="1" applyAlignment="1">
      <alignment vertical="center"/>
    </xf>
    <xf numFmtId="3" fontId="52" fillId="0" borderId="35" xfId="2" applyNumberFormat="1" applyFont="1" applyFill="1" applyBorder="1" applyAlignment="1">
      <alignment vertical="center"/>
    </xf>
    <xf numFmtId="4" fontId="53"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7" xfId="2" applyFont="1" applyFill="1" applyBorder="1" applyAlignment="1">
      <alignment vertical="center"/>
    </xf>
    <xf numFmtId="168" fontId="52" fillId="0" borderId="0"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35"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8" xfId="2" applyNumberFormat="1" applyFont="1" applyFill="1" applyBorder="1" applyAlignment="1">
      <alignment vertical="center"/>
    </xf>
    <xf numFmtId="169" fontId="52" fillId="0" borderId="35"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4" xfId="2" applyNumberFormat="1" applyFont="1" applyFill="1" applyBorder="1" applyAlignment="1">
      <alignment vertical="center"/>
    </xf>
    <xf numFmtId="4" fontId="53" fillId="0" borderId="35" xfId="70"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8" xfId="70" applyNumberFormat="1" applyFont="1" applyFill="1" applyBorder="1" applyAlignment="1">
      <alignment horizontal="right" vertical="center"/>
    </xf>
    <xf numFmtId="3" fontId="52" fillId="0" borderId="34" xfId="2" applyNumberFormat="1" applyFont="1" applyFill="1" applyBorder="1" applyAlignment="1">
      <alignment vertical="center"/>
    </xf>
    <xf numFmtId="10" fontId="52" fillId="0" borderId="34"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8"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9"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0"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1"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2"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4"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0"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0"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0"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1"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5" fillId="0" borderId="0" xfId="2" applyFont="1" applyFill="1" applyBorder="1" applyAlignment="1">
      <alignment horizontal="center" vertical="center"/>
    </xf>
    <xf numFmtId="0" fontId="56"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7"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58" fillId="0" borderId="0" xfId="2" applyFont="1" applyFill="1" applyBorder="1" applyAlignment="1">
      <alignment vertical="center"/>
    </xf>
    <xf numFmtId="169" fontId="59" fillId="0" borderId="0" xfId="2" applyNumberFormat="1" applyFont="1" applyFill="1" applyBorder="1" applyAlignment="1">
      <alignment horizontal="center" vertical="center"/>
    </xf>
    <xf numFmtId="3" fontId="60" fillId="0" borderId="0" xfId="2" applyNumberFormat="1" applyFont="1" applyFill="1" applyAlignment="1">
      <alignment vertical="center"/>
    </xf>
    <xf numFmtId="3" fontId="58" fillId="0" borderId="0" xfId="2" applyNumberFormat="1" applyFont="1" applyFill="1" applyAlignment="1">
      <alignment vertical="center"/>
    </xf>
    <xf numFmtId="0" fontId="58" fillId="0" borderId="0" xfId="2" applyFont="1" applyFill="1" applyAlignment="1">
      <alignment vertical="center"/>
    </xf>
    <xf numFmtId="168" fontId="52" fillId="0" borderId="1"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2" fontId="53" fillId="0" borderId="1"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5"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0"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0"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1"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6" xfId="2" applyFont="1" applyFill="1" applyBorder="1" applyAlignment="1">
      <alignment horizontal="center" vertical="center"/>
    </xf>
    <xf numFmtId="0" fontId="11" fillId="0" borderId="47" xfId="2" applyFont="1" applyFill="1" applyBorder="1" applyAlignment="1">
      <alignment vertical="center"/>
    </xf>
    <xf numFmtId="1" fontId="11" fillId="0" borderId="47" xfId="2" applyNumberFormat="1" applyFont="1" applyFill="1" applyBorder="1" applyAlignment="1">
      <alignment horizontal="center" vertical="center"/>
    </xf>
    <xf numFmtId="1" fontId="11" fillId="0" borderId="48"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0" xfId="2" applyNumberFormat="1" applyFont="1" applyFill="1" applyBorder="1" applyAlignment="1">
      <alignment horizontal="center" vertical="center"/>
    </xf>
    <xf numFmtId="0" fontId="11" fillId="0" borderId="40"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49" xfId="2" applyFont="1" applyFill="1" applyBorder="1" applyAlignment="1">
      <alignment vertical="center"/>
    </xf>
    <xf numFmtId="0" fontId="40" fillId="0" borderId="47" xfId="2" applyFont="1" applyFill="1" applyBorder="1" applyAlignment="1">
      <alignment horizontal="center" vertical="center"/>
    </xf>
    <xf numFmtId="170" fontId="40" fillId="0" borderId="47" xfId="2" applyNumberFormat="1" applyFont="1" applyFill="1" applyBorder="1" applyAlignment="1">
      <alignment horizontal="center" vertical="center"/>
    </xf>
    <xf numFmtId="170" fontId="40" fillId="0" borderId="48" xfId="2" applyNumberFormat="1" applyFont="1" applyFill="1" applyBorder="1" applyAlignment="1">
      <alignment horizontal="center" vertical="center"/>
    </xf>
    <xf numFmtId="0" fontId="50" fillId="0" borderId="0" xfId="2" applyFont="1" applyFill="1" applyAlignment="1">
      <alignment horizontal="center" vertical="center"/>
    </xf>
    <xf numFmtId="0" fontId="40" fillId="0" borderId="1" xfId="2" applyFont="1" applyFill="1" applyBorder="1" applyAlignment="1">
      <alignment horizontal="center" vertical="center" wrapText="1"/>
    </xf>
    <xf numFmtId="49" fontId="52" fillId="24" borderId="26" xfId="71" applyNumberFormat="1" applyFont="1" applyFill="1" applyBorder="1" applyAlignment="1">
      <alignment horizontal="left" vertical="center" wrapText="1" indent="1"/>
    </xf>
    <xf numFmtId="49" fontId="43" fillId="24" borderId="26" xfId="71" applyNumberFormat="1" applyFont="1" applyFill="1" applyBorder="1" applyAlignment="1">
      <alignment horizontal="left" vertical="center" wrapText="1" indent="1"/>
    </xf>
    <xf numFmtId="3" fontId="52" fillId="0" borderId="38" xfId="2" applyNumberFormat="1" applyFont="1" applyFill="1" applyBorder="1" applyAlignment="1">
      <alignment horizontal="right" vertical="center"/>
    </xf>
    <xf numFmtId="3" fontId="52" fillId="0" borderId="50" xfId="2" applyNumberFormat="1" applyFont="1" applyFill="1" applyBorder="1" applyAlignment="1">
      <alignment horizontal="right" vertical="center"/>
    </xf>
    <xf numFmtId="0" fontId="53" fillId="0" borderId="1" xfId="2" applyFont="1" applyFill="1" applyBorder="1" applyAlignment="1">
      <alignment vertical="center"/>
    </xf>
    <xf numFmtId="1" fontId="11" fillId="0" borderId="1" xfId="2" applyNumberFormat="1" applyFont="1" applyFill="1" applyBorder="1" applyAlignment="1">
      <alignment horizontal="center" vertical="center"/>
    </xf>
    <xf numFmtId="0" fontId="53" fillId="0" borderId="1" xfId="2" applyFont="1" applyFill="1" applyBorder="1" applyAlignment="1">
      <alignment horizontal="left" vertical="center"/>
    </xf>
    <xf numFmtId="0" fontId="11" fillId="0" borderId="1" xfId="2" applyFont="1" applyFill="1" applyBorder="1" applyAlignment="1">
      <alignment horizontal="lef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ПП-2007Г. ООО" xfId="71"/>
    <cellStyle name="Обычный_Расчеты по проектам техприсоединение РЭК_1" xfId="70"/>
    <cellStyle name="Обычный_Форматы по компаниям с уменьшением от 28.12" xfId="68"/>
    <cellStyle name="Обычный_Форматы по компаниям с уменьшением от 28.12_2012-2014 (изм. ИП2014 20.09.2013)" xfId="69"/>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9" Type="http://schemas.openxmlformats.org/officeDocument/2006/relationships/externalLink" Target="externalLinks/externalLink23.xml"/><Relationship Id="rId21" Type="http://schemas.openxmlformats.org/officeDocument/2006/relationships/externalLink" Target="externalLinks/externalLink5.xml"/><Relationship Id="rId34" Type="http://schemas.openxmlformats.org/officeDocument/2006/relationships/externalLink" Target="externalLinks/externalLink18.xml"/><Relationship Id="rId42" Type="http://schemas.openxmlformats.org/officeDocument/2006/relationships/externalLink" Target="externalLinks/externalLink26.xml"/><Relationship Id="rId47" Type="http://schemas.openxmlformats.org/officeDocument/2006/relationships/externalLink" Target="externalLinks/externalLink31.xml"/><Relationship Id="rId50" Type="http://schemas.openxmlformats.org/officeDocument/2006/relationships/externalLink" Target="externalLinks/externalLink34.xml"/><Relationship Id="rId55" Type="http://schemas.openxmlformats.org/officeDocument/2006/relationships/externalLink" Target="externalLinks/externalLink39.xml"/><Relationship Id="rId63" Type="http://schemas.openxmlformats.org/officeDocument/2006/relationships/externalLink" Target="externalLinks/externalLink47.xml"/><Relationship Id="rId68" Type="http://schemas.openxmlformats.org/officeDocument/2006/relationships/externalLink" Target="externalLinks/externalLink52.xml"/><Relationship Id="rId76" Type="http://schemas.openxmlformats.org/officeDocument/2006/relationships/externalLink" Target="externalLinks/externalLink60.xml"/><Relationship Id="rId7" Type="http://schemas.openxmlformats.org/officeDocument/2006/relationships/worksheet" Target="worksheets/sheet7.xml"/><Relationship Id="rId71" Type="http://schemas.openxmlformats.org/officeDocument/2006/relationships/externalLink" Target="externalLinks/externalLink55.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13.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externalLink" Target="externalLinks/externalLink16.xml"/><Relationship Id="rId37" Type="http://schemas.openxmlformats.org/officeDocument/2006/relationships/externalLink" Target="externalLinks/externalLink21.xml"/><Relationship Id="rId40" Type="http://schemas.openxmlformats.org/officeDocument/2006/relationships/externalLink" Target="externalLinks/externalLink24.xml"/><Relationship Id="rId45" Type="http://schemas.openxmlformats.org/officeDocument/2006/relationships/externalLink" Target="externalLinks/externalLink29.xml"/><Relationship Id="rId53" Type="http://schemas.openxmlformats.org/officeDocument/2006/relationships/externalLink" Target="externalLinks/externalLink37.xml"/><Relationship Id="rId58" Type="http://schemas.openxmlformats.org/officeDocument/2006/relationships/externalLink" Target="externalLinks/externalLink42.xml"/><Relationship Id="rId66" Type="http://schemas.openxmlformats.org/officeDocument/2006/relationships/externalLink" Target="externalLinks/externalLink50.xml"/><Relationship Id="rId74" Type="http://schemas.openxmlformats.org/officeDocument/2006/relationships/externalLink" Target="externalLinks/externalLink58.xml"/><Relationship Id="rId79"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externalLink" Target="externalLinks/externalLink45.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externalLink" Target="externalLinks/externalLink15.xml"/><Relationship Id="rId44" Type="http://schemas.openxmlformats.org/officeDocument/2006/relationships/externalLink" Target="externalLinks/externalLink28.xml"/><Relationship Id="rId52" Type="http://schemas.openxmlformats.org/officeDocument/2006/relationships/externalLink" Target="externalLinks/externalLink36.xml"/><Relationship Id="rId60" Type="http://schemas.openxmlformats.org/officeDocument/2006/relationships/externalLink" Target="externalLinks/externalLink44.xml"/><Relationship Id="rId65" Type="http://schemas.openxmlformats.org/officeDocument/2006/relationships/externalLink" Target="externalLinks/externalLink49.xml"/><Relationship Id="rId73" Type="http://schemas.openxmlformats.org/officeDocument/2006/relationships/externalLink" Target="externalLinks/externalLink57.xml"/><Relationship Id="rId78" Type="http://schemas.openxmlformats.org/officeDocument/2006/relationships/theme" Target="theme/theme1.xml"/><Relationship Id="rId8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externalLink" Target="externalLinks/externalLink14.xml"/><Relationship Id="rId35" Type="http://schemas.openxmlformats.org/officeDocument/2006/relationships/externalLink" Target="externalLinks/externalLink19.xml"/><Relationship Id="rId43" Type="http://schemas.openxmlformats.org/officeDocument/2006/relationships/externalLink" Target="externalLinks/externalLink27.xml"/><Relationship Id="rId48" Type="http://schemas.openxmlformats.org/officeDocument/2006/relationships/externalLink" Target="externalLinks/externalLink32.xml"/><Relationship Id="rId56" Type="http://schemas.openxmlformats.org/officeDocument/2006/relationships/externalLink" Target="externalLinks/externalLink40.xml"/><Relationship Id="rId64" Type="http://schemas.openxmlformats.org/officeDocument/2006/relationships/externalLink" Target="externalLinks/externalLink48.xml"/><Relationship Id="rId69" Type="http://schemas.openxmlformats.org/officeDocument/2006/relationships/externalLink" Target="externalLinks/externalLink53.xml"/><Relationship Id="rId77" Type="http://schemas.openxmlformats.org/officeDocument/2006/relationships/externalLink" Target="externalLinks/externalLink61.xml"/><Relationship Id="rId8" Type="http://schemas.openxmlformats.org/officeDocument/2006/relationships/worksheet" Target="worksheets/sheet8.xml"/><Relationship Id="rId51" Type="http://schemas.openxmlformats.org/officeDocument/2006/relationships/externalLink" Target="externalLinks/externalLink35.xml"/><Relationship Id="rId72" Type="http://schemas.openxmlformats.org/officeDocument/2006/relationships/externalLink" Target="externalLinks/externalLink56.xml"/><Relationship Id="rId80"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externalLink" Target="externalLinks/externalLink17.xml"/><Relationship Id="rId38" Type="http://schemas.openxmlformats.org/officeDocument/2006/relationships/externalLink" Target="externalLinks/externalLink22.xml"/><Relationship Id="rId46" Type="http://schemas.openxmlformats.org/officeDocument/2006/relationships/externalLink" Target="externalLinks/externalLink30.xml"/><Relationship Id="rId59" Type="http://schemas.openxmlformats.org/officeDocument/2006/relationships/externalLink" Target="externalLinks/externalLink43.xml"/><Relationship Id="rId67" Type="http://schemas.openxmlformats.org/officeDocument/2006/relationships/externalLink" Target="externalLinks/externalLink51.xml"/><Relationship Id="rId20" Type="http://schemas.openxmlformats.org/officeDocument/2006/relationships/externalLink" Target="externalLinks/externalLink4.xml"/><Relationship Id="rId41" Type="http://schemas.openxmlformats.org/officeDocument/2006/relationships/externalLink" Target="externalLinks/externalLink25.xml"/><Relationship Id="rId54" Type="http://schemas.openxmlformats.org/officeDocument/2006/relationships/externalLink" Target="externalLinks/externalLink38.xml"/><Relationship Id="rId62" Type="http://schemas.openxmlformats.org/officeDocument/2006/relationships/externalLink" Target="externalLinks/externalLink46.xml"/><Relationship Id="rId70" Type="http://schemas.openxmlformats.org/officeDocument/2006/relationships/externalLink" Target="externalLinks/externalLink54.xml"/><Relationship Id="rId75" Type="http://schemas.openxmlformats.org/officeDocument/2006/relationships/externalLink" Target="externalLinks/externalLink59.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36" Type="http://schemas.openxmlformats.org/officeDocument/2006/relationships/externalLink" Target="externalLinks/externalLink20.xml"/><Relationship Id="rId49" Type="http://schemas.openxmlformats.org/officeDocument/2006/relationships/externalLink" Target="externalLinks/externalLink33.xml"/><Relationship Id="rId57" Type="http://schemas.openxmlformats.org/officeDocument/2006/relationships/externalLink" Target="externalLinks/externalLink4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6%20(&#1087;.27%20&#1087;&#1087;.&#1074;)\&#1059;&#1045;%20&#1088;&#1072;&#1089;&#1095;&#1077;&#1090;%20&#1087;&#1086;%20&#1048;&#1055;%202026%20&#1075;&#1086;&#1076;&#1072;_&#1089;&#1077;&#1085;.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7%20(&#1087;.27%20&#1087;&#1087;.&#1074;)\&#1059;&#1045;%20&#1088;&#1072;&#1089;&#1095;&#1077;&#1090;%20&#1087;&#1086;%20&#1048;&#1055;%202027%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8%20(&#1087;.27%20&#1087;&#1087;.&#1074;)\&#1059;&#1045;%20&#1088;&#1072;&#1089;&#1095;&#1077;&#1090;%20&#1087;&#1086;%20&#1048;&#1055;%202028%20&#1075;&#1086;&#1076;&#1072;_&#1089;&#1077;&#1085;.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9%20(&#1087;.27%20&#1087;&#1087;.&#1074;)\&#1059;&#1045;%20&#1088;&#1072;&#1089;&#1095;&#1077;&#1090;%20&#1087;&#1086;%20&#1048;&#1055;%202029%20&#1075;&#1086;&#1076;&#1072;_&#1089;&#1077;&#108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53">
          <cell r="D53">
            <v>2677.7600000000007</v>
          </cell>
        </row>
      </sheetData>
      <sheetData sheetId="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6"/>
      <sheetName val="2020-2024 свод уе"/>
    </sheetNames>
    <sheetDataSet>
      <sheetData sheetId="0">
        <row r="10">
          <cell r="D10">
            <v>110563.32096356001</v>
          </cell>
        </row>
        <row r="53">
          <cell r="D53">
            <v>2025.5833333333339</v>
          </cell>
        </row>
      </sheetData>
      <sheetData sheetId="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7"/>
      <sheetName val="2020-2024 свод уе"/>
    </sheetNames>
    <sheetDataSet>
      <sheetData sheetId="0">
        <row r="10">
          <cell r="D10">
            <v>47480.551381099998</v>
          </cell>
        </row>
        <row r="53">
          <cell r="D53">
            <v>1876.2933333333335</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0">
          <cell r="D10">
            <v>70933.568480999995</v>
          </cell>
        </row>
        <row r="55">
          <cell r="D55">
            <v>2198.4083333333338</v>
          </cell>
        </row>
      </sheetData>
      <sheetData sheetId="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9"/>
      <sheetName val="2020-2024 свод уе"/>
    </sheetNames>
    <sheetDataSet>
      <sheetData sheetId="0">
        <row r="10">
          <cell r="D10">
            <v>129127.28195905001</v>
          </cell>
        </row>
        <row r="53">
          <cell r="D53">
            <v>2036.5050000000006</v>
          </cell>
        </row>
      </sheetData>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refreshError="1"/>
      <sheetData sheetId="134" refreshError="1"/>
      <sheetData sheetId="135" refreshError="1"/>
      <sheetData sheetId="136" refreshError="1"/>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sheetData sheetId="257"/>
      <sheetData sheetId="258"/>
      <sheetData sheetId="259" refreshError="1"/>
      <sheetData sheetId="260" refreshError="1"/>
      <sheetData sheetId="261" refreshError="1"/>
      <sheetData sheetId="262" refreshError="1"/>
      <sheetData sheetId="263" refreshError="1"/>
      <sheetData sheetId="264"/>
      <sheetData sheetId="265"/>
      <sheetData sheetId="266" refreshError="1"/>
      <sheetData sheetId="267" refreshError="1"/>
      <sheetData sheetId="268" refreshError="1"/>
      <sheetData sheetId="269"/>
      <sheetData sheetId="270"/>
      <sheetData sheetId="271" refreshError="1"/>
      <sheetData sheetId="272"/>
      <sheetData sheetId="273"/>
      <sheetData sheetId="274"/>
      <sheetData sheetId="275"/>
      <sheetData sheetId="276"/>
      <sheetData sheetId="277"/>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zoomScale="115" zoomScaleSheetLayoutView="115" workbookViewId="0">
      <selection activeCell="D23" sqref="D23"/>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90" t="s">
        <v>173</v>
      </c>
      <c r="B5" s="290"/>
      <c r="C5" s="290"/>
      <c r="D5" s="290"/>
      <c r="E5" s="96"/>
      <c r="F5" s="96"/>
      <c r="G5" s="96"/>
      <c r="H5" s="96"/>
      <c r="I5" s="96"/>
      <c r="J5" s="96"/>
      <c r="K5" s="96"/>
    </row>
    <row r="6" spans="1:23" s="11" customFormat="1" ht="18.75" x14ac:dyDescent="0.3">
      <c r="A6" s="16"/>
      <c r="B6" s="16"/>
      <c r="G6" s="15"/>
      <c r="H6" s="15"/>
      <c r="I6" s="14"/>
    </row>
    <row r="7" spans="1:23" s="11" customFormat="1" ht="18.75" x14ac:dyDescent="0.2">
      <c r="A7" s="294" t="s">
        <v>8</v>
      </c>
      <c r="B7" s="294"/>
      <c r="C7" s="294"/>
      <c r="D7" s="294"/>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93" t="s">
        <v>297</v>
      </c>
      <c r="B9" s="293"/>
      <c r="C9" s="293"/>
      <c r="D9" s="293"/>
      <c r="E9" s="7"/>
      <c r="F9" s="7"/>
      <c r="G9" s="7"/>
      <c r="H9" s="7"/>
      <c r="I9" s="7"/>
      <c r="J9" s="12"/>
      <c r="K9" s="12"/>
      <c r="L9" s="12"/>
      <c r="M9" s="12"/>
      <c r="N9" s="12"/>
      <c r="O9" s="12"/>
      <c r="P9" s="12"/>
      <c r="Q9" s="12"/>
      <c r="R9" s="12"/>
      <c r="S9" s="12"/>
      <c r="T9" s="12"/>
      <c r="U9" s="12"/>
      <c r="V9" s="12"/>
      <c r="W9" s="12"/>
    </row>
    <row r="10" spans="1:23" s="11" customFormat="1" ht="18.75" x14ac:dyDescent="0.2">
      <c r="A10" s="291" t="s">
        <v>7</v>
      </c>
      <c r="B10" s="291"/>
      <c r="C10" s="291"/>
      <c r="D10" s="291"/>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93" t="s">
        <v>298</v>
      </c>
      <c r="B12" s="293"/>
      <c r="C12" s="293"/>
      <c r="D12" s="293"/>
      <c r="E12" s="7"/>
      <c r="F12" s="7"/>
      <c r="G12" s="7"/>
      <c r="H12" s="7"/>
      <c r="I12" s="7"/>
      <c r="J12" s="7"/>
      <c r="K12" s="7"/>
      <c r="L12" s="7"/>
      <c r="M12" s="7"/>
      <c r="N12" s="7"/>
      <c r="O12" s="7"/>
      <c r="P12" s="7"/>
      <c r="Q12" s="7"/>
      <c r="R12" s="7"/>
      <c r="S12" s="7"/>
      <c r="T12" s="7"/>
      <c r="U12" s="7"/>
      <c r="V12" s="7"/>
      <c r="W12" s="7"/>
    </row>
    <row r="13" spans="1:23" s="2" customFormat="1" ht="15" customHeight="1" x14ac:dyDescent="0.2">
      <c r="A13" s="291" t="s">
        <v>6</v>
      </c>
      <c r="B13" s="291"/>
      <c r="C13" s="291"/>
      <c r="D13" s="291"/>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92" t="s">
        <v>154</v>
      </c>
      <c r="B15" s="292"/>
      <c r="C15" s="293"/>
      <c r="D15" s="293"/>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163</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18</v>
      </c>
      <c r="B19" s="129" t="s">
        <v>170</v>
      </c>
      <c r="C19" s="28" t="s">
        <v>192</v>
      </c>
      <c r="D19" s="29" t="s">
        <v>215</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9" t="s">
        <v>170</v>
      </c>
      <c r="C20" s="28" t="s">
        <v>150</v>
      </c>
      <c r="D20" s="29" t="s">
        <v>299</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9" t="s">
        <v>170</v>
      </c>
      <c r="C21" s="28" t="s">
        <v>78</v>
      </c>
      <c r="D21" s="29" t="s">
        <v>203</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9" t="s">
        <v>170</v>
      </c>
      <c r="C22" s="28" t="s">
        <v>12</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9" t="s">
        <v>170</v>
      </c>
      <c r="C23" s="28" t="s">
        <v>10</v>
      </c>
      <c r="D23" s="29">
        <v>2029</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0" t="s">
        <v>167</v>
      </c>
      <c r="C24" s="32" t="s">
        <v>174</v>
      </c>
      <c r="D24" s="29" t="s">
        <v>300</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0" t="s">
        <v>168</v>
      </c>
      <c r="C25" s="32" t="s">
        <v>194</v>
      </c>
      <c r="D25" s="29" t="s">
        <v>193</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0" t="s">
        <v>168</v>
      </c>
      <c r="C26" s="32" t="s">
        <v>160</v>
      </c>
      <c r="D26" s="29" t="s">
        <v>195</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0" t="s">
        <v>164</v>
      </c>
      <c r="C27" s="32" t="s">
        <v>143</v>
      </c>
      <c r="D27" s="29" t="s">
        <v>175</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0" t="s">
        <v>165</v>
      </c>
      <c r="C28" s="32" t="s">
        <v>155</v>
      </c>
      <c r="D28" s="29" t="s">
        <v>205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0" t="s">
        <v>166</v>
      </c>
      <c r="C29" s="32" t="s">
        <v>156</v>
      </c>
      <c r="D29" s="135" t="s">
        <v>204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141</v>
      </c>
      <c r="B30" s="130" t="s">
        <v>169</v>
      </c>
      <c r="C30" s="32" t="s">
        <v>157</v>
      </c>
      <c r="D30" s="29" t="s">
        <v>196</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138</v>
      </c>
      <c r="B31" s="130" t="s">
        <v>187</v>
      </c>
      <c r="C31" s="32" t="s">
        <v>190</v>
      </c>
      <c r="D31" s="29" t="s">
        <v>196</v>
      </c>
      <c r="E31" s="20"/>
      <c r="F31" s="20"/>
      <c r="G31" s="20"/>
      <c r="H31" s="20"/>
      <c r="I31" s="20"/>
      <c r="J31" s="20"/>
      <c r="K31" s="20"/>
      <c r="L31" s="20"/>
      <c r="M31" s="20"/>
      <c r="N31" s="20"/>
      <c r="O31" s="20"/>
      <c r="P31" s="20"/>
      <c r="Q31" s="20"/>
      <c r="R31" s="20"/>
      <c r="S31" s="20"/>
      <c r="T31" s="20"/>
      <c r="U31" s="20"/>
      <c r="V31" s="20"/>
      <c r="W31" s="20"/>
    </row>
    <row r="32" spans="1:23" ht="189" x14ac:dyDescent="0.25">
      <c r="A32" s="21" t="s">
        <v>186</v>
      </c>
      <c r="B32" s="130" t="s">
        <v>188</v>
      </c>
      <c r="C32" s="32" t="s">
        <v>189</v>
      </c>
      <c r="D32" s="29" t="s">
        <v>196</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62"/>
  <sheetViews>
    <sheetView view="pageBreakPreview" zoomScale="80" zoomScaleNormal="82" zoomScaleSheetLayoutView="80" workbookViewId="0">
      <selection activeCell="L17" sqref="L17"/>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217</v>
      </c>
      <c r="O1" s="143"/>
    </row>
    <row r="2" spans="1:21" x14ac:dyDescent="0.25">
      <c r="A2" s="340" t="s">
        <v>218</v>
      </c>
      <c r="B2" s="340"/>
      <c r="C2" s="340"/>
      <c r="D2" s="340"/>
      <c r="E2" s="340"/>
      <c r="F2" s="340"/>
      <c r="G2" s="340"/>
      <c r="H2" s="340"/>
      <c r="I2" s="340"/>
      <c r="J2" s="340"/>
      <c r="K2" s="340"/>
      <c r="L2" s="340"/>
      <c r="M2" s="340"/>
      <c r="N2" s="340"/>
      <c r="O2" s="340"/>
      <c r="P2" s="340"/>
      <c r="Q2" s="340"/>
      <c r="R2" s="340"/>
      <c r="S2" s="340"/>
      <c r="T2" s="340"/>
      <c r="U2" s="340"/>
    </row>
    <row r="3" spans="1:21" x14ac:dyDescent="0.25">
      <c r="A3" s="144" t="s">
        <v>296</v>
      </c>
      <c r="O3" s="143"/>
    </row>
    <row r="4" spans="1:21" ht="19.5" customHeight="1" x14ac:dyDescent="0.25">
      <c r="A4" s="141" t="str">
        <f>'1. паспорт описание'!A9:D9</f>
        <v>О_0000000829</v>
      </c>
      <c r="C4" s="145"/>
      <c r="O4" s="143"/>
    </row>
    <row r="5" spans="1:21" ht="19.5" hidden="1" customHeight="1" x14ac:dyDescent="0.3">
      <c r="O5" s="146"/>
    </row>
    <row r="6" spans="1:21" ht="19.5" hidden="1" customHeight="1" x14ac:dyDescent="0.3">
      <c r="O6" s="147" t="s">
        <v>219</v>
      </c>
    </row>
    <row r="7" spans="1:21" ht="19.5" hidden="1" customHeight="1" x14ac:dyDescent="0.3">
      <c r="O7" s="148" t="s">
        <v>220</v>
      </c>
    </row>
    <row r="8" spans="1:21" ht="18.75" hidden="1" x14ac:dyDescent="0.3">
      <c r="O8" s="148" t="s">
        <v>217</v>
      </c>
    </row>
    <row r="9" spans="1:21" ht="18.75" hidden="1" x14ac:dyDescent="0.3">
      <c r="O9" s="148"/>
    </row>
    <row r="10" spans="1:21" ht="18.75" hidden="1" x14ac:dyDescent="0.3">
      <c r="O10" s="148" t="s">
        <v>221</v>
      </c>
    </row>
    <row r="11" spans="1:21" ht="18.75" hidden="1" x14ac:dyDescent="0.3">
      <c r="O11" s="146" t="s">
        <v>222</v>
      </c>
    </row>
    <row r="12" spans="1:21" hidden="1" x14ac:dyDescent="0.25">
      <c r="O12" s="143"/>
    </row>
    <row r="13" spans="1:21" ht="34.5" customHeight="1" x14ac:dyDescent="0.25">
      <c r="A13" s="341" t="str">
        <f>"Финансовая модель по проекту инвестиционной программы"</f>
        <v>Финансовая модель по проекту инвестиционной программы</v>
      </c>
      <c r="B13" s="341"/>
      <c r="C13" s="341"/>
      <c r="D13" s="341"/>
      <c r="E13" s="341"/>
      <c r="F13" s="341"/>
      <c r="G13" s="341"/>
      <c r="H13" s="341"/>
      <c r="I13" s="341"/>
      <c r="J13" s="341"/>
      <c r="K13" s="341"/>
      <c r="L13" s="341"/>
      <c r="M13" s="341"/>
      <c r="N13" s="341"/>
      <c r="O13" s="341"/>
    </row>
    <row r="14" spans="1:21" ht="27" customHeight="1" x14ac:dyDescent="0.25">
      <c r="A14" s="342" t="str">
        <f>'1. паспорт описание'!A12:D12</f>
        <v>Приобретение информационно-вычислительной техники</v>
      </c>
      <c r="B14" s="342"/>
      <c r="C14" s="342"/>
      <c r="D14" s="342"/>
      <c r="E14" s="342"/>
      <c r="F14" s="342"/>
      <c r="G14" s="342"/>
      <c r="H14" s="342"/>
      <c r="I14" s="342"/>
      <c r="J14" s="342"/>
      <c r="K14" s="342"/>
      <c r="L14" s="342"/>
      <c r="M14" s="342"/>
      <c r="N14" s="342"/>
      <c r="O14" s="342"/>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223</v>
      </c>
      <c r="B18" s="155">
        <f>SUM(B20:B24)</f>
        <v>2198.4083333333338</v>
      </c>
      <c r="C18" s="151"/>
      <c r="D18" s="151"/>
      <c r="E18" s="151"/>
      <c r="F18" s="151"/>
      <c r="H18" s="152"/>
      <c r="I18" s="153"/>
      <c r="J18" s="153"/>
      <c r="K18" s="153"/>
      <c r="L18" s="153"/>
    </row>
    <row r="19" spans="1:18" ht="21" customHeight="1" x14ac:dyDescent="0.25">
      <c r="A19" s="157" t="s">
        <v>224</v>
      </c>
      <c r="B19" s="158"/>
      <c r="C19" s="145"/>
      <c r="D19" s="145"/>
      <c r="E19" s="145"/>
      <c r="F19" s="145"/>
    </row>
    <row r="20" spans="1:18" ht="39" customHeight="1" x14ac:dyDescent="0.25">
      <c r="A20" s="282" t="s">
        <v>298</v>
      </c>
      <c r="B20" s="158">
        <f>'[60]2028'!$D$55</f>
        <v>2198.4083333333338</v>
      </c>
      <c r="C20" s="145"/>
      <c r="D20" s="145"/>
      <c r="E20" s="145"/>
      <c r="F20" s="145"/>
      <c r="H20" s="159"/>
      <c r="I20" s="156"/>
      <c r="J20" s="156"/>
      <c r="K20" s="156"/>
      <c r="L20" s="156"/>
    </row>
    <row r="21" spans="1:18" ht="24.95" hidden="1" customHeight="1" x14ac:dyDescent="0.25">
      <c r="A21" s="283"/>
      <c r="B21" s="158"/>
      <c r="C21" s="145"/>
      <c r="D21" s="145"/>
      <c r="E21" s="145"/>
      <c r="F21" s="145"/>
      <c r="H21" s="339"/>
      <c r="I21" s="339"/>
      <c r="J21" s="156"/>
      <c r="K21" s="160"/>
      <c r="L21" s="156"/>
    </row>
    <row r="22" spans="1:18" ht="24.95" hidden="1" customHeight="1" x14ac:dyDescent="0.25">
      <c r="A22" s="283"/>
      <c r="B22" s="158"/>
      <c r="C22" s="145"/>
      <c r="D22" s="161"/>
      <c r="E22" s="162"/>
      <c r="F22" s="162"/>
      <c r="H22" s="339"/>
      <c r="I22" s="339"/>
      <c r="J22" s="156"/>
      <c r="K22" s="160"/>
      <c r="L22" s="156"/>
    </row>
    <row r="23" spans="1:18" ht="24.95" hidden="1" customHeight="1" x14ac:dyDescent="0.25">
      <c r="A23" s="283"/>
      <c r="B23" s="158"/>
      <c r="C23" s="145"/>
      <c r="D23" s="145"/>
      <c r="E23" s="145"/>
      <c r="F23" s="145"/>
      <c r="H23" s="339"/>
      <c r="I23" s="339"/>
      <c r="J23" s="156"/>
      <c r="K23" s="163"/>
      <c r="L23" s="156"/>
    </row>
    <row r="24" spans="1:18" ht="24.95" hidden="1" customHeight="1" x14ac:dyDescent="0.25">
      <c r="A24" s="283"/>
      <c r="B24" s="158"/>
      <c r="C24" s="145"/>
      <c r="D24" s="145"/>
      <c r="E24" s="145"/>
      <c r="F24" s="145"/>
      <c r="H24" s="339"/>
      <c r="I24" s="339"/>
      <c r="J24" s="156"/>
      <c r="K24" s="164"/>
      <c r="L24" s="156"/>
    </row>
    <row r="25" spans="1:18" hidden="1" x14ac:dyDescent="0.25">
      <c r="A25" s="165" t="s">
        <v>301</v>
      </c>
      <c r="B25" s="180">
        <v>0</v>
      </c>
      <c r="C25" s="145"/>
      <c r="D25" s="145"/>
      <c r="E25" s="145"/>
      <c r="F25" s="145"/>
      <c r="H25" s="156"/>
      <c r="I25" s="156"/>
      <c r="J25" s="156"/>
      <c r="K25" s="156"/>
      <c r="L25" s="156"/>
    </row>
    <row r="26" spans="1:18" ht="27" hidden="1" customHeight="1" x14ac:dyDescent="0.25">
      <c r="A26" s="165" t="s">
        <v>302</v>
      </c>
      <c r="B26" s="166"/>
      <c r="C26" s="145"/>
      <c r="D26" s="145"/>
      <c r="E26" s="145"/>
      <c r="F26" s="145"/>
      <c r="H26" s="159"/>
      <c r="I26" s="156"/>
      <c r="J26" s="156"/>
      <c r="K26" s="156"/>
      <c r="L26" s="156"/>
      <c r="N26" s="156"/>
      <c r="O26" s="156"/>
      <c r="R26" s="167"/>
    </row>
    <row r="27" spans="1:18" ht="39.75" hidden="1" customHeight="1" outlineLevel="1" x14ac:dyDescent="0.25">
      <c r="A27" s="165" t="s">
        <v>303</v>
      </c>
      <c r="B27" s="168"/>
      <c r="C27" s="145"/>
      <c r="D27" s="145"/>
      <c r="E27" s="145"/>
      <c r="F27" s="145"/>
      <c r="H27" s="339"/>
      <c r="I27" s="339"/>
      <c r="J27" s="156"/>
      <c r="K27" s="160"/>
      <c r="L27" s="156"/>
      <c r="N27" s="156"/>
      <c r="O27" s="156"/>
    </row>
    <row r="28" spans="1:18" ht="16.5" outlineLevel="1" thickBot="1" x14ac:dyDescent="0.3">
      <c r="A28" s="188" t="s">
        <v>304</v>
      </c>
      <c r="B28" s="284">
        <v>3</v>
      </c>
      <c r="C28" s="145"/>
      <c r="D28" s="145"/>
      <c r="E28" s="145"/>
      <c r="F28" s="145"/>
      <c r="H28" s="339"/>
      <c r="I28" s="339"/>
      <c r="J28" s="156"/>
      <c r="K28" s="160"/>
      <c r="L28" s="156"/>
      <c r="N28" s="156"/>
      <c r="O28" s="156"/>
    </row>
    <row r="29" spans="1:18" ht="33" hidden="1" customHeight="1" outlineLevel="1" x14ac:dyDescent="0.25">
      <c r="A29" s="157" t="s">
        <v>305</v>
      </c>
      <c r="B29" s="285"/>
      <c r="C29" s="145"/>
      <c r="D29" s="145"/>
      <c r="E29" s="145"/>
      <c r="F29" s="145"/>
      <c r="H29" s="343"/>
      <c r="I29" s="343"/>
      <c r="J29" s="156"/>
      <c r="K29" s="163"/>
      <c r="L29" s="156"/>
      <c r="N29" s="156"/>
      <c r="O29" s="156"/>
    </row>
    <row r="30" spans="1:18" ht="16.5" hidden="1" outlineLevel="1" thickBot="1" x14ac:dyDescent="0.3">
      <c r="A30" s="165" t="s">
        <v>225</v>
      </c>
      <c r="B30" s="168"/>
      <c r="C30" s="145"/>
      <c r="D30" s="145"/>
      <c r="E30" s="145"/>
      <c r="F30" s="145"/>
      <c r="H30" s="339"/>
      <c r="I30" s="339"/>
      <c r="J30" s="156"/>
      <c r="K30" s="164"/>
      <c r="L30" s="156"/>
      <c r="N30" s="156"/>
      <c r="O30" s="156"/>
    </row>
    <row r="31" spans="1:18" ht="16.5" hidden="1" outlineLevel="1" thickBot="1" x14ac:dyDescent="0.3">
      <c r="A31" s="188" t="s">
        <v>226</v>
      </c>
      <c r="B31" s="168"/>
      <c r="C31" s="145"/>
      <c r="D31" s="145"/>
      <c r="E31" s="145"/>
      <c r="F31" s="145"/>
      <c r="H31" s="156"/>
      <c r="I31" s="156"/>
      <c r="J31" s="156"/>
      <c r="K31" s="156"/>
      <c r="L31" s="156"/>
      <c r="N31" s="156"/>
      <c r="O31" s="156"/>
    </row>
    <row r="32" spans="1:18" ht="16.5" hidden="1" outlineLevel="1" thickBot="1" x14ac:dyDescent="0.3">
      <c r="A32" s="154" t="s">
        <v>227</v>
      </c>
      <c r="B32" s="170">
        <v>1.65</v>
      </c>
      <c r="C32" s="145"/>
      <c r="D32" s="145"/>
      <c r="E32" s="145"/>
      <c r="F32" s="145"/>
      <c r="H32" s="156"/>
      <c r="I32" s="156"/>
      <c r="J32" s="156"/>
      <c r="K32" s="156"/>
      <c r="L32" s="156"/>
    </row>
    <row r="33" spans="1:6" ht="16.5" hidden="1" outlineLevel="1" thickBot="1" x14ac:dyDescent="0.3">
      <c r="A33" s="169" t="s">
        <v>228</v>
      </c>
      <c r="B33" s="171">
        <v>4</v>
      </c>
      <c r="C33" s="145"/>
      <c r="D33" s="145"/>
      <c r="E33" s="145"/>
      <c r="F33" s="145"/>
    </row>
    <row r="34" spans="1:6" ht="16.5" hidden="1" outlineLevel="1" thickBot="1" x14ac:dyDescent="0.3">
      <c r="A34" s="169" t="s">
        <v>122</v>
      </c>
      <c r="B34" s="171">
        <v>4</v>
      </c>
      <c r="C34" s="145"/>
      <c r="D34" s="145"/>
      <c r="E34" s="145"/>
      <c r="F34" s="145"/>
    </row>
    <row r="35" spans="1:6" ht="16.5" hidden="1" outlineLevel="1" thickBot="1" x14ac:dyDescent="0.3">
      <c r="A35" s="157" t="s">
        <v>229</v>
      </c>
      <c r="B35" s="172">
        <v>10.16</v>
      </c>
      <c r="C35" s="145"/>
      <c r="D35" s="145"/>
      <c r="E35" s="145"/>
      <c r="F35" s="145"/>
    </row>
    <row r="36" spans="1:6" ht="16.5" hidden="1" outlineLevel="1" thickBot="1" x14ac:dyDescent="0.3">
      <c r="A36" s="165" t="s">
        <v>228</v>
      </c>
      <c r="B36" s="171">
        <v>4.4000000000000004</v>
      </c>
      <c r="C36" s="145"/>
      <c r="D36" s="145"/>
      <c r="E36" s="145"/>
      <c r="F36" s="145"/>
    </row>
    <row r="37" spans="1:6" ht="16.5" hidden="1" outlineLevel="1" thickBot="1" x14ac:dyDescent="0.3">
      <c r="A37" s="165" t="s">
        <v>122</v>
      </c>
      <c r="B37" s="171">
        <v>4</v>
      </c>
      <c r="C37" s="145"/>
      <c r="D37" s="145"/>
      <c r="E37" s="145"/>
      <c r="F37" s="145"/>
    </row>
    <row r="38" spans="1:6" ht="16.5" hidden="1" customHeight="1" outlineLevel="1" x14ac:dyDescent="0.25">
      <c r="A38" s="173" t="s">
        <v>230</v>
      </c>
      <c r="B38" s="174">
        <v>142.76</v>
      </c>
      <c r="C38" s="175"/>
      <c r="D38" s="176"/>
      <c r="E38" s="145"/>
      <c r="F38" s="145"/>
    </row>
    <row r="39" spans="1:6" ht="16.5" hidden="1" outlineLevel="1" thickBot="1" x14ac:dyDescent="0.3">
      <c r="A39" s="165" t="s">
        <v>231</v>
      </c>
      <c r="B39" s="171">
        <v>12</v>
      </c>
      <c r="C39" s="175"/>
      <c r="D39" s="176"/>
      <c r="E39" s="145"/>
      <c r="F39" s="145"/>
    </row>
    <row r="40" spans="1:6" ht="16.5" hidden="1" outlineLevel="1" thickBot="1" x14ac:dyDescent="0.3">
      <c r="A40" s="165" t="s">
        <v>232</v>
      </c>
      <c r="B40" s="171">
        <v>12</v>
      </c>
      <c r="C40" s="175"/>
      <c r="D40" s="176"/>
      <c r="E40" s="145"/>
      <c r="F40" s="145"/>
    </row>
    <row r="41" spans="1:6" ht="15" hidden="1" customHeight="1" outlineLevel="1" x14ac:dyDescent="0.25">
      <c r="A41" s="173" t="s">
        <v>233</v>
      </c>
      <c r="B41" s="174">
        <v>209.91</v>
      </c>
      <c r="C41" s="175"/>
      <c r="D41" s="176"/>
      <c r="E41" s="145"/>
      <c r="F41" s="145"/>
    </row>
    <row r="42" spans="1:6" ht="16.5" hidden="1" thickBot="1" x14ac:dyDescent="0.3">
      <c r="A42" s="165" t="s">
        <v>231</v>
      </c>
      <c r="B42" s="171">
        <v>12</v>
      </c>
      <c r="C42" s="175"/>
      <c r="D42" s="176"/>
      <c r="E42" s="145"/>
      <c r="F42" s="145"/>
    </row>
    <row r="43" spans="1:6" ht="16.5" hidden="1" outlineLevel="1" thickBot="1" x14ac:dyDescent="0.3">
      <c r="A43" s="165" t="s">
        <v>232</v>
      </c>
      <c r="B43" s="171">
        <v>12</v>
      </c>
      <c r="C43" s="175"/>
      <c r="D43" s="176"/>
      <c r="E43" s="145"/>
      <c r="F43" s="145"/>
    </row>
    <row r="44" spans="1:6" ht="16.5" hidden="1" outlineLevel="1" thickBot="1" x14ac:dyDescent="0.3">
      <c r="A44" s="177" t="s">
        <v>234</v>
      </c>
      <c r="B44" s="174">
        <f>1472.41</f>
        <v>1472.41</v>
      </c>
      <c r="C44" s="178"/>
      <c r="D44" s="178"/>
      <c r="E44" s="145"/>
      <c r="F44" s="145"/>
    </row>
    <row r="45" spans="1:6" ht="16.5" hidden="1" outlineLevel="1" thickBot="1" x14ac:dyDescent="0.3">
      <c r="A45" s="179" t="s">
        <v>235</v>
      </c>
      <c r="B45" s="180"/>
      <c r="C45" s="175"/>
      <c r="D45" s="145"/>
      <c r="E45" s="145"/>
      <c r="F45" s="145"/>
    </row>
    <row r="46" spans="1:6" ht="16.5" hidden="1" thickBot="1" x14ac:dyDescent="0.3">
      <c r="A46" s="177" t="s">
        <v>236</v>
      </c>
      <c r="B46" s="171">
        <v>25</v>
      </c>
      <c r="C46" s="181"/>
      <c r="D46" s="181"/>
      <c r="E46" s="181"/>
      <c r="F46" s="181"/>
    </row>
    <row r="47" spans="1:6" ht="16.5" hidden="1" thickBot="1" x14ac:dyDescent="0.3">
      <c r="A47" s="177" t="s">
        <v>237</v>
      </c>
      <c r="B47" s="171">
        <v>25</v>
      </c>
      <c r="C47" s="181"/>
      <c r="D47" s="181"/>
      <c r="E47" s="181"/>
      <c r="F47" s="181"/>
    </row>
    <row r="48" spans="1:6" ht="16.5" hidden="1" thickBot="1" x14ac:dyDescent="0.3">
      <c r="A48" s="177" t="s">
        <v>101</v>
      </c>
      <c r="B48" s="182">
        <v>0.2</v>
      </c>
      <c r="C48" s="181"/>
      <c r="D48" s="181"/>
      <c r="E48" s="181"/>
      <c r="F48" s="181"/>
    </row>
    <row r="49" spans="1:27" x14ac:dyDescent="0.25">
      <c r="A49" s="154" t="str">
        <f>A82</f>
        <v>Оплата труда с отчислениями</v>
      </c>
      <c r="B49" s="172">
        <v>0</v>
      </c>
      <c r="C49" s="181"/>
      <c r="D49" s="181"/>
      <c r="E49" s="181"/>
      <c r="F49" s="181"/>
    </row>
    <row r="50" spans="1:27" x14ac:dyDescent="0.25">
      <c r="A50" s="165" t="str">
        <f>A83</f>
        <v>Вспомогательные материалы</v>
      </c>
      <c r="B50" s="183"/>
      <c r="C50" s="145"/>
      <c r="D50" s="145"/>
      <c r="E50" s="145"/>
      <c r="F50" s="145"/>
    </row>
    <row r="51" spans="1:27" ht="31.5" x14ac:dyDescent="0.25">
      <c r="A51" s="173" t="str">
        <f>A84</f>
        <v>Прочие расходы (без амортизации, арендной платы + транспортные расходы)</v>
      </c>
      <c r="B51" s="171"/>
      <c r="C51" s="184"/>
      <c r="D51" s="184"/>
      <c r="E51" s="184"/>
      <c r="F51" s="184"/>
    </row>
    <row r="52" spans="1:27" ht="16.5" hidden="1" thickBot="1" x14ac:dyDescent="0.3">
      <c r="A52" s="177" t="s">
        <v>121</v>
      </c>
      <c r="B52" s="182">
        <v>0.1</v>
      </c>
      <c r="C52" s="184"/>
      <c r="D52" s="184"/>
      <c r="E52" s="184"/>
      <c r="F52" s="184"/>
    </row>
    <row r="53" spans="1:27" hidden="1" x14ac:dyDescent="0.25">
      <c r="A53" s="185"/>
      <c r="B53" s="186"/>
      <c r="C53" s="184"/>
      <c r="D53" s="184"/>
      <c r="E53" s="184"/>
      <c r="F53" s="184"/>
    </row>
    <row r="54" spans="1:27" hidden="1" x14ac:dyDescent="0.25">
      <c r="A54" s="165" t="s">
        <v>238</v>
      </c>
      <c r="B54" s="187">
        <v>246.85</v>
      </c>
      <c r="C54" s="184"/>
      <c r="D54" s="184"/>
      <c r="E54" s="184"/>
      <c r="F54" s="184"/>
    </row>
    <row r="55" spans="1:27" ht="16.5" hidden="1" thickBot="1" x14ac:dyDescent="0.3">
      <c r="A55" s="188" t="s">
        <v>239</v>
      </c>
      <c r="B55" s="189">
        <v>515240.19</v>
      </c>
      <c r="C55" s="184"/>
      <c r="D55" s="184"/>
      <c r="E55" s="184"/>
      <c r="F55" s="184"/>
    </row>
    <row r="56" spans="1:27" hidden="1" x14ac:dyDescent="0.25">
      <c r="A56" s="157" t="s">
        <v>240</v>
      </c>
      <c r="B56" s="190">
        <v>2</v>
      </c>
      <c r="C56" s="184"/>
      <c r="D56" s="184"/>
      <c r="E56" s="184"/>
      <c r="F56" s="184"/>
    </row>
    <row r="57" spans="1:27" hidden="1" x14ac:dyDescent="0.25">
      <c r="A57" s="165" t="s">
        <v>120</v>
      </c>
      <c r="B57" s="191">
        <v>8.8999999999999996E-2</v>
      </c>
      <c r="C57" s="184"/>
      <c r="D57" s="184"/>
      <c r="E57" s="184"/>
      <c r="F57" s="184"/>
    </row>
    <row r="58" spans="1:27" hidden="1" outlineLevel="1" x14ac:dyDescent="0.25">
      <c r="A58" s="165" t="s">
        <v>119</v>
      </c>
      <c r="B58" s="192">
        <v>8.8999999999999996E-2</v>
      </c>
      <c r="C58" s="184"/>
      <c r="D58" s="184"/>
      <c r="E58" s="184"/>
      <c r="F58" s="184"/>
    </row>
    <row r="59" spans="1:27" hidden="1" outlineLevel="1" x14ac:dyDescent="0.25">
      <c r="A59" s="165" t="s">
        <v>118</v>
      </c>
      <c r="B59" s="192">
        <v>0</v>
      </c>
      <c r="C59" s="184"/>
      <c r="D59" s="184"/>
      <c r="E59" s="184"/>
      <c r="F59" s="184"/>
    </row>
    <row r="60" spans="1:27" s="150" customFormat="1" hidden="1" x14ac:dyDescent="0.25">
      <c r="A60" s="165" t="s">
        <v>117</v>
      </c>
      <c r="B60" s="192">
        <v>0.11</v>
      </c>
      <c r="C60" s="184"/>
      <c r="D60" s="184"/>
      <c r="E60" s="184"/>
      <c r="F60" s="184"/>
      <c r="G60" s="142"/>
      <c r="H60" s="142"/>
      <c r="I60" s="142"/>
      <c r="J60" s="142"/>
      <c r="K60" s="142"/>
      <c r="L60" s="142"/>
      <c r="M60" s="142"/>
      <c r="N60" s="142"/>
      <c r="O60" s="142"/>
      <c r="P60" s="142"/>
      <c r="Q60" s="142"/>
      <c r="R60" s="142"/>
      <c r="S60" s="142"/>
      <c r="T60" s="142"/>
      <c r="U60" s="142"/>
      <c r="V60" s="142"/>
    </row>
    <row r="61" spans="1:27" hidden="1" x14ac:dyDescent="0.25">
      <c r="A61" s="165" t="s">
        <v>116</v>
      </c>
      <c r="B61" s="192">
        <f>1-B59</f>
        <v>1</v>
      </c>
      <c r="C61" s="184"/>
      <c r="D61" s="184"/>
      <c r="E61" s="184"/>
      <c r="F61" s="184"/>
    </row>
    <row r="62" spans="1:27" ht="16.5" hidden="1" thickBot="1" x14ac:dyDescent="0.3">
      <c r="A62" s="177" t="s">
        <v>241</v>
      </c>
      <c r="B62" s="193">
        <f>B61*B60+B59*B58*(1-B48)</f>
        <v>0.11</v>
      </c>
      <c r="C62" s="184"/>
      <c r="D62" s="184"/>
      <c r="E62" s="184"/>
      <c r="F62" s="184"/>
      <c r="W62" s="194"/>
      <c r="X62" s="194"/>
      <c r="Y62" s="194"/>
      <c r="Z62" s="194"/>
      <c r="AA62" s="194"/>
    </row>
    <row r="63" spans="1:27" hidden="1" x14ac:dyDescent="0.25">
      <c r="A63" s="195" t="s">
        <v>115</v>
      </c>
      <c r="B63" s="196">
        <v>1</v>
      </c>
      <c r="C63" s="196">
        <f>B63+1</f>
        <v>2</v>
      </c>
      <c r="D63" s="196">
        <f t="shared" ref="D63:P63" si="0">C63+1</f>
        <v>3</v>
      </c>
      <c r="E63" s="196">
        <f t="shared" si="0"/>
        <v>4</v>
      </c>
      <c r="F63" s="196">
        <f t="shared" si="0"/>
        <v>5</v>
      </c>
      <c r="G63" s="196">
        <f t="shared" si="0"/>
        <v>6</v>
      </c>
      <c r="H63" s="196">
        <f t="shared" si="0"/>
        <v>7</v>
      </c>
      <c r="I63" s="196">
        <f t="shared" si="0"/>
        <v>8</v>
      </c>
      <c r="J63" s="196">
        <f t="shared" si="0"/>
        <v>9</v>
      </c>
      <c r="K63" s="196">
        <f t="shared" si="0"/>
        <v>10</v>
      </c>
      <c r="L63" s="196">
        <f t="shared" si="0"/>
        <v>11</v>
      </c>
      <c r="M63" s="196">
        <f t="shared" si="0"/>
        <v>12</v>
      </c>
      <c r="N63" s="196">
        <f t="shared" si="0"/>
        <v>13</v>
      </c>
      <c r="O63" s="196">
        <f t="shared" si="0"/>
        <v>14</v>
      </c>
      <c r="P63" s="196">
        <f t="shared" si="0"/>
        <v>15</v>
      </c>
      <c r="Q63" s="196">
        <f>P63+1</f>
        <v>16</v>
      </c>
      <c r="R63" s="196">
        <f>Q63+1</f>
        <v>17</v>
      </c>
      <c r="S63" s="196">
        <f>R63+1</f>
        <v>18</v>
      </c>
      <c r="T63" s="196">
        <f>S63+1</f>
        <v>19</v>
      </c>
      <c r="U63" s="197">
        <f>T63+1</f>
        <v>20</v>
      </c>
      <c r="V63" s="150"/>
      <c r="W63" s="194"/>
      <c r="X63" s="194"/>
      <c r="Y63" s="194"/>
      <c r="Z63" s="194"/>
      <c r="AA63" s="194"/>
    </row>
    <row r="64" spans="1:27" hidden="1" x14ac:dyDescent="0.25">
      <c r="A64" s="198" t="s">
        <v>114</v>
      </c>
      <c r="B64" s="199">
        <v>0.04</v>
      </c>
      <c r="C64" s="199">
        <v>0.04</v>
      </c>
      <c r="D64" s="199">
        <v>0.04</v>
      </c>
      <c r="E64" s="199">
        <v>0.04</v>
      </c>
      <c r="F64" s="199">
        <v>0.04</v>
      </c>
      <c r="G64" s="199">
        <v>0.04</v>
      </c>
      <c r="H64" s="199">
        <v>0.04</v>
      </c>
      <c r="I64" s="199">
        <v>0.04</v>
      </c>
      <c r="J64" s="199">
        <v>0.04</v>
      </c>
      <c r="K64" s="199">
        <v>0.04</v>
      </c>
      <c r="L64" s="199">
        <v>0.04</v>
      </c>
      <c r="M64" s="199">
        <v>0.04</v>
      </c>
      <c r="N64" s="199">
        <v>0.04</v>
      </c>
      <c r="O64" s="199">
        <v>0.04</v>
      </c>
      <c r="P64" s="199">
        <v>0.04</v>
      </c>
      <c r="Q64" s="199">
        <v>0.04</v>
      </c>
      <c r="R64" s="199">
        <v>0.04</v>
      </c>
      <c r="S64" s="199">
        <v>0.04</v>
      </c>
      <c r="T64" s="199">
        <v>0.04</v>
      </c>
      <c r="U64" s="200">
        <v>0.04</v>
      </c>
      <c r="W64" s="194"/>
      <c r="X64" s="194"/>
      <c r="Y64" s="194"/>
      <c r="Z64" s="194"/>
      <c r="AA64" s="194"/>
    </row>
    <row r="65" spans="1:27" hidden="1" x14ac:dyDescent="0.25">
      <c r="A65" s="198" t="s">
        <v>113</v>
      </c>
      <c r="B65" s="199">
        <v>0.04</v>
      </c>
      <c r="C65" s="199">
        <f>(1+B65)*(1+C64)-1</f>
        <v>8.1600000000000117E-2</v>
      </c>
      <c r="D65" s="199">
        <f t="shared" ref="D65:U65" si="1">(1+C65)*(1+D64)-1</f>
        <v>0.12486400000000009</v>
      </c>
      <c r="E65" s="199">
        <f t="shared" si="1"/>
        <v>0.16985856000000021</v>
      </c>
      <c r="F65" s="199">
        <f t="shared" si="1"/>
        <v>0.21665290240000035</v>
      </c>
      <c r="G65" s="199">
        <f t="shared" si="1"/>
        <v>0.26531901849600037</v>
      </c>
      <c r="H65" s="199">
        <f t="shared" si="1"/>
        <v>0.31593177923584048</v>
      </c>
      <c r="I65" s="199">
        <f t="shared" si="1"/>
        <v>0.3685690504052741</v>
      </c>
      <c r="J65" s="199">
        <f t="shared" si="1"/>
        <v>0.42331181242148519</v>
      </c>
      <c r="K65" s="199">
        <f t="shared" si="1"/>
        <v>0.48024428491834459</v>
      </c>
      <c r="L65" s="199">
        <f t="shared" si="1"/>
        <v>0.53945405631507848</v>
      </c>
      <c r="M65" s="199">
        <f t="shared" si="1"/>
        <v>0.60103221856768174</v>
      </c>
      <c r="N65" s="199">
        <f t="shared" si="1"/>
        <v>0.66507350731038906</v>
      </c>
      <c r="O65" s="199">
        <f t="shared" si="1"/>
        <v>0.73167644760280459</v>
      </c>
      <c r="P65" s="199">
        <f t="shared" si="1"/>
        <v>0.80094350550691673</v>
      </c>
      <c r="Q65" s="199">
        <f t="shared" si="1"/>
        <v>0.87298124572719349</v>
      </c>
      <c r="R65" s="199">
        <f>(1+Q65)*(1+R64)-1</f>
        <v>0.94790049555628131</v>
      </c>
      <c r="S65" s="199">
        <f>(1+R65)*(1+S64)-1</f>
        <v>1.0258165153785326</v>
      </c>
      <c r="T65" s="199">
        <f t="shared" si="1"/>
        <v>1.1068491759936738</v>
      </c>
      <c r="U65" s="200">
        <f t="shared" si="1"/>
        <v>1.1911231430334208</v>
      </c>
      <c r="V65" s="194"/>
      <c r="W65" s="194"/>
      <c r="X65" s="194"/>
      <c r="Y65" s="194"/>
      <c r="Z65" s="194"/>
      <c r="AA65" s="194"/>
    </row>
    <row r="66" spans="1:27" ht="16.5" hidden="1" thickBot="1" x14ac:dyDescent="0.3">
      <c r="A66" s="201" t="s">
        <v>242</v>
      </c>
      <c r="B66" s="202">
        <v>0</v>
      </c>
      <c r="C66" s="203">
        <f>B123</f>
        <v>0</v>
      </c>
      <c r="D66" s="203">
        <f>$C$123*(1+D65)</f>
        <v>0</v>
      </c>
      <c r="E66" s="203">
        <f t="shared" ref="E66:U66" si="2">$D$123*(1+E65)</f>
        <v>0</v>
      </c>
      <c r="F66" s="203">
        <f t="shared" si="2"/>
        <v>0</v>
      </c>
      <c r="G66" s="203">
        <f t="shared" si="2"/>
        <v>0</v>
      </c>
      <c r="H66" s="203">
        <f t="shared" si="2"/>
        <v>0</v>
      </c>
      <c r="I66" s="203">
        <f t="shared" si="2"/>
        <v>0</v>
      </c>
      <c r="J66" s="203">
        <f t="shared" si="2"/>
        <v>0</v>
      </c>
      <c r="K66" s="203">
        <f t="shared" si="2"/>
        <v>0</v>
      </c>
      <c r="L66" s="203">
        <f t="shared" si="2"/>
        <v>0</v>
      </c>
      <c r="M66" s="203">
        <f t="shared" si="2"/>
        <v>0</v>
      </c>
      <c r="N66" s="203">
        <f t="shared" si="2"/>
        <v>0</v>
      </c>
      <c r="O66" s="203">
        <f t="shared" si="2"/>
        <v>0</v>
      </c>
      <c r="P66" s="203">
        <f t="shared" si="2"/>
        <v>0</v>
      </c>
      <c r="Q66" s="203">
        <f t="shared" si="2"/>
        <v>0</v>
      </c>
      <c r="R66" s="203">
        <f t="shared" si="2"/>
        <v>0</v>
      </c>
      <c r="S66" s="203">
        <f t="shared" si="2"/>
        <v>0</v>
      </c>
      <c r="T66" s="203">
        <f t="shared" si="2"/>
        <v>0</v>
      </c>
      <c r="U66" s="204">
        <f t="shared" si="2"/>
        <v>0</v>
      </c>
      <c r="V66" s="194"/>
      <c r="W66" s="194"/>
      <c r="X66" s="194"/>
      <c r="Y66" s="194"/>
      <c r="Z66" s="194"/>
      <c r="AA66" s="194"/>
    </row>
    <row r="67" spans="1:27" hidden="1" x14ac:dyDescent="0.25">
      <c r="Q67" s="194"/>
      <c r="R67" s="194"/>
      <c r="S67" s="194"/>
      <c r="T67" s="194"/>
      <c r="U67" s="194"/>
      <c r="V67" s="194"/>
      <c r="W67" s="194"/>
      <c r="X67" s="194"/>
      <c r="Y67" s="194"/>
      <c r="Z67" s="194"/>
      <c r="AA67" s="194"/>
    </row>
    <row r="68" spans="1:27" s="156" customFormat="1" hidden="1" x14ac:dyDescent="0.25">
      <c r="A68" s="205" t="s">
        <v>243</v>
      </c>
      <c r="B68" s="196">
        <f t="shared" ref="B68:P68" si="3">B63</f>
        <v>1</v>
      </c>
      <c r="C68" s="196">
        <f t="shared" si="3"/>
        <v>2</v>
      </c>
      <c r="D68" s="196">
        <f t="shared" si="3"/>
        <v>3</v>
      </c>
      <c r="E68" s="196">
        <f t="shared" si="3"/>
        <v>4</v>
      </c>
      <c r="F68" s="196">
        <f t="shared" si="3"/>
        <v>5</v>
      </c>
      <c r="G68" s="196">
        <f t="shared" si="3"/>
        <v>6</v>
      </c>
      <c r="H68" s="196">
        <f t="shared" si="3"/>
        <v>7</v>
      </c>
      <c r="I68" s="196">
        <f t="shared" si="3"/>
        <v>8</v>
      </c>
      <c r="J68" s="196">
        <f t="shared" si="3"/>
        <v>9</v>
      </c>
      <c r="K68" s="196">
        <f t="shared" si="3"/>
        <v>10</v>
      </c>
      <c r="L68" s="196">
        <f t="shared" si="3"/>
        <v>11</v>
      </c>
      <c r="M68" s="196">
        <f t="shared" si="3"/>
        <v>12</v>
      </c>
      <c r="N68" s="196">
        <f t="shared" si="3"/>
        <v>13</v>
      </c>
      <c r="O68" s="196">
        <f t="shared" si="3"/>
        <v>14</v>
      </c>
      <c r="P68" s="196">
        <f t="shared" si="3"/>
        <v>15</v>
      </c>
      <c r="Q68" s="196">
        <f>P68+1</f>
        <v>16</v>
      </c>
      <c r="R68" s="196">
        <f>Q68+1</f>
        <v>17</v>
      </c>
      <c r="S68" s="196">
        <f>R68+1</f>
        <v>18</v>
      </c>
      <c r="T68" s="196">
        <f>S68+1</f>
        <v>19</v>
      </c>
      <c r="U68" s="197">
        <f>T68+1</f>
        <v>20</v>
      </c>
      <c r="V68" s="194"/>
    </row>
    <row r="69" spans="1:27" s="150" customFormat="1" hidden="1" x14ac:dyDescent="0.25">
      <c r="A69" s="198" t="s">
        <v>112</v>
      </c>
      <c r="B69" s="206">
        <v>0</v>
      </c>
      <c r="C69" s="206">
        <f>B69+B70-B71</f>
        <v>0</v>
      </c>
      <c r="D69" s="206">
        <f t="shared" ref="D69:P69" si="4">C69+C70-C71</f>
        <v>0</v>
      </c>
      <c r="E69" s="206">
        <f t="shared" si="4"/>
        <v>0</v>
      </c>
      <c r="F69" s="206">
        <f t="shared" si="4"/>
        <v>0</v>
      </c>
      <c r="G69" s="206">
        <f t="shared" si="4"/>
        <v>0</v>
      </c>
      <c r="H69" s="206">
        <f t="shared" si="4"/>
        <v>0</v>
      </c>
      <c r="I69" s="206">
        <f t="shared" si="4"/>
        <v>0</v>
      </c>
      <c r="J69" s="206">
        <f t="shared" si="4"/>
        <v>0</v>
      </c>
      <c r="K69" s="206">
        <f t="shared" si="4"/>
        <v>0</v>
      </c>
      <c r="L69" s="206">
        <f t="shared" si="4"/>
        <v>0</v>
      </c>
      <c r="M69" s="206">
        <f t="shared" si="4"/>
        <v>0</v>
      </c>
      <c r="N69" s="206">
        <f t="shared" si="4"/>
        <v>0</v>
      </c>
      <c r="O69" s="206">
        <f t="shared" si="4"/>
        <v>0</v>
      </c>
      <c r="P69" s="206">
        <f t="shared" si="4"/>
        <v>0</v>
      </c>
      <c r="Q69" s="206">
        <f>P69+P70-P71</f>
        <v>0</v>
      </c>
      <c r="R69" s="206">
        <f>Q69+Q70-Q71</f>
        <v>0</v>
      </c>
      <c r="S69" s="206">
        <f>R69+R70-R71</f>
        <v>0</v>
      </c>
      <c r="T69" s="206">
        <f>S69+S70-S71</f>
        <v>0</v>
      </c>
      <c r="U69" s="207">
        <f>T69+T70-T71</f>
        <v>0</v>
      </c>
      <c r="V69" s="194"/>
    </row>
    <row r="70" spans="1:27" ht="15" hidden="1" customHeight="1" x14ac:dyDescent="0.25">
      <c r="A70" s="198" t="s">
        <v>111</v>
      </c>
      <c r="B70" s="206">
        <f>B18*B31*B59*1.18</f>
        <v>0</v>
      </c>
      <c r="C70" s="206">
        <v>0</v>
      </c>
      <c r="D70" s="206">
        <v>0</v>
      </c>
      <c r="E70" s="206">
        <v>0</v>
      </c>
      <c r="F70" s="206">
        <v>0</v>
      </c>
      <c r="G70" s="206">
        <v>0</v>
      </c>
      <c r="H70" s="206">
        <v>0</v>
      </c>
      <c r="I70" s="206">
        <v>0</v>
      </c>
      <c r="J70" s="206">
        <v>0</v>
      </c>
      <c r="K70" s="206">
        <v>0</v>
      </c>
      <c r="L70" s="206">
        <v>0</v>
      </c>
      <c r="M70" s="206">
        <v>0</v>
      </c>
      <c r="N70" s="206">
        <v>0</v>
      </c>
      <c r="O70" s="206">
        <v>0</v>
      </c>
      <c r="P70" s="206">
        <v>0</v>
      </c>
      <c r="Q70" s="206">
        <v>0</v>
      </c>
      <c r="R70" s="206">
        <v>0</v>
      </c>
      <c r="S70" s="206">
        <v>0</v>
      </c>
      <c r="T70" s="206">
        <v>0</v>
      </c>
      <c r="U70" s="207">
        <v>0</v>
      </c>
      <c r="V70" s="194"/>
    </row>
    <row r="71" spans="1:27" hidden="1" outlineLevel="1" x14ac:dyDescent="0.25">
      <c r="A71" s="198" t="s">
        <v>110</v>
      </c>
      <c r="B71" s="206">
        <f>$B$70/$B$56</f>
        <v>0</v>
      </c>
      <c r="C71" s="206">
        <f t="shared" ref="C71:U71" si="5">IF(ROUND(C69,1)=0,0,B71+C70/$B$52)</f>
        <v>0</v>
      </c>
      <c r="D71" s="206">
        <f t="shared" si="5"/>
        <v>0</v>
      </c>
      <c r="E71" s="206">
        <f t="shared" si="5"/>
        <v>0</v>
      </c>
      <c r="F71" s="206">
        <f t="shared" si="5"/>
        <v>0</v>
      </c>
      <c r="G71" s="206">
        <f t="shared" si="5"/>
        <v>0</v>
      </c>
      <c r="H71" s="206">
        <f t="shared" si="5"/>
        <v>0</v>
      </c>
      <c r="I71" s="206">
        <f t="shared" si="5"/>
        <v>0</v>
      </c>
      <c r="J71" s="206">
        <f t="shared" si="5"/>
        <v>0</v>
      </c>
      <c r="K71" s="206">
        <f t="shared" si="5"/>
        <v>0</v>
      </c>
      <c r="L71" s="206">
        <f t="shared" si="5"/>
        <v>0</v>
      </c>
      <c r="M71" s="206">
        <f t="shared" si="5"/>
        <v>0</v>
      </c>
      <c r="N71" s="206">
        <f t="shared" si="5"/>
        <v>0</v>
      </c>
      <c r="O71" s="206">
        <f t="shared" si="5"/>
        <v>0</v>
      </c>
      <c r="P71" s="206">
        <f t="shared" si="5"/>
        <v>0</v>
      </c>
      <c r="Q71" s="206">
        <f t="shared" si="5"/>
        <v>0</v>
      </c>
      <c r="R71" s="206">
        <f t="shared" si="5"/>
        <v>0</v>
      </c>
      <c r="S71" s="206">
        <f t="shared" si="5"/>
        <v>0</v>
      </c>
      <c r="T71" s="206">
        <f t="shared" si="5"/>
        <v>0</v>
      </c>
      <c r="U71" s="207">
        <f t="shared" si="5"/>
        <v>0</v>
      </c>
      <c r="V71" s="156"/>
    </row>
    <row r="72" spans="1:27" ht="16.5" hidden="1" outlineLevel="1" thickBot="1" x14ac:dyDescent="0.3">
      <c r="A72" s="201" t="s">
        <v>109</v>
      </c>
      <c r="B72" s="208">
        <f t="shared" ref="B72:U72" si="6">AVERAGE(SUM(B69:B70),(SUM(B69:B70)-B71))*$B$58</f>
        <v>0</v>
      </c>
      <c r="C72" s="208">
        <f t="shared" si="6"/>
        <v>0</v>
      </c>
      <c r="D72" s="208">
        <f t="shared" si="6"/>
        <v>0</v>
      </c>
      <c r="E72" s="208">
        <f t="shared" si="6"/>
        <v>0</v>
      </c>
      <c r="F72" s="208">
        <f t="shared" si="6"/>
        <v>0</v>
      </c>
      <c r="G72" s="208">
        <f t="shared" si="6"/>
        <v>0</v>
      </c>
      <c r="H72" s="208">
        <f t="shared" si="6"/>
        <v>0</v>
      </c>
      <c r="I72" s="208">
        <f t="shared" si="6"/>
        <v>0</v>
      </c>
      <c r="J72" s="208">
        <f t="shared" si="6"/>
        <v>0</v>
      </c>
      <c r="K72" s="208">
        <f t="shared" si="6"/>
        <v>0</v>
      </c>
      <c r="L72" s="208">
        <f t="shared" si="6"/>
        <v>0</v>
      </c>
      <c r="M72" s="208">
        <f t="shared" si="6"/>
        <v>0</v>
      </c>
      <c r="N72" s="208">
        <f t="shared" si="6"/>
        <v>0</v>
      </c>
      <c r="O72" s="208">
        <f t="shared" si="6"/>
        <v>0</v>
      </c>
      <c r="P72" s="208">
        <f t="shared" si="6"/>
        <v>0</v>
      </c>
      <c r="Q72" s="208">
        <f t="shared" si="6"/>
        <v>0</v>
      </c>
      <c r="R72" s="208">
        <f t="shared" si="6"/>
        <v>0</v>
      </c>
      <c r="S72" s="208">
        <f t="shared" si="6"/>
        <v>0</v>
      </c>
      <c r="T72" s="208">
        <f t="shared" si="6"/>
        <v>0</v>
      </c>
      <c r="U72" s="209">
        <f t="shared" si="6"/>
        <v>0</v>
      </c>
      <c r="V72" s="150"/>
    </row>
    <row r="73" spans="1:27" hidden="1" outlineLevel="1" x14ac:dyDescent="0.25">
      <c r="A73" s="156"/>
      <c r="B73" s="210"/>
      <c r="C73" s="210"/>
      <c r="D73" s="210"/>
      <c r="E73" s="210"/>
      <c r="F73" s="210"/>
      <c r="G73" s="210"/>
      <c r="H73" s="210"/>
      <c r="I73" s="210"/>
      <c r="J73" s="210"/>
      <c r="K73" s="210"/>
      <c r="L73" s="210"/>
      <c r="M73" s="210"/>
      <c r="N73" s="210"/>
      <c r="O73" s="210"/>
      <c r="P73" s="194"/>
      <c r="Q73" s="150"/>
    </row>
    <row r="74" spans="1:27" ht="16.5" hidden="1" customHeight="1" outlineLevel="1" x14ac:dyDescent="0.25">
      <c r="A74" s="205" t="s">
        <v>244</v>
      </c>
      <c r="B74" s="196">
        <f t="shared" ref="B74:P74" si="7">B63</f>
        <v>1</v>
      </c>
      <c r="C74" s="196">
        <f t="shared" si="7"/>
        <v>2</v>
      </c>
      <c r="D74" s="196">
        <f t="shared" si="7"/>
        <v>3</v>
      </c>
      <c r="E74" s="196">
        <f t="shared" si="7"/>
        <v>4</v>
      </c>
      <c r="F74" s="196">
        <f t="shared" si="7"/>
        <v>5</v>
      </c>
      <c r="G74" s="196">
        <f t="shared" si="7"/>
        <v>6</v>
      </c>
      <c r="H74" s="196">
        <f t="shared" si="7"/>
        <v>7</v>
      </c>
      <c r="I74" s="196">
        <f t="shared" si="7"/>
        <v>8</v>
      </c>
      <c r="J74" s="196">
        <f t="shared" si="7"/>
        <v>9</v>
      </c>
      <c r="K74" s="196">
        <f t="shared" si="7"/>
        <v>10</v>
      </c>
      <c r="L74" s="196">
        <f t="shared" si="7"/>
        <v>11</v>
      </c>
      <c r="M74" s="196">
        <f t="shared" si="7"/>
        <v>12</v>
      </c>
      <c r="N74" s="196">
        <f t="shared" si="7"/>
        <v>13</v>
      </c>
      <c r="O74" s="196">
        <f t="shared" si="7"/>
        <v>14</v>
      </c>
      <c r="P74" s="196">
        <f t="shared" si="7"/>
        <v>15</v>
      </c>
      <c r="Q74" s="211">
        <f>P74+1</f>
        <v>16</v>
      </c>
      <c r="R74" s="196">
        <f>Q74+1</f>
        <v>17</v>
      </c>
      <c r="S74" s="196">
        <f>R74+1</f>
        <v>18</v>
      </c>
      <c r="T74" s="196">
        <f>S74+1</f>
        <v>19</v>
      </c>
      <c r="U74" s="197">
        <f>T74+1</f>
        <v>20</v>
      </c>
    </row>
    <row r="75" spans="1:27" ht="16.5" hidden="1" customHeight="1" outlineLevel="1" x14ac:dyDescent="0.25">
      <c r="A75" s="212" t="s">
        <v>108</v>
      </c>
      <c r="B75" s="213">
        <f t="shared" ref="B75:O75" si="8">B66*$B$31</f>
        <v>0</v>
      </c>
      <c r="C75" s="213">
        <f t="shared" si="8"/>
        <v>0</v>
      </c>
      <c r="D75" s="213">
        <f t="shared" si="8"/>
        <v>0</v>
      </c>
      <c r="E75" s="213">
        <f t="shared" si="8"/>
        <v>0</v>
      </c>
      <c r="F75" s="213">
        <f t="shared" si="8"/>
        <v>0</v>
      </c>
      <c r="G75" s="213">
        <f t="shared" si="8"/>
        <v>0</v>
      </c>
      <c r="H75" s="213">
        <f t="shared" si="8"/>
        <v>0</v>
      </c>
      <c r="I75" s="213">
        <f t="shared" si="8"/>
        <v>0</v>
      </c>
      <c r="J75" s="213">
        <f t="shared" si="8"/>
        <v>0</v>
      </c>
      <c r="K75" s="213">
        <f t="shared" si="8"/>
        <v>0</v>
      </c>
      <c r="L75" s="213">
        <f t="shared" si="8"/>
        <v>0</v>
      </c>
      <c r="M75" s="213">
        <f t="shared" si="8"/>
        <v>0</v>
      </c>
      <c r="N75" s="213">
        <f t="shared" si="8"/>
        <v>0</v>
      </c>
      <c r="O75" s="213">
        <f t="shared" si="8"/>
        <v>0</v>
      </c>
      <c r="P75" s="214"/>
      <c r="Q75" s="215"/>
      <c r="R75" s="215"/>
      <c r="S75" s="215"/>
      <c r="T75" s="215"/>
      <c r="U75" s="216"/>
    </row>
    <row r="76" spans="1:27" ht="16.5" customHeight="1" outlineLevel="1" x14ac:dyDescent="0.25">
      <c r="A76" s="217" t="s">
        <v>107</v>
      </c>
      <c r="B76" s="218">
        <f t="shared" ref="B76:U76" si="9">SUM(B77:B84)</f>
        <v>0</v>
      </c>
      <c r="C76" s="218">
        <f t="shared" si="9"/>
        <v>0</v>
      </c>
      <c r="D76" s="218">
        <f t="shared" si="9"/>
        <v>0</v>
      </c>
      <c r="E76" s="218">
        <f t="shared" si="9"/>
        <v>0</v>
      </c>
      <c r="F76" s="218">
        <f t="shared" si="9"/>
        <v>0</v>
      </c>
      <c r="G76" s="218">
        <f t="shared" si="9"/>
        <v>0</v>
      </c>
      <c r="H76" s="218">
        <f t="shared" si="9"/>
        <v>0</v>
      </c>
      <c r="I76" s="218">
        <f t="shared" si="9"/>
        <v>0</v>
      </c>
      <c r="J76" s="218">
        <f t="shared" si="9"/>
        <v>0</v>
      </c>
      <c r="K76" s="218">
        <f t="shared" si="9"/>
        <v>0</v>
      </c>
      <c r="L76" s="218">
        <f t="shared" si="9"/>
        <v>0</v>
      </c>
      <c r="M76" s="218">
        <f t="shared" si="9"/>
        <v>0</v>
      </c>
      <c r="N76" s="218">
        <f t="shared" si="9"/>
        <v>0</v>
      </c>
      <c r="O76" s="218">
        <f t="shared" si="9"/>
        <v>0</v>
      </c>
      <c r="P76" s="218">
        <f t="shared" si="9"/>
        <v>0</v>
      </c>
      <c r="Q76" s="218">
        <f t="shared" si="9"/>
        <v>0</v>
      </c>
      <c r="R76" s="218">
        <f t="shared" si="9"/>
        <v>0</v>
      </c>
      <c r="S76" s="218">
        <f t="shared" si="9"/>
        <v>0</v>
      </c>
      <c r="T76" s="218">
        <f t="shared" si="9"/>
        <v>0</v>
      </c>
      <c r="U76" s="219">
        <f t="shared" si="9"/>
        <v>0</v>
      </c>
    </row>
    <row r="77" spans="1:27" hidden="1" outlineLevel="1" x14ac:dyDescent="0.25">
      <c r="A77" s="220" t="str">
        <f>A32</f>
        <v>Затраты на текущий ремонт ТП (строит.часть), т.руб. без НДС</v>
      </c>
      <c r="B77" s="221">
        <f t="shared" ref="B77:U77" si="10">-IF(B$63/$B$34-INT(B63/$B$34)&lt;&gt;0,0,$B$32*(1+B$65)*$B$31)</f>
        <v>0</v>
      </c>
      <c r="C77" s="221">
        <f t="shared" si="10"/>
        <v>0</v>
      </c>
      <c r="D77" s="221">
        <f t="shared" si="10"/>
        <v>0</v>
      </c>
      <c r="E77" s="221">
        <f t="shared" si="10"/>
        <v>0</v>
      </c>
      <c r="F77" s="221">
        <f t="shared" si="10"/>
        <v>0</v>
      </c>
      <c r="G77" s="221">
        <f t="shared" si="10"/>
        <v>0</v>
      </c>
      <c r="H77" s="221">
        <f t="shared" si="10"/>
        <v>0</v>
      </c>
      <c r="I77" s="221">
        <f t="shared" si="10"/>
        <v>0</v>
      </c>
      <c r="J77" s="221">
        <f t="shared" si="10"/>
        <v>0</v>
      </c>
      <c r="K77" s="221">
        <f t="shared" si="10"/>
        <v>0</v>
      </c>
      <c r="L77" s="221">
        <f t="shared" si="10"/>
        <v>0</v>
      </c>
      <c r="M77" s="221">
        <f t="shared" si="10"/>
        <v>0</v>
      </c>
      <c r="N77" s="221">
        <f t="shared" si="10"/>
        <v>0</v>
      </c>
      <c r="O77" s="221">
        <f t="shared" si="10"/>
        <v>0</v>
      </c>
      <c r="P77" s="221">
        <f t="shared" si="10"/>
        <v>0</v>
      </c>
      <c r="Q77" s="221">
        <f t="shared" si="10"/>
        <v>0</v>
      </c>
      <c r="R77" s="221">
        <f t="shared" si="10"/>
        <v>0</v>
      </c>
      <c r="S77" s="221">
        <f t="shared" si="10"/>
        <v>0</v>
      </c>
      <c r="T77" s="221">
        <f t="shared" si="10"/>
        <v>0</v>
      </c>
      <c r="U77" s="222">
        <f t="shared" si="10"/>
        <v>0</v>
      </c>
    </row>
    <row r="78" spans="1:27" hidden="1" outlineLevel="1" x14ac:dyDescent="0.25">
      <c r="A78" s="220" t="str">
        <f>A38</f>
        <v>Затраты на капитальный ремонт ТП (строит.часть), т.руб. без НДС</v>
      </c>
      <c r="B78" s="221">
        <f t="shared" ref="B78:U78" si="11">-IF(B$63/$B$40-INT(B63/$B$40)&lt;&gt;0,0,$B$38*(1+B$65)*$B$31)</f>
        <v>0</v>
      </c>
      <c r="C78" s="221">
        <f t="shared" si="11"/>
        <v>0</v>
      </c>
      <c r="D78" s="221">
        <f t="shared" si="11"/>
        <v>0</v>
      </c>
      <c r="E78" s="221">
        <f t="shared" si="11"/>
        <v>0</v>
      </c>
      <c r="F78" s="221">
        <f t="shared" si="11"/>
        <v>0</v>
      </c>
      <c r="G78" s="221">
        <f t="shared" si="11"/>
        <v>0</v>
      </c>
      <c r="H78" s="221">
        <f t="shared" si="11"/>
        <v>0</v>
      </c>
      <c r="I78" s="221">
        <f t="shared" si="11"/>
        <v>0</v>
      </c>
      <c r="J78" s="221">
        <f t="shared" si="11"/>
        <v>0</v>
      </c>
      <c r="K78" s="221">
        <f t="shared" si="11"/>
        <v>0</v>
      </c>
      <c r="L78" s="221">
        <f t="shared" si="11"/>
        <v>0</v>
      </c>
      <c r="M78" s="221">
        <f t="shared" si="11"/>
        <v>0</v>
      </c>
      <c r="N78" s="221">
        <f t="shared" si="11"/>
        <v>0</v>
      </c>
      <c r="O78" s="221">
        <f t="shared" si="11"/>
        <v>0</v>
      </c>
      <c r="P78" s="221">
        <f t="shared" si="11"/>
        <v>0</v>
      </c>
      <c r="Q78" s="221">
        <f t="shared" si="11"/>
        <v>0</v>
      </c>
      <c r="R78" s="221">
        <f t="shared" si="11"/>
        <v>0</v>
      </c>
      <c r="S78" s="221">
        <f t="shared" si="11"/>
        <v>0</v>
      </c>
      <c r="T78" s="221">
        <f t="shared" si="11"/>
        <v>0</v>
      </c>
      <c r="U78" s="222">
        <f t="shared" si="11"/>
        <v>0</v>
      </c>
    </row>
    <row r="79" spans="1:27" hidden="1" x14ac:dyDescent="0.25">
      <c r="A79" s="220" t="str">
        <f>A44</f>
        <v>Затраты на капитальный ремонт КЛ т.руб. без НДС</v>
      </c>
      <c r="B79" s="221">
        <f t="shared" ref="B79:U79" si="12">-IF(B$63/$B$47-INT(B63/$B$47)&lt;&gt;0,0,$B$44*(1+B$65)*$B$45)</f>
        <v>0</v>
      </c>
      <c r="C79" s="221">
        <f t="shared" si="12"/>
        <v>0</v>
      </c>
      <c r="D79" s="221">
        <f t="shared" si="12"/>
        <v>0</v>
      </c>
      <c r="E79" s="221">
        <f t="shared" si="12"/>
        <v>0</v>
      </c>
      <c r="F79" s="221">
        <f t="shared" si="12"/>
        <v>0</v>
      </c>
      <c r="G79" s="221">
        <f t="shared" si="12"/>
        <v>0</v>
      </c>
      <c r="H79" s="221">
        <f t="shared" si="12"/>
        <v>0</v>
      </c>
      <c r="I79" s="221">
        <f t="shared" si="12"/>
        <v>0</v>
      </c>
      <c r="J79" s="221">
        <f t="shared" si="12"/>
        <v>0</v>
      </c>
      <c r="K79" s="221">
        <f t="shared" si="12"/>
        <v>0</v>
      </c>
      <c r="L79" s="221">
        <f t="shared" si="12"/>
        <v>0</v>
      </c>
      <c r="M79" s="221">
        <f t="shared" si="12"/>
        <v>0</v>
      </c>
      <c r="N79" s="221">
        <f t="shared" si="12"/>
        <v>0</v>
      </c>
      <c r="O79" s="221">
        <f t="shared" si="12"/>
        <v>0</v>
      </c>
      <c r="P79" s="221">
        <f t="shared" si="12"/>
        <v>0</v>
      </c>
      <c r="Q79" s="221">
        <f t="shared" si="12"/>
        <v>0</v>
      </c>
      <c r="R79" s="221">
        <f t="shared" si="12"/>
        <v>0</v>
      </c>
      <c r="S79" s="221">
        <f t="shared" si="12"/>
        <v>0</v>
      </c>
      <c r="T79" s="221">
        <f t="shared" si="12"/>
        <v>0</v>
      </c>
      <c r="U79" s="222">
        <f t="shared" si="12"/>
        <v>0</v>
      </c>
    </row>
    <row r="80" spans="1:27" s="150" customFormat="1" hidden="1" x14ac:dyDescent="0.25">
      <c r="A80" s="220" t="str">
        <f>A35</f>
        <v>Затраты на текущий ремонт ТП (оборудование), т.руб. без НДС</v>
      </c>
      <c r="B80" s="221">
        <f>-IF(B$63/$B$37-INT(B63/$B$37)&lt;&gt;0,0,$B$35*(1+B$65)*$B$31)</f>
        <v>0</v>
      </c>
      <c r="C80" s="221">
        <f t="shared" ref="C80:U80" si="13">-IF(C$63/$B$37-INT(C63/$B$37)&lt;&gt;0,0,$B$35*(1+C$65)*$B$31)</f>
        <v>0</v>
      </c>
      <c r="D80" s="221">
        <f t="shared" si="13"/>
        <v>0</v>
      </c>
      <c r="E80" s="221">
        <f t="shared" si="13"/>
        <v>0</v>
      </c>
      <c r="F80" s="221">
        <f t="shared" si="13"/>
        <v>0</v>
      </c>
      <c r="G80" s="221">
        <f t="shared" si="13"/>
        <v>0</v>
      </c>
      <c r="H80" s="221">
        <f t="shared" si="13"/>
        <v>0</v>
      </c>
      <c r="I80" s="221">
        <f t="shared" si="13"/>
        <v>0</v>
      </c>
      <c r="J80" s="221">
        <f t="shared" si="13"/>
        <v>0</v>
      </c>
      <c r="K80" s="221">
        <f t="shared" si="13"/>
        <v>0</v>
      </c>
      <c r="L80" s="221">
        <f t="shared" si="13"/>
        <v>0</v>
      </c>
      <c r="M80" s="221">
        <f t="shared" si="13"/>
        <v>0</v>
      </c>
      <c r="N80" s="221">
        <f t="shared" si="13"/>
        <v>0</v>
      </c>
      <c r="O80" s="221">
        <f t="shared" si="13"/>
        <v>0</v>
      </c>
      <c r="P80" s="221">
        <f t="shared" si="13"/>
        <v>0</v>
      </c>
      <c r="Q80" s="221">
        <f t="shared" si="13"/>
        <v>0</v>
      </c>
      <c r="R80" s="221">
        <f t="shared" si="13"/>
        <v>0</v>
      </c>
      <c r="S80" s="221">
        <f t="shared" si="13"/>
        <v>0</v>
      </c>
      <c r="T80" s="221">
        <f t="shared" si="13"/>
        <v>0</v>
      </c>
      <c r="U80" s="222">
        <f t="shared" si="13"/>
        <v>0</v>
      </c>
      <c r="V80" s="142"/>
    </row>
    <row r="81" spans="1:27" hidden="1" x14ac:dyDescent="0.25">
      <c r="A81" s="220" t="str">
        <f>A41</f>
        <v>Затраты на капитальный ремонт ТП (оборудование), т.руб. без НДС</v>
      </c>
      <c r="B81" s="221">
        <f>-IF(B$63/$B$42-INT(B63/$B$42)&lt;&gt;0,0,$B$41*(1+B$65)*$B$31)</f>
        <v>0</v>
      </c>
      <c r="C81" s="221">
        <f t="shared" ref="C81:U81" si="14">-IF(C$63/$B$42-INT(C63/$B$42)&lt;&gt;0,0,$B$41*(1+C$65)*$B$31)</f>
        <v>0</v>
      </c>
      <c r="D81" s="221">
        <f t="shared" si="14"/>
        <v>0</v>
      </c>
      <c r="E81" s="221">
        <f t="shared" si="14"/>
        <v>0</v>
      </c>
      <c r="F81" s="221">
        <f t="shared" si="14"/>
        <v>0</v>
      </c>
      <c r="G81" s="221">
        <f t="shared" si="14"/>
        <v>0</v>
      </c>
      <c r="H81" s="221">
        <f t="shared" si="14"/>
        <v>0</v>
      </c>
      <c r="I81" s="221">
        <f t="shared" si="14"/>
        <v>0</v>
      </c>
      <c r="J81" s="221">
        <f t="shared" si="14"/>
        <v>0</v>
      </c>
      <c r="K81" s="221">
        <f t="shared" si="14"/>
        <v>0</v>
      </c>
      <c r="L81" s="221">
        <f t="shared" si="14"/>
        <v>0</v>
      </c>
      <c r="M81" s="221">
        <f t="shared" si="14"/>
        <v>0</v>
      </c>
      <c r="N81" s="221">
        <f t="shared" si="14"/>
        <v>0</v>
      </c>
      <c r="O81" s="221">
        <f t="shared" si="14"/>
        <v>0</v>
      </c>
      <c r="P81" s="221">
        <f t="shared" si="14"/>
        <v>0</v>
      </c>
      <c r="Q81" s="221">
        <f t="shared" si="14"/>
        <v>0</v>
      </c>
      <c r="R81" s="221">
        <f t="shared" si="14"/>
        <v>0</v>
      </c>
      <c r="S81" s="221">
        <f t="shared" si="14"/>
        <v>0</v>
      </c>
      <c r="T81" s="221">
        <f t="shared" si="14"/>
        <v>0</v>
      </c>
      <c r="U81" s="222">
        <f t="shared" si="14"/>
        <v>0</v>
      </c>
    </row>
    <row r="82" spans="1:27" s="150" customFormat="1" hidden="1" x14ac:dyDescent="0.25">
      <c r="A82" s="220" t="s">
        <v>245</v>
      </c>
      <c r="B82" s="221"/>
      <c r="C82" s="221">
        <f>-$B$49</f>
        <v>0</v>
      </c>
      <c r="D82" s="221">
        <f t="shared" ref="D82:U82" si="15">-$B$49*(1+D65)</f>
        <v>0</v>
      </c>
      <c r="E82" s="221">
        <f t="shared" si="15"/>
        <v>0</v>
      </c>
      <c r="F82" s="221">
        <f t="shared" si="15"/>
        <v>0</v>
      </c>
      <c r="G82" s="221">
        <f t="shared" si="15"/>
        <v>0</v>
      </c>
      <c r="H82" s="221">
        <f t="shared" si="15"/>
        <v>0</v>
      </c>
      <c r="I82" s="221">
        <f t="shared" si="15"/>
        <v>0</v>
      </c>
      <c r="J82" s="221">
        <f t="shared" si="15"/>
        <v>0</v>
      </c>
      <c r="K82" s="221">
        <f t="shared" si="15"/>
        <v>0</v>
      </c>
      <c r="L82" s="221">
        <f t="shared" si="15"/>
        <v>0</v>
      </c>
      <c r="M82" s="221">
        <f t="shared" si="15"/>
        <v>0</v>
      </c>
      <c r="N82" s="221">
        <f t="shared" si="15"/>
        <v>0</v>
      </c>
      <c r="O82" s="221">
        <f t="shared" si="15"/>
        <v>0</v>
      </c>
      <c r="P82" s="221">
        <f t="shared" si="15"/>
        <v>0</v>
      </c>
      <c r="Q82" s="221">
        <f t="shared" si="15"/>
        <v>0</v>
      </c>
      <c r="R82" s="221">
        <f t="shared" si="15"/>
        <v>0</v>
      </c>
      <c r="S82" s="221">
        <f t="shared" si="15"/>
        <v>0</v>
      </c>
      <c r="T82" s="221">
        <f t="shared" si="15"/>
        <v>0</v>
      </c>
      <c r="U82" s="222">
        <f t="shared" si="15"/>
        <v>0</v>
      </c>
      <c r="V82" s="142"/>
    </row>
    <row r="83" spans="1:27" s="150" customFormat="1" hidden="1" x14ac:dyDescent="0.25">
      <c r="A83" s="220" t="s">
        <v>246</v>
      </c>
      <c r="B83" s="221"/>
      <c r="C83" s="221">
        <f t="shared" ref="C83:U83" si="16">-$B$50*(1+C65)*$B$31</f>
        <v>0</v>
      </c>
      <c r="D83" s="221">
        <f t="shared" si="16"/>
        <v>0</v>
      </c>
      <c r="E83" s="221">
        <f t="shared" si="16"/>
        <v>0</v>
      </c>
      <c r="F83" s="221">
        <f t="shared" si="16"/>
        <v>0</v>
      </c>
      <c r="G83" s="221">
        <f t="shared" si="16"/>
        <v>0</v>
      </c>
      <c r="H83" s="221">
        <f t="shared" si="16"/>
        <v>0</v>
      </c>
      <c r="I83" s="221">
        <f t="shared" si="16"/>
        <v>0</v>
      </c>
      <c r="J83" s="221">
        <f t="shared" si="16"/>
        <v>0</v>
      </c>
      <c r="K83" s="221">
        <f t="shared" si="16"/>
        <v>0</v>
      </c>
      <c r="L83" s="221">
        <f t="shared" si="16"/>
        <v>0</v>
      </c>
      <c r="M83" s="221">
        <f t="shared" si="16"/>
        <v>0</v>
      </c>
      <c r="N83" s="221">
        <f t="shared" si="16"/>
        <v>0</v>
      </c>
      <c r="O83" s="221">
        <f t="shared" si="16"/>
        <v>0</v>
      </c>
      <c r="P83" s="221">
        <f t="shared" si="16"/>
        <v>0</v>
      </c>
      <c r="Q83" s="221">
        <f t="shared" si="16"/>
        <v>0</v>
      </c>
      <c r="R83" s="221">
        <f t="shared" si="16"/>
        <v>0</v>
      </c>
      <c r="S83" s="221">
        <f t="shared" si="16"/>
        <v>0</v>
      </c>
      <c r="T83" s="221">
        <f t="shared" si="16"/>
        <v>0</v>
      </c>
      <c r="U83" s="222">
        <f t="shared" si="16"/>
        <v>0</v>
      </c>
    </row>
    <row r="84" spans="1:27" ht="31.5" hidden="1" x14ac:dyDescent="0.25">
      <c r="A84" s="223" t="s">
        <v>247</v>
      </c>
      <c r="B84" s="221"/>
      <c r="C84" s="221">
        <f t="shared" ref="C84:U84" si="17">-$B$51*(1+C65)*$B$31</f>
        <v>0</v>
      </c>
      <c r="D84" s="221">
        <f t="shared" si="17"/>
        <v>0</v>
      </c>
      <c r="E84" s="221">
        <f t="shared" si="17"/>
        <v>0</v>
      </c>
      <c r="F84" s="221">
        <f t="shared" si="17"/>
        <v>0</v>
      </c>
      <c r="G84" s="221">
        <f t="shared" si="17"/>
        <v>0</v>
      </c>
      <c r="H84" s="221">
        <f t="shared" si="17"/>
        <v>0</v>
      </c>
      <c r="I84" s="221">
        <f t="shared" si="17"/>
        <v>0</v>
      </c>
      <c r="J84" s="221">
        <f t="shared" si="17"/>
        <v>0</v>
      </c>
      <c r="K84" s="221">
        <f t="shared" si="17"/>
        <v>0</v>
      </c>
      <c r="L84" s="221">
        <f t="shared" si="17"/>
        <v>0</v>
      </c>
      <c r="M84" s="221">
        <f t="shared" si="17"/>
        <v>0</v>
      </c>
      <c r="N84" s="221">
        <f t="shared" si="17"/>
        <v>0</v>
      </c>
      <c r="O84" s="221">
        <f t="shared" si="17"/>
        <v>0</v>
      </c>
      <c r="P84" s="221">
        <f t="shared" si="17"/>
        <v>0</v>
      </c>
      <c r="Q84" s="221">
        <f t="shared" si="17"/>
        <v>0</v>
      </c>
      <c r="R84" s="221">
        <f t="shared" si="17"/>
        <v>0</v>
      </c>
      <c r="S84" s="221">
        <f t="shared" si="17"/>
        <v>0</v>
      </c>
      <c r="T84" s="221">
        <f t="shared" si="17"/>
        <v>0</v>
      </c>
      <c r="U84" s="222">
        <f t="shared" si="17"/>
        <v>0</v>
      </c>
    </row>
    <row r="85" spans="1:27" s="150" customFormat="1" hidden="1" x14ac:dyDescent="0.25">
      <c r="A85" s="220" t="s">
        <v>106</v>
      </c>
      <c r="B85" s="221"/>
      <c r="C85" s="221"/>
      <c r="D85" s="221"/>
      <c r="E85" s="221"/>
      <c r="F85" s="221"/>
      <c r="G85" s="221"/>
      <c r="H85" s="221"/>
      <c r="I85" s="221"/>
      <c r="J85" s="221"/>
      <c r="K85" s="221"/>
      <c r="L85" s="221"/>
      <c r="M85" s="221"/>
      <c r="N85" s="221"/>
      <c r="O85" s="221"/>
      <c r="P85" s="221"/>
      <c r="Q85" s="221"/>
      <c r="R85" s="221"/>
      <c r="S85" s="221"/>
      <c r="T85" s="221"/>
      <c r="U85" s="222"/>
    </row>
    <row r="86" spans="1:27" x14ac:dyDescent="0.25">
      <c r="A86" s="224" t="s">
        <v>248</v>
      </c>
      <c r="B86" s="225">
        <f t="shared" ref="B86:U86" si="18">B75+B76</f>
        <v>0</v>
      </c>
      <c r="C86" s="225">
        <f>C75+C76</f>
        <v>0</v>
      </c>
      <c r="D86" s="225">
        <f t="shared" si="18"/>
        <v>0</v>
      </c>
      <c r="E86" s="225">
        <f t="shared" si="18"/>
        <v>0</v>
      </c>
      <c r="F86" s="225">
        <f t="shared" si="18"/>
        <v>0</v>
      </c>
      <c r="G86" s="225">
        <f t="shared" si="18"/>
        <v>0</v>
      </c>
      <c r="H86" s="225">
        <f t="shared" si="18"/>
        <v>0</v>
      </c>
      <c r="I86" s="225">
        <f t="shared" si="18"/>
        <v>0</v>
      </c>
      <c r="J86" s="225">
        <f t="shared" si="18"/>
        <v>0</v>
      </c>
      <c r="K86" s="225">
        <f t="shared" si="18"/>
        <v>0</v>
      </c>
      <c r="L86" s="225">
        <f t="shared" si="18"/>
        <v>0</v>
      </c>
      <c r="M86" s="225">
        <f t="shared" si="18"/>
        <v>0</v>
      </c>
      <c r="N86" s="225">
        <f t="shared" si="18"/>
        <v>0</v>
      </c>
      <c r="O86" s="225">
        <f t="shared" si="18"/>
        <v>0</v>
      </c>
      <c r="P86" s="225">
        <f t="shared" si="18"/>
        <v>0</v>
      </c>
      <c r="Q86" s="225">
        <f t="shared" si="18"/>
        <v>0</v>
      </c>
      <c r="R86" s="225">
        <f t="shared" si="18"/>
        <v>0</v>
      </c>
      <c r="S86" s="225">
        <f t="shared" si="18"/>
        <v>0</v>
      </c>
      <c r="T86" s="225">
        <f t="shared" si="18"/>
        <v>0</v>
      </c>
      <c r="U86" s="226">
        <f t="shared" si="18"/>
        <v>0</v>
      </c>
      <c r="V86" s="150"/>
    </row>
    <row r="87" spans="1:27" x14ac:dyDescent="0.25">
      <c r="A87" s="220" t="s">
        <v>306</v>
      </c>
      <c r="B87" s="221"/>
      <c r="C87" s="221">
        <f>IF(C74&lt;$B$26+2,-($B$20+$B$25+$B$21+$B$23+$B$24)/$B$26,0)+IF(C74&lt;$B$27+2,-($B$21+$B$25+$B$22+$B$23+$B$24+$B$20)/$B$27,0)+IF(C74&lt;$B$28+2,-($B$22+$B$25+$B$20+$B$21+$B$23+$B$24)/$B$28,0)</f>
        <v>-732.80277777777792</v>
      </c>
      <c r="D87" s="221">
        <f t="shared" ref="D87:U87" si="19">IF(D74&lt;$B$26+2,-($B$20+$B$25+$B$21+$B$23+$B$24)/$B$26,0)+IF(D74&lt;$B$27+2,-($B$21+$B$25+$B$22+$B$23+$B$24+$B$20)/$B$27,0)+IF(D74&lt;$B$28+2,-($B$22+$B$25+$B$20+$B$21+$B$23+$B$24)/$B$28,0)</f>
        <v>-732.80277777777792</v>
      </c>
      <c r="E87" s="221">
        <f t="shared" si="19"/>
        <v>-732.80277777777792</v>
      </c>
      <c r="F87" s="221">
        <f t="shared" si="19"/>
        <v>0</v>
      </c>
      <c r="G87" s="221">
        <f t="shared" si="19"/>
        <v>0</v>
      </c>
      <c r="H87" s="221">
        <f t="shared" si="19"/>
        <v>0</v>
      </c>
      <c r="I87" s="221">
        <f t="shared" si="19"/>
        <v>0</v>
      </c>
      <c r="J87" s="221">
        <f t="shared" si="19"/>
        <v>0</v>
      </c>
      <c r="K87" s="221">
        <f t="shared" si="19"/>
        <v>0</v>
      </c>
      <c r="L87" s="221">
        <f t="shared" si="19"/>
        <v>0</v>
      </c>
      <c r="M87" s="221">
        <f t="shared" si="19"/>
        <v>0</v>
      </c>
      <c r="N87" s="221">
        <f t="shared" si="19"/>
        <v>0</v>
      </c>
      <c r="O87" s="221">
        <f t="shared" si="19"/>
        <v>0</v>
      </c>
      <c r="P87" s="221">
        <f t="shared" si="19"/>
        <v>0</v>
      </c>
      <c r="Q87" s="221">
        <f t="shared" si="19"/>
        <v>0</v>
      </c>
      <c r="R87" s="221">
        <f t="shared" si="19"/>
        <v>0</v>
      </c>
      <c r="S87" s="221">
        <f t="shared" si="19"/>
        <v>0</v>
      </c>
      <c r="T87" s="221">
        <f t="shared" si="19"/>
        <v>0</v>
      </c>
      <c r="U87" s="221">
        <f t="shared" si="19"/>
        <v>0</v>
      </c>
    </row>
    <row r="88" spans="1:27" x14ac:dyDescent="0.25">
      <c r="A88" s="220" t="s">
        <v>103</v>
      </c>
      <c r="B88" s="221"/>
      <c r="C88" s="221">
        <f>IF(C74&lt;$B$29+2,-($B$23)/$B$29-($B$23)/$B$29,0)+IF(C74&lt;$B$30+2,-($B$24)/$B$30-($B$24)/$B$30,0)</f>
        <v>0</v>
      </c>
      <c r="D88" s="221">
        <f t="shared" ref="D88:U88" si="20">IF(D74&lt;$B$29+2,-($B$23)/$B$29-($B$23)/$B$29,0)+IF(D74&lt;$B$30+2,-($B$24)/$B$30-($B$24)/$B$30,0)</f>
        <v>0</v>
      </c>
      <c r="E88" s="221">
        <f t="shared" si="20"/>
        <v>0</v>
      </c>
      <c r="F88" s="221">
        <f t="shared" si="20"/>
        <v>0</v>
      </c>
      <c r="G88" s="221">
        <f t="shared" si="20"/>
        <v>0</v>
      </c>
      <c r="H88" s="221">
        <f t="shared" si="20"/>
        <v>0</v>
      </c>
      <c r="I88" s="221">
        <f t="shared" si="20"/>
        <v>0</v>
      </c>
      <c r="J88" s="221">
        <f t="shared" si="20"/>
        <v>0</v>
      </c>
      <c r="K88" s="221">
        <f t="shared" si="20"/>
        <v>0</v>
      </c>
      <c r="L88" s="221">
        <f t="shared" si="20"/>
        <v>0</v>
      </c>
      <c r="M88" s="221">
        <f t="shared" si="20"/>
        <v>0</v>
      </c>
      <c r="N88" s="221">
        <f t="shared" si="20"/>
        <v>0</v>
      </c>
      <c r="O88" s="221">
        <f t="shared" si="20"/>
        <v>0</v>
      </c>
      <c r="P88" s="221">
        <f t="shared" si="20"/>
        <v>0</v>
      </c>
      <c r="Q88" s="221">
        <f t="shared" si="20"/>
        <v>0</v>
      </c>
      <c r="R88" s="221">
        <f t="shared" si="20"/>
        <v>0</v>
      </c>
      <c r="S88" s="221">
        <f t="shared" si="20"/>
        <v>0</v>
      </c>
      <c r="T88" s="221">
        <f t="shared" si="20"/>
        <v>0</v>
      </c>
      <c r="U88" s="222">
        <f t="shared" si="20"/>
        <v>0</v>
      </c>
      <c r="V88" s="150"/>
      <c r="W88" s="194"/>
      <c r="X88" s="194"/>
      <c r="Y88" s="194"/>
      <c r="Z88" s="194"/>
      <c r="AA88" s="194"/>
    </row>
    <row r="89" spans="1:27" x14ac:dyDescent="0.25">
      <c r="A89" s="224" t="s">
        <v>249</v>
      </c>
      <c r="B89" s="225">
        <f>B86+B87+B88</f>
        <v>0</v>
      </c>
      <c r="C89" s="225">
        <f>C86+C87+C88</f>
        <v>-732.80277777777792</v>
      </c>
      <c r="D89" s="225">
        <f t="shared" ref="D89:P89" si="21">D86+D87+D88</f>
        <v>-732.80277777777792</v>
      </c>
      <c r="E89" s="225">
        <f t="shared" si="21"/>
        <v>-732.80277777777792</v>
      </c>
      <c r="F89" s="225">
        <f t="shared" si="21"/>
        <v>0</v>
      </c>
      <c r="G89" s="225">
        <f t="shared" si="21"/>
        <v>0</v>
      </c>
      <c r="H89" s="225">
        <f t="shared" si="21"/>
        <v>0</v>
      </c>
      <c r="I89" s="225">
        <f t="shared" si="21"/>
        <v>0</v>
      </c>
      <c r="J89" s="225">
        <f t="shared" si="21"/>
        <v>0</v>
      </c>
      <c r="K89" s="225">
        <f t="shared" si="21"/>
        <v>0</v>
      </c>
      <c r="L89" s="225">
        <f t="shared" si="21"/>
        <v>0</v>
      </c>
      <c r="M89" s="225">
        <f t="shared" si="21"/>
        <v>0</v>
      </c>
      <c r="N89" s="225">
        <f t="shared" si="21"/>
        <v>0</v>
      </c>
      <c r="O89" s="225">
        <f t="shared" si="21"/>
        <v>0</v>
      </c>
      <c r="P89" s="225">
        <f t="shared" si="21"/>
        <v>0</v>
      </c>
      <c r="Q89" s="225">
        <f>Q86+Q87+Q88</f>
        <v>0</v>
      </c>
      <c r="R89" s="225">
        <f>R86+R87+R88</f>
        <v>0</v>
      </c>
      <c r="S89" s="225">
        <f>S86+S87+S88</f>
        <v>0</v>
      </c>
      <c r="T89" s="225">
        <f>T86+T87+T88</f>
        <v>0</v>
      </c>
      <c r="U89" s="226">
        <f>U86+U87+U88</f>
        <v>0</v>
      </c>
      <c r="W89" s="194"/>
      <c r="X89" s="194"/>
      <c r="Y89" s="194"/>
      <c r="Z89" s="194"/>
      <c r="AA89" s="194"/>
    </row>
    <row r="90" spans="1:27" s="150" customFormat="1" x14ac:dyDescent="0.25">
      <c r="A90" s="220" t="s">
        <v>250</v>
      </c>
      <c r="B90" s="221">
        <f t="shared" ref="B90:U90" si="22">-B72</f>
        <v>0</v>
      </c>
      <c r="C90" s="221">
        <f t="shared" si="22"/>
        <v>0</v>
      </c>
      <c r="D90" s="221">
        <f t="shared" si="22"/>
        <v>0</v>
      </c>
      <c r="E90" s="221">
        <f t="shared" si="22"/>
        <v>0</v>
      </c>
      <c r="F90" s="221">
        <f t="shared" si="22"/>
        <v>0</v>
      </c>
      <c r="G90" s="221">
        <f t="shared" si="22"/>
        <v>0</v>
      </c>
      <c r="H90" s="221">
        <f t="shared" si="22"/>
        <v>0</v>
      </c>
      <c r="I90" s="221">
        <f t="shared" si="22"/>
        <v>0</v>
      </c>
      <c r="J90" s="221">
        <f t="shared" si="22"/>
        <v>0</v>
      </c>
      <c r="K90" s="221">
        <f t="shared" si="22"/>
        <v>0</v>
      </c>
      <c r="L90" s="221">
        <f t="shared" si="22"/>
        <v>0</v>
      </c>
      <c r="M90" s="221">
        <f t="shared" si="22"/>
        <v>0</v>
      </c>
      <c r="N90" s="221">
        <f t="shared" si="22"/>
        <v>0</v>
      </c>
      <c r="O90" s="221">
        <f t="shared" si="22"/>
        <v>0</v>
      </c>
      <c r="P90" s="221">
        <f t="shared" si="22"/>
        <v>0</v>
      </c>
      <c r="Q90" s="221">
        <f t="shared" si="22"/>
        <v>0</v>
      </c>
      <c r="R90" s="221">
        <f t="shared" si="22"/>
        <v>0</v>
      </c>
      <c r="S90" s="221">
        <f t="shared" si="22"/>
        <v>0</v>
      </c>
      <c r="T90" s="221">
        <f t="shared" si="22"/>
        <v>0</v>
      </c>
      <c r="U90" s="222">
        <f t="shared" si="22"/>
        <v>0</v>
      </c>
      <c r="V90" s="142"/>
      <c r="W90" s="227"/>
      <c r="X90" s="227"/>
      <c r="Y90" s="227"/>
      <c r="Z90" s="227"/>
      <c r="AA90" s="227"/>
    </row>
    <row r="91" spans="1:27" x14ac:dyDescent="0.25">
      <c r="A91" s="224" t="s">
        <v>105</v>
      </c>
      <c r="B91" s="225">
        <f t="shared" ref="B91:P91" si="23">B89+B90</f>
        <v>0</v>
      </c>
      <c r="C91" s="225">
        <f t="shared" si="23"/>
        <v>-732.80277777777792</v>
      </c>
      <c r="D91" s="225">
        <f t="shared" si="23"/>
        <v>-732.80277777777792</v>
      </c>
      <c r="E91" s="225">
        <f t="shared" si="23"/>
        <v>-732.80277777777792</v>
      </c>
      <c r="F91" s="225">
        <f t="shared" si="23"/>
        <v>0</v>
      </c>
      <c r="G91" s="225">
        <f t="shared" si="23"/>
        <v>0</v>
      </c>
      <c r="H91" s="225">
        <f t="shared" si="23"/>
        <v>0</v>
      </c>
      <c r="I91" s="225">
        <f t="shared" si="23"/>
        <v>0</v>
      </c>
      <c r="J91" s="225">
        <f t="shared" si="23"/>
        <v>0</v>
      </c>
      <c r="K91" s="225">
        <f t="shared" si="23"/>
        <v>0</v>
      </c>
      <c r="L91" s="225">
        <f t="shared" si="23"/>
        <v>0</v>
      </c>
      <c r="M91" s="225">
        <f t="shared" si="23"/>
        <v>0</v>
      </c>
      <c r="N91" s="225">
        <f t="shared" si="23"/>
        <v>0</v>
      </c>
      <c r="O91" s="225">
        <f t="shared" si="23"/>
        <v>0</v>
      </c>
      <c r="P91" s="225">
        <f t="shared" si="23"/>
        <v>0</v>
      </c>
      <c r="Q91" s="225">
        <f>Q89+Q90</f>
        <v>0</v>
      </c>
      <c r="R91" s="225">
        <f>R89+R90</f>
        <v>0</v>
      </c>
      <c r="S91" s="225">
        <f>S89+S90</f>
        <v>0</v>
      </c>
      <c r="T91" s="225">
        <f>T89+T90</f>
        <v>0</v>
      </c>
      <c r="U91" s="226">
        <f>U89+U90</f>
        <v>0</v>
      </c>
      <c r="V91" s="194"/>
      <c r="W91" s="194"/>
      <c r="X91" s="194"/>
      <c r="Y91" s="194"/>
      <c r="Z91" s="194"/>
      <c r="AA91" s="194"/>
    </row>
    <row r="92" spans="1:27" ht="15.75" customHeight="1" x14ac:dyDescent="0.25">
      <c r="A92" s="228" t="s">
        <v>101</v>
      </c>
      <c r="B92" s="221">
        <f t="shared" ref="B92:U92" si="24">-B91*$B$48</f>
        <v>0</v>
      </c>
      <c r="C92" s="221">
        <f t="shared" si="24"/>
        <v>146.5605555555556</v>
      </c>
      <c r="D92" s="221">
        <f t="shared" si="24"/>
        <v>146.5605555555556</v>
      </c>
      <c r="E92" s="221">
        <f t="shared" si="24"/>
        <v>146.5605555555556</v>
      </c>
      <c r="F92" s="221">
        <f t="shared" si="24"/>
        <v>0</v>
      </c>
      <c r="G92" s="221">
        <f t="shared" si="24"/>
        <v>0</v>
      </c>
      <c r="H92" s="221">
        <f t="shared" si="24"/>
        <v>0</v>
      </c>
      <c r="I92" s="221">
        <f t="shared" si="24"/>
        <v>0</v>
      </c>
      <c r="J92" s="221">
        <f t="shared" si="24"/>
        <v>0</v>
      </c>
      <c r="K92" s="221">
        <f t="shared" si="24"/>
        <v>0</v>
      </c>
      <c r="L92" s="221">
        <f t="shared" si="24"/>
        <v>0</v>
      </c>
      <c r="M92" s="221">
        <f t="shared" si="24"/>
        <v>0</v>
      </c>
      <c r="N92" s="221">
        <f t="shared" si="24"/>
        <v>0</v>
      </c>
      <c r="O92" s="221">
        <f t="shared" si="24"/>
        <v>0</v>
      </c>
      <c r="P92" s="221">
        <f t="shared" si="24"/>
        <v>0</v>
      </c>
      <c r="Q92" s="221">
        <f t="shared" si="24"/>
        <v>0</v>
      </c>
      <c r="R92" s="221">
        <f t="shared" si="24"/>
        <v>0</v>
      </c>
      <c r="S92" s="221">
        <f t="shared" si="24"/>
        <v>0</v>
      </c>
      <c r="T92" s="221">
        <f t="shared" si="24"/>
        <v>0</v>
      </c>
      <c r="U92" s="222">
        <f t="shared" si="24"/>
        <v>0</v>
      </c>
      <c r="V92" s="194"/>
      <c r="W92" s="194"/>
      <c r="X92" s="194"/>
      <c r="Y92" s="194"/>
      <c r="Z92" s="194"/>
      <c r="AA92" s="194"/>
    </row>
    <row r="93" spans="1:27" ht="15.75" customHeight="1" thickBot="1" x14ac:dyDescent="0.3">
      <c r="A93" s="229" t="s">
        <v>104</v>
      </c>
      <c r="B93" s="230">
        <f t="shared" ref="B93:P93" si="25">B91+B92</f>
        <v>0</v>
      </c>
      <c r="C93" s="230">
        <f t="shared" si="25"/>
        <v>-586.24222222222238</v>
      </c>
      <c r="D93" s="230">
        <f t="shared" si="25"/>
        <v>-586.24222222222238</v>
      </c>
      <c r="E93" s="230">
        <f t="shared" si="25"/>
        <v>-586.24222222222238</v>
      </c>
      <c r="F93" s="230">
        <f t="shared" si="25"/>
        <v>0</v>
      </c>
      <c r="G93" s="230">
        <f t="shared" si="25"/>
        <v>0</v>
      </c>
      <c r="H93" s="230">
        <f t="shared" si="25"/>
        <v>0</v>
      </c>
      <c r="I93" s="230">
        <f t="shared" si="25"/>
        <v>0</v>
      </c>
      <c r="J93" s="230">
        <f t="shared" si="25"/>
        <v>0</v>
      </c>
      <c r="K93" s="230">
        <f t="shared" si="25"/>
        <v>0</v>
      </c>
      <c r="L93" s="230">
        <f t="shared" si="25"/>
        <v>0</v>
      </c>
      <c r="M93" s="230">
        <f t="shared" si="25"/>
        <v>0</v>
      </c>
      <c r="N93" s="230">
        <f t="shared" si="25"/>
        <v>0</v>
      </c>
      <c r="O93" s="230">
        <f t="shared" si="25"/>
        <v>0</v>
      </c>
      <c r="P93" s="230">
        <f t="shared" si="25"/>
        <v>0</v>
      </c>
      <c r="Q93" s="230">
        <f>Q91+Q92</f>
        <v>0</v>
      </c>
      <c r="R93" s="230">
        <f>R91+R92</f>
        <v>0</v>
      </c>
      <c r="S93" s="230">
        <f>S91+S92</f>
        <v>0</v>
      </c>
      <c r="T93" s="230">
        <f>T91+T92</f>
        <v>0</v>
      </c>
      <c r="U93" s="231">
        <f>U91+U92</f>
        <v>0</v>
      </c>
      <c r="V93" s="227"/>
      <c r="W93" s="194"/>
      <c r="X93" s="194"/>
      <c r="Y93" s="194"/>
      <c r="Z93" s="194"/>
      <c r="AA93" s="194"/>
    </row>
    <row r="94" spans="1:27" ht="15.75" customHeight="1" x14ac:dyDescent="0.25">
      <c r="A94" s="232"/>
      <c r="B94" s="233"/>
      <c r="C94" s="233"/>
      <c r="D94" s="233"/>
      <c r="E94" s="233"/>
      <c r="F94" s="233"/>
      <c r="G94" s="233"/>
      <c r="H94" s="233"/>
      <c r="I94" s="233"/>
      <c r="J94" s="233"/>
      <c r="K94" s="233"/>
      <c r="L94" s="233"/>
      <c r="M94" s="233"/>
      <c r="N94" s="233"/>
      <c r="O94" s="233"/>
      <c r="P94" s="233"/>
      <c r="Q94" s="233"/>
      <c r="R94" s="233"/>
      <c r="S94" s="233"/>
      <c r="T94" s="233"/>
      <c r="U94" s="233"/>
      <c r="V94" s="227"/>
      <c r="W94" s="194"/>
      <c r="X94" s="194"/>
      <c r="Y94" s="194"/>
      <c r="Z94" s="194"/>
      <c r="AA94" s="194"/>
    </row>
    <row r="95" spans="1:27" ht="15.75" hidden="1" customHeight="1" x14ac:dyDescent="0.25">
      <c r="A95" s="234" t="s">
        <v>251</v>
      </c>
      <c r="B95" s="235"/>
      <c r="C95" s="236"/>
      <c r="D95" s="121" t="s">
        <v>252</v>
      </c>
      <c r="E95" s="121" t="s">
        <v>253</v>
      </c>
      <c r="F95" s="233"/>
      <c r="G95" s="233"/>
      <c r="H95" s="233"/>
      <c r="I95" s="233"/>
      <c r="J95" s="233"/>
      <c r="K95" s="233"/>
      <c r="L95" s="233"/>
      <c r="M95" s="233"/>
      <c r="N95" s="233"/>
      <c r="O95" s="233"/>
      <c r="P95" s="233"/>
      <c r="Q95" s="233"/>
      <c r="R95" s="233"/>
      <c r="S95" s="233"/>
      <c r="T95" s="233"/>
      <c r="U95" s="233"/>
      <c r="V95" s="227"/>
      <c r="W95" s="194"/>
      <c r="X95" s="194"/>
      <c r="Y95" s="194"/>
      <c r="Z95" s="194"/>
      <c r="AA95" s="194"/>
    </row>
    <row r="96" spans="1:27" ht="15.75" hidden="1" customHeight="1" x14ac:dyDescent="0.25">
      <c r="A96" s="237"/>
      <c r="B96" s="238" t="s">
        <v>107</v>
      </c>
      <c r="C96" s="239" t="s">
        <v>254</v>
      </c>
      <c r="D96" s="240">
        <f>$K$76</f>
        <v>0</v>
      </c>
      <c r="E96" s="240">
        <f>$U$76</f>
        <v>0</v>
      </c>
      <c r="F96" s="233"/>
      <c r="G96" s="233"/>
      <c r="H96" s="233"/>
      <c r="I96" s="233"/>
      <c r="J96" s="233"/>
      <c r="K96" s="233"/>
      <c r="L96" s="233"/>
      <c r="M96" s="233"/>
      <c r="N96" s="233"/>
      <c r="O96" s="233"/>
      <c r="P96" s="233"/>
      <c r="Q96" s="233"/>
      <c r="R96" s="233"/>
      <c r="S96" s="233"/>
      <c r="T96" s="233"/>
      <c r="U96" s="233"/>
      <c r="V96" s="227"/>
      <c r="W96" s="194"/>
      <c r="X96" s="194"/>
      <c r="Y96" s="194"/>
      <c r="Z96" s="194"/>
      <c r="AA96" s="194"/>
    </row>
    <row r="97" spans="1:27" ht="15.75" hidden="1" customHeight="1" x14ac:dyDescent="0.25">
      <c r="A97" s="237"/>
      <c r="B97" s="241" t="s">
        <v>108</v>
      </c>
      <c r="C97" s="239" t="s">
        <v>254</v>
      </c>
      <c r="D97" s="240">
        <f>$K$75</f>
        <v>0</v>
      </c>
      <c r="E97" s="240">
        <f>$U$75</f>
        <v>0</v>
      </c>
      <c r="F97" s="233"/>
      <c r="G97" s="233"/>
      <c r="H97" s="233"/>
      <c r="I97" s="233"/>
      <c r="J97" s="233"/>
      <c r="K97" s="233"/>
      <c r="L97" s="233"/>
      <c r="M97" s="233"/>
      <c r="N97" s="233"/>
      <c r="O97" s="233"/>
      <c r="P97" s="233"/>
      <c r="Q97" s="233"/>
      <c r="R97" s="233"/>
      <c r="S97" s="233"/>
      <c r="T97" s="233"/>
      <c r="U97" s="233"/>
      <c r="V97" s="227"/>
      <c r="W97" s="194"/>
      <c r="X97" s="194"/>
      <c r="Y97" s="194"/>
      <c r="Z97" s="194"/>
      <c r="AA97" s="194"/>
    </row>
    <row r="98" spans="1:27" ht="15.75" hidden="1" customHeight="1" x14ac:dyDescent="0.25">
      <c r="A98" s="237"/>
      <c r="B98" s="241" t="s">
        <v>255</v>
      </c>
      <c r="C98" s="239" t="s">
        <v>254</v>
      </c>
      <c r="D98" s="240">
        <f>$K$86</f>
        <v>0</v>
      </c>
      <c r="E98" s="240">
        <f>$U$86</f>
        <v>0</v>
      </c>
      <c r="F98" s="233"/>
      <c r="G98" s="233"/>
      <c r="H98" s="233"/>
      <c r="I98" s="233"/>
      <c r="J98" s="233"/>
      <c r="K98" s="233"/>
      <c r="L98" s="233"/>
      <c r="M98" s="233"/>
      <c r="N98" s="233"/>
      <c r="O98" s="233"/>
      <c r="P98" s="233"/>
      <c r="Q98" s="233"/>
      <c r="R98" s="233"/>
      <c r="S98" s="233"/>
      <c r="T98" s="233"/>
      <c r="U98" s="233"/>
      <c r="V98" s="227"/>
      <c r="W98" s="194"/>
      <c r="X98" s="194"/>
      <c r="Y98" s="194"/>
      <c r="Z98" s="194"/>
      <c r="AA98" s="194"/>
    </row>
    <row r="99" spans="1:27" ht="15.75" hidden="1" customHeight="1" x14ac:dyDescent="0.25">
      <c r="A99" s="237"/>
      <c r="B99" s="241" t="s">
        <v>256</v>
      </c>
      <c r="C99" s="239" t="s">
        <v>254</v>
      </c>
      <c r="D99" s="240">
        <f>$K$90</f>
        <v>0</v>
      </c>
      <c r="E99" s="240">
        <f>$U$90</f>
        <v>0</v>
      </c>
      <c r="F99" s="233"/>
      <c r="G99" s="233"/>
      <c r="H99" s="233"/>
      <c r="I99" s="233"/>
      <c r="J99" s="233"/>
      <c r="K99" s="233"/>
      <c r="L99" s="233"/>
      <c r="M99" s="233"/>
      <c r="N99" s="233"/>
      <c r="O99" s="233"/>
      <c r="P99" s="233"/>
      <c r="Q99" s="233"/>
      <c r="R99" s="233"/>
      <c r="S99" s="233"/>
      <c r="T99" s="233"/>
      <c r="U99" s="233"/>
      <c r="V99" s="227"/>
      <c r="W99" s="194"/>
      <c r="X99" s="194"/>
      <c r="Y99" s="194"/>
      <c r="Z99" s="194"/>
      <c r="AA99" s="194"/>
    </row>
    <row r="100" spans="1:27" ht="15.75" hidden="1" customHeight="1" x14ac:dyDescent="0.25">
      <c r="A100" s="237"/>
      <c r="B100" s="241" t="s">
        <v>257</v>
      </c>
      <c r="C100" s="239" t="s">
        <v>254</v>
      </c>
      <c r="D100" s="240">
        <f>$K$94</f>
        <v>0</v>
      </c>
      <c r="E100" s="240">
        <f>$U$94</f>
        <v>0</v>
      </c>
      <c r="F100" s="233"/>
      <c r="G100" s="233"/>
      <c r="H100" s="233"/>
      <c r="I100" s="233"/>
      <c r="J100" s="233"/>
      <c r="K100" s="233"/>
      <c r="L100" s="233"/>
      <c r="M100" s="233"/>
      <c r="N100" s="233"/>
      <c r="O100" s="233"/>
      <c r="P100" s="233"/>
      <c r="Q100" s="233"/>
      <c r="R100" s="233"/>
      <c r="S100" s="233"/>
      <c r="T100" s="233"/>
      <c r="U100" s="233"/>
      <c r="V100" s="227"/>
      <c r="W100" s="194"/>
      <c r="X100" s="194"/>
      <c r="Y100" s="194"/>
      <c r="Z100" s="194"/>
      <c r="AA100" s="194"/>
    </row>
    <row r="101" spans="1:27" s="246" customFormat="1" ht="15.75" hidden="1" customHeight="1" x14ac:dyDescent="0.25">
      <c r="A101" s="242" t="s">
        <v>258</v>
      </c>
      <c r="B101" s="243">
        <v>0.5</v>
      </c>
      <c r="C101" s="243">
        <f>AVERAGE(B68:C68)</f>
        <v>1.5</v>
      </c>
      <c r="D101" s="243">
        <f t="shared" ref="D101:P101" si="26">AVERAGE(C74:D74)</f>
        <v>2.5</v>
      </c>
      <c r="E101" s="243">
        <f t="shared" si="26"/>
        <v>3.5</v>
      </c>
      <c r="F101" s="243">
        <f t="shared" si="26"/>
        <v>4.5</v>
      </c>
      <c r="G101" s="243">
        <f t="shared" si="26"/>
        <v>5.5</v>
      </c>
      <c r="H101" s="243">
        <f t="shared" si="26"/>
        <v>6.5</v>
      </c>
      <c r="I101" s="243">
        <f t="shared" si="26"/>
        <v>7.5</v>
      </c>
      <c r="J101" s="243">
        <f t="shared" si="26"/>
        <v>8.5</v>
      </c>
      <c r="K101" s="243">
        <f t="shared" si="26"/>
        <v>9.5</v>
      </c>
      <c r="L101" s="243">
        <f t="shared" si="26"/>
        <v>10.5</v>
      </c>
      <c r="M101" s="243">
        <f t="shared" si="26"/>
        <v>11.5</v>
      </c>
      <c r="N101" s="243">
        <f t="shared" si="26"/>
        <v>12.5</v>
      </c>
      <c r="O101" s="243">
        <f t="shared" si="26"/>
        <v>13.5</v>
      </c>
      <c r="P101" s="243">
        <f t="shared" si="26"/>
        <v>14.5</v>
      </c>
      <c r="Q101" s="244"/>
      <c r="R101" s="245"/>
      <c r="S101" s="245"/>
      <c r="T101" s="245"/>
      <c r="U101" s="245"/>
      <c r="V101" s="245"/>
      <c r="W101" s="245"/>
      <c r="X101" s="245"/>
      <c r="Y101" s="245"/>
      <c r="Z101" s="245"/>
      <c r="AA101" s="245"/>
    </row>
    <row r="102" spans="1:27" ht="15.75" hidden="1" customHeight="1" x14ac:dyDescent="0.25">
      <c r="A102" s="286" t="s">
        <v>259</v>
      </c>
      <c r="B102" s="287">
        <f t="shared" ref="B102:P102" si="27">B74</f>
        <v>1</v>
      </c>
      <c r="C102" s="287">
        <f t="shared" si="27"/>
        <v>2</v>
      </c>
      <c r="D102" s="287">
        <f t="shared" si="27"/>
        <v>3</v>
      </c>
      <c r="E102" s="287">
        <f t="shared" si="27"/>
        <v>4</v>
      </c>
      <c r="F102" s="287">
        <f t="shared" si="27"/>
        <v>5</v>
      </c>
      <c r="G102" s="287">
        <f t="shared" si="27"/>
        <v>6</v>
      </c>
      <c r="H102" s="287">
        <f t="shared" si="27"/>
        <v>7</v>
      </c>
      <c r="I102" s="287">
        <f t="shared" si="27"/>
        <v>8</v>
      </c>
      <c r="J102" s="287">
        <f t="shared" si="27"/>
        <v>9</v>
      </c>
      <c r="K102" s="287">
        <f t="shared" si="27"/>
        <v>10</v>
      </c>
      <c r="L102" s="287">
        <f t="shared" si="27"/>
        <v>11</v>
      </c>
      <c r="M102" s="287">
        <f t="shared" si="27"/>
        <v>12</v>
      </c>
      <c r="N102" s="287">
        <f t="shared" si="27"/>
        <v>13</v>
      </c>
      <c r="O102" s="287">
        <f t="shared" si="27"/>
        <v>14</v>
      </c>
      <c r="P102" s="287">
        <f t="shared" si="27"/>
        <v>15</v>
      </c>
      <c r="Q102" s="287">
        <f>Q74</f>
        <v>16</v>
      </c>
      <c r="R102" s="287">
        <f>R74</f>
        <v>17</v>
      </c>
      <c r="S102" s="287">
        <f>S74</f>
        <v>18</v>
      </c>
      <c r="T102" s="287">
        <f>T74</f>
        <v>19</v>
      </c>
      <c r="U102" s="287">
        <f>U74</f>
        <v>20</v>
      </c>
      <c r="V102" s="194"/>
      <c r="W102" s="194"/>
      <c r="X102" s="194"/>
      <c r="Y102" s="194"/>
      <c r="Z102" s="194"/>
      <c r="AA102" s="194"/>
    </row>
    <row r="103" spans="1:27" ht="15.75" hidden="1" customHeight="1" x14ac:dyDescent="0.25">
      <c r="A103" s="288" t="s">
        <v>249</v>
      </c>
      <c r="B103" s="225">
        <f t="shared" ref="B103:P103" si="28">B89</f>
        <v>0</v>
      </c>
      <c r="C103" s="225">
        <f t="shared" si="28"/>
        <v>-732.80277777777792</v>
      </c>
      <c r="D103" s="225">
        <f t="shared" si="28"/>
        <v>-732.80277777777792</v>
      </c>
      <c r="E103" s="225">
        <f t="shared" si="28"/>
        <v>-732.80277777777792</v>
      </c>
      <c r="F103" s="225">
        <f t="shared" si="28"/>
        <v>0</v>
      </c>
      <c r="G103" s="225">
        <f t="shared" si="28"/>
        <v>0</v>
      </c>
      <c r="H103" s="225">
        <f t="shared" si="28"/>
        <v>0</v>
      </c>
      <c r="I103" s="225">
        <f t="shared" si="28"/>
        <v>0</v>
      </c>
      <c r="J103" s="225">
        <f t="shared" si="28"/>
        <v>0</v>
      </c>
      <c r="K103" s="225">
        <f t="shared" si="28"/>
        <v>0</v>
      </c>
      <c r="L103" s="225">
        <f t="shared" si="28"/>
        <v>0</v>
      </c>
      <c r="M103" s="225">
        <f t="shared" si="28"/>
        <v>0</v>
      </c>
      <c r="N103" s="225">
        <f t="shared" si="28"/>
        <v>0</v>
      </c>
      <c r="O103" s="225">
        <f t="shared" si="28"/>
        <v>0</v>
      </c>
      <c r="P103" s="225">
        <f t="shared" si="28"/>
        <v>0</v>
      </c>
      <c r="Q103" s="225">
        <f>Q89</f>
        <v>0</v>
      </c>
      <c r="R103" s="225">
        <f>R89</f>
        <v>0</v>
      </c>
      <c r="S103" s="225">
        <f>S89</f>
        <v>0</v>
      </c>
      <c r="T103" s="225">
        <f>T89</f>
        <v>0</v>
      </c>
      <c r="U103" s="225">
        <f>U89</f>
        <v>0</v>
      </c>
      <c r="V103" s="194"/>
    </row>
    <row r="104" spans="1:27" ht="15.75" hidden="1" customHeight="1" x14ac:dyDescent="0.25">
      <c r="A104" s="289" t="s">
        <v>103</v>
      </c>
      <c r="B104" s="221">
        <f>-B87-B88</f>
        <v>0</v>
      </c>
      <c r="C104" s="221">
        <f>-C87-C88</f>
        <v>732.80277777777792</v>
      </c>
      <c r="D104" s="221">
        <f t="shared" ref="D104:P104" si="29">-D87-D88</f>
        <v>732.80277777777792</v>
      </c>
      <c r="E104" s="221">
        <f t="shared" si="29"/>
        <v>732.80277777777792</v>
      </c>
      <c r="F104" s="221">
        <f t="shared" si="29"/>
        <v>0</v>
      </c>
      <c r="G104" s="221">
        <f t="shared" si="29"/>
        <v>0</v>
      </c>
      <c r="H104" s="221">
        <f t="shared" si="29"/>
        <v>0</v>
      </c>
      <c r="I104" s="221">
        <f t="shared" si="29"/>
        <v>0</v>
      </c>
      <c r="J104" s="221">
        <f t="shared" si="29"/>
        <v>0</v>
      </c>
      <c r="K104" s="221">
        <f t="shared" si="29"/>
        <v>0</v>
      </c>
      <c r="L104" s="221">
        <f t="shared" si="29"/>
        <v>0</v>
      </c>
      <c r="M104" s="221">
        <f t="shared" si="29"/>
        <v>0</v>
      </c>
      <c r="N104" s="221">
        <f t="shared" si="29"/>
        <v>0</v>
      </c>
      <c r="O104" s="221">
        <f t="shared" si="29"/>
        <v>0</v>
      </c>
      <c r="P104" s="221">
        <f t="shared" si="29"/>
        <v>0</v>
      </c>
      <c r="Q104" s="221">
        <f>-Q87-Q88</f>
        <v>0</v>
      </c>
      <c r="R104" s="221">
        <f>-R87-R88</f>
        <v>0</v>
      </c>
      <c r="S104" s="221">
        <f>-S87-S88</f>
        <v>0</v>
      </c>
      <c r="T104" s="221">
        <f>-T87-T88</f>
        <v>0</v>
      </c>
      <c r="U104" s="221">
        <f>-U87-U88</f>
        <v>0</v>
      </c>
      <c r="V104" s="194"/>
    </row>
    <row r="105" spans="1:27" s="150" customFormat="1" hidden="1" x14ac:dyDescent="0.25">
      <c r="A105" s="289" t="s">
        <v>102</v>
      </c>
      <c r="B105" s="221">
        <f t="shared" ref="B105:P105" si="30">B90</f>
        <v>0</v>
      </c>
      <c r="C105" s="221">
        <f t="shared" si="30"/>
        <v>0</v>
      </c>
      <c r="D105" s="221">
        <f t="shared" si="30"/>
        <v>0</v>
      </c>
      <c r="E105" s="221">
        <f t="shared" si="30"/>
        <v>0</v>
      </c>
      <c r="F105" s="221">
        <f t="shared" si="30"/>
        <v>0</v>
      </c>
      <c r="G105" s="221">
        <f t="shared" si="30"/>
        <v>0</v>
      </c>
      <c r="H105" s="221">
        <f t="shared" si="30"/>
        <v>0</v>
      </c>
      <c r="I105" s="221">
        <f t="shared" si="30"/>
        <v>0</v>
      </c>
      <c r="J105" s="221">
        <f t="shared" si="30"/>
        <v>0</v>
      </c>
      <c r="K105" s="221">
        <f t="shared" si="30"/>
        <v>0</v>
      </c>
      <c r="L105" s="221">
        <f t="shared" si="30"/>
        <v>0</v>
      </c>
      <c r="M105" s="221">
        <f t="shared" si="30"/>
        <v>0</v>
      </c>
      <c r="N105" s="221">
        <f t="shared" si="30"/>
        <v>0</v>
      </c>
      <c r="O105" s="221">
        <f t="shared" si="30"/>
        <v>0</v>
      </c>
      <c r="P105" s="221">
        <f t="shared" si="30"/>
        <v>0</v>
      </c>
      <c r="Q105" s="221">
        <f>Q90</f>
        <v>0</v>
      </c>
      <c r="R105" s="221">
        <f>R90</f>
        <v>0</v>
      </c>
      <c r="S105" s="221">
        <f>S90</f>
        <v>0</v>
      </c>
      <c r="T105" s="221">
        <f>T90</f>
        <v>0</v>
      </c>
      <c r="U105" s="221">
        <f>U90</f>
        <v>0</v>
      </c>
      <c r="V105" s="194"/>
    </row>
    <row r="106" spans="1:27" s="150" customFormat="1" hidden="1" x14ac:dyDescent="0.25">
      <c r="A106" s="289" t="s">
        <v>101</v>
      </c>
      <c r="B106" s="221">
        <f>IF(SUM($B$92:B92)+SUM($A$106:A106)&gt;0,0,SUM($B$92:B92)-SUM($A$106:A106))</f>
        <v>0</v>
      </c>
      <c r="C106" s="221">
        <f>IF(SUM($B$85:C85)+SUM($A$106:B106)&gt;0,0,SUM($B$85:C85)-SUM($A$106:B106))</f>
        <v>0</v>
      </c>
      <c r="D106" s="221">
        <f>IF(SUM($B$85:D85)+SUM($A$92:C92)&gt;0,0,SUM($B$85:D85)-SUM($A$92:C92))</f>
        <v>0</v>
      </c>
      <c r="E106" s="221">
        <f>IF(SUM($B$85:E85)+SUM($A$92:D92)&gt;0,0,SUM($B$85:E85)-SUM($A$92:D92))</f>
        <v>0</v>
      </c>
      <c r="F106" s="221">
        <f>IF(SUM($B$85:F85)+SUM($A$92:E92)&gt;0,0,SUM($B$85:F85)-SUM($A$92:E92))</f>
        <v>0</v>
      </c>
      <c r="G106" s="221">
        <f>IF(SUM($B$85:G85)+SUM($A$92:F92)&gt;0,0,SUM($B$85:G85)-SUM($A$92:F92))</f>
        <v>0</v>
      </c>
      <c r="H106" s="221">
        <f>IF(SUM($B$85:H85)+SUM($A$92:G92)&gt;0,0,SUM($B$85:H85)-SUM($A$92:G92))</f>
        <v>0</v>
      </c>
      <c r="I106" s="221">
        <f>IF(SUM($B$85:I85)+SUM($A$92:H92)&gt;0,0,SUM($B$85:I85)-SUM($A$92:H92))</f>
        <v>0</v>
      </c>
      <c r="J106" s="221">
        <f>IF(SUM($B$85:J85)+SUM($A$92:I92)&gt;0,0,SUM($B$85:J85)-SUM($A$92:I92))</f>
        <v>0</v>
      </c>
      <c r="K106" s="221">
        <f>IF(SUM($B$85:K85)+SUM($A$92:J92)&gt;0,0,SUM($B$85:K85)-SUM($A$92:J92))</f>
        <v>0</v>
      </c>
      <c r="L106" s="221">
        <f>IF(SUM($B$85:L85)+SUM($A$92:K92)&gt;0,0,SUM($B$85:L85)-SUM($A$92:K92))</f>
        <v>0</v>
      </c>
      <c r="M106" s="221">
        <f>IF(SUM($B$85:M85)+SUM($A$92:L92)&gt;0,0,SUM($B$85:M85)-SUM($A$92:L92))</f>
        <v>0</v>
      </c>
      <c r="N106" s="221">
        <f>IF(SUM($B$85:N85)+SUM($A$92:M92)&gt;0,0,SUM($B$85:N85)-SUM($A$92:M92))</f>
        <v>0</v>
      </c>
      <c r="O106" s="221">
        <f>IF(SUM($B$85:O85)+SUM($A$92:N92)&gt;0,0,SUM($B$85:O85)-SUM($A$92:N92))</f>
        <v>0</v>
      </c>
      <c r="P106" s="221">
        <f>IF(SUM($B$85:P85)+SUM($A$92:O92)&gt;0,0,SUM($B$85:P85)-SUM($A$92:O92))</f>
        <v>0</v>
      </c>
      <c r="Q106" s="221">
        <f>IF(SUM($B$85:Q85)+SUM($A$92:P92)&gt;0,0,SUM($B$85:Q85)-SUM($A$92:P92))</f>
        <v>0</v>
      </c>
      <c r="R106" s="221">
        <f>IF(SUM($B$85:R85)+SUM($A$92:Q92)&gt;0,0,SUM($B$85:R85)-SUM($A$92:Q92))</f>
        <v>0</v>
      </c>
      <c r="S106" s="221">
        <f>IF(SUM($B$85:S85)+SUM($A$92:R92)&gt;0,0,SUM($B$85:S85)-SUM($A$92:R92))</f>
        <v>0</v>
      </c>
      <c r="T106" s="221">
        <f>IF(SUM($B$85:T85)+SUM($A$92:S92)&gt;0,0,SUM($B$85:T85)-SUM($A$92:S92))</f>
        <v>0</v>
      </c>
      <c r="U106" s="221">
        <f>IF(SUM($B$85:U85)+SUM($A$92:T92)&gt;0,0,SUM($B$85:U85)-SUM($A$92:T92))</f>
        <v>0</v>
      </c>
      <c r="V106" s="142"/>
    </row>
    <row r="107" spans="1:27" hidden="1" x14ac:dyDescent="0.25">
      <c r="A107" s="289" t="s">
        <v>100</v>
      </c>
      <c r="B107" s="221">
        <f>IF(((SUM($B$75:B75)+SUM($B$77:B84))+SUM($B$109:B109))&lt;0,((SUM($B$75:B75)+SUM($B$77:B84))+SUM($B$109:B109))*0.2-SUM($A$107:A107),IF(SUM(A$107:$B107)&lt;0,0-SUM(A$107:$B107),0))</f>
        <v>-439.68166666666679</v>
      </c>
      <c r="C107" s="221">
        <f>IF(((SUM($B$68:C68)+SUM($B$70:C77))+SUM($B$102:C102))&lt;0,((SUM($B$68:C68)+SUM($B$70:C77))+SUM($B$102:C102))*0.2-SUM($A$107:B107),IF(SUM(B$107:$B107)&lt;0,0-SUM(B$107:$B107),0))</f>
        <v>439.68166666666679</v>
      </c>
      <c r="D107" s="221">
        <f>IF(((SUM($B$68:D68)+SUM($B$70:D77))+SUM($B$102:D102))&lt;0,((SUM($B$68:D68)+SUM($B$70:D77))+SUM($B$102:D102))*0.2-SUM($A$93:C93),IF(SUM($B$93:C93)&lt;0,0-SUM($B$93:C93),0))</f>
        <v>586.24222222222238</v>
      </c>
      <c r="E107" s="221">
        <f>IF(((SUM($B$68:E68)+SUM($B$70:E77))+SUM($B$102:E102))&lt;0,((SUM($B$68:E68)+SUM($B$70:E77))+SUM($B$102:E102))*0.2-SUM($A$93:D93),IF(SUM($B$93:D93)&lt;0,0-SUM($B$93:D93),0))</f>
        <v>1172.4844444444448</v>
      </c>
      <c r="F107" s="221">
        <f>IF(((SUM($B$68:F68)+SUM($B$70:F77))+SUM($B$102:F102))&lt;0,((SUM($B$68:F68)+SUM($B$70:F77))+SUM($B$102:F102))*0.2-SUM($A$93:E93),IF(SUM($B$93:E93)&lt;0,0-SUM($B$93:E93),0))</f>
        <v>1758.7266666666671</v>
      </c>
      <c r="G107" s="221">
        <f>IF(((SUM($B$68:G68)+SUM($B$70:G77))+SUM($B$102:G102))&lt;0,((SUM($B$68:G68)+SUM($B$70:G77))+SUM($B$102:G102))*0.2-SUM($A$93:F93),IF(SUM($B$93:F93)&lt;0,0-SUM($B$93:F93),0))</f>
        <v>1758.7266666666671</v>
      </c>
      <c r="H107" s="221">
        <f>IF(((SUM($B$68:H68)+SUM($B$70:H77))+SUM($B$102:H102))&lt;0,((SUM($B$68:H68)+SUM($B$70:H77))+SUM($B$102:H102))*0.2-SUM($A$93:G93),IF(SUM($B$93:G93)&lt;0,0-SUM($B$93:G93),0))</f>
        <v>1758.7266666666671</v>
      </c>
      <c r="I107" s="221">
        <f>IF(((SUM($B$68:I68)+SUM($B$70:I77))+SUM($B$102:I102))&lt;0,((SUM($B$68:I68)+SUM($B$70:I77))+SUM($B$102:I102))*0.2-SUM($A$93:H93),IF(SUM($B$93:H93)&lt;0,0-SUM($B$93:H93),0))</f>
        <v>1758.7266666666671</v>
      </c>
      <c r="J107" s="221">
        <f>IF(((SUM($B$68:J68)+SUM($B$70:J77))+SUM($B$102:J102))&lt;0,((SUM($B$68:J68)+SUM($B$70:J77))+SUM($B$102:J102))*0.2-SUM($A$93:I93),IF(SUM($B$93:I93)&lt;0,0-SUM($B$93:I93),0))</f>
        <v>1758.7266666666671</v>
      </c>
      <c r="K107" s="221">
        <f>IF(((SUM($B$68:K68)+SUM($B$70:K77))+SUM($B$102:K102))&lt;0,((SUM($B$68:K68)+SUM($B$70:K77))+SUM($B$102:K102))*0.2-SUM($A$93:J93),IF(SUM($B$93:J93)&lt;0,0-SUM($B$93:J93),0))</f>
        <v>1758.7266666666671</v>
      </c>
      <c r="L107" s="221">
        <f>IF(((SUM($B$68:L68)+SUM($B$70:L77))+SUM($B$102:L102))&lt;0,((SUM($B$68:L68)+SUM($B$70:L77))+SUM($B$102:L102))*0.2-SUM($A$93:K93),IF(SUM($B$93:K93)&lt;0,0-SUM($B$93:K93),0))</f>
        <v>1758.7266666666671</v>
      </c>
      <c r="M107" s="221">
        <f>IF(((SUM($B$68:M68)+SUM($B$70:M77))+SUM($B$102:M102))&lt;0,((SUM($B$68:M68)+SUM($B$70:M77))+SUM($B$102:M102))*0.2-SUM($A$93:L93),IF(SUM($B$93:L93)&lt;0,0-SUM($B$93:L93),0))</f>
        <v>1758.7266666666671</v>
      </c>
      <c r="N107" s="221">
        <f>IF(((SUM($B$68:N68)+SUM($B$70:N77))+SUM($B$102:N102))&lt;0,((SUM($B$68:N68)+SUM($B$70:N77))+SUM($B$102:N102))*0.2-SUM($A$93:M93),IF(SUM($B$93:M93)&lt;0,0-SUM($B$93:M93),0))</f>
        <v>1758.7266666666671</v>
      </c>
      <c r="O107" s="221">
        <f>IF(((SUM($B$68:O68)+SUM($B$70:O77))+SUM($B$102:O102))&lt;0,((SUM($B$68:O68)+SUM($B$70:O77))+SUM($B$102:O102))*0.2-SUM($A$93:N93),IF(SUM($B$93:N93)&lt;0,0-SUM($B$93:N93),0))</f>
        <v>1758.7266666666671</v>
      </c>
      <c r="P107" s="221">
        <f>IF(((SUM($B$68:P68)+SUM($B$70:P77))+SUM($B$102:P102))&lt;0,((SUM($B$68:P68)+SUM($B$70:P77))+SUM($B$102:P102))*0.2-SUM($A$93:O93),IF(SUM($B$93:O93)&lt;0,0-SUM($B$93:O93),0))</f>
        <v>1758.7266666666671</v>
      </c>
      <c r="Q107" s="221">
        <f>IF(((SUM($B$68:Q68)+SUM($B$70:Q77))+SUM($B$102:Q102))&lt;0,((SUM($B$68:Q68)+SUM($B$70:Q77))+SUM($B$102:Q102))*0.2-SUM($A$93:P93),IF(SUM($B$93:P93)&lt;0,0-SUM($B$93:P93),0))</f>
        <v>1758.7266666666671</v>
      </c>
      <c r="R107" s="221">
        <f>IF(((SUM($B$68:R68)+SUM($B$70:R77))+SUM($B$102:R102))&lt;0,((SUM($B$68:R68)+SUM($B$70:R77))+SUM($B$102:R102))*0.2-SUM($A$93:Q93),IF(SUM($B$93:Q93)&lt;0,0-SUM($B$93:Q93),0))</f>
        <v>1758.7266666666671</v>
      </c>
      <c r="S107" s="221">
        <f>IF(((SUM($B$68:S68)+SUM($B$70:S77))+SUM($B$102:S102))&lt;0,((SUM($B$68:S68)+SUM($B$70:S77))+SUM($B$102:S102))*0.2-SUM($A$93:R93),IF(SUM($B$93:R93)&lt;0,0-SUM($B$93:R93),0))</f>
        <v>1758.7266666666671</v>
      </c>
      <c r="T107" s="221">
        <f>IF(((SUM($B$68:T68)+SUM($B$70:T77))+SUM($B$102:T102))&lt;0,((SUM($B$68:T68)+SUM($B$70:T77))+SUM($B$102:T102))*0.2-SUM($A$93:S93),IF(SUM($B$93:S93)&lt;0,0-SUM($B$93:S93),0))</f>
        <v>1758.7266666666671</v>
      </c>
      <c r="U107" s="221">
        <f>IF(((SUM($B$68:U68)+SUM($B$70:U77))+SUM($B$102:U102))&lt;0,((SUM($B$68:U68)+SUM($B$70:U77))+SUM($B$102:U102))*0.2-SUM($A$93:T93),IF(SUM($B$93:T93)&lt;0,0-SUM($B$93:T93),0))</f>
        <v>1758.7266666666671</v>
      </c>
    </row>
    <row r="108" spans="1:27" s="150" customFormat="1" hidden="1" x14ac:dyDescent="0.25">
      <c r="A108" s="289" t="s">
        <v>99</v>
      </c>
      <c r="B108" s="221">
        <f>-B75*($B$52)</f>
        <v>0</v>
      </c>
      <c r="C108" s="221">
        <f t="shared" ref="C108:P108" si="31">-(C75-B75)*$B$52</f>
        <v>0</v>
      </c>
      <c r="D108" s="221">
        <f t="shared" si="31"/>
        <v>0</v>
      </c>
      <c r="E108" s="221">
        <f t="shared" si="31"/>
        <v>0</v>
      </c>
      <c r="F108" s="221">
        <f t="shared" si="31"/>
        <v>0</v>
      </c>
      <c r="G108" s="221">
        <f t="shared" si="31"/>
        <v>0</v>
      </c>
      <c r="H108" s="221">
        <f t="shared" si="31"/>
        <v>0</v>
      </c>
      <c r="I108" s="221">
        <f t="shared" si="31"/>
        <v>0</v>
      </c>
      <c r="J108" s="221">
        <f t="shared" si="31"/>
        <v>0</v>
      </c>
      <c r="K108" s="221">
        <f t="shared" si="31"/>
        <v>0</v>
      </c>
      <c r="L108" s="221">
        <f t="shared" si="31"/>
        <v>0</v>
      </c>
      <c r="M108" s="221">
        <f t="shared" si="31"/>
        <v>0</v>
      </c>
      <c r="N108" s="221">
        <f t="shared" si="31"/>
        <v>0</v>
      </c>
      <c r="O108" s="221">
        <f t="shared" si="31"/>
        <v>0</v>
      </c>
      <c r="P108" s="221">
        <f t="shared" si="31"/>
        <v>0</v>
      </c>
      <c r="Q108" s="221">
        <f>-(Q75-P75)*$B$52</f>
        <v>0</v>
      </c>
      <c r="R108" s="221">
        <f>-(R75-Q75)*$B$52</f>
        <v>0</v>
      </c>
      <c r="S108" s="221">
        <f>-(S75-R75)*$B$52</f>
        <v>0</v>
      </c>
      <c r="T108" s="221">
        <f>-(T75-S75)*$B$52</f>
        <v>0</v>
      </c>
      <c r="U108" s="221">
        <f>-(U75-T75)*$B$52</f>
        <v>0</v>
      </c>
    </row>
    <row r="109" spans="1:27" s="150" customFormat="1" hidden="1" x14ac:dyDescent="0.25">
      <c r="A109" s="289" t="s">
        <v>98</v>
      </c>
      <c r="B109" s="221">
        <f>-($B$18+$B$25)</f>
        <v>-2198.4083333333338</v>
      </c>
      <c r="C109" s="221"/>
      <c r="D109" s="221"/>
      <c r="E109" s="221"/>
      <c r="F109" s="221"/>
      <c r="G109" s="221"/>
      <c r="H109" s="221"/>
      <c r="I109" s="221"/>
      <c r="J109" s="221"/>
      <c r="K109" s="221"/>
      <c r="L109" s="221"/>
      <c r="M109" s="221"/>
      <c r="N109" s="221"/>
      <c r="O109" s="221"/>
      <c r="P109" s="221"/>
      <c r="Q109" s="221"/>
      <c r="R109" s="221"/>
      <c r="S109" s="221"/>
      <c r="T109" s="221"/>
      <c r="U109" s="221"/>
    </row>
    <row r="110" spans="1:27" s="150" customFormat="1" hidden="1" x14ac:dyDescent="0.25">
      <c r="A110" s="289" t="s">
        <v>97</v>
      </c>
      <c r="B110" s="221">
        <f t="shared" ref="B110:P110" si="32">B70-B71</f>
        <v>0</v>
      </c>
      <c r="C110" s="221">
        <f t="shared" si="32"/>
        <v>0</v>
      </c>
      <c r="D110" s="221">
        <f t="shared" si="32"/>
        <v>0</v>
      </c>
      <c r="E110" s="221">
        <f t="shared" si="32"/>
        <v>0</v>
      </c>
      <c r="F110" s="221">
        <f t="shared" si="32"/>
        <v>0</v>
      </c>
      <c r="G110" s="221">
        <f t="shared" si="32"/>
        <v>0</v>
      </c>
      <c r="H110" s="221">
        <f t="shared" si="32"/>
        <v>0</v>
      </c>
      <c r="I110" s="221">
        <f t="shared" si="32"/>
        <v>0</v>
      </c>
      <c r="J110" s="221">
        <f t="shared" si="32"/>
        <v>0</v>
      </c>
      <c r="K110" s="221">
        <f t="shared" si="32"/>
        <v>0</v>
      </c>
      <c r="L110" s="221">
        <f t="shared" si="32"/>
        <v>0</v>
      </c>
      <c r="M110" s="221">
        <f t="shared" si="32"/>
        <v>0</v>
      </c>
      <c r="N110" s="221">
        <f t="shared" si="32"/>
        <v>0</v>
      </c>
      <c r="O110" s="221">
        <f t="shared" si="32"/>
        <v>0</v>
      </c>
      <c r="P110" s="221">
        <f t="shared" si="32"/>
        <v>0</v>
      </c>
      <c r="Q110" s="221">
        <f>Q70-Q71</f>
        <v>0</v>
      </c>
      <c r="R110" s="221">
        <f>R70-R71</f>
        <v>0</v>
      </c>
      <c r="S110" s="221">
        <f>S70-S71</f>
        <v>0</v>
      </c>
      <c r="T110" s="221">
        <f>T70-T71</f>
        <v>0</v>
      </c>
      <c r="U110" s="221">
        <f>U70-U71</f>
        <v>0</v>
      </c>
      <c r="V110" s="142"/>
    </row>
    <row r="111" spans="1:27" s="150" customFormat="1" ht="14.25" hidden="1" x14ac:dyDescent="0.25">
      <c r="A111" s="288" t="s">
        <v>96</v>
      </c>
      <c r="B111" s="225">
        <f t="shared" ref="B111:P111" si="33">SUM(B103:B110)</f>
        <v>-2638.0900000000006</v>
      </c>
      <c r="C111" s="225">
        <f t="shared" si="33"/>
        <v>439.68166666666679</v>
      </c>
      <c r="D111" s="225">
        <f t="shared" si="33"/>
        <v>586.24222222222238</v>
      </c>
      <c r="E111" s="225">
        <f t="shared" si="33"/>
        <v>1172.4844444444448</v>
      </c>
      <c r="F111" s="225">
        <f t="shared" si="33"/>
        <v>1758.7266666666671</v>
      </c>
      <c r="G111" s="225">
        <f t="shared" si="33"/>
        <v>1758.7266666666671</v>
      </c>
      <c r="H111" s="225">
        <f t="shared" si="33"/>
        <v>1758.7266666666671</v>
      </c>
      <c r="I111" s="225">
        <f t="shared" si="33"/>
        <v>1758.7266666666671</v>
      </c>
      <c r="J111" s="225">
        <f t="shared" si="33"/>
        <v>1758.7266666666671</v>
      </c>
      <c r="K111" s="225">
        <f t="shared" si="33"/>
        <v>1758.7266666666671</v>
      </c>
      <c r="L111" s="225">
        <f t="shared" si="33"/>
        <v>1758.7266666666671</v>
      </c>
      <c r="M111" s="225">
        <f t="shared" si="33"/>
        <v>1758.7266666666671</v>
      </c>
      <c r="N111" s="225">
        <f t="shared" si="33"/>
        <v>1758.7266666666671</v>
      </c>
      <c r="O111" s="225">
        <f t="shared" si="33"/>
        <v>1758.7266666666671</v>
      </c>
      <c r="P111" s="225">
        <f t="shared" si="33"/>
        <v>1758.7266666666671</v>
      </c>
      <c r="Q111" s="225">
        <f>SUM(Q103:Q110)</f>
        <v>1758.7266666666671</v>
      </c>
      <c r="R111" s="225">
        <f>SUM(R103:R110)</f>
        <v>1758.7266666666671</v>
      </c>
      <c r="S111" s="225">
        <f>SUM(S103:S110)</f>
        <v>1758.7266666666671</v>
      </c>
      <c r="T111" s="225">
        <f>SUM(T103:T110)</f>
        <v>1758.7266666666671</v>
      </c>
      <c r="U111" s="225">
        <f>SUM(U103:U110)</f>
        <v>1758.7266666666671</v>
      </c>
    </row>
    <row r="112" spans="1:27" s="150" customFormat="1" ht="14.25" hidden="1" x14ac:dyDescent="0.25">
      <c r="A112" s="288" t="s">
        <v>260</v>
      </c>
      <c r="B112" s="225">
        <f>SUM($B$111:B111)</f>
        <v>-2638.0900000000006</v>
      </c>
      <c r="C112" s="225">
        <f>SUM($B$104:C104)</f>
        <v>732.80277777777792</v>
      </c>
      <c r="D112" s="225">
        <f>SUM($B$104:D104)</f>
        <v>1465.6055555555558</v>
      </c>
      <c r="E112" s="225">
        <f>SUM($B$104:E104)</f>
        <v>2198.4083333333338</v>
      </c>
      <c r="F112" s="225">
        <f>SUM($B$104:F104)</f>
        <v>2198.4083333333338</v>
      </c>
      <c r="G112" s="225">
        <f>SUM($B$104:G104)</f>
        <v>2198.4083333333338</v>
      </c>
      <c r="H112" s="225">
        <f>SUM($B$104:H104)</f>
        <v>2198.4083333333338</v>
      </c>
      <c r="I112" s="225">
        <f>SUM($B$104:I104)</f>
        <v>2198.4083333333338</v>
      </c>
      <c r="J112" s="225">
        <f>SUM($B$104:J104)</f>
        <v>2198.4083333333338</v>
      </c>
      <c r="K112" s="225">
        <f>SUM($B$104:K104)</f>
        <v>2198.4083333333338</v>
      </c>
      <c r="L112" s="225">
        <f>SUM($B$104:L104)</f>
        <v>2198.4083333333338</v>
      </c>
      <c r="M112" s="225">
        <f>SUM($B$104:M104)</f>
        <v>2198.4083333333338</v>
      </c>
      <c r="N112" s="225">
        <f>SUM($B$104:N104)</f>
        <v>2198.4083333333338</v>
      </c>
      <c r="O112" s="225">
        <f>SUM($B$104:O104)</f>
        <v>2198.4083333333338</v>
      </c>
      <c r="P112" s="225">
        <f>SUM($B$104:P104)</f>
        <v>2198.4083333333338</v>
      </c>
      <c r="Q112" s="225">
        <f>SUM($B$104:Q104)</f>
        <v>2198.4083333333338</v>
      </c>
      <c r="R112" s="225">
        <f>SUM($B$104:R104)</f>
        <v>2198.4083333333338</v>
      </c>
      <c r="S112" s="225">
        <f>SUM($B$104:S104)</f>
        <v>2198.4083333333338</v>
      </c>
      <c r="T112" s="225">
        <f>SUM($B$104:T104)</f>
        <v>2198.4083333333338</v>
      </c>
      <c r="U112" s="225">
        <f>SUM($B$104:U104)</f>
        <v>2198.4083333333338</v>
      </c>
    </row>
    <row r="113" spans="1:22" hidden="1" x14ac:dyDescent="0.25">
      <c r="A113" s="289" t="s">
        <v>95</v>
      </c>
      <c r="B113" s="247">
        <f t="shared" ref="B113:P113" si="34">1/POWER((1+$B$60),B101)</f>
        <v>0.94915799575249904</v>
      </c>
      <c r="C113" s="247">
        <f t="shared" si="34"/>
        <v>0.85509729347071961</v>
      </c>
      <c r="D113" s="247">
        <f t="shared" si="34"/>
        <v>0.77035792204569342</v>
      </c>
      <c r="E113" s="247">
        <f t="shared" si="34"/>
        <v>0.69401614598711103</v>
      </c>
      <c r="F113" s="247">
        <f t="shared" si="34"/>
        <v>0.62523977115955953</v>
      </c>
      <c r="G113" s="247">
        <f t="shared" si="34"/>
        <v>0.56327907311672021</v>
      </c>
      <c r="H113" s="247">
        <f t="shared" si="34"/>
        <v>0.50745862442947753</v>
      </c>
      <c r="I113" s="247">
        <f t="shared" si="34"/>
        <v>0.45716993191844818</v>
      </c>
      <c r="J113" s="247">
        <f t="shared" si="34"/>
        <v>0.41186480353013355</v>
      </c>
      <c r="K113" s="247">
        <f t="shared" si="34"/>
        <v>0.37104937254966985</v>
      </c>
      <c r="L113" s="247">
        <f t="shared" si="34"/>
        <v>0.33427871400871156</v>
      </c>
      <c r="M113" s="247">
        <f t="shared" si="34"/>
        <v>0.30115199460244274</v>
      </c>
      <c r="N113" s="247">
        <f t="shared" si="34"/>
        <v>0.27130810324544391</v>
      </c>
      <c r="O113" s="247">
        <f t="shared" si="34"/>
        <v>0.24442171463553505</v>
      </c>
      <c r="P113" s="247">
        <f t="shared" si="34"/>
        <v>0.22019974291489644</v>
      </c>
      <c r="Q113" s="247">
        <f>1/POWER((1+$B$60),Q101)</f>
        <v>1</v>
      </c>
      <c r="R113" s="247">
        <f>1/POWER((1+$B$60),R101)</f>
        <v>1</v>
      </c>
      <c r="S113" s="247">
        <f>1/POWER((1+$B$60),S101)</f>
        <v>1</v>
      </c>
      <c r="T113" s="247">
        <f>1/POWER((1+$B$60),T101)</f>
        <v>1</v>
      </c>
      <c r="U113" s="247">
        <f>1/POWER((1+$B$60),U101)</f>
        <v>1</v>
      </c>
      <c r="V113" s="150"/>
    </row>
    <row r="114" spans="1:22" hidden="1" outlineLevel="1" x14ac:dyDescent="0.25">
      <c r="A114" s="286" t="s">
        <v>261</v>
      </c>
      <c r="B114" s="225">
        <f>B111*B113</f>
        <v>-2503.9642170147108</v>
      </c>
      <c r="C114" s="225">
        <f t="shared" ref="C114:P114" si="35">C111*C113</f>
        <v>375.97060315536186</v>
      </c>
      <c r="D114" s="225">
        <f t="shared" si="35"/>
        <v>451.61634012656089</v>
      </c>
      <c r="E114" s="225">
        <f t="shared" si="35"/>
        <v>813.72313536317256</v>
      </c>
      <c r="F114" s="225">
        <f t="shared" si="35"/>
        <v>1099.6258585988819</v>
      </c>
      <c r="G114" s="225">
        <f t="shared" si="35"/>
        <v>990.65392666565924</v>
      </c>
      <c r="H114" s="225">
        <f t="shared" si="35"/>
        <v>892.48101501410713</v>
      </c>
      <c r="I114" s="225">
        <f t="shared" si="35"/>
        <v>804.03695046315954</v>
      </c>
      <c r="J114" s="225">
        <f t="shared" si="35"/>
        <v>724.35761302987351</v>
      </c>
      <c r="K114" s="225">
        <f t="shared" si="35"/>
        <v>652.57442615303921</v>
      </c>
      <c r="L114" s="225">
        <f t="shared" si="35"/>
        <v>587.90488842616139</v>
      </c>
      <c r="M114" s="225">
        <f t="shared" si="35"/>
        <v>529.64404362717221</v>
      </c>
      <c r="N114" s="225">
        <f t="shared" si="35"/>
        <v>477.15679606051555</v>
      </c>
      <c r="O114" s="225">
        <f t="shared" si="35"/>
        <v>429.87098744190587</v>
      </c>
      <c r="P114" s="225">
        <f t="shared" si="35"/>
        <v>387.27115985757285</v>
      </c>
      <c r="Q114" s="225">
        <f>Q111*Q113</f>
        <v>1758.7266666666671</v>
      </c>
      <c r="R114" s="225">
        <f>R111*R113</f>
        <v>1758.7266666666671</v>
      </c>
      <c r="S114" s="225">
        <f>S111*S113</f>
        <v>1758.7266666666671</v>
      </c>
      <c r="T114" s="225">
        <f>T111*T113</f>
        <v>1758.7266666666671</v>
      </c>
      <c r="U114" s="225">
        <f>U111*U113</f>
        <v>1758.7266666666671</v>
      </c>
      <c r="V114" s="150"/>
    </row>
    <row r="115" spans="1:22" s="141" customFormat="1" hidden="1" outlineLevel="1" x14ac:dyDescent="0.25">
      <c r="A115" s="286" t="s">
        <v>262</v>
      </c>
      <c r="B115" s="225">
        <f>SUM($B$114:B114)</f>
        <v>-2503.9642170147108</v>
      </c>
      <c r="C115" s="225">
        <f>SUM($B$107:C107)</f>
        <v>0</v>
      </c>
      <c r="D115" s="225">
        <f>SUM($B$107:D107)</f>
        <v>586.24222222222238</v>
      </c>
      <c r="E115" s="225">
        <f>SUM($B$107:E107)</f>
        <v>1758.7266666666671</v>
      </c>
      <c r="F115" s="225">
        <f>SUM($B$107:F107)</f>
        <v>3517.4533333333343</v>
      </c>
      <c r="G115" s="225">
        <f>SUM($B$107:G107)</f>
        <v>5276.1800000000012</v>
      </c>
      <c r="H115" s="225">
        <f>SUM($B$107:H107)</f>
        <v>7034.9066666666686</v>
      </c>
      <c r="I115" s="225">
        <f>SUM($B$107:I107)</f>
        <v>8793.633333333335</v>
      </c>
      <c r="J115" s="225">
        <f>SUM($B$107:J107)</f>
        <v>10552.360000000002</v>
      </c>
      <c r="K115" s="225">
        <f>SUM($B$107:K107)</f>
        <v>12311.08666666667</v>
      </c>
      <c r="L115" s="225">
        <f>SUM($B$107:L107)</f>
        <v>14069.813333333337</v>
      </c>
      <c r="M115" s="225">
        <f>SUM($B$107:M107)</f>
        <v>15828.540000000005</v>
      </c>
      <c r="N115" s="225">
        <f>SUM($B$107:N107)</f>
        <v>17587.26666666667</v>
      </c>
      <c r="O115" s="225">
        <f>SUM($B$107:O107)</f>
        <v>19345.993333333336</v>
      </c>
      <c r="P115" s="225">
        <f>SUM($B$107:P107)</f>
        <v>21104.720000000001</v>
      </c>
      <c r="Q115" s="225">
        <f>SUM($B$107:Q107)</f>
        <v>22863.446666666667</v>
      </c>
      <c r="R115" s="225">
        <f>SUM($B$107:R107)</f>
        <v>24622.173333333332</v>
      </c>
      <c r="S115" s="225">
        <f>SUM($B$107:S107)</f>
        <v>26380.899999999998</v>
      </c>
      <c r="T115" s="225">
        <f>SUM($B$107:T107)</f>
        <v>28139.626666666663</v>
      </c>
      <c r="U115" s="225">
        <f>SUM($B$107:U107)</f>
        <v>29898.353333333329</v>
      </c>
      <c r="V115" s="150"/>
    </row>
    <row r="116" spans="1:22" hidden="1" outlineLevel="1" x14ac:dyDescent="0.25">
      <c r="A116" s="286" t="s">
        <v>263</v>
      </c>
      <c r="B116" s="248">
        <f>IF((ISERR(IRR($B$111:B111))),0,IF(IRR($B$111:B111)&lt;0,0,IRR($B$111:B111)))</f>
        <v>0</v>
      </c>
      <c r="C116" s="248">
        <f>IF((ISERR(IRR($B$104:C104))),0,IF(IRR($B$104:C104)&lt;0,0,IRR($B$104:C104)))</f>
        <v>0</v>
      </c>
      <c r="D116" s="248">
        <f>IF((ISERR(IRR($B$104:D104))),0,IF(IRR($B$104:D104)&lt;0,0,IRR($B$104:D104)))</f>
        <v>0</v>
      </c>
      <c r="E116" s="248">
        <f>IF((ISERR(IRR($B$104:E104))),0,IF(IRR($B$104:E104)&lt;0,0,IRR($B$104:E104)))</f>
        <v>0</v>
      </c>
      <c r="F116" s="248">
        <f>IF((ISERR(IRR($B$104:F104))),0,IF(IRR($B$104:F104)&lt;0,0,IRR($B$104:F104)))</f>
        <v>0</v>
      </c>
      <c r="G116" s="248">
        <f>IF((ISERR(IRR($B$104:G104))),0,IF(IRR($B$104:G104)&lt;0,0,IRR($B$104:G104)))</f>
        <v>0</v>
      </c>
      <c r="H116" s="248">
        <f>IF((ISERR(IRR($B$104:H104))),0,IF(IRR($B$104:H104)&lt;0,0,IRR($B$104:H104)))</f>
        <v>0</v>
      </c>
      <c r="I116" s="248">
        <f>IF((ISERR(IRR($B$104:I104))),0,IF(IRR($B$104:I104)&lt;0,0,IRR($B$104:I104)))</f>
        <v>0</v>
      </c>
      <c r="J116" s="248">
        <f>IF((ISERR(IRR($B$104:J104))),0,IF(IRR($B$104:J104)&lt;0,0,IRR($B$104:J104)))</f>
        <v>0</v>
      </c>
      <c r="K116" s="248">
        <f>IF((ISERR(IRR($B$104:K104))),0,IF(IRR($B$104:K104)&lt;0,0,IRR($B$104:K104)))</f>
        <v>0</v>
      </c>
      <c r="L116" s="248">
        <f>IF((ISERR(IRR($B$104:L104))),0,IF(IRR($B$104:L104)&lt;0,0,IRR($B$104:L104)))</f>
        <v>0</v>
      </c>
      <c r="M116" s="248">
        <f>IF((ISERR(IRR($B$104:M104))),0,IF(IRR($B$104:M104)&lt;0,0,IRR($B$104:M104)))</f>
        <v>0</v>
      </c>
      <c r="N116" s="248">
        <f>IF((ISERR(IRR($B$104:N104))),0,IF(IRR($B$104:N104)&lt;0,0,IRR($B$104:N104)))</f>
        <v>0</v>
      </c>
      <c r="O116" s="248">
        <f>IF((ISERR(IRR($B$104:O104))),0,IF(IRR($B$104:O104)&lt;0,0,IRR($B$104:O104)))</f>
        <v>0</v>
      </c>
      <c r="P116" s="248">
        <f>IF((ISERR(IRR($B$104:P104))),0,IF(IRR($B$104:P104)&lt;0,0,IRR($B$104:P104)))</f>
        <v>0</v>
      </c>
      <c r="Q116" s="248">
        <f>IF((ISERR(IRR($B$104:Q104))),0,IF(IRR($B$104:Q104)&lt;0,0,IRR($B$104:Q104)))</f>
        <v>0</v>
      </c>
      <c r="R116" s="248">
        <f>IF((ISERR(IRR($B$104:R104))),0,IF(IRR($B$104:R104)&lt;0,0,IRR($B$104:R104)))</f>
        <v>0</v>
      </c>
      <c r="S116" s="248">
        <f>IF((ISERR(IRR($B$104:S104))),0,IF(IRR($B$104:S104)&lt;0,0,IRR($B$104:S104)))</f>
        <v>0</v>
      </c>
      <c r="T116" s="248">
        <f>IF((ISERR(IRR($B$104:T104))),0,IF(IRR($B$104:T104)&lt;0,0,IRR($B$104:T104)))</f>
        <v>0</v>
      </c>
      <c r="U116" s="248">
        <f>IF((ISERR(IRR($B$104:U104))),0,IF(IRR($B$104:U104)&lt;0,0,IRR($B$104:U104)))</f>
        <v>0</v>
      </c>
    </row>
    <row r="117" spans="1:22" hidden="1" outlineLevel="1" x14ac:dyDescent="0.25">
      <c r="A117" s="286" t="s">
        <v>264</v>
      </c>
      <c r="B117" s="249">
        <f>IF(AND(B112&gt;0,A112&lt;0),(B102-(B112/(B112-A112))),0)</f>
        <v>0</v>
      </c>
      <c r="C117" s="249">
        <f>IF(AND(C112&gt;0,B112&lt;0),(C102-(C112/(C112-B112))),0)</f>
        <v>1.7826086956521738</v>
      </c>
      <c r="D117" s="249">
        <f t="shared" ref="D117:P117" si="36">IF(AND(D112&gt;0,C112&lt;0),(D102-(D112/(D112-C112))),0)</f>
        <v>0</v>
      </c>
      <c r="E117" s="249">
        <f t="shared" si="36"/>
        <v>0</v>
      </c>
      <c r="F117" s="249">
        <f t="shared" si="36"/>
        <v>0</v>
      </c>
      <c r="G117" s="249">
        <f t="shared" si="36"/>
        <v>0</v>
      </c>
      <c r="H117" s="249">
        <f t="shared" si="36"/>
        <v>0</v>
      </c>
      <c r="I117" s="249">
        <f t="shared" si="36"/>
        <v>0</v>
      </c>
      <c r="J117" s="249">
        <f t="shared" si="36"/>
        <v>0</v>
      </c>
      <c r="K117" s="249">
        <f t="shared" si="36"/>
        <v>0</v>
      </c>
      <c r="L117" s="249">
        <f t="shared" si="36"/>
        <v>0</v>
      </c>
      <c r="M117" s="249">
        <f t="shared" si="36"/>
        <v>0</v>
      </c>
      <c r="N117" s="249">
        <f t="shared" si="36"/>
        <v>0</v>
      </c>
      <c r="O117" s="249">
        <f t="shared" si="36"/>
        <v>0</v>
      </c>
      <c r="P117" s="249">
        <f t="shared" si="36"/>
        <v>0</v>
      </c>
      <c r="Q117" s="249">
        <f>IF(AND(Q112&gt;0,P112&lt;0),(Q102-(Q112/(Q112-P112))),0)</f>
        <v>0</v>
      </c>
      <c r="R117" s="249">
        <f>IF(AND(R112&gt;0,Q112&lt;0),(R102-(R112/(R112-Q112))),0)</f>
        <v>0</v>
      </c>
      <c r="S117" s="249">
        <f>IF(AND(S112&gt;0,R112&lt;0),(S102-(S112/(S112-R112))),0)</f>
        <v>0</v>
      </c>
      <c r="T117" s="249">
        <f>IF(AND(T112&gt;0,S112&lt;0),(T102-(T112/(T112-S112))),0)</f>
        <v>0</v>
      </c>
      <c r="U117" s="249">
        <f>IF(AND(U112&gt;0,T112&lt;0),(U102-(U112/(U112-T112))),0)</f>
        <v>0</v>
      </c>
    </row>
    <row r="118" spans="1:22" hidden="1" outlineLevel="1" x14ac:dyDescent="0.25">
      <c r="A118" s="286" t="s">
        <v>265</v>
      </c>
      <c r="B118" s="249">
        <f>IF(AND(B115&gt;0,A115&lt;0),(B102-(B115/(B115-A115))),0)</f>
        <v>0</v>
      </c>
      <c r="C118" s="249">
        <f>IF(AND(C115&gt;0,B115&lt;0),(C102-(C115/(C115-B115))),0)</f>
        <v>0</v>
      </c>
      <c r="D118" s="249">
        <f t="shared" ref="D118:P118" si="37">IF(AND(D115&gt;0,C115&lt;0),(D102-(D115/(D115-C115))),0)</f>
        <v>0</v>
      </c>
      <c r="E118" s="249">
        <f t="shared" si="37"/>
        <v>0</v>
      </c>
      <c r="F118" s="249">
        <f t="shared" si="37"/>
        <v>0</v>
      </c>
      <c r="G118" s="249">
        <f t="shared" si="37"/>
        <v>0</v>
      </c>
      <c r="H118" s="249">
        <f t="shared" si="37"/>
        <v>0</v>
      </c>
      <c r="I118" s="249">
        <f t="shared" si="37"/>
        <v>0</v>
      </c>
      <c r="J118" s="249">
        <f t="shared" si="37"/>
        <v>0</v>
      </c>
      <c r="K118" s="249">
        <f t="shared" si="37"/>
        <v>0</v>
      </c>
      <c r="L118" s="249">
        <f t="shared" si="37"/>
        <v>0</v>
      </c>
      <c r="M118" s="249">
        <f t="shared" si="37"/>
        <v>0</v>
      </c>
      <c r="N118" s="249">
        <f t="shared" si="37"/>
        <v>0</v>
      </c>
      <c r="O118" s="249">
        <f t="shared" si="37"/>
        <v>0</v>
      </c>
      <c r="P118" s="249">
        <f t="shared" si="37"/>
        <v>0</v>
      </c>
      <c r="Q118" s="249">
        <f>IF(AND(Q115&gt;0,P115&lt;0),(Q102-(Q115/(Q115-P115))),0)</f>
        <v>0</v>
      </c>
      <c r="R118" s="249">
        <f>IF(AND(R115&gt;0,Q115&lt;0),(R102-(R115/(R115-Q115))),0)</f>
        <v>0</v>
      </c>
      <c r="S118" s="249">
        <f>IF(AND(S115&gt;0,R115&lt;0),(S102-(S115/(S115-R115))),0)</f>
        <v>0</v>
      </c>
      <c r="T118" s="249">
        <f>IF(AND(T115&gt;0,S115&lt;0),(T102-(T115/(T115-S115))),0)</f>
        <v>0</v>
      </c>
      <c r="U118" s="249">
        <f>IF(AND(U115&gt;0,T115&lt;0),(U102-(U115/(U115-T115))),0)</f>
        <v>0</v>
      </c>
      <c r="V118" s="141"/>
    </row>
    <row r="119" spans="1:22" hidden="1" outlineLevel="1" x14ac:dyDescent="0.25">
      <c r="Q119" s="141"/>
    </row>
    <row r="120" spans="1:22" hidden="1" outlineLevel="1" x14ac:dyDescent="0.25"/>
    <row r="121" spans="1:22" hidden="1" outlineLevel="1" x14ac:dyDescent="0.25">
      <c r="A121" s="250"/>
      <c r="B121" s="251">
        <v>2019</v>
      </c>
      <c r="C121" s="251">
        <f>B121+1</f>
        <v>2020</v>
      </c>
      <c r="D121" s="251">
        <f t="shared" ref="D121:P121" si="38">C121+1</f>
        <v>2021</v>
      </c>
      <c r="E121" s="251">
        <f t="shared" si="38"/>
        <v>2022</v>
      </c>
      <c r="F121" s="251">
        <f t="shared" si="38"/>
        <v>2023</v>
      </c>
      <c r="G121" s="251">
        <f t="shared" si="38"/>
        <v>2024</v>
      </c>
      <c r="H121" s="251">
        <f t="shared" si="38"/>
        <v>2025</v>
      </c>
      <c r="I121" s="251">
        <f t="shared" si="38"/>
        <v>2026</v>
      </c>
      <c r="J121" s="251">
        <f t="shared" si="38"/>
        <v>2027</v>
      </c>
      <c r="K121" s="251">
        <f t="shared" si="38"/>
        <v>2028</v>
      </c>
      <c r="L121" s="251">
        <f t="shared" si="38"/>
        <v>2029</v>
      </c>
      <c r="M121" s="251">
        <f t="shared" si="38"/>
        <v>2030</v>
      </c>
      <c r="N121" s="251">
        <f t="shared" si="38"/>
        <v>2031</v>
      </c>
      <c r="O121" s="251">
        <f t="shared" si="38"/>
        <v>2032</v>
      </c>
      <c r="P121" s="252">
        <f t="shared" si="38"/>
        <v>2033</v>
      </c>
    </row>
    <row r="122" spans="1:22" ht="60.75" hidden="1" customHeight="1" outlineLevel="1" x14ac:dyDescent="0.25">
      <c r="A122" s="253" t="s">
        <v>266</v>
      </c>
      <c r="B122" s="254"/>
      <c r="C122" s="254"/>
      <c r="D122" s="254"/>
      <c r="E122" s="254"/>
      <c r="F122" s="254"/>
      <c r="G122" s="254"/>
      <c r="H122" s="254"/>
      <c r="I122" s="254"/>
      <c r="J122" s="254"/>
      <c r="K122" s="254"/>
      <c r="L122" s="254"/>
      <c r="M122" s="254"/>
      <c r="N122" s="254"/>
      <c r="O122" s="254"/>
      <c r="P122" s="255"/>
    </row>
    <row r="123" spans="1:22" hidden="1" x14ac:dyDescent="0.25">
      <c r="A123" s="198" t="s">
        <v>267</v>
      </c>
      <c r="B123" s="254">
        <f>B125*$B$55*12/1000</f>
        <v>0</v>
      </c>
      <c r="C123" s="254">
        <f>C125*$B$55*12/1000</f>
        <v>0</v>
      </c>
      <c r="D123" s="254">
        <f>D125*$B$55*12/1000</f>
        <v>0</v>
      </c>
      <c r="E123" s="254"/>
      <c r="F123" s="254"/>
      <c r="G123" s="254"/>
      <c r="H123" s="254"/>
      <c r="I123" s="254"/>
      <c r="J123" s="254"/>
      <c r="K123" s="254"/>
      <c r="L123" s="254"/>
      <c r="M123" s="254"/>
      <c r="N123" s="254"/>
      <c r="O123" s="254"/>
      <c r="P123" s="255"/>
    </row>
    <row r="124" spans="1:22" hidden="1" x14ac:dyDescent="0.25">
      <c r="A124" s="198" t="s">
        <v>268</v>
      </c>
      <c r="B124" s="256"/>
      <c r="C124" s="256"/>
      <c r="D124" s="256"/>
      <c r="E124" s="256"/>
      <c r="F124" s="256">
        <f t="shared" ref="F124:P124" si="39">E124</f>
        <v>0</v>
      </c>
      <c r="G124" s="256">
        <f t="shared" si="39"/>
        <v>0</v>
      </c>
      <c r="H124" s="256">
        <f t="shared" si="39"/>
        <v>0</v>
      </c>
      <c r="I124" s="256">
        <f t="shared" si="39"/>
        <v>0</v>
      </c>
      <c r="J124" s="256">
        <f t="shared" si="39"/>
        <v>0</v>
      </c>
      <c r="K124" s="256">
        <f t="shared" si="39"/>
        <v>0</v>
      </c>
      <c r="L124" s="256">
        <f t="shared" si="39"/>
        <v>0</v>
      </c>
      <c r="M124" s="256">
        <f t="shared" si="39"/>
        <v>0</v>
      </c>
      <c r="N124" s="256">
        <f t="shared" si="39"/>
        <v>0</v>
      </c>
      <c r="O124" s="256">
        <f t="shared" si="39"/>
        <v>0</v>
      </c>
      <c r="P124" s="257">
        <f t="shared" si="39"/>
        <v>0</v>
      </c>
    </row>
    <row r="125" spans="1:22" hidden="1" outlineLevel="1" x14ac:dyDescent="0.25">
      <c r="A125" s="198" t="s">
        <v>269</v>
      </c>
      <c r="B125" s="256"/>
      <c r="C125" s="256"/>
      <c r="D125" s="256"/>
      <c r="E125" s="256"/>
      <c r="F125" s="256">
        <f t="shared" ref="F125:P125" si="40">F124/3.1</f>
        <v>0</v>
      </c>
      <c r="G125" s="256">
        <f t="shared" si="40"/>
        <v>0</v>
      </c>
      <c r="H125" s="256">
        <f t="shared" si="40"/>
        <v>0</v>
      </c>
      <c r="I125" s="256">
        <f t="shared" si="40"/>
        <v>0</v>
      </c>
      <c r="J125" s="256">
        <f t="shared" si="40"/>
        <v>0</v>
      </c>
      <c r="K125" s="256">
        <f t="shared" si="40"/>
        <v>0</v>
      </c>
      <c r="L125" s="256">
        <f t="shared" si="40"/>
        <v>0</v>
      </c>
      <c r="M125" s="256">
        <f t="shared" si="40"/>
        <v>0</v>
      </c>
      <c r="N125" s="256">
        <f t="shared" si="40"/>
        <v>0</v>
      </c>
      <c r="O125" s="256">
        <f t="shared" si="40"/>
        <v>0</v>
      </c>
      <c r="P125" s="257">
        <f t="shared" si="40"/>
        <v>0</v>
      </c>
    </row>
    <row r="126" spans="1:22" ht="16.5" hidden="1" outlineLevel="1" thickBot="1" x14ac:dyDescent="0.3">
      <c r="A126" s="201" t="s">
        <v>270</v>
      </c>
      <c r="B126" s="258" t="e">
        <f t="shared" ref="B126:P126" si="41">(B76+B87)/B125/12</f>
        <v>#DIV/0!</v>
      </c>
      <c r="C126" s="258" t="e">
        <f t="shared" si="41"/>
        <v>#DIV/0!</v>
      </c>
      <c r="D126" s="258" t="e">
        <f t="shared" si="41"/>
        <v>#DIV/0!</v>
      </c>
      <c r="E126" s="258" t="e">
        <f t="shared" si="41"/>
        <v>#DIV/0!</v>
      </c>
      <c r="F126" s="258" t="e">
        <f t="shared" si="41"/>
        <v>#DIV/0!</v>
      </c>
      <c r="G126" s="258" t="e">
        <f t="shared" si="41"/>
        <v>#DIV/0!</v>
      </c>
      <c r="H126" s="258" t="e">
        <f t="shared" si="41"/>
        <v>#DIV/0!</v>
      </c>
      <c r="I126" s="258" t="e">
        <f t="shared" si="41"/>
        <v>#DIV/0!</v>
      </c>
      <c r="J126" s="258" t="e">
        <f t="shared" si="41"/>
        <v>#DIV/0!</v>
      </c>
      <c r="K126" s="258" t="e">
        <f t="shared" si="41"/>
        <v>#DIV/0!</v>
      </c>
      <c r="L126" s="258" t="e">
        <f t="shared" si="41"/>
        <v>#DIV/0!</v>
      </c>
      <c r="M126" s="258" t="e">
        <f t="shared" si="41"/>
        <v>#DIV/0!</v>
      </c>
      <c r="N126" s="258" t="e">
        <f t="shared" si="41"/>
        <v>#DIV/0!</v>
      </c>
      <c r="O126" s="258" t="e">
        <f t="shared" si="41"/>
        <v>#DIV/0!</v>
      </c>
      <c r="P126" s="259" t="e">
        <f t="shared" si="41"/>
        <v>#DIV/0!</v>
      </c>
    </row>
    <row r="127" spans="1:22" hidden="1" collapsed="1" x14ac:dyDescent="0.25"/>
    <row r="128" spans="1:22" ht="90" hidden="1" x14ac:dyDescent="0.25">
      <c r="A128" s="260" t="s">
        <v>271</v>
      </c>
      <c r="B128" s="260"/>
      <c r="C128" s="260"/>
      <c r="D128" s="260"/>
      <c r="E128" s="260"/>
      <c r="F128" s="260"/>
      <c r="G128" s="260"/>
      <c r="H128" s="260"/>
      <c r="I128" s="260"/>
      <c r="J128" s="260"/>
      <c r="K128" s="260"/>
      <c r="L128" s="260"/>
      <c r="M128" s="260"/>
      <c r="N128" s="260"/>
      <c r="O128" s="260"/>
    </row>
    <row r="129" spans="1:16" hidden="1" x14ac:dyDescent="0.25"/>
    <row r="130" spans="1:16" hidden="1" x14ac:dyDescent="0.25"/>
    <row r="131" spans="1:16" hidden="1" x14ac:dyDescent="0.25">
      <c r="A131" s="142" t="s">
        <v>272</v>
      </c>
      <c r="I131" s="142" t="s">
        <v>273</v>
      </c>
    </row>
    <row r="132" spans="1:16" hidden="1" x14ac:dyDescent="0.25">
      <c r="A132" s="142" t="s">
        <v>274</v>
      </c>
    </row>
    <row r="133" spans="1:16" hidden="1" x14ac:dyDescent="0.25"/>
    <row r="134" spans="1:16" hidden="1" x14ac:dyDescent="0.25">
      <c r="A134" s="142" t="s">
        <v>275</v>
      </c>
      <c r="I134" s="142" t="s">
        <v>276</v>
      </c>
    </row>
    <row r="135" spans="1:16" hidden="1" x14ac:dyDescent="0.25"/>
    <row r="136" spans="1:16" hidden="1" x14ac:dyDescent="0.25"/>
    <row r="137" spans="1:16" hidden="1" x14ac:dyDescent="0.25"/>
    <row r="138" spans="1:16" hidden="1" x14ac:dyDescent="0.25">
      <c r="A138" s="153" t="s">
        <v>277</v>
      </c>
    </row>
    <row r="139" spans="1:16" hidden="1" x14ac:dyDescent="0.25">
      <c r="A139" s="261">
        <f>IF(MIN(B132:P132)=100,"не окупается",MIN(B132:P132))</f>
        <v>0</v>
      </c>
      <c r="B139" s="261">
        <f t="shared" ref="B139:P139" si="42">IF(B116&lt;=0,1,B116)</f>
        <v>1</v>
      </c>
      <c r="C139" s="261">
        <f t="shared" si="42"/>
        <v>1</v>
      </c>
      <c r="D139" s="261">
        <f t="shared" si="42"/>
        <v>1</v>
      </c>
      <c r="E139" s="261">
        <f t="shared" si="42"/>
        <v>1</v>
      </c>
      <c r="F139" s="261">
        <f t="shared" si="42"/>
        <v>1</v>
      </c>
      <c r="G139" s="261">
        <f t="shared" si="42"/>
        <v>1</v>
      </c>
      <c r="H139" s="261">
        <f t="shared" si="42"/>
        <v>1</v>
      </c>
      <c r="I139" s="261">
        <f t="shared" si="42"/>
        <v>1</v>
      </c>
      <c r="J139" s="261">
        <f t="shared" si="42"/>
        <v>1</v>
      </c>
      <c r="K139" s="261">
        <f t="shared" si="42"/>
        <v>1</v>
      </c>
      <c r="L139" s="261">
        <f t="shared" si="42"/>
        <v>1</v>
      </c>
      <c r="M139" s="261">
        <f t="shared" si="42"/>
        <v>1</v>
      </c>
      <c r="N139" s="261">
        <f t="shared" si="42"/>
        <v>1</v>
      </c>
      <c r="O139" s="261">
        <f t="shared" si="42"/>
        <v>1</v>
      </c>
      <c r="P139" s="261">
        <f t="shared" si="42"/>
        <v>1</v>
      </c>
    </row>
    <row r="140" spans="1:16" hidden="1" x14ac:dyDescent="0.25">
      <c r="A140" s="280" t="s">
        <v>278</v>
      </c>
      <c r="B140" s="241"/>
      <c r="C140" s="241"/>
      <c r="D140" s="121" t="s">
        <v>252</v>
      </c>
      <c r="E140" s="121" t="s">
        <v>253</v>
      </c>
    </row>
    <row r="141" spans="1:16" hidden="1" x14ac:dyDescent="0.25">
      <c r="A141" s="280" t="s">
        <v>279</v>
      </c>
      <c r="B141" s="241" t="s">
        <v>280</v>
      </c>
      <c r="C141" s="121" t="s">
        <v>254</v>
      </c>
      <c r="D141" s="262">
        <f>$K115</f>
        <v>12311.08666666667</v>
      </c>
      <c r="E141" s="262">
        <f>$P115</f>
        <v>21104.720000000001</v>
      </c>
    </row>
    <row r="142" spans="1:16" hidden="1" x14ac:dyDescent="0.25">
      <c r="B142" s="241" t="s">
        <v>263</v>
      </c>
      <c r="C142" s="121" t="s">
        <v>281</v>
      </c>
      <c r="D142" s="263">
        <f>$K116</f>
        <v>0</v>
      </c>
      <c r="E142" s="263">
        <f>$P116</f>
        <v>0</v>
      </c>
    </row>
    <row r="143" spans="1:16" hidden="1" x14ac:dyDescent="0.25">
      <c r="B143" s="241" t="s">
        <v>264</v>
      </c>
      <c r="C143" s="121" t="s">
        <v>282</v>
      </c>
      <c r="D143" s="262">
        <f>$K117</f>
        <v>0</v>
      </c>
      <c r="E143" s="262">
        <f>$P117</f>
        <v>0</v>
      </c>
    </row>
    <row r="144" spans="1:16" hidden="1" x14ac:dyDescent="0.25">
      <c r="B144" s="241" t="s">
        <v>265</v>
      </c>
      <c r="C144" s="121" t="s">
        <v>282</v>
      </c>
      <c r="D144" s="262">
        <f>$K118</f>
        <v>0</v>
      </c>
      <c r="E144" s="262">
        <f>$P118</f>
        <v>0</v>
      </c>
    </row>
    <row r="145" spans="1:21" hidden="1" x14ac:dyDescent="0.25"/>
    <row r="146" spans="1:21" hidden="1" x14ac:dyDescent="0.25">
      <c r="A146" s="264" t="s">
        <v>283</v>
      </c>
      <c r="B146" s="156"/>
    </row>
    <row r="147" spans="1:21" hidden="1" x14ac:dyDescent="0.25">
      <c r="A147" s="264" t="s">
        <v>284</v>
      </c>
      <c r="B147" s="156"/>
    </row>
    <row r="148" spans="1:21" hidden="1" x14ac:dyDescent="0.25">
      <c r="A148" s="264" t="s">
        <v>285</v>
      </c>
      <c r="B148" s="156"/>
    </row>
    <row r="149" spans="1:21" hidden="1" x14ac:dyDescent="0.25">
      <c r="A149" s="264" t="s">
        <v>286</v>
      </c>
      <c r="B149" s="156"/>
    </row>
    <row r="150" spans="1:21" ht="16.5" thickBot="1" x14ac:dyDescent="0.3"/>
    <row r="151" spans="1:21" ht="16.5" thickBot="1" x14ac:dyDescent="0.3">
      <c r="A151" s="265" t="s">
        <v>287</v>
      </c>
      <c r="B151" s="266"/>
      <c r="C151" s="267">
        <v>2</v>
      </c>
      <c r="D151" s="267">
        <f>C151+1</f>
        <v>3</v>
      </c>
      <c r="E151" s="267">
        <f t="shared" ref="E151:U151" si="43">D151+1</f>
        <v>4</v>
      </c>
      <c r="F151" s="267">
        <f t="shared" si="43"/>
        <v>5</v>
      </c>
      <c r="G151" s="267">
        <f t="shared" si="43"/>
        <v>6</v>
      </c>
      <c r="H151" s="267">
        <f t="shared" si="43"/>
        <v>7</v>
      </c>
      <c r="I151" s="267">
        <f t="shared" si="43"/>
        <v>8</v>
      </c>
      <c r="J151" s="267">
        <f t="shared" si="43"/>
        <v>9</v>
      </c>
      <c r="K151" s="267">
        <f t="shared" si="43"/>
        <v>10</v>
      </c>
      <c r="L151" s="267">
        <f t="shared" si="43"/>
        <v>11</v>
      </c>
      <c r="M151" s="267">
        <f t="shared" si="43"/>
        <v>12</v>
      </c>
      <c r="N151" s="267">
        <f t="shared" si="43"/>
        <v>13</v>
      </c>
      <c r="O151" s="267">
        <f t="shared" si="43"/>
        <v>14</v>
      </c>
      <c r="P151" s="267">
        <f t="shared" si="43"/>
        <v>15</v>
      </c>
      <c r="Q151" s="267">
        <f t="shared" si="43"/>
        <v>16</v>
      </c>
      <c r="R151" s="267">
        <f t="shared" si="43"/>
        <v>17</v>
      </c>
      <c r="S151" s="267">
        <f t="shared" si="43"/>
        <v>18</v>
      </c>
      <c r="T151" s="267">
        <f t="shared" si="43"/>
        <v>19</v>
      </c>
      <c r="U151" s="268">
        <f t="shared" si="43"/>
        <v>20</v>
      </c>
    </row>
    <row r="152" spans="1:21" x14ac:dyDescent="0.25">
      <c r="A152" s="269" t="s">
        <v>103</v>
      </c>
      <c r="B152" s="270" t="s">
        <v>254</v>
      </c>
      <c r="C152" s="271">
        <f>C$104</f>
        <v>732.80277777777792</v>
      </c>
      <c r="D152" s="271">
        <f t="shared" ref="D152:U152" si="44">D$104</f>
        <v>732.80277777777792</v>
      </c>
      <c r="E152" s="271">
        <f t="shared" si="44"/>
        <v>732.80277777777792</v>
      </c>
      <c r="F152" s="271">
        <f t="shared" si="44"/>
        <v>0</v>
      </c>
      <c r="G152" s="271">
        <f t="shared" si="44"/>
        <v>0</v>
      </c>
      <c r="H152" s="271">
        <f t="shared" si="44"/>
        <v>0</v>
      </c>
      <c r="I152" s="271">
        <f t="shared" si="44"/>
        <v>0</v>
      </c>
      <c r="J152" s="271">
        <f t="shared" si="44"/>
        <v>0</v>
      </c>
      <c r="K152" s="271">
        <f t="shared" si="44"/>
        <v>0</v>
      </c>
      <c r="L152" s="271">
        <f t="shared" si="44"/>
        <v>0</v>
      </c>
      <c r="M152" s="271">
        <f t="shared" si="44"/>
        <v>0</v>
      </c>
      <c r="N152" s="271">
        <f t="shared" si="44"/>
        <v>0</v>
      </c>
      <c r="O152" s="271">
        <f t="shared" si="44"/>
        <v>0</v>
      </c>
      <c r="P152" s="271">
        <f t="shared" si="44"/>
        <v>0</v>
      </c>
      <c r="Q152" s="271">
        <f t="shared" si="44"/>
        <v>0</v>
      </c>
      <c r="R152" s="271">
        <f t="shared" si="44"/>
        <v>0</v>
      </c>
      <c r="S152" s="271">
        <f t="shared" si="44"/>
        <v>0</v>
      </c>
      <c r="T152" s="271">
        <f t="shared" si="44"/>
        <v>0</v>
      </c>
      <c r="U152" s="271">
        <f t="shared" si="44"/>
        <v>0</v>
      </c>
    </row>
    <row r="153" spans="1:21" x14ac:dyDescent="0.25">
      <c r="A153" s="198" t="s">
        <v>106</v>
      </c>
      <c r="B153" s="121" t="s">
        <v>254</v>
      </c>
      <c r="C153" s="272"/>
      <c r="D153" s="272"/>
      <c r="E153" s="272"/>
      <c r="F153" s="272"/>
      <c r="G153" s="272"/>
      <c r="H153" s="272"/>
      <c r="I153" s="272"/>
      <c r="J153" s="272"/>
      <c r="K153" s="272"/>
      <c r="L153" s="272"/>
      <c r="M153" s="272"/>
      <c r="N153" s="272"/>
      <c r="O153" s="272"/>
      <c r="P153" s="272"/>
      <c r="Q153" s="272"/>
      <c r="R153" s="272"/>
      <c r="S153" s="272"/>
      <c r="T153" s="272"/>
      <c r="U153" s="273"/>
    </row>
    <row r="154" spans="1:21" x14ac:dyDescent="0.25">
      <c r="A154" s="198" t="s">
        <v>288</v>
      </c>
      <c r="B154" s="121" t="s">
        <v>254</v>
      </c>
      <c r="C154" s="121"/>
      <c r="D154" s="121"/>
      <c r="E154" s="121"/>
      <c r="F154" s="121"/>
      <c r="G154" s="121"/>
      <c r="H154" s="121"/>
      <c r="I154" s="121"/>
      <c r="J154" s="121"/>
      <c r="K154" s="121"/>
      <c r="L154" s="121"/>
      <c r="M154" s="121"/>
      <c r="N154" s="121"/>
      <c r="O154" s="121"/>
      <c r="P154" s="121"/>
      <c r="Q154" s="121"/>
      <c r="R154" s="121"/>
      <c r="S154" s="121"/>
      <c r="T154" s="121"/>
      <c r="U154" s="274"/>
    </row>
    <row r="155" spans="1:21" x14ac:dyDescent="0.25">
      <c r="A155" s="198" t="s">
        <v>289</v>
      </c>
      <c r="B155" s="121" t="s">
        <v>254</v>
      </c>
      <c r="C155" s="121"/>
      <c r="D155" s="121"/>
      <c r="E155" s="121"/>
      <c r="F155" s="121"/>
      <c r="G155" s="121"/>
      <c r="H155" s="121"/>
      <c r="I155" s="121"/>
      <c r="J155" s="121"/>
      <c r="K155" s="121"/>
      <c r="L155" s="121"/>
      <c r="M155" s="121"/>
      <c r="N155" s="121"/>
      <c r="O155" s="121"/>
      <c r="P155" s="121"/>
      <c r="Q155" s="121"/>
      <c r="R155" s="121"/>
      <c r="S155" s="121"/>
      <c r="T155" s="121"/>
      <c r="U155" s="274"/>
    </row>
    <row r="156" spans="1:21" x14ac:dyDescent="0.25">
      <c r="A156" s="198" t="s">
        <v>290</v>
      </c>
      <c r="B156" s="121" t="s">
        <v>254</v>
      </c>
      <c r="C156" s="121"/>
      <c r="D156" s="121"/>
      <c r="E156" s="121"/>
      <c r="F156" s="121"/>
      <c r="G156" s="121"/>
      <c r="H156" s="121"/>
      <c r="I156" s="121"/>
      <c r="J156" s="121"/>
      <c r="K156" s="121"/>
      <c r="L156" s="121"/>
      <c r="M156" s="121"/>
      <c r="N156" s="121"/>
      <c r="O156" s="121"/>
      <c r="P156" s="121"/>
      <c r="Q156" s="121"/>
      <c r="R156" s="121"/>
      <c r="S156" s="121"/>
      <c r="T156" s="121"/>
      <c r="U156" s="274"/>
    </row>
    <row r="157" spans="1:21" x14ac:dyDescent="0.25">
      <c r="A157" s="198" t="s">
        <v>291</v>
      </c>
      <c r="B157" s="121" t="s">
        <v>254</v>
      </c>
      <c r="C157" s="121"/>
      <c r="D157" s="121"/>
      <c r="E157" s="121"/>
      <c r="F157" s="121"/>
      <c r="G157" s="121"/>
      <c r="H157" s="121"/>
      <c r="I157" s="121"/>
      <c r="J157" s="121"/>
      <c r="K157" s="121"/>
      <c r="L157" s="121"/>
      <c r="M157" s="121"/>
      <c r="N157" s="121"/>
      <c r="O157" s="121"/>
      <c r="P157" s="121"/>
      <c r="Q157" s="121"/>
      <c r="R157" s="121"/>
      <c r="S157" s="121"/>
      <c r="T157" s="121"/>
      <c r="U157" s="274"/>
    </row>
    <row r="158" spans="1:21" x14ac:dyDescent="0.25">
      <c r="A158" s="198" t="s">
        <v>292</v>
      </c>
      <c r="B158" s="121" t="s">
        <v>254</v>
      </c>
      <c r="C158" s="121"/>
      <c r="D158" s="121"/>
      <c r="E158" s="121"/>
      <c r="F158" s="121"/>
      <c r="G158" s="121"/>
      <c r="H158" s="121"/>
      <c r="I158" s="121"/>
      <c r="J158" s="121"/>
      <c r="K158" s="121"/>
      <c r="L158" s="121"/>
      <c r="M158" s="121"/>
      <c r="N158" s="121"/>
      <c r="O158" s="121"/>
      <c r="P158" s="121"/>
      <c r="Q158" s="121"/>
      <c r="R158" s="121"/>
      <c r="S158" s="121"/>
      <c r="T158" s="121"/>
      <c r="U158" s="274"/>
    </row>
    <row r="159" spans="1:21" x14ac:dyDescent="0.25">
      <c r="A159" s="198" t="s">
        <v>293</v>
      </c>
      <c r="B159" s="121" t="s">
        <v>254</v>
      </c>
      <c r="C159" s="272"/>
      <c r="D159" s="272"/>
      <c r="E159" s="272"/>
      <c r="F159" s="272"/>
      <c r="G159" s="272"/>
      <c r="H159" s="272"/>
      <c r="I159" s="272"/>
      <c r="J159" s="272"/>
      <c r="K159" s="272"/>
      <c r="L159" s="272"/>
      <c r="M159" s="272"/>
      <c r="N159" s="272"/>
      <c r="O159" s="272"/>
      <c r="P159" s="272"/>
      <c r="Q159" s="272"/>
      <c r="R159" s="272"/>
      <c r="S159" s="272"/>
      <c r="T159" s="272"/>
      <c r="U159" s="273"/>
    </row>
    <row r="160" spans="1:21" x14ac:dyDescent="0.25">
      <c r="A160" s="198" t="s">
        <v>294</v>
      </c>
      <c r="B160" s="121" t="s">
        <v>254</v>
      </c>
      <c r="C160" s="272"/>
      <c r="D160" s="272"/>
      <c r="E160" s="272"/>
      <c r="F160" s="272"/>
      <c r="G160" s="272"/>
      <c r="H160" s="272"/>
      <c r="I160" s="272"/>
      <c r="J160" s="272"/>
      <c r="K160" s="272"/>
      <c r="L160" s="272"/>
      <c r="M160" s="272"/>
      <c r="N160" s="272"/>
      <c r="O160" s="272"/>
      <c r="P160" s="272"/>
      <c r="Q160" s="272"/>
      <c r="R160" s="272"/>
      <c r="S160" s="272"/>
      <c r="T160" s="272"/>
      <c r="U160" s="273"/>
    </row>
    <row r="161" spans="1:21" ht="16.5" thickBot="1" x14ac:dyDescent="0.3">
      <c r="A161" s="201" t="s">
        <v>245</v>
      </c>
      <c r="B161" s="275" t="s">
        <v>254</v>
      </c>
      <c r="C161" s="272"/>
      <c r="D161" s="272"/>
      <c r="E161" s="272"/>
      <c r="F161" s="272"/>
      <c r="G161" s="272"/>
      <c r="H161" s="272"/>
      <c r="I161" s="272"/>
      <c r="J161" s="272"/>
      <c r="K161" s="272"/>
      <c r="L161" s="272"/>
      <c r="M161" s="272"/>
      <c r="N161" s="272"/>
      <c r="O161" s="272"/>
      <c r="P161" s="272"/>
      <c r="Q161" s="272"/>
      <c r="R161" s="272"/>
      <c r="S161" s="272"/>
      <c r="T161" s="272"/>
      <c r="U161" s="273"/>
    </row>
    <row r="162" spans="1:21" ht="16.5" thickBot="1" x14ac:dyDescent="0.3">
      <c r="A162" s="276" t="s">
        <v>295</v>
      </c>
      <c r="B162" s="277" t="s">
        <v>254</v>
      </c>
      <c r="C162" s="278">
        <f>SUM(C152:C161)</f>
        <v>732.80277777777792</v>
      </c>
      <c r="D162" s="278">
        <f t="shared" ref="D162:U162" si="45">SUM(D152:D161)</f>
        <v>732.80277777777792</v>
      </c>
      <c r="E162" s="278">
        <f t="shared" si="45"/>
        <v>732.80277777777792</v>
      </c>
      <c r="F162" s="278">
        <f t="shared" si="45"/>
        <v>0</v>
      </c>
      <c r="G162" s="278">
        <f t="shared" si="45"/>
        <v>0</v>
      </c>
      <c r="H162" s="278">
        <f t="shared" si="45"/>
        <v>0</v>
      </c>
      <c r="I162" s="278">
        <f t="shared" si="45"/>
        <v>0</v>
      </c>
      <c r="J162" s="278">
        <f t="shared" si="45"/>
        <v>0</v>
      </c>
      <c r="K162" s="278">
        <f t="shared" si="45"/>
        <v>0</v>
      </c>
      <c r="L162" s="278">
        <f t="shared" si="45"/>
        <v>0</v>
      </c>
      <c r="M162" s="278">
        <f t="shared" si="45"/>
        <v>0</v>
      </c>
      <c r="N162" s="278">
        <f t="shared" si="45"/>
        <v>0</v>
      </c>
      <c r="O162" s="278">
        <f t="shared" si="45"/>
        <v>0</v>
      </c>
      <c r="P162" s="278">
        <f t="shared" si="45"/>
        <v>0</v>
      </c>
      <c r="Q162" s="278">
        <f t="shared" si="45"/>
        <v>0</v>
      </c>
      <c r="R162" s="278">
        <f t="shared" si="45"/>
        <v>0</v>
      </c>
      <c r="S162" s="278">
        <f t="shared" si="45"/>
        <v>0</v>
      </c>
      <c r="T162" s="278">
        <f t="shared" si="45"/>
        <v>0</v>
      </c>
      <c r="U162" s="279">
        <f t="shared" si="45"/>
        <v>0</v>
      </c>
    </row>
  </sheetData>
  <mergeCells count="11">
    <mergeCell ref="H24:I24"/>
    <mergeCell ref="H27:I27"/>
    <mergeCell ref="H28:I28"/>
    <mergeCell ref="H29:I29"/>
    <mergeCell ref="H30:I30"/>
    <mergeCell ref="H23:I23"/>
    <mergeCell ref="A2:U2"/>
    <mergeCell ref="A13:O13"/>
    <mergeCell ref="A14:O14"/>
    <mergeCell ref="H21:I21"/>
    <mergeCell ref="H22:I22"/>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62"/>
  <sheetViews>
    <sheetView view="pageBreakPreview" zoomScale="80" zoomScaleNormal="82" zoomScaleSheetLayoutView="80" workbookViewId="0">
      <selection activeCell="K16" sqref="K16"/>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217</v>
      </c>
      <c r="O1" s="143"/>
    </row>
    <row r="2" spans="1:21" x14ac:dyDescent="0.25">
      <c r="A2" s="340" t="s">
        <v>218</v>
      </c>
      <c r="B2" s="340"/>
      <c r="C2" s="340"/>
      <c r="D2" s="340"/>
      <c r="E2" s="340"/>
      <c r="F2" s="340"/>
      <c r="G2" s="340"/>
      <c r="H2" s="340"/>
      <c r="I2" s="340"/>
      <c r="J2" s="340"/>
      <c r="K2" s="340"/>
      <c r="L2" s="340"/>
      <c r="M2" s="340"/>
      <c r="N2" s="340"/>
      <c r="O2" s="340"/>
      <c r="P2" s="340"/>
      <c r="Q2" s="340"/>
      <c r="R2" s="340"/>
      <c r="S2" s="340"/>
      <c r="T2" s="340"/>
      <c r="U2" s="340"/>
    </row>
    <row r="3" spans="1:21" x14ac:dyDescent="0.25">
      <c r="A3" s="144" t="s">
        <v>307</v>
      </c>
      <c r="O3" s="143"/>
    </row>
    <row r="4" spans="1:21" ht="19.5" customHeight="1" x14ac:dyDescent="0.25">
      <c r="A4" s="141" t="str">
        <f>'1. паспорт описание'!A9:D9</f>
        <v>О_0000000829</v>
      </c>
      <c r="C4" s="145"/>
      <c r="O4" s="143"/>
    </row>
    <row r="5" spans="1:21" ht="19.5" hidden="1" customHeight="1" x14ac:dyDescent="0.3">
      <c r="O5" s="146"/>
    </row>
    <row r="6" spans="1:21" ht="19.5" hidden="1" customHeight="1" x14ac:dyDescent="0.3">
      <c r="O6" s="147" t="s">
        <v>219</v>
      </c>
    </row>
    <row r="7" spans="1:21" ht="19.5" hidden="1" customHeight="1" x14ac:dyDescent="0.3">
      <c r="O7" s="148" t="s">
        <v>220</v>
      </c>
    </row>
    <row r="8" spans="1:21" ht="18.75" hidden="1" x14ac:dyDescent="0.3">
      <c r="O8" s="148" t="s">
        <v>217</v>
      </c>
    </row>
    <row r="9" spans="1:21" ht="18.75" hidden="1" x14ac:dyDescent="0.3">
      <c r="O9" s="148"/>
    </row>
    <row r="10" spans="1:21" ht="18.75" hidden="1" x14ac:dyDescent="0.3">
      <c r="O10" s="148" t="s">
        <v>221</v>
      </c>
    </row>
    <row r="11" spans="1:21" ht="18.75" hidden="1" x14ac:dyDescent="0.3">
      <c r="O11" s="146" t="s">
        <v>222</v>
      </c>
    </row>
    <row r="12" spans="1:21" hidden="1" x14ac:dyDescent="0.25">
      <c r="O12" s="143"/>
    </row>
    <row r="13" spans="1:21" ht="34.5" customHeight="1" x14ac:dyDescent="0.25">
      <c r="A13" s="341" t="str">
        <f>"Финансовая модель по проекту инвестиционной программы"</f>
        <v>Финансовая модель по проекту инвестиционной программы</v>
      </c>
      <c r="B13" s="341"/>
      <c r="C13" s="341"/>
      <c r="D13" s="341"/>
      <c r="E13" s="341"/>
      <c r="F13" s="341"/>
      <c r="G13" s="341"/>
      <c r="H13" s="341"/>
      <c r="I13" s="341"/>
      <c r="J13" s="341"/>
      <c r="K13" s="341"/>
      <c r="L13" s="341"/>
      <c r="M13" s="341"/>
      <c r="N13" s="341"/>
      <c r="O13" s="341"/>
    </row>
    <row r="14" spans="1:21" ht="27" customHeight="1" x14ac:dyDescent="0.25">
      <c r="A14" s="342" t="str">
        <f>'1. паспорт описание'!A12:D12</f>
        <v>Приобретение информационно-вычислительной техники</v>
      </c>
      <c r="B14" s="342"/>
      <c r="C14" s="342"/>
      <c r="D14" s="342"/>
      <c r="E14" s="342"/>
      <c r="F14" s="342"/>
      <c r="G14" s="342"/>
      <c r="H14" s="342"/>
      <c r="I14" s="342"/>
      <c r="J14" s="342"/>
      <c r="K14" s="342"/>
      <c r="L14" s="342"/>
      <c r="M14" s="342"/>
      <c r="N14" s="342"/>
      <c r="O14" s="342"/>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223</v>
      </c>
      <c r="B18" s="155">
        <f>SUM(B20:B24)</f>
        <v>2036.5050000000006</v>
      </c>
      <c r="C18" s="151"/>
      <c r="D18" s="151"/>
      <c r="E18" s="151"/>
      <c r="F18" s="151"/>
      <c r="H18" s="152"/>
      <c r="I18" s="153"/>
      <c r="J18" s="153"/>
      <c r="K18" s="153"/>
      <c r="L18" s="153"/>
    </row>
    <row r="19" spans="1:18" ht="21" customHeight="1" x14ac:dyDescent="0.25">
      <c r="A19" s="157" t="s">
        <v>224</v>
      </c>
      <c r="B19" s="158"/>
      <c r="C19" s="145"/>
      <c r="D19" s="145"/>
      <c r="E19" s="145"/>
      <c r="F19" s="145"/>
    </row>
    <row r="20" spans="1:18" ht="39" customHeight="1" x14ac:dyDescent="0.25">
      <c r="A20" s="282" t="s">
        <v>298</v>
      </c>
      <c r="B20" s="158">
        <f>'[61]2029'!$D$53</f>
        <v>2036.5050000000006</v>
      </c>
      <c r="C20" s="145"/>
      <c r="D20" s="145"/>
      <c r="E20" s="145"/>
      <c r="F20" s="145"/>
      <c r="H20" s="159"/>
      <c r="I20" s="156"/>
      <c r="J20" s="156"/>
      <c r="K20" s="156"/>
      <c r="L20" s="156"/>
    </row>
    <row r="21" spans="1:18" ht="24.95" hidden="1" customHeight="1" x14ac:dyDescent="0.25">
      <c r="A21" s="283"/>
      <c r="B21" s="158"/>
      <c r="C21" s="145"/>
      <c r="D21" s="145"/>
      <c r="E21" s="145"/>
      <c r="F21" s="145"/>
      <c r="H21" s="339"/>
      <c r="I21" s="339"/>
      <c r="J21" s="156"/>
      <c r="K21" s="160"/>
      <c r="L21" s="156"/>
    </row>
    <row r="22" spans="1:18" ht="24.95" hidden="1" customHeight="1" x14ac:dyDescent="0.25">
      <c r="A22" s="283"/>
      <c r="B22" s="158"/>
      <c r="C22" s="145"/>
      <c r="D22" s="161"/>
      <c r="E22" s="162"/>
      <c r="F22" s="162"/>
      <c r="H22" s="339"/>
      <c r="I22" s="339"/>
      <c r="J22" s="156"/>
      <c r="K22" s="160"/>
      <c r="L22" s="156"/>
    </row>
    <row r="23" spans="1:18" ht="24.95" hidden="1" customHeight="1" x14ac:dyDescent="0.25">
      <c r="A23" s="283"/>
      <c r="B23" s="158"/>
      <c r="C23" s="145"/>
      <c r="D23" s="145"/>
      <c r="E23" s="145"/>
      <c r="F23" s="145"/>
      <c r="H23" s="339"/>
      <c r="I23" s="339"/>
      <c r="J23" s="156"/>
      <c r="K23" s="163"/>
      <c r="L23" s="156"/>
    </row>
    <row r="24" spans="1:18" ht="24.95" hidden="1" customHeight="1" x14ac:dyDescent="0.25">
      <c r="A24" s="283"/>
      <c r="B24" s="158"/>
      <c r="C24" s="145"/>
      <c r="D24" s="145"/>
      <c r="E24" s="145"/>
      <c r="F24" s="145"/>
      <c r="H24" s="339"/>
      <c r="I24" s="339"/>
      <c r="J24" s="156"/>
      <c r="K24" s="164"/>
      <c r="L24" s="156"/>
    </row>
    <row r="25" spans="1:18" hidden="1" x14ac:dyDescent="0.25">
      <c r="A25" s="165" t="s">
        <v>301</v>
      </c>
      <c r="B25" s="180">
        <v>0</v>
      </c>
      <c r="C25" s="145"/>
      <c r="D25" s="145"/>
      <c r="E25" s="145"/>
      <c r="F25" s="145"/>
      <c r="H25" s="156"/>
      <c r="I25" s="156"/>
      <c r="J25" s="156"/>
      <c r="K25" s="156"/>
      <c r="L25" s="156"/>
    </row>
    <row r="26" spans="1:18" ht="27" hidden="1" customHeight="1" x14ac:dyDescent="0.25">
      <c r="A26" s="165" t="s">
        <v>302</v>
      </c>
      <c r="B26" s="166"/>
      <c r="C26" s="145"/>
      <c r="D26" s="145"/>
      <c r="E26" s="145"/>
      <c r="F26" s="145"/>
      <c r="H26" s="159"/>
      <c r="I26" s="156"/>
      <c r="J26" s="156"/>
      <c r="K26" s="156"/>
      <c r="L26" s="156"/>
      <c r="N26" s="156"/>
      <c r="O26" s="156"/>
      <c r="R26" s="167"/>
    </row>
    <row r="27" spans="1:18" ht="39.75" hidden="1" customHeight="1" outlineLevel="1" x14ac:dyDescent="0.25">
      <c r="A27" s="165" t="s">
        <v>303</v>
      </c>
      <c r="B27" s="168"/>
      <c r="C27" s="145"/>
      <c r="D27" s="145"/>
      <c r="E27" s="145"/>
      <c r="F27" s="145"/>
      <c r="H27" s="339"/>
      <c r="I27" s="339"/>
      <c r="J27" s="156"/>
      <c r="K27" s="160"/>
      <c r="L27" s="156"/>
      <c r="N27" s="156"/>
      <c r="O27" s="156"/>
    </row>
    <row r="28" spans="1:18" ht="16.5" outlineLevel="1" thickBot="1" x14ac:dyDescent="0.3">
      <c r="A28" s="188" t="s">
        <v>304</v>
      </c>
      <c r="B28" s="284">
        <v>3</v>
      </c>
      <c r="C28" s="145"/>
      <c r="D28" s="145"/>
      <c r="E28" s="145"/>
      <c r="F28" s="145"/>
      <c r="H28" s="339"/>
      <c r="I28" s="339"/>
      <c r="J28" s="156"/>
      <c r="K28" s="160"/>
      <c r="L28" s="156"/>
      <c r="N28" s="156"/>
      <c r="O28" s="156"/>
    </row>
    <row r="29" spans="1:18" ht="33" hidden="1" customHeight="1" outlineLevel="1" x14ac:dyDescent="0.25">
      <c r="A29" s="157" t="s">
        <v>305</v>
      </c>
      <c r="B29" s="285"/>
      <c r="C29" s="145"/>
      <c r="D29" s="145"/>
      <c r="E29" s="145"/>
      <c r="F29" s="145"/>
      <c r="H29" s="343"/>
      <c r="I29" s="343"/>
      <c r="J29" s="156"/>
      <c r="K29" s="163"/>
      <c r="L29" s="156"/>
      <c r="N29" s="156"/>
      <c r="O29" s="156"/>
    </row>
    <row r="30" spans="1:18" ht="16.5" hidden="1" outlineLevel="1" thickBot="1" x14ac:dyDescent="0.3">
      <c r="A30" s="165" t="s">
        <v>225</v>
      </c>
      <c r="B30" s="168"/>
      <c r="C30" s="145"/>
      <c r="D30" s="145"/>
      <c r="E30" s="145"/>
      <c r="F30" s="145"/>
      <c r="H30" s="339"/>
      <c r="I30" s="339"/>
      <c r="J30" s="156"/>
      <c r="K30" s="164"/>
      <c r="L30" s="156"/>
      <c r="N30" s="156"/>
      <c r="O30" s="156"/>
    </row>
    <row r="31" spans="1:18" ht="16.5" hidden="1" outlineLevel="1" thickBot="1" x14ac:dyDescent="0.3">
      <c r="A31" s="188" t="s">
        <v>226</v>
      </c>
      <c r="B31" s="168"/>
      <c r="C31" s="145"/>
      <c r="D31" s="145"/>
      <c r="E31" s="145"/>
      <c r="F31" s="145"/>
      <c r="H31" s="156"/>
      <c r="I31" s="156"/>
      <c r="J31" s="156"/>
      <c r="K31" s="156"/>
      <c r="L31" s="156"/>
      <c r="N31" s="156"/>
      <c r="O31" s="156"/>
    </row>
    <row r="32" spans="1:18" ht="16.5" hidden="1" outlineLevel="1" thickBot="1" x14ac:dyDescent="0.3">
      <c r="A32" s="154" t="s">
        <v>227</v>
      </c>
      <c r="B32" s="170">
        <v>1.65</v>
      </c>
      <c r="C32" s="145"/>
      <c r="D32" s="145"/>
      <c r="E32" s="145"/>
      <c r="F32" s="145"/>
      <c r="H32" s="156"/>
      <c r="I32" s="156"/>
      <c r="J32" s="156"/>
      <c r="K32" s="156"/>
      <c r="L32" s="156"/>
    </row>
    <row r="33" spans="1:6" ht="16.5" hidden="1" outlineLevel="1" thickBot="1" x14ac:dyDescent="0.3">
      <c r="A33" s="169" t="s">
        <v>228</v>
      </c>
      <c r="B33" s="171">
        <v>4</v>
      </c>
      <c r="C33" s="145"/>
      <c r="D33" s="145"/>
      <c r="E33" s="145"/>
      <c r="F33" s="145"/>
    </row>
    <row r="34" spans="1:6" ht="16.5" hidden="1" outlineLevel="1" thickBot="1" x14ac:dyDescent="0.3">
      <c r="A34" s="169" t="s">
        <v>122</v>
      </c>
      <c r="B34" s="171">
        <v>4</v>
      </c>
      <c r="C34" s="145"/>
      <c r="D34" s="145"/>
      <c r="E34" s="145"/>
      <c r="F34" s="145"/>
    </row>
    <row r="35" spans="1:6" ht="16.5" hidden="1" outlineLevel="1" thickBot="1" x14ac:dyDescent="0.3">
      <c r="A35" s="157" t="s">
        <v>229</v>
      </c>
      <c r="B35" s="172">
        <v>10.16</v>
      </c>
      <c r="C35" s="145"/>
      <c r="D35" s="145"/>
      <c r="E35" s="145"/>
      <c r="F35" s="145"/>
    </row>
    <row r="36" spans="1:6" ht="16.5" hidden="1" outlineLevel="1" thickBot="1" x14ac:dyDescent="0.3">
      <c r="A36" s="165" t="s">
        <v>228</v>
      </c>
      <c r="B36" s="171">
        <v>4.4000000000000004</v>
      </c>
      <c r="C36" s="145"/>
      <c r="D36" s="145"/>
      <c r="E36" s="145"/>
      <c r="F36" s="145"/>
    </row>
    <row r="37" spans="1:6" ht="16.5" hidden="1" outlineLevel="1" thickBot="1" x14ac:dyDescent="0.3">
      <c r="A37" s="165" t="s">
        <v>122</v>
      </c>
      <c r="B37" s="171">
        <v>4</v>
      </c>
      <c r="C37" s="145"/>
      <c r="D37" s="145"/>
      <c r="E37" s="145"/>
      <c r="F37" s="145"/>
    </row>
    <row r="38" spans="1:6" ht="16.5" hidden="1" customHeight="1" outlineLevel="1" x14ac:dyDescent="0.25">
      <c r="A38" s="173" t="s">
        <v>230</v>
      </c>
      <c r="B38" s="174">
        <v>142.76</v>
      </c>
      <c r="C38" s="175"/>
      <c r="D38" s="176"/>
      <c r="E38" s="145"/>
      <c r="F38" s="145"/>
    </row>
    <row r="39" spans="1:6" ht="16.5" hidden="1" outlineLevel="1" thickBot="1" x14ac:dyDescent="0.3">
      <c r="A39" s="165" t="s">
        <v>231</v>
      </c>
      <c r="B39" s="171">
        <v>12</v>
      </c>
      <c r="C39" s="175"/>
      <c r="D39" s="176"/>
      <c r="E39" s="145"/>
      <c r="F39" s="145"/>
    </row>
    <row r="40" spans="1:6" ht="16.5" hidden="1" outlineLevel="1" thickBot="1" x14ac:dyDescent="0.3">
      <c r="A40" s="165" t="s">
        <v>232</v>
      </c>
      <c r="B40" s="171">
        <v>12</v>
      </c>
      <c r="C40" s="175"/>
      <c r="D40" s="176"/>
      <c r="E40" s="145"/>
      <c r="F40" s="145"/>
    </row>
    <row r="41" spans="1:6" ht="15" hidden="1" customHeight="1" outlineLevel="1" x14ac:dyDescent="0.25">
      <c r="A41" s="173" t="s">
        <v>233</v>
      </c>
      <c r="B41" s="174">
        <v>209.91</v>
      </c>
      <c r="C41" s="175"/>
      <c r="D41" s="176"/>
      <c r="E41" s="145"/>
      <c r="F41" s="145"/>
    </row>
    <row r="42" spans="1:6" ht="16.5" hidden="1" thickBot="1" x14ac:dyDescent="0.3">
      <c r="A42" s="165" t="s">
        <v>231</v>
      </c>
      <c r="B42" s="171">
        <v>12</v>
      </c>
      <c r="C42" s="175"/>
      <c r="D42" s="176"/>
      <c r="E42" s="145"/>
      <c r="F42" s="145"/>
    </row>
    <row r="43" spans="1:6" ht="16.5" hidden="1" outlineLevel="1" thickBot="1" x14ac:dyDescent="0.3">
      <c r="A43" s="165" t="s">
        <v>232</v>
      </c>
      <c r="B43" s="171">
        <v>12</v>
      </c>
      <c r="C43" s="175"/>
      <c r="D43" s="176"/>
      <c r="E43" s="145"/>
      <c r="F43" s="145"/>
    </row>
    <row r="44" spans="1:6" ht="16.5" hidden="1" outlineLevel="1" thickBot="1" x14ac:dyDescent="0.3">
      <c r="A44" s="177" t="s">
        <v>234</v>
      </c>
      <c r="B44" s="174">
        <f>1472.41</f>
        <v>1472.41</v>
      </c>
      <c r="C44" s="178"/>
      <c r="D44" s="178"/>
      <c r="E44" s="145"/>
      <c r="F44" s="145"/>
    </row>
    <row r="45" spans="1:6" ht="16.5" hidden="1" outlineLevel="1" thickBot="1" x14ac:dyDescent="0.3">
      <c r="A45" s="179" t="s">
        <v>235</v>
      </c>
      <c r="B45" s="180"/>
      <c r="C45" s="175"/>
      <c r="D45" s="145"/>
      <c r="E45" s="145"/>
      <c r="F45" s="145"/>
    </row>
    <row r="46" spans="1:6" ht="16.5" hidden="1" thickBot="1" x14ac:dyDescent="0.3">
      <c r="A46" s="177" t="s">
        <v>236</v>
      </c>
      <c r="B46" s="171">
        <v>25</v>
      </c>
      <c r="C46" s="181"/>
      <c r="D46" s="181"/>
      <c r="E46" s="181"/>
      <c r="F46" s="181"/>
    </row>
    <row r="47" spans="1:6" ht="16.5" hidden="1" thickBot="1" x14ac:dyDescent="0.3">
      <c r="A47" s="177" t="s">
        <v>237</v>
      </c>
      <c r="B47" s="171">
        <v>25</v>
      </c>
      <c r="C47" s="181"/>
      <c r="D47" s="181"/>
      <c r="E47" s="181"/>
      <c r="F47" s="181"/>
    </row>
    <row r="48" spans="1:6" ht="16.5" hidden="1" thickBot="1" x14ac:dyDescent="0.3">
      <c r="A48" s="177" t="s">
        <v>101</v>
      </c>
      <c r="B48" s="182">
        <v>0.2</v>
      </c>
      <c r="C48" s="181"/>
      <c r="D48" s="181"/>
      <c r="E48" s="181"/>
      <c r="F48" s="181"/>
    </row>
    <row r="49" spans="1:27" x14ac:dyDescent="0.25">
      <c r="A49" s="154" t="str">
        <f>A82</f>
        <v>Оплата труда с отчислениями</v>
      </c>
      <c r="B49" s="172">
        <v>0</v>
      </c>
      <c r="C49" s="181"/>
      <c r="D49" s="181"/>
      <c r="E49" s="181"/>
      <c r="F49" s="181"/>
    </row>
    <row r="50" spans="1:27" x14ac:dyDescent="0.25">
      <c r="A50" s="165" t="str">
        <f>A83</f>
        <v>Вспомогательные материалы</v>
      </c>
      <c r="B50" s="183"/>
      <c r="C50" s="145"/>
      <c r="D50" s="145"/>
      <c r="E50" s="145"/>
      <c r="F50" s="145"/>
    </row>
    <row r="51" spans="1:27" ht="31.5" x14ac:dyDescent="0.25">
      <c r="A51" s="173" t="str">
        <f>A84</f>
        <v>Прочие расходы (без амортизации, арендной платы + транспортные расходы)</v>
      </c>
      <c r="B51" s="171"/>
      <c r="C51" s="184"/>
      <c r="D51" s="184"/>
      <c r="E51" s="184"/>
      <c r="F51" s="184"/>
    </row>
    <row r="52" spans="1:27" ht="16.5" hidden="1" thickBot="1" x14ac:dyDescent="0.3">
      <c r="A52" s="177" t="s">
        <v>121</v>
      </c>
      <c r="B52" s="182">
        <v>0.1</v>
      </c>
      <c r="C52" s="184"/>
      <c r="D52" s="184"/>
      <c r="E52" s="184"/>
      <c r="F52" s="184"/>
    </row>
    <row r="53" spans="1:27" hidden="1" x14ac:dyDescent="0.25">
      <c r="A53" s="185"/>
      <c r="B53" s="186"/>
      <c r="C53" s="184"/>
      <c r="D53" s="184"/>
      <c r="E53" s="184"/>
      <c r="F53" s="184"/>
    </row>
    <row r="54" spans="1:27" hidden="1" x14ac:dyDescent="0.25">
      <c r="A54" s="165" t="s">
        <v>238</v>
      </c>
      <c r="B54" s="187">
        <v>246.85</v>
      </c>
      <c r="C54" s="184"/>
      <c r="D54" s="184"/>
      <c r="E54" s="184"/>
      <c r="F54" s="184"/>
    </row>
    <row r="55" spans="1:27" ht="16.5" hidden="1" thickBot="1" x14ac:dyDescent="0.3">
      <c r="A55" s="188" t="s">
        <v>239</v>
      </c>
      <c r="B55" s="189">
        <v>515240.19</v>
      </c>
      <c r="C55" s="184"/>
      <c r="D55" s="184"/>
      <c r="E55" s="184"/>
      <c r="F55" s="184"/>
    </row>
    <row r="56" spans="1:27" hidden="1" x14ac:dyDescent="0.25">
      <c r="A56" s="157" t="s">
        <v>240</v>
      </c>
      <c r="B56" s="190">
        <v>2</v>
      </c>
      <c r="C56" s="184"/>
      <c r="D56" s="184"/>
      <c r="E56" s="184"/>
      <c r="F56" s="184"/>
    </row>
    <row r="57" spans="1:27" hidden="1" x14ac:dyDescent="0.25">
      <c r="A57" s="165" t="s">
        <v>120</v>
      </c>
      <c r="B57" s="191">
        <v>8.8999999999999996E-2</v>
      </c>
      <c r="C57" s="184"/>
      <c r="D57" s="184"/>
      <c r="E57" s="184"/>
      <c r="F57" s="184"/>
    </row>
    <row r="58" spans="1:27" hidden="1" outlineLevel="1" x14ac:dyDescent="0.25">
      <c r="A58" s="165" t="s">
        <v>119</v>
      </c>
      <c r="B58" s="192">
        <v>8.8999999999999996E-2</v>
      </c>
      <c r="C58" s="184"/>
      <c r="D58" s="184"/>
      <c r="E58" s="184"/>
      <c r="F58" s="184"/>
    </row>
    <row r="59" spans="1:27" hidden="1" outlineLevel="1" x14ac:dyDescent="0.25">
      <c r="A59" s="165" t="s">
        <v>118</v>
      </c>
      <c r="B59" s="192">
        <v>0</v>
      </c>
      <c r="C59" s="184"/>
      <c r="D59" s="184"/>
      <c r="E59" s="184"/>
      <c r="F59" s="184"/>
    </row>
    <row r="60" spans="1:27" s="150" customFormat="1" hidden="1" x14ac:dyDescent="0.25">
      <c r="A60" s="165" t="s">
        <v>117</v>
      </c>
      <c r="B60" s="192">
        <v>0.11</v>
      </c>
      <c r="C60" s="184"/>
      <c r="D60" s="184"/>
      <c r="E60" s="184"/>
      <c r="F60" s="184"/>
      <c r="G60" s="142"/>
      <c r="H60" s="142"/>
      <c r="I60" s="142"/>
      <c r="J60" s="142"/>
      <c r="K60" s="142"/>
      <c r="L60" s="142"/>
      <c r="M60" s="142"/>
      <c r="N60" s="142"/>
      <c r="O60" s="142"/>
      <c r="P60" s="142"/>
      <c r="Q60" s="142"/>
      <c r="R60" s="142"/>
      <c r="S60" s="142"/>
      <c r="T60" s="142"/>
      <c r="U60" s="142"/>
      <c r="V60" s="142"/>
    </row>
    <row r="61" spans="1:27" hidden="1" x14ac:dyDescent="0.25">
      <c r="A61" s="165" t="s">
        <v>116</v>
      </c>
      <c r="B61" s="192">
        <f>1-B59</f>
        <v>1</v>
      </c>
      <c r="C61" s="184"/>
      <c r="D61" s="184"/>
      <c r="E61" s="184"/>
      <c r="F61" s="184"/>
    </row>
    <row r="62" spans="1:27" ht="16.5" hidden="1" thickBot="1" x14ac:dyDescent="0.3">
      <c r="A62" s="177" t="s">
        <v>241</v>
      </c>
      <c r="B62" s="193">
        <f>B61*B60+B59*B58*(1-B48)</f>
        <v>0.11</v>
      </c>
      <c r="C62" s="184"/>
      <c r="D62" s="184"/>
      <c r="E62" s="184"/>
      <c r="F62" s="184"/>
      <c r="W62" s="194"/>
      <c r="X62" s="194"/>
      <c r="Y62" s="194"/>
      <c r="Z62" s="194"/>
      <c r="AA62" s="194"/>
    </row>
    <row r="63" spans="1:27" hidden="1" x14ac:dyDescent="0.25">
      <c r="A63" s="195" t="s">
        <v>115</v>
      </c>
      <c r="B63" s="196">
        <v>1</v>
      </c>
      <c r="C63" s="196">
        <f>B63+1</f>
        <v>2</v>
      </c>
      <c r="D63" s="196">
        <f t="shared" ref="D63:P63" si="0">C63+1</f>
        <v>3</v>
      </c>
      <c r="E63" s="196">
        <f t="shared" si="0"/>
        <v>4</v>
      </c>
      <c r="F63" s="196">
        <f t="shared" si="0"/>
        <v>5</v>
      </c>
      <c r="G63" s="196">
        <f t="shared" si="0"/>
        <v>6</v>
      </c>
      <c r="H63" s="196">
        <f t="shared" si="0"/>
        <v>7</v>
      </c>
      <c r="I63" s="196">
        <f t="shared" si="0"/>
        <v>8</v>
      </c>
      <c r="J63" s="196">
        <f t="shared" si="0"/>
        <v>9</v>
      </c>
      <c r="K63" s="196">
        <f t="shared" si="0"/>
        <v>10</v>
      </c>
      <c r="L63" s="196">
        <f t="shared" si="0"/>
        <v>11</v>
      </c>
      <c r="M63" s="196">
        <f t="shared" si="0"/>
        <v>12</v>
      </c>
      <c r="N63" s="196">
        <f t="shared" si="0"/>
        <v>13</v>
      </c>
      <c r="O63" s="196">
        <f t="shared" si="0"/>
        <v>14</v>
      </c>
      <c r="P63" s="196">
        <f t="shared" si="0"/>
        <v>15</v>
      </c>
      <c r="Q63" s="196">
        <f>P63+1</f>
        <v>16</v>
      </c>
      <c r="R63" s="196">
        <f>Q63+1</f>
        <v>17</v>
      </c>
      <c r="S63" s="196">
        <f>R63+1</f>
        <v>18</v>
      </c>
      <c r="T63" s="196">
        <f>S63+1</f>
        <v>19</v>
      </c>
      <c r="U63" s="197">
        <f>T63+1</f>
        <v>20</v>
      </c>
      <c r="V63" s="150"/>
      <c r="W63" s="194"/>
      <c r="X63" s="194"/>
      <c r="Y63" s="194"/>
      <c r="Z63" s="194"/>
      <c r="AA63" s="194"/>
    </row>
    <row r="64" spans="1:27" hidden="1" x14ac:dyDescent="0.25">
      <c r="A64" s="198" t="s">
        <v>114</v>
      </c>
      <c r="B64" s="199">
        <v>0.04</v>
      </c>
      <c r="C64" s="199">
        <v>0.04</v>
      </c>
      <c r="D64" s="199">
        <v>0.04</v>
      </c>
      <c r="E64" s="199">
        <v>0.04</v>
      </c>
      <c r="F64" s="199">
        <v>0.04</v>
      </c>
      <c r="G64" s="199">
        <v>0.04</v>
      </c>
      <c r="H64" s="199">
        <v>0.04</v>
      </c>
      <c r="I64" s="199">
        <v>0.04</v>
      </c>
      <c r="J64" s="199">
        <v>0.04</v>
      </c>
      <c r="K64" s="199">
        <v>0.04</v>
      </c>
      <c r="L64" s="199">
        <v>0.04</v>
      </c>
      <c r="M64" s="199">
        <v>0.04</v>
      </c>
      <c r="N64" s="199">
        <v>0.04</v>
      </c>
      <c r="O64" s="199">
        <v>0.04</v>
      </c>
      <c r="P64" s="199">
        <v>0.04</v>
      </c>
      <c r="Q64" s="199">
        <v>0.04</v>
      </c>
      <c r="R64" s="199">
        <v>0.04</v>
      </c>
      <c r="S64" s="199">
        <v>0.04</v>
      </c>
      <c r="T64" s="199">
        <v>0.04</v>
      </c>
      <c r="U64" s="200">
        <v>0.04</v>
      </c>
      <c r="W64" s="194"/>
      <c r="X64" s="194"/>
      <c r="Y64" s="194"/>
      <c r="Z64" s="194"/>
      <c r="AA64" s="194"/>
    </row>
    <row r="65" spans="1:27" hidden="1" x14ac:dyDescent="0.25">
      <c r="A65" s="198" t="s">
        <v>113</v>
      </c>
      <c r="B65" s="199">
        <v>0.04</v>
      </c>
      <c r="C65" s="199">
        <f>(1+B65)*(1+C64)-1</f>
        <v>8.1600000000000117E-2</v>
      </c>
      <c r="D65" s="199">
        <f t="shared" ref="D65:U65" si="1">(1+C65)*(1+D64)-1</f>
        <v>0.12486400000000009</v>
      </c>
      <c r="E65" s="199">
        <f t="shared" si="1"/>
        <v>0.16985856000000021</v>
      </c>
      <c r="F65" s="199">
        <f t="shared" si="1"/>
        <v>0.21665290240000035</v>
      </c>
      <c r="G65" s="199">
        <f t="shared" si="1"/>
        <v>0.26531901849600037</v>
      </c>
      <c r="H65" s="199">
        <f t="shared" si="1"/>
        <v>0.31593177923584048</v>
      </c>
      <c r="I65" s="199">
        <f t="shared" si="1"/>
        <v>0.3685690504052741</v>
      </c>
      <c r="J65" s="199">
        <f t="shared" si="1"/>
        <v>0.42331181242148519</v>
      </c>
      <c r="K65" s="199">
        <f t="shared" si="1"/>
        <v>0.48024428491834459</v>
      </c>
      <c r="L65" s="199">
        <f t="shared" si="1"/>
        <v>0.53945405631507848</v>
      </c>
      <c r="M65" s="199">
        <f t="shared" si="1"/>
        <v>0.60103221856768174</v>
      </c>
      <c r="N65" s="199">
        <f t="shared" si="1"/>
        <v>0.66507350731038906</v>
      </c>
      <c r="O65" s="199">
        <f t="shared" si="1"/>
        <v>0.73167644760280459</v>
      </c>
      <c r="P65" s="199">
        <f t="shared" si="1"/>
        <v>0.80094350550691673</v>
      </c>
      <c r="Q65" s="199">
        <f t="shared" si="1"/>
        <v>0.87298124572719349</v>
      </c>
      <c r="R65" s="199">
        <f>(1+Q65)*(1+R64)-1</f>
        <v>0.94790049555628131</v>
      </c>
      <c r="S65" s="199">
        <f>(1+R65)*(1+S64)-1</f>
        <v>1.0258165153785326</v>
      </c>
      <c r="T65" s="199">
        <f t="shared" si="1"/>
        <v>1.1068491759936738</v>
      </c>
      <c r="U65" s="200">
        <f t="shared" si="1"/>
        <v>1.1911231430334208</v>
      </c>
      <c r="V65" s="194"/>
      <c r="W65" s="194"/>
      <c r="X65" s="194"/>
      <c r="Y65" s="194"/>
      <c r="Z65" s="194"/>
      <c r="AA65" s="194"/>
    </row>
    <row r="66" spans="1:27" ht="16.5" hidden="1" thickBot="1" x14ac:dyDescent="0.3">
      <c r="A66" s="201" t="s">
        <v>242</v>
      </c>
      <c r="B66" s="202">
        <v>0</v>
      </c>
      <c r="C66" s="203">
        <f>B123</f>
        <v>0</v>
      </c>
      <c r="D66" s="203">
        <f>$C$123*(1+D65)</f>
        <v>0</v>
      </c>
      <c r="E66" s="203">
        <f t="shared" ref="E66:U66" si="2">$D$123*(1+E65)</f>
        <v>0</v>
      </c>
      <c r="F66" s="203">
        <f t="shared" si="2"/>
        <v>0</v>
      </c>
      <c r="G66" s="203">
        <f t="shared" si="2"/>
        <v>0</v>
      </c>
      <c r="H66" s="203">
        <f t="shared" si="2"/>
        <v>0</v>
      </c>
      <c r="I66" s="203">
        <f t="shared" si="2"/>
        <v>0</v>
      </c>
      <c r="J66" s="203">
        <f t="shared" si="2"/>
        <v>0</v>
      </c>
      <c r="K66" s="203">
        <f t="shared" si="2"/>
        <v>0</v>
      </c>
      <c r="L66" s="203">
        <f t="shared" si="2"/>
        <v>0</v>
      </c>
      <c r="M66" s="203">
        <f t="shared" si="2"/>
        <v>0</v>
      </c>
      <c r="N66" s="203">
        <f t="shared" si="2"/>
        <v>0</v>
      </c>
      <c r="O66" s="203">
        <f t="shared" si="2"/>
        <v>0</v>
      </c>
      <c r="P66" s="203">
        <f t="shared" si="2"/>
        <v>0</v>
      </c>
      <c r="Q66" s="203">
        <f t="shared" si="2"/>
        <v>0</v>
      </c>
      <c r="R66" s="203">
        <f t="shared" si="2"/>
        <v>0</v>
      </c>
      <c r="S66" s="203">
        <f t="shared" si="2"/>
        <v>0</v>
      </c>
      <c r="T66" s="203">
        <f t="shared" si="2"/>
        <v>0</v>
      </c>
      <c r="U66" s="204">
        <f t="shared" si="2"/>
        <v>0</v>
      </c>
      <c r="V66" s="194"/>
      <c r="W66" s="194"/>
      <c r="X66" s="194"/>
      <c r="Y66" s="194"/>
      <c r="Z66" s="194"/>
      <c r="AA66" s="194"/>
    </row>
    <row r="67" spans="1:27" hidden="1" x14ac:dyDescent="0.25">
      <c r="Q67" s="194"/>
      <c r="R67" s="194"/>
      <c r="S67" s="194"/>
      <c r="T67" s="194"/>
      <c r="U67" s="194"/>
      <c r="V67" s="194"/>
      <c r="W67" s="194"/>
      <c r="X67" s="194"/>
      <c r="Y67" s="194"/>
      <c r="Z67" s="194"/>
      <c r="AA67" s="194"/>
    </row>
    <row r="68" spans="1:27" s="156" customFormat="1" hidden="1" x14ac:dyDescent="0.25">
      <c r="A68" s="205" t="s">
        <v>243</v>
      </c>
      <c r="B68" s="196">
        <f t="shared" ref="B68:P68" si="3">B63</f>
        <v>1</v>
      </c>
      <c r="C68" s="196">
        <f t="shared" si="3"/>
        <v>2</v>
      </c>
      <c r="D68" s="196">
        <f t="shared" si="3"/>
        <v>3</v>
      </c>
      <c r="E68" s="196">
        <f t="shared" si="3"/>
        <v>4</v>
      </c>
      <c r="F68" s="196">
        <f t="shared" si="3"/>
        <v>5</v>
      </c>
      <c r="G68" s="196">
        <f t="shared" si="3"/>
        <v>6</v>
      </c>
      <c r="H68" s="196">
        <f t="shared" si="3"/>
        <v>7</v>
      </c>
      <c r="I68" s="196">
        <f t="shared" si="3"/>
        <v>8</v>
      </c>
      <c r="J68" s="196">
        <f t="shared" si="3"/>
        <v>9</v>
      </c>
      <c r="K68" s="196">
        <f t="shared" si="3"/>
        <v>10</v>
      </c>
      <c r="L68" s="196">
        <f t="shared" si="3"/>
        <v>11</v>
      </c>
      <c r="M68" s="196">
        <f t="shared" si="3"/>
        <v>12</v>
      </c>
      <c r="N68" s="196">
        <f t="shared" si="3"/>
        <v>13</v>
      </c>
      <c r="O68" s="196">
        <f t="shared" si="3"/>
        <v>14</v>
      </c>
      <c r="P68" s="196">
        <f t="shared" si="3"/>
        <v>15</v>
      </c>
      <c r="Q68" s="196">
        <f>P68+1</f>
        <v>16</v>
      </c>
      <c r="R68" s="196">
        <f>Q68+1</f>
        <v>17</v>
      </c>
      <c r="S68" s="196">
        <f>R68+1</f>
        <v>18</v>
      </c>
      <c r="T68" s="196">
        <f>S68+1</f>
        <v>19</v>
      </c>
      <c r="U68" s="197">
        <f>T68+1</f>
        <v>20</v>
      </c>
      <c r="V68" s="194"/>
    </row>
    <row r="69" spans="1:27" s="150" customFormat="1" hidden="1" x14ac:dyDescent="0.25">
      <c r="A69" s="198" t="s">
        <v>112</v>
      </c>
      <c r="B69" s="206">
        <v>0</v>
      </c>
      <c r="C69" s="206">
        <f>B69+B70-B71</f>
        <v>0</v>
      </c>
      <c r="D69" s="206">
        <f t="shared" ref="D69:P69" si="4">C69+C70-C71</f>
        <v>0</v>
      </c>
      <c r="E69" s="206">
        <f t="shared" si="4"/>
        <v>0</v>
      </c>
      <c r="F69" s="206">
        <f t="shared" si="4"/>
        <v>0</v>
      </c>
      <c r="G69" s="206">
        <f t="shared" si="4"/>
        <v>0</v>
      </c>
      <c r="H69" s="206">
        <f t="shared" si="4"/>
        <v>0</v>
      </c>
      <c r="I69" s="206">
        <f t="shared" si="4"/>
        <v>0</v>
      </c>
      <c r="J69" s="206">
        <f t="shared" si="4"/>
        <v>0</v>
      </c>
      <c r="K69" s="206">
        <f t="shared" si="4"/>
        <v>0</v>
      </c>
      <c r="L69" s="206">
        <f t="shared" si="4"/>
        <v>0</v>
      </c>
      <c r="M69" s="206">
        <f t="shared" si="4"/>
        <v>0</v>
      </c>
      <c r="N69" s="206">
        <f t="shared" si="4"/>
        <v>0</v>
      </c>
      <c r="O69" s="206">
        <f t="shared" si="4"/>
        <v>0</v>
      </c>
      <c r="P69" s="206">
        <f t="shared" si="4"/>
        <v>0</v>
      </c>
      <c r="Q69" s="206">
        <f>P69+P70-P71</f>
        <v>0</v>
      </c>
      <c r="R69" s="206">
        <f>Q69+Q70-Q71</f>
        <v>0</v>
      </c>
      <c r="S69" s="206">
        <f>R69+R70-R71</f>
        <v>0</v>
      </c>
      <c r="T69" s="206">
        <f>S69+S70-S71</f>
        <v>0</v>
      </c>
      <c r="U69" s="207">
        <f>T69+T70-T71</f>
        <v>0</v>
      </c>
      <c r="V69" s="194"/>
    </row>
    <row r="70" spans="1:27" ht="15" hidden="1" customHeight="1" x14ac:dyDescent="0.25">
      <c r="A70" s="198" t="s">
        <v>111</v>
      </c>
      <c r="B70" s="206">
        <f>B18*B31*B59*1.18</f>
        <v>0</v>
      </c>
      <c r="C70" s="206">
        <v>0</v>
      </c>
      <c r="D70" s="206">
        <v>0</v>
      </c>
      <c r="E70" s="206">
        <v>0</v>
      </c>
      <c r="F70" s="206">
        <v>0</v>
      </c>
      <c r="G70" s="206">
        <v>0</v>
      </c>
      <c r="H70" s="206">
        <v>0</v>
      </c>
      <c r="I70" s="206">
        <v>0</v>
      </c>
      <c r="J70" s="206">
        <v>0</v>
      </c>
      <c r="K70" s="206">
        <v>0</v>
      </c>
      <c r="L70" s="206">
        <v>0</v>
      </c>
      <c r="M70" s="206">
        <v>0</v>
      </c>
      <c r="N70" s="206">
        <v>0</v>
      </c>
      <c r="O70" s="206">
        <v>0</v>
      </c>
      <c r="P70" s="206">
        <v>0</v>
      </c>
      <c r="Q70" s="206">
        <v>0</v>
      </c>
      <c r="R70" s="206">
        <v>0</v>
      </c>
      <c r="S70" s="206">
        <v>0</v>
      </c>
      <c r="T70" s="206">
        <v>0</v>
      </c>
      <c r="U70" s="207">
        <v>0</v>
      </c>
      <c r="V70" s="194"/>
    </row>
    <row r="71" spans="1:27" hidden="1" outlineLevel="1" x14ac:dyDescent="0.25">
      <c r="A71" s="198" t="s">
        <v>110</v>
      </c>
      <c r="B71" s="206">
        <f>$B$70/$B$56</f>
        <v>0</v>
      </c>
      <c r="C71" s="206">
        <f t="shared" ref="C71:U71" si="5">IF(ROUND(C69,1)=0,0,B71+C70/$B$52)</f>
        <v>0</v>
      </c>
      <c r="D71" s="206">
        <f t="shared" si="5"/>
        <v>0</v>
      </c>
      <c r="E71" s="206">
        <f t="shared" si="5"/>
        <v>0</v>
      </c>
      <c r="F71" s="206">
        <f t="shared" si="5"/>
        <v>0</v>
      </c>
      <c r="G71" s="206">
        <f t="shared" si="5"/>
        <v>0</v>
      </c>
      <c r="H71" s="206">
        <f t="shared" si="5"/>
        <v>0</v>
      </c>
      <c r="I71" s="206">
        <f t="shared" si="5"/>
        <v>0</v>
      </c>
      <c r="J71" s="206">
        <f t="shared" si="5"/>
        <v>0</v>
      </c>
      <c r="K71" s="206">
        <f t="shared" si="5"/>
        <v>0</v>
      </c>
      <c r="L71" s="206">
        <f t="shared" si="5"/>
        <v>0</v>
      </c>
      <c r="M71" s="206">
        <f t="shared" si="5"/>
        <v>0</v>
      </c>
      <c r="N71" s="206">
        <f t="shared" si="5"/>
        <v>0</v>
      </c>
      <c r="O71" s="206">
        <f t="shared" si="5"/>
        <v>0</v>
      </c>
      <c r="P71" s="206">
        <f t="shared" si="5"/>
        <v>0</v>
      </c>
      <c r="Q71" s="206">
        <f t="shared" si="5"/>
        <v>0</v>
      </c>
      <c r="R71" s="206">
        <f t="shared" si="5"/>
        <v>0</v>
      </c>
      <c r="S71" s="206">
        <f t="shared" si="5"/>
        <v>0</v>
      </c>
      <c r="T71" s="206">
        <f t="shared" si="5"/>
        <v>0</v>
      </c>
      <c r="U71" s="207">
        <f t="shared" si="5"/>
        <v>0</v>
      </c>
      <c r="V71" s="156"/>
    </row>
    <row r="72" spans="1:27" ht="16.5" hidden="1" outlineLevel="1" thickBot="1" x14ac:dyDescent="0.3">
      <c r="A72" s="201" t="s">
        <v>109</v>
      </c>
      <c r="B72" s="208">
        <f t="shared" ref="B72:U72" si="6">AVERAGE(SUM(B69:B70),(SUM(B69:B70)-B71))*$B$58</f>
        <v>0</v>
      </c>
      <c r="C72" s="208">
        <f t="shared" si="6"/>
        <v>0</v>
      </c>
      <c r="D72" s="208">
        <f t="shared" si="6"/>
        <v>0</v>
      </c>
      <c r="E72" s="208">
        <f t="shared" si="6"/>
        <v>0</v>
      </c>
      <c r="F72" s="208">
        <f t="shared" si="6"/>
        <v>0</v>
      </c>
      <c r="G72" s="208">
        <f t="shared" si="6"/>
        <v>0</v>
      </c>
      <c r="H72" s="208">
        <f t="shared" si="6"/>
        <v>0</v>
      </c>
      <c r="I72" s="208">
        <f t="shared" si="6"/>
        <v>0</v>
      </c>
      <c r="J72" s="208">
        <f t="shared" si="6"/>
        <v>0</v>
      </c>
      <c r="K72" s="208">
        <f t="shared" si="6"/>
        <v>0</v>
      </c>
      <c r="L72" s="208">
        <f t="shared" si="6"/>
        <v>0</v>
      </c>
      <c r="M72" s="208">
        <f t="shared" si="6"/>
        <v>0</v>
      </c>
      <c r="N72" s="208">
        <f t="shared" si="6"/>
        <v>0</v>
      </c>
      <c r="O72" s="208">
        <f t="shared" si="6"/>
        <v>0</v>
      </c>
      <c r="P72" s="208">
        <f t="shared" si="6"/>
        <v>0</v>
      </c>
      <c r="Q72" s="208">
        <f t="shared" si="6"/>
        <v>0</v>
      </c>
      <c r="R72" s="208">
        <f t="shared" si="6"/>
        <v>0</v>
      </c>
      <c r="S72" s="208">
        <f t="shared" si="6"/>
        <v>0</v>
      </c>
      <c r="T72" s="208">
        <f t="shared" si="6"/>
        <v>0</v>
      </c>
      <c r="U72" s="209">
        <f t="shared" si="6"/>
        <v>0</v>
      </c>
      <c r="V72" s="150"/>
    </row>
    <row r="73" spans="1:27" hidden="1" outlineLevel="1" x14ac:dyDescent="0.25">
      <c r="A73" s="156"/>
      <c r="B73" s="210"/>
      <c r="C73" s="210"/>
      <c r="D73" s="210"/>
      <c r="E73" s="210"/>
      <c r="F73" s="210"/>
      <c r="G73" s="210"/>
      <c r="H73" s="210"/>
      <c r="I73" s="210"/>
      <c r="J73" s="210"/>
      <c r="K73" s="210"/>
      <c r="L73" s="210"/>
      <c r="M73" s="210"/>
      <c r="N73" s="210"/>
      <c r="O73" s="210"/>
      <c r="P73" s="194"/>
      <c r="Q73" s="150"/>
    </row>
    <row r="74" spans="1:27" ht="16.5" hidden="1" customHeight="1" outlineLevel="1" x14ac:dyDescent="0.25">
      <c r="A74" s="205" t="s">
        <v>244</v>
      </c>
      <c r="B74" s="196">
        <f t="shared" ref="B74:P74" si="7">B63</f>
        <v>1</v>
      </c>
      <c r="C74" s="196">
        <f t="shared" si="7"/>
        <v>2</v>
      </c>
      <c r="D74" s="196">
        <f t="shared" si="7"/>
        <v>3</v>
      </c>
      <c r="E74" s="196">
        <f t="shared" si="7"/>
        <v>4</v>
      </c>
      <c r="F74" s="196">
        <f t="shared" si="7"/>
        <v>5</v>
      </c>
      <c r="G74" s="196">
        <f t="shared" si="7"/>
        <v>6</v>
      </c>
      <c r="H74" s="196">
        <f t="shared" si="7"/>
        <v>7</v>
      </c>
      <c r="I74" s="196">
        <f t="shared" si="7"/>
        <v>8</v>
      </c>
      <c r="J74" s="196">
        <f t="shared" si="7"/>
        <v>9</v>
      </c>
      <c r="K74" s="196">
        <f t="shared" si="7"/>
        <v>10</v>
      </c>
      <c r="L74" s="196">
        <f t="shared" si="7"/>
        <v>11</v>
      </c>
      <c r="M74" s="196">
        <f t="shared" si="7"/>
        <v>12</v>
      </c>
      <c r="N74" s="196">
        <f t="shared" si="7"/>
        <v>13</v>
      </c>
      <c r="O74" s="196">
        <f t="shared" si="7"/>
        <v>14</v>
      </c>
      <c r="P74" s="196">
        <f t="shared" si="7"/>
        <v>15</v>
      </c>
      <c r="Q74" s="211">
        <f>P74+1</f>
        <v>16</v>
      </c>
      <c r="R74" s="196">
        <f>Q74+1</f>
        <v>17</v>
      </c>
      <c r="S74" s="196">
        <f>R74+1</f>
        <v>18</v>
      </c>
      <c r="T74" s="196">
        <f>S74+1</f>
        <v>19</v>
      </c>
      <c r="U74" s="197">
        <f>T74+1</f>
        <v>20</v>
      </c>
    </row>
    <row r="75" spans="1:27" ht="16.5" hidden="1" customHeight="1" outlineLevel="1" x14ac:dyDescent="0.25">
      <c r="A75" s="212" t="s">
        <v>108</v>
      </c>
      <c r="B75" s="213">
        <f t="shared" ref="B75:O75" si="8">B66*$B$31</f>
        <v>0</v>
      </c>
      <c r="C75" s="213">
        <f t="shared" si="8"/>
        <v>0</v>
      </c>
      <c r="D75" s="213">
        <f t="shared" si="8"/>
        <v>0</v>
      </c>
      <c r="E75" s="213">
        <f t="shared" si="8"/>
        <v>0</v>
      </c>
      <c r="F75" s="213">
        <f t="shared" si="8"/>
        <v>0</v>
      </c>
      <c r="G75" s="213">
        <f t="shared" si="8"/>
        <v>0</v>
      </c>
      <c r="H75" s="213">
        <f t="shared" si="8"/>
        <v>0</v>
      </c>
      <c r="I75" s="213">
        <f t="shared" si="8"/>
        <v>0</v>
      </c>
      <c r="J75" s="213">
        <f t="shared" si="8"/>
        <v>0</v>
      </c>
      <c r="K75" s="213">
        <f t="shared" si="8"/>
        <v>0</v>
      </c>
      <c r="L75" s="213">
        <f t="shared" si="8"/>
        <v>0</v>
      </c>
      <c r="M75" s="213">
        <f t="shared" si="8"/>
        <v>0</v>
      </c>
      <c r="N75" s="213">
        <f t="shared" si="8"/>
        <v>0</v>
      </c>
      <c r="O75" s="213">
        <f t="shared" si="8"/>
        <v>0</v>
      </c>
      <c r="P75" s="214"/>
      <c r="Q75" s="215"/>
      <c r="R75" s="215"/>
      <c r="S75" s="215"/>
      <c r="T75" s="215"/>
      <c r="U75" s="216"/>
    </row>
    <row r="76" spans="1:27" ht="16.5" customHeight="1" outlineLevel="1" x14ac:dyDescent="0.25">
      <c r="A76" s="217" t="s">
        <v>107</v>
      </c>
      <c r="B76" s="218">
        <f t="shared" ref="B76:U76" si="9">SUM(B77:B84)</f>
        <v>0</v>
      </c>
      <c r="C76" s="218">
        <f t="shared" si="9"/>
        <v>0</v>
      </c>
      <c r="D76" s="218">
        <f t="shared" si="9"/>
        <v>0</v>
      </c>
      <c r="E76" s="218">
        <f t="shared" si="9"/>
        <v>0</v>
      </c>
      <c r="F76" s="218">
        <f t="shared" si="9"/>
        <v>0</v>
      </c>
      <c r="G76" s="218">
        <f t="shared" si="9"/>
        <v>0</v>
      </c>
      <c r="H76" s="218">
        <f t="shared" si="9"/>
        <v>0</v>
      </c>
      <c r="I76" s="218">
        <f t="shared" si="9"/>
        <v>0</v>
      </c>
      <c r="J76" s="218">
        <f t="shared" si="9"/>
        <v>0</v>
      </c>
      <c r="K76" s="218">
        <f t="shared" si="9"/>
        <v>0</v>
      </c>
      <c r="L76" s="218">
        <f t="shared" si="9"/>
        <v>0</v>
      </c>
      <c r="M76" s="218">
        <f t="shared" si="9"/>
        <v>0</v>
      </c>
      <c r="N76" s="218">
        <f t="shared" si="9"/>
        <v>0</v>
      </c>
      <c r="O76" s="218">
        <f t="shared" si="9"/>
        <v>0</v>
      </c>
      <c r="P76" s="218">
        <f t="shared" si="9"/>
        <v>0</v>
      </c>
      <c r="Q76" s="218">
        <f t="shared" si="9"/>
        <v>0</v>
      </c>
      <c r="R76" s="218">
        <f t="shared" si="9"/>
        <v>0</v>
      </c>
      <c r="S76" s="218">
        <f t="shared" si="9"/>
        <v>0</v>
      </c>
      <c r="T76" s="218">
        <f t="shared" si="9"/>
        <v>0</v>
      </c>
      <c r="U76" s="219">
        <f t="shared" si="9"/>
        <v>0</v>
      </c>
    </row>
    <row r="77" spans="1:27" hidden="1" outlineLevel="1" x14ac:dyDescent="0.25">
      <c r="A77" s="220" t="str">
        <f>A32</f>
        <v>Затраты на текущий ремонт ТП (строит.часть), т.руб. без НДС</v>
      </c>
      <c r="B77" s="221">
        <f t="shared" ref="B77:U77" si="10">-IF(B$63/$B$34-INT(B63/$B$34)&lt;&gt;0,0,$B$32*(1+B$65)*$B$31)</f>
        <v>0</v>
      </c>
      <c r="C77" s="221">
        <f t="shared" si="10"/>
        <v>0</v>
      </c>
      <c r="D77" s="221">
        <f t="shared" si="10"/>
        <v>0</v>
      </c>
      <c r="E77" s="221">
        <f t="shared" si="10"/>
        <v>0</v>
      </c>
      <c r="F77" s="221">
        <f t="shared" si="10"/>
        <v>0</v>
      </c>
      <c r="G77" s="221">
        <f t="shared" si="10"/>
        <v>0</v>
      </c>
      <c r="H77" s="221">
        <f t="shared" si="10"/>
        <v>0</v>
      </c>
      <c r="I77" s="221">
        <f t="shared" si="10"/>
        <v>0</v>
      </c>
      <c r="J77" s="221">
        <f t="shared" si="10"/>
        <v>0</v>
      </c>
      <c r="K77" s="221">
        <f t="shared" si="10"/>
        <v>0</v>
      </c>
      <c r="L77" s="221">
        <f t="shared" si="10"/>
        <v>0</v>
      </c>
      <c r="M77" s="221">
        <f t="shared" si="10"/>
        <v>0</v>
      </c>
      <c r="N77" s="221">
        <f t="shared" si="10"/>
        <v>0</v>
      </c>
      <c r="O77" s="221">
        <f t="shared" si="10"/>
        <v>0</v>
      </c>
      <c r="P77" s="221">
        <f t="shared" si="10"/>
        <v>0</v>
      </c>
      <c r="Q77" s="221">
        <f t="shared" si="10"/>
        <v>0</v>
      </c>
      <c r="R77" s="221">
        <f t="shared" si="10"/>
        <v>0</v>
      </c>
      <c r="S77" s="221">
        <f t="shared" si="10"/>
        <v>0</v>
      </c>
      <c r="T77" s="221">
        <f t="shared" si="10"/>
        <v>0</v>
      </c>
      <c r="U77" s="222">
        <f t="shared" si="10"/>
        <v>0</v>
      </c>
    </row>
    <row r="78" spans="1:27" hidden="1" outlineLevel="1" x14ac:dyDescent="0.25">
      <c r="A78" s="220" t="str">
        <f>A38</f>
        <v>Затраты на капитальный ремонт ТП (строит.часть), т.руб. без НДС</v>
      </c>
      <c r="B78" s="221">
        <f t="shared" ref="B78:U78" si="11">-IF(B$63/$B$40-INT(B63/$B$40)&lt;&gt;0,0,$B$38*(1+B$65)*$B$31)</f>
        <v>0</v>
      </c>
      <c r="C78" s="221">
        <f t="shared" si="11"/>
        <v>0</v>
      </c>
      <c r="D78" s="221">
        <f t="shared" si="11"/>
        <v>0</v>
      </c>
      <c r="E78" s="221">
        <f t="shared" si="11"/>
        <v>0</v>
      </c>
      <c r="F78" s="221">
        <f t="shared" si="11"/>
        <v>0</v>
      </c>
      <c r="G78" s="221">
        <f t="shared" si="11"/>
        <v>0</v>
      </c>
      <c r="H78" s="221">
        <f t="shared" si="11"/>
        <v>0</v>
      </c>
      <c r="I78" s="221">
        <f t="shared" si="11"/>
        <v>0</v>
      </c>
      <c r="J78" s="221">
        <f t="shared" si="11"/>
        <v>0</v>
      </c>
      <c r="K78" s="221">
        <f t="shared" si="11"/>
        <v>0</v>
      </c>
      <c r="L78" s="221">
        <f t="shared" si="11"/>
        <v>0</v>
      </c>
      <c r="M78" s="221">
        <f t="shared" si="11"/>
        <v>0</v>
      </c>
      <c r="N78" s="221">
        <f t="shared" si="11"/>
        <v>0</v>
      </c>
      <c r="O78" s="221">
        <f t="shared" si="11"/>
        <v>0</v>
      </c>
      <c r="P78" s="221">
        <f t="shared" si="11"/>
        <v>0</v>
      </c>
      <c r="Q78" s="221">
        <f t="shared" si="11"/>
        <v>0</v>
      </c>
      <c r="R78" s="221">
        <f t="shared" si="11"/>
        <v>0</v>
      </c>
      <c r="S78" s="221">
        <f t="shared" si="11"/>
        <v>0</v>
      </c>
      <c r="T78" s="221">
        <f t="shared" si="11"/>
        <v>0</v>
      </c>
      <c r="U78" s="222">
        <f t="shared" si="11"/>
        <v>0</v>
      </c>
    </row>
    <row r="79" spans="1:27" hidden="1" x14ac:dyDescent="0.25">
      <c r="A79" s="220" t="str">
        <f>A44</f>
        <v>Затраты на капитальный ремонт КЛ т.руб. без НДС</v>
      </c>
      <c r="B79" s="221">
        <f t="shared" ref="B79:U79" si="12">-IF(B$63/$B$47-INT(B63/$B$47)&lt;&gt;0,0,$B$44*(1+B$65)*$B$45)</f>
        <v>0</v>
      </c>
      <c r="C79" s="221">
        <f t="shared" si="12"/>
        <v>0</v>
      </c>
      <c r="D79" s="221">
        <f t="shared" si="12"/>
        <v>0</v>
      </c>
      <c r="E79" s="221">
        <f t="shared" si="12"/>
        <v>0</v>
      </c>
      <c r="F79" s="221">
        <f t="shared" si="12"/>
        <v>0</v>
      </c>
      <c r="G79" s="221">
        <f t="shared" si="12"/>
        <v>0</v>
      </c>
      <c r="H79" s="221">
        <f t="shared" si="12"/>
        <v>0</v>
      </c>
      <c r="I79" s="221">
        <f t="shared" si="12"/>
        <v>0</v>
      </c>
      <c r="J79" s="221">
        <f t="shared" si="12"/>
        <v>0</v>
      </c>
      <c r="K79" s="221">
        <f t="shared" si="12"/>
        <v>0</v>
      </c>
      <c r="L79" s="221">
        <f t="shared" si="12"/>
        <v>0</v>
      </c>
      <c r="M79" s="221">
        <f t="shared" si="12"/>
        <v>0</v>
      </c>
      <c r="N79" s="221">
        <f t="shared" si="12"/>
        <v>0</v>
      </c>
      <c r="O79" s="221">
        <f t="shared" si="12"/>
        <v>0</v>
      </c>
      <c r="P79" s="221">
        <f t="shared" si="12"/>
        <v>0</v>
      </c>
      <c r="Q79" s="221">
        <f t="shared" si="12"/>
        <v>0</v>
      </c>
      <c r="R79" s="221">
        <f t="shared" si="12"/>
        <v>0</v>
      </c>
      <c r="S79" s="221">
        <f t="shared" si="12"/>
        <v>0</v>
      </c>
      <c r="T79" s="221">
        <f t="shared" si="12"/>
        <v>0</v>
      </c>
      <c r="U79" s="222">
        <f t="shared" si="12"/>
        <v>0</v>
      </c>
    </row>
    <row r="80" spans="1:27" s="150" customFormat="1" hidden="1" x14ac:dyDescent="0.25">
      <c r="A80" s="220" t="str">
        <f>A35</f>
        <v>Затраты на текущий ремонт ТП (оборудование), т.руб. без НДС</v>
      </c>
      <c r="B80" s="221">
        <f>-IF(B$63/$B$37-INT(B63/$B$37)&lt;&gt;0,0,$B$35*(1+B$65)*$B$31)</f>
        <v>0</v>
      </c>
      <c r="C80" s="221">
        <f t="shared" ref="C80:U80" si="13">-IF(C$63/$B$37-INT(C63/$B$37)&lt;&gt;0,0,$B$35*(1+C$65)*$B$31)</f>
        <v>0</v>
      </c>
      <c r="D80" s="221">
        <f t="shared" si="13"/>
        <v>0</v>
      </c>
      <c r="E80" s="221">
        <f t="shared" si="13"/>
        <v>0</v>
      </c>
      <c r="F80" s="221">
        <f t="shared" si="13"/>
        <v>0</v>
      </c>
      <c r="G80" s="221">
        <f t="shared" si="13"/>
        <v>0</v>
      </c>
      <c r="H80" s="221">
        <f t="shared" si="13"/>
        <v>0</v>
      </c>
      <c r="I80" s="221">
        <f t="shared" si="13"/>
        <v>0</v>
      </c>
      <c r="J80" s="221">
        <f t="shared" si="13"/>
        <v>0</v>
      </c>
      <c r="K80" s="221">
        <f t="shared" si="13"/>
        <v>0</v>
      </c>
      <c r="L80" s="221">
        <f t="shared" si="13"/>
        <v>0</v>
      </c>
      <c r="M80" s="221">
        <f t="shared" si="13"/>
        <v>0</v>
      </c>
      <c r="N80" s="221">
        <f t="shared" si="13"/>
        <v>0</v>
      </c>
      <c r="O80" s="221">
        <f t="shared" si="13"/>
        <v>0</v>
      </c>
      <c r="P80" s="221">
        <f t="shared" si="13"/>
        <v>0</v>
      </c>
      <c r="Q80" s="221">
        <f t="shared" si="13"/>
        <v>0</v>
      </c>
      <c r="R80" s="221">
        <f t="shared" si="13"/>
        <v>0</v>
      </c>
      <c r="S80" s="221">
        <f t="shared" si="13"/>
        <v>0</v>
      </c>
      <c r="T80" s="221">
        <f t="shared" si="13"/>
        <v>0</v>
      </c>
      <c r="U80" s="222">
        <f t="shared" si="13"/>
        <v>0</v>
      </c>
      <c r="V80" s="142"/>
    </row>
    <row r="81" spans="1:27" hidden="1" x14ac:dyDescent="0.25">
      <c r="A81" s="220" t="str">
        <f>A41</f>
        <v>Затраты на капитальный ремонт ТП (оборудование), т.руб. без НДС</v>
      </c>
      <c r="B81" s="221">
        <f>-IF(B$63/$B$42-INT(B63/$B$42)&lt;&gt;0,0,$B$41*(1+B$65)*$B$31)</f>
        <v>0</v>
      </c>
      <c r="C81" s="221">
        <f t="shared" ref="C81:U81" si="14">-IF(C$63/$B$42-INT(C63/$B$42)&lt;&gt;0,0,$B$41*(1+C$65)*$B$31)</f>
        <v>0</v>
      </c>
      <c r="D81" s="221">
        <f t="shared" si="14"/>
        <v>0</v>
      </c>
      <c r="E81" s="221">
        <f t="shared" si="14"/>
        <v>0</v>
      </c>
      <c r="F81" s="221">
        <f t="shared" si="14"/>
        <v>0</v>
      </c>
      <c r="G81" s="221">
        <f t="shared" si="14"/>
        <v>0</v>
      </c>
      <c r="H81" s="221">
        <f t="shared" si="14"/>
        <v>0</v>
      </c>
      <c r="I81" s="221">
        <f t="shared" si="14"/>
        <v>0</v>
      </c>
      <c r="J81" s="221">
        <f t="shared" si="14"/>
        <v>0</v>
      </c>
      <c r="K81" s="221">
        <f t="shared" si="14"/>
        <v>0</v>
      </c>
      <c r="L81" s="221">
        <f t="shared" si="14"/>
        <v>0</v>
      </c>
      <c r="M81" s="221">
        <f t="shared" si="14"/>
        <v>0</v>
      </c>
      <c r="N81" s="221">
        <f t="shared" si="14"/>
        <v>0</v>
      </c>
      <c r="O81" s="221">
        <f t="shared" si="14"/>
        <v>0</v>
      </c>
      <c r="P81" s="221">
        <f t="shared" si="14"/>
        <v>0</v>
      </c>
      <c r="Q81" s="221">
        <f t="shared" si="14"/>
        <v>0</v>
      </c>
      <c r="R81" s="221">
        <f t="shared" si="14"/>
        <v>0</v>
      </c>
      <c r="S81" s="221">
        <f t="shared" si="14"/>
        <v>0</v>
      </c>
      <c r="T81" s="221">
        <f t="shared" si="14"/>
        <v>0</v>
      </c>
      <c r="U81" s="222">
        <f t="shared" si="14"/>
        <v>0</v>
      </c>
    </row>
    <row r="82" spans="1:27" s="150" customFormat="1" hidden="1" x14ac:dyDescent="0.25">
      <c r="A82" s="220" t="s">
        <v>245</v>
      </c>
      <c r="B82" s="221"/>
      <c r="C82" s="221">
        <f>-$B$49</f>
        <v>0</v>
      </c>
      <c r="D82" s="221">
        <f t="shared" ref="D82:U82" si="15">-$B$49*(1+D65)</f>
        <v>0</v>
      </c>
      <c r="E82" s="221">
        <f t="shared" si="15"/>
        <v>0</v>
      </c>
      <c r="F82" s="221">
        <f t="shared" si="15"/>
        <v>0</v>
      </c>
      <c r="G82" s="221">
        <f t="shared" si="15"/>
        <v>0</v>
      </c>
      <c r="H82" s="221">
        <f t="shared" si="15"/>
        <v>0</v>
      </c>
      <c r="I82" s="221">
        <f t="shared" si="15"/>
        <v>0</v>
      </c>
      <c r="J82" s="221">
        <f t="shared" si="15"/>
        <v>0</v>
      </c>
      <c r="K82" s="221">
        <f t="shared" si="15"/>
        <v>0</v>
      </c>
      <c r="L82" s="221">
        <f t="shared" si="15"/>
        <v>0</v>
      </c>
      <c r="M82" s="221">
        <f t="shared" si="15"/>
        <v>0</v>
      </c>
      <c r="N82" s="221">
        <f t="shared" si="15"/>
        <v>0</v>
      </c>
      <c r="O82" s="221">
        <f t="shared" si="15"/>
        <v>0</v>
      </c>
      <c r="P82" s="221">
        <f t="shared" si="15"/>
        <v>0</v>
      </c>
      <c r="Q82" s="221">
        <f t="shared" si="15"/>
        <v>0</v>
      </c>
      <c r="R82" s="221">
        <f t="shared" si="15"/>
        <v>0</v>
      </c>
      <c r="S82" s="221">
        <f t="shared" si="15"/>
        <v>0</v>
      </c>
      <c r="T82" s="221">
        <f t="shared" si="15"/>
        <v>0</v>
      </c>
      <c r="U82" s="222">
        <f t="shared" si="15"/>
        <v>0</v>
      </c>
      <c r="V82" s="142"/>
    </row>
    <row r="83" spans="1:27" s="150" customFormat="1" hidden="1" x14ac:dyDescent="0.25">
      <c r="A83" s="220" t="s">
        <v>246</v>
      </c>
      <c r="B83" s="221"/>
      <c r="C83" s="221">
        <f t="shared" ref="C83:U83" si="16">-$B$50*(1+C65)*$B$31</f>
        <v>0</v>
      </c>
      <c r="D83" s="221">
        <f t="shared" si="16"/>
        <v>0</v>
      </c>
      <c r="E83" s="221">
        <f t="shared" si="16"/>
        <v>0</v>
      </c>
      <c r="F83" s="221">
        <f t="shared" si="16"/>
        <v>0</v>
      </c>
      <c r="G83" s="221">
        <f t="shared" si="16"/>
        <v>0</v>
      </c>
      <c r="H83" s="221">
        <f t="shared" si="16"/>
        <v>0</v>
      </c>
      <c r="I83" s="221">
        <f t="shared" si="16"/>
        <v>0</v>
      </c>
      <c r="J83" s="221">
        <f t="shared" si="16"/>
        <v>0</v>
      </c>
      <c r="K83" s="221">
        <f t="shared" si="16"/>
        <v>0</v>
      </c>
      <c r="L83" s="221">
        <f t="shared" si="16"/>
        <v>0</v>
      </c>
      <c r="M83" s="221">
        <f t="shared" si="16"/>
        <v>0</v>
      </c>
      <c r="N83" s="221">
        <f t="shared" si="16"/>
        <v>0</v>
      </c>
      <c r="O83" s="221">
        <f t="shared" si="16"/>
        <v>0</v>
      </c>
      <c r="P83" s="221">
        <f t="shared" si="16"/>
        <v>0</v>
      </c>
      <c r="Q83" s="221">
        <f t="shared" si="16"/>
        <v>0</v>
      </c>
      <c r="R83" s="221">
        <f t="shared" si="16"/>
        <v>0</v>
      </c>
      <c r="S83" s="221">
        <f t="shared" si="16"/>
        <v>0</v>
      </c>
      <c r="T83" s="221">
        <f t="shared" si="16"/>
        <v>0</v>
      </c>
      <c r="U83" s="222">
        <f t="shared" si="16"/>
        <v>0</v>
      </c>
    </row>
    <row r="84" spans="1:27" ht="31.5" hidden="1" x14ac:dyDescent="0.25">
      <c r="A84" s="223" t="s">
        <v>247</v>
      </c>
      <c r="B84" s="221"/>
      <c r="C84" s="221">
        <f t="shared" ref="C84:U84" si="17">-$B$51*(1+C65)*$B$31</f>
        <v>0</v>
      </c>
      <c r="D84" s="221">
        <f t="shared" si="17"/>
        <v>0</v>
      </c>
      <c r="E84" s="221">
        <f t="shared" si="17"/>
        <v>0</v>
      </c>
      <c r="F84" s="221">
        <f t="shared" si="17"/>
        <v>0</v>
      </c>
      <c r="G84" s="221">
        <f t="shared" si="17"/>
        <v>0</v>
      </c>
      <c r="H84" s="221">
        <f t="shared" si="17"/>
        <v>0</v>
      </c>
      <c r="I84" s="221">
        <f t="shared" si="17"/>
        <v>0</v>
      </c>
      <c r="J84" s="221">
        <f t="shared" si="17"/>
        <v>0</v>
      </c>
      <c r="K84" s="221">
        <f t="shared" si="17"/>
        <v>0</v>
      </c>
      <c r="L84" s="221">
        <f t="shared" si="17"/>
        <v>0</v>
      </c>
      <c r="M84" s="221">
        <f t="shared" si="17"/>
        <v>0</v>
      </c>
      <c r="N84" s="221">
        <f t="shared" si="17"/>
        <v>0</v>
      </c>
      <c r="O84" s="221">
        <f t="shared" si="17"/>
        <v>0</v>
      </c>
      <c r="P84" s="221">
        <f t="shared" si="17"/>
        <v>0</v>
      </c>
      <c r="Q84" s="221">
        <f t="shared" si="17"/>
        <v>0</v>
      </c>
      <c r="R84" s="221">
        <f t="shared" si="17"/>
        <v>0</v>
      </c>
      <c r="S84" s="221">
        <f t="shared" si="17"/>
        <v>0</v>
      </c>
      <c r="T84" s="221">
        <f t="shared" si="17"/>
        <v>0</v>
      </c>
      <c r="U84" s="222">
        <f t="shared" si="17"/>
        <v>0</v>
      </c>
    </row>
    <row r="85" spans="1:27" s="150" customFormat="1" hidden="1" x14ac:dyDescent="0.25">
      <c r="A85" s="220" t="s">
        <v>106</v>
      </c>
      <c r="B85" s="221"/>
      <c r="C85" s="221"/>
      <c r="D85" s="221"/>
      <c r="E85" s="221"/>
      <c r="F85" s="221"/>
      <c r="G85" s="221"/>
      <c r="H85" s="221"/>
      <c r="I85" s="221"/>
      <c r="J85" s="221"/>
      <c r="K85" s="221"/>
      <c r="L85" s="221"/>
      <c r="M85" s="221"/>
      <c r="N85" s="221"/>
      <c r="O85" s="221"/>
      <c r="P85" s="221"/>
      <c r="Q85" s="221"/>
      <c r="R85" s="221"/>
      <c r="S85" s="221"/>
      <c r="T85" s="221"/>
      <c r="U85" s="222"/>
    </row>
    <row r="86" spans="1:27" x14ac:dyDescent="0.25">
      <c r="A86" s="224" t="s">
        <v>248</v>
      </c>
      <c r="B86" s="225">
        <f t="shared" ref="B86:U86" si="18">B75+B76</f>
        <v>0</v>
      </c>
      <c r="C86" s="225">
        <f>C75+C76</f>
        <v>0</v>
      </c>
      <c r="D86" s="225">
        <f t="shared" si="18"/>
        <v>0</v>
      </c>
      <c r="E86" s="225">
        <f t="shared" si="18"/>
        <v>0</v>
      </c>
      <c r="F86" s="225">
        <f t="shared" si="18"/>
        <v>0</v>
      </c>
      <c r="G86" s="225">
        <f t="shared" si="18"/>
        <v>0</v>
      </c>
      <c r="H86" s="225">
        <f t="shared" si="18"/>
        <v>0</v>
      </c>
      <c r="I86" s="225">
        <f t="shared" si="18"/>
        <v>0</v>
      </c>
      <c r="J86" s="225">
        <f t="shared" si="18"/>
        <v>0</v>
      </c>
      <c r="K86" s="225">
        <f t="shared" si="18"/>
        <v>0</v>
      </c>
      <c r="L86" s="225">
        <f t="shared" si="18"/>
        <v>0</v>
      </c>
      <c r="M86" s="225">
        <f t="shared" si="18"/>
        <v>0</v>
      </c>
      <c r="N86" s="225">
        <f t="shared" si="18"/>
        <v>0</v>
      </c>
      <c r="O86" s="225">
        <f t="shared" si="18"/>
        <v>0</v>
      </c>
      <c r="P86" s="225">
        <f t="shared" si="18"/>
        <v>0</v>
      </c>
      <c r="Q86" s="225">
        <f t="shared" si="18"/>
        <v>0</v>
      </c>
      <c r="R86" s="225">
        <f t="shared" si="18"/>
        <v>0</v>
      </c>
      <c r="S86" s="225">
        <f t="shared" si="18"/>
        <v>0</v>
      </c>
      <c r="T86" s="225">
        <f t="shared" si="18"/>
        <v>0</v>
      </c>
      <c r="U86" s="226">
        <f t="shared" si="18"/>
        <v>0</v>
      </c>
      <c r="V86" s="150"/>
    </row>
    <row r="87" spans="1:27" x14ac:dyDescent="0.25">
      <c r="A87" s="220" t="s">
        <v>306</v>
      </c>
      <c r="B87" s="221"/>
      <c r="C87" s="221">
        <f>IF(C74&lt;$B$26+2,-($B$20+$B$25+$B$21+$B$23+$B$24)/$B$26,0)+IF(C74&lt;$B$27+2,-($B$21+$B$25+$B$22+$B$23+$B$24+$B$20)/$B$27,0)+IF(C74&lt;$B$28+2,-($B$22+$B$25+$B$20+$B$21+$B$23+$B$24)/$B$28,0)</f>
        <v>-678.83500000000015</v>
      </c>
      <c r="D87" s="221">
        <f t="shared" ref="D87:U87" si="19">IF(D74&lt;$B$26+2,-($B$20+$B$25+$B$21+$B$23+$B$24)/$B$26,0)+IF(D74&lt;$B$27+2,-($B$21+$B$25+$B$22+$B$23+$B$24+$B$20)/$B$27,0)+IF(D74&lt;$B$28+2,-($B$22+$B$25+$B$20+$B$21+$B$23+$B$24)/$B$28,0)</f>
        <v>-678.83500000000015</v>
      </c>
      <c r="E87" s="221">
        <f t="shared" si="19"/>
        <v>-678.83500000000015</v>
      </c>
      <c r="F87" s="221">
        <f t="shared" si="19"/>
        <v>0</v>
      </c>
      <c r="G87" s="221">
        <f t="shared" si="19"/>
        <v>0</v>
      </c>
      <c r="H87" s="221">
        <f t="shared" si="19"/>
        <v>0</v>
      </c>
      <c r="I87" s="221">
        <f t="shared" si="19"/>
        <v>0</v>
      </c>
      <c r="J87" s="221">
        <f t="shared" si="19"/>
        <v>0</v>
      </c>
      <c r="K87" s="221">
        <f t="shared" si="19"/>
        <v>0</v>
      </c>
      <c r="L87" s="221">
        <f t="shared" si="19"/>
        <v>0</v>
      </c>
      <c r="M87" s="221">
        <f t="shared" si="19"/>
        <v>0</v>
      </c>
      <c r="N87" s="221">
        <f t="shared" si="19"/>
        <v>0</v>
      </c>
      <c r="O87" s="221">
        <f t="shared" si="19"/>
        <v>0</v>
      </c>
      <c r="P87" s="221">
        <f t="shared" si="19"/>
        <v>0</v>
      </c>
      <c r="Q87" s="221">
        <f t="shared" si="19"/>
        <v>0</v>
      </c>
      <c r="R87" s="221">
        <f t="shared" si="19"/>
        <v>0</v>
      </c>
      <c r="S87" s="221">
        <f t="shared" si="19"/>
        <v>0</v>
      </c>
      <c r="T87" s="221">
        <f t="shared" si="19"/>
        <v>0</v>
      </c>
      <c r="U87" s="221">
        <f t="shared" si="19"/>
        <v>0</v>
      </c>
    </row>
    <row r="88" spans="1:27" x14ac:dyDescent="0.25">
      <c r="A88" s="220" t="s">
        <v>103</v>
      </c>
      <c r="B88" s="221"/>
      <c r="C88" s="221">
        <f>IF(C74&lt;$B$29+2,-($B$23)/$B$29-($B$23)/$B$29,0)+IF(C74&lt;$B$30+2,-($B$24)/$B$30-($B$24)/$B$30,0)</f>
        <v>0</v>
      </c>
      <c r="D88" s="221">
        <f t="shared" ref="D88:U88" si="20">IF(D74&lt;$B$29+2,-($B$23)/$B$29-($B$23)/$B$29,0)+IF(D74&lt;$B$30+2,-($B$24)/$B$30-($B$24)/$B$30,0)</f>
        <v>0</v>
      </c>
      <c r="E88" s="221">
        <f t="shared" si="20"/>
        <v>0</v>
      </c>
      <c r="F88" s="221">
        <f t="shared" si="20"/>
        <v>0</v>
      </c>
      <c r="G88" s="221">
        <f t="shared" si="20"/>
        <v>0</v>
      </c>
      <c r="H88" s="221">
        <f t="shared" si="20"/>
        <v>0</v>
      </c>
      <c r="I88" s="221">
        <f t="shared" si="20"/>
        <v>0</v>
      </c>
      <c r="J88" s="221">
        <f t="shared" si="20"/>
        <v>0</v>
      </c>
      <c r="K88" s="221">
        <f t="shared" si="20"/>
        <v>0</v>
      </c>
      <c r="L88" s="221">
        <f t="shared" si="20"/>
        <v>0</v>
      </c>
      <c r="M88" s="221">
        <f t="shared" si="20"/>
        <v>0</v>
      </c>
      <c r="N88" s="221">
        <f t="shared" si="20"/>
        <v>0</v>
      </c>
      <c r="O88" s="221">
        <f t="shared" si="20"/>
        <v>0</v>
      </c>
      <c r="P88" s="221">
        <f t="shared" si="20"/>
        <v>0</v>
      </c>
      <c r="Q88" s="221">
        <f t="shared" si="20"/>
        <v>0</v>
      </c>
      <c r="R88" s="221">
        <f t="shared" si="20"/>
        <v>0</v>
      </c>
      <c r="S88" s="221">
        <f t="shared" si="20"/>
        <v>0</v>
      </c>
      <c r="T88" s="221">
        <f t="shared" si="20"/>
        <v>0</v>
      </c>
      <c r="U88" s="222">
        <f t="shared" si="20"/>
        <v>0</v>
      </c>
      <c r="V88" s="150"/>
      <c r="W88" s="194"/>
      <c r="X88" s="194"/>
      <c r="Y88" s="194"/>
      <c r="Z88" s="194"/>
      <c r="AA88" s="194"/>
    </row>
    <row r="89" spans="1:27" x14ac:dyDescent="0.25">
      <c r="A89" s="224" t="s">
        <v>249</v>
      </c>
      <c r="B89" s="225">
        <f>B86+B87+B88</f>
        <v>0</v>
      </c>
      <c r="C89" s="225">
        <f>C86+C87+C88</f>
        <v>-678.83500000000015</v>
      </c>
      <c r="D89" s="225">
        <f t="shared" ref="D89:P89" si="21">D86+D87+D88</f>
        <v>-678.83500000000015</v>
      </c>
      <c r="E89" s="225">
        <f t="shared" si="21"/>
        <v>-678.83500000000015</v>
      </c>
      <c r="F89" s="225">
        <f t="shared" si="21"/>
        <v>0</v>
      </c>
      <c r="G89" s="225">
        <f t="shared" si="21"/>
        <v>0</v>
      </c>
      <c r="H89" s="225">
        <f t="shared" si="21"/>
        <v>0</v>
      </c>
      <c r="I89" s="225">
        <f t="shared" si="21"/>
        <v>0</v>
      </c>
      <c r="J89" s="225">
        <f t="shared" si="21"/>
        <v>0</v>
      </c>
      <c r="K89" s="225">
        <f t="shared" si="21"/>
        <v>0</v>
      </c>
      <c r="L89" s="225">
        <f t="shared" si="21"/>
        <v>0</v>
      </c>
      <c r="M89" s="225">
        <f t="shared" si="21"/>
        <v>0</v>
      </c>
      <c r="N89" s="225">
        <f t="shared" si="21"/>
        <v>0</v>
      </c>
      <c r="O89" s="225">
        <f t="shared" si="21"/>
        <v>0</v>
      </c>
      <c r="P89" s="225">
        <f t="shared" si="21"/>
        <v>0</v>
      </c>
      <c r="Q89" s="225">
        <f>Q86+Q87+Q88</f>
        <v>0</v>
      </c>
      <c r="R89" s="225">
        <f>R86+R87+R88</f>
        <v>0</v>
      </c>
      <c r="S89" s="225">
        <f>S86+S87+S88</f>
        <v>0</v>
      </c>
      <c r="T89" s="225">
        <f>T86+T87+T88</f>
        <v>0</v>
      </c>
      <c r="U89" s="226">
        <f>U86+U87+U88</f>
        <v>0</v>
      </c>
      <c r="W89" s="194"/>
      <c r="X89" s="194"/>
      <c r="Y89" s="194"/>
      <c r="Z89" s="194"/>
      <c r="AA89" s="194"/>
    </row>
    <row r="90" spans="1:27" s="150" customFormat="1" x14ac:dyDescent="0.25">
      <c r="A90" s="220" t="s">
        <v>250</v>
      </c>
      <c r="B90" s="221">
        <f t="shared" ref="B90:U90" si="22">-B72</f>
        <v>0</v>
      </c>
      <c r="C90" s="221">
        <f t="shared" si="22"/>
        <v>0</v>
      </c>
      <c r="D90" s="221">
        <f t="shared" si="22"/>
        <v>0</v>
      </c>
      <c r="E90" s="221">
        <f t="shared" si="22"/>
        <v>0</v>
      </c>
      <c r="F90" s="221">
        <f t="shared" si="22"/>
        <v>0</v>
      </c>
      <c r="G90" s="221">
        <f t="shared" si="22"/>
        <v>0</v>
      </c>
      <c r="H90" s="221">
        <f t="shared" si="22"/>
        <v>0</v>
      </c>
      <c r="I90" s="221">
        <f t="shared" si="22"/>
        <v>0</v>
      </c>
      <c r="J90" s="221">
        <f t="shared" si="22"/>
        <v>0</v>
      </c>
      <c r="K90" s="221">
        <f t="shared" si="22"/>
        <v>0</v>
      </c>
      <c r="L90" s="221">
        <f t="shared" si="22"/>
        <v>0</v>
      </c>
      <c r="M90" s="221">
        <f t="shared" si="22"/>
        <v>0</v>
      </c>
      <c r="N90" s="221">
        <f t="shared" si="22"/>
        <v>0</v>
      </c>
      <c r="O90" s="221">
        <f t="shared" si="22"/>
        <v>0</v>
      </c>
      <c r="P90" s="221">
        <f t="shared" si="22"/>
        <v>0</v>
      </c>
      <c r="Q90" s="221">
        <f t="shared" si="22"/>
        <v>0</v>
      </c>
      <c r="R90" s="221">
        <f t="shared" si="22"/>
        <v>0</v>
      </c>
      <c r="S90" s="221">
        <f t="shared" si="22"/>
        <v>0</v>
      </c>
      <c r="T90" s="221">
        <f t="shared" si="22"/>
        <v>0</v>
      </c>
      <c r="U90" s="222">
        <f t="shared" si="22"/>
        <v>0</v>
      </c>
      <c r="V90" s="142"/>
      <c r="W90" s="227"/>
      <c r="X90" s="227"/>
      <c r="Y90" s="227"/>
      <c r="Z90" s="227"/>
      <c r="AA90" s="227"/>
    </row>
    <row r="91" spans="1:27" x14ac:dyDescent="0.25">
      <c r="A91" s="224" t="s">
        <v>105</v>
      </c>
      <c r="B91" s="225">
        <f t="shared" ref="B91:P91" si="23">B89+B90</f>
        <v>0</v>
      </c>
      <c r="C91" s="225">
        <f t="shared" si="23"/>
        <v>-678.83500000000015</v>
      </c>
      <c r="D91" s="225">
        <f t="shared" si="23"/>
        <v>-678.83500000000015</v>
      </c>
      <c r="E91" s="225">
        <f t="shared" si="23"/>
        <v>-678.83500000000015</v>
      </c>
      <c r="F91" s="225">
        <f t="shared" si="23"/>
        <v>0</v>
      </c>
      <c r="G91" s="225">
        <f t="shared" si="23"/>
        <v>0</v>
      </c>
      <c r="H91" s="225">
        <f t="shared" si="23"/>
        <v>0</v>
      </c>
      <c r="I91" s="225">
        <f t="shared" si="23"/>
        <v>0</v>
      </c>
      <c r="J91" s="225">
        <f t="shared" si="23"/>
        <v>0</v>
      </c>
      <c r="K91" s="225">
        <f t="shared" si="23"/>
        <v>0</v>
      </c>
      <c r="L91" s="225">
        <f t="shared" si="23"/>
        <v>0</v>
      </c>
      <c r="M91" s="225">
        <f t="shared" si="23"/>
        <v>0</v>
      </c>
      <c r="N91" s="225">
        <f t="shared" si="23"/>
        <v>0</v>
      </c>
      <c r="O91" s="225">
        <f t="shared" si="23"/>
        <v>0</v>
      </c>
      <c r="P91" s="225">
        <f t="shared" si="23"/>
        <v>0</v>
      </c>
      <c r="Q91" s="225">
        <f>Q89+Q90</f>
        <v>0</v>
      </c>
      <c r="R91" s="225">
        <f>R89+R90</f>
        <v>0</v>
      </c>
      <c r="S91" s="225">
        <f>S89+S90</f>
        <v>0</v>
      </c>
      <c r="T91" s="225">
        <f>T89+T90</f>
        <v>0</v>
      </c>
      <c r="U91" s="226">
        <f>U89+U90</f>
        <v>0</v>
      </c>
      <c r="V91" s="194"/>
      <c r="W91" s="194"/>
      <c r="X91" s="194"/>
      <c r="Y91" s="194"/>
      <c r="Z91" s="194"/>
      <c r="AA91" s="194"/>
    </row>
    <row r="92" spans="1:27" ht="15.75" customHeight="1" x14ac:dyDescent="0.25">
      <c r="A92" s="228" t="s">
        <v>101</v>
      </c>
      <c r="B92" s="221">
        <f t="shared" ref="B92:U92" si="24">-B91*$B$48</f>
        <v>0</v>
      </c>
      <c r="C92" s="221">
        <f t="shared" si="24"/>
        <v>135.76700000000002</v>
      </c>
      <c r="D92" s="221">
        <f t="shared" si="24"/>
        <v>135.76700000000002</v>
      </c>
      <c r="E92" s="221">
        <f t="shared" si="24"/>
        <v>135.76700000000002</v>
      </c>
      <c r="F92" s="221">
        <f t="shared" si="24"/>
        <v>0</v>
      </c>
      <c r="G92" s="221">
        <f t="shared" si="24"/>
        <v>0</v>
      </c>
      <c r="H92" s="221">
        <f t="shared" si="24"/>
        <v>0</v>
      </c>
      <c r="I92" s="221">
        <f t="shared" si="24"/>
        <v>0</v>
      </c>
      <c r="J92" s="221">
        <f t="shared" si="24"/>
        <v>0</v>
      </c>
      <c r="K92" s="221">
        <f t="shared" si="24"/>
        <v>0</v>
      </c>
      <c r="L92" s="221">
        <f t="shared" si="24"/>
        <v>0</v>
      </c>
      <c r="M92" s="221">
        <f t="shared" si="24"/>
        <v>0</v>
      </c>
      <c r="N92" s="221">
        <f t="shared" si="24"/>
        <v>0</v>
      </c>
      <c r="O92" s="221">
        <f t="shared" si="24"/>
        <v>0</v>
      </c>
      <c r="P92" s="221">
        <f t="shared" si="24"/>
        <v>0</v>
      </c>
      <c r="Q92" s="221">
        <f t="shared" si="24"/>
        <v>0</v>
      </c>
      <c r="R92" s="221">
        <f t="shared" si="24"/>
        <v>0</v>
      </c>
      <c r="S92" s="221">
        <f t="shared" si="24"/>
        <v>0</v>
      </c>
      <c r="T92" s="221">
        <f t="shared" si="24"/>
        <v>0</v>
      </c>
      <c r="U92" s="222">
        <f t="shared" si="24"/>
        <v>0</v>
      </c>
      <c r="V92" s="194"/>
      <c r="W92" s="194"/>
      <c r="X92" s="194"/>
      <c r="Y92" s="194"/>
      <c r="Z92" s="194"/>
      <c r="AA92" s="194"/>
    </row>
    <row r="93" spans="1:27" ht="15.75" customHeight="1" thickBot="1" x14ac:dyDescent="0.3">
      <c r="A93" s="229" t="s">
        <v>104</v>
      </c>
      <c r="B93" s="230">
        <f t="shared" ref="B93:P93" si="25">B91+B92</f>
        <v>0</v>
      </c>
      <c r="C93" s="230">
        <f t="shared" si="25"/>
        <v>-543.0680000000001</v>
      </c>
      <c r="D93" s="230">
        <f t="shared" si="25"/>
        <v>-543.0680000000001</v>
      </c>
      <c r="E93" s="230">
        <f t="shared" si="25"/>
        <v>-543.0680000000001</v>
      </c>
      <c r="F93" s="230">
        <f t="shared" si="25"/>
        <v>0</v>
      </c>
      <c r="G93" s="230">
        <f t="shared" si="25"/>
        <v>0</v>
      </c>
      <c r="H93" s="230">
        <f t="shared" si="25"/>
        <v>0</v>
      </c>
      <c r="I93" s="230">
        <f t="shared" si="25"/>
        <v>0</v>
      </c>
      <c r="J93" s="230">
        <f t="shared" si="25"/>
        <v>0</v>
      </c>
      <c r="K93" s="230">
        <f t="shared" si="25"/>
        <v>0</v>
      </c>
      <c r="L93" s="230">
        <f t="shared" si="25"/>
        <v>0</v>
      </c>
      <c r="M93" s="230">
        <f t="shared" si="25"/>
        <v>0</v>
      </c>
      <c r="N93" s="230">
        <f t="shared" si="25"/>
        <v>0</v>
      </c>
      <c r="O93" s="230">
        <f t="shared" si="25"/>
        <v>0</v>
      </c>
      <c r="P93" s="230">
        <f t="shared" si="25"/>
        <v>0</v>
      </c>
      <c r="Q93" s="230">
        <f>Q91+Q92</f>
        <v>0</v>
      </c>
      <c r="R93" s="230">
        <f>R91+R92</f>
        <v>0</v>
      </c>
      <c r="S93" s="230">
        <f>S91+S92</f>
        <v>0</v>
      </c>
      <c r="T93" s="230">
        <f>T91+T92</f>
        <v>0</v>
      </c>
      <c r="U93" s="231">
        <f>U91+U92</f>
        <v>0</v>
      </c>
      <c r="V93" s="227"/>
      <c r="W93" s="194"/>
      <c r="X93" s="194"/>
      <c r="Y93" s="194"/>
      <c r="Z93" s="194"/>
      <c r="AA93" s="194"/>
    </row>
    <row r="94" spans="1:27" ht="15.75" customHeight="1" x14ac:dyDescent="0.25">
      <c r="A94" s="232"/>
      <c r="B94" s="233"/>
      <c r="C94" s="233"/>
      <c r="D94" s="233"/>
      <c r="E94" s="233"/>
      <c r="F94" s="233"/>
      <c r="G94" s="233"/>
      <c r="H94" s="233"/>
      <c r="I94" s="233"/>
      <c r="J94" s="233"/>
      <c r="K94" s="233"/>
      <c r="L94" s="233"/>
      <c r="M94" s="233"/>
      <c r="N94" s="233"/>
      <c r="O94" s="233"/>
      <c r="P94" s="233"/>
      <c r="Q94" s="233"/>
      <c r="R94" s="233"/>
      <c r="S94" s="233"/>
      <c r="T94" s="233"/>
      <c r="U94" s="233"/>
      <c r="V94" s="227"/>
      <c r="W94" s="194"/>
      <c r="X94" s="194"/>
      <c r="Y94" s="194"/>
      <c r="Z94" s="194"/>
      <c r="AA94" s="194"/>
    </row>
    <row r="95" spans="1:27" ht="15.75" hidden="1" customHeight="1" x14ac:dyDescent="0.25">
      <c r="A95" s="234" t="s">
        <v>251</v>
      </c>
      <c r="B95" s="235"/>
      <c r="C95" s="236"/>
      <c r="D95" s="121" t="s">
        <v>252</v>
      </c>
      <c r="E95" s="121" t="s">
        <v>253</v>
      </c>
      <c r="F95" s="233"/>
      <c r="G95" s="233"/>
      <c r="H95" s="233"/>
      <c r="I95" s="233"/>
      <c r="J95" s="233"/>
      <c r="K95" s="233"/>
      <c r="L95" s="233"/>
      <c r="M95" s="233"/>
      <c r="N95" s="233"/>
      <c r="O95" s="233"/>
      <c r="P95" s="233"/>
      <c r="Q95" s="233"/>
      <c r="R95" s="233"/>
      <c r="S95" s="233"/>
      <c r="T95" s="233"/>
      <c r="U95" s="233"/>
      <c r="V95" s="227"/>
      <c r="W95" s="194"/>
      <c r="X95" s="194"/>
      <c r="Y95" s="194"/>
      <c r="Z95" s="194"/>
      <c r="AA95" s="194"/>
    </row>
    <row r="96" spans="1:27" ht="15.75" hidden="1" customHeight="1" x14ac:dyDescent="0.25">
      <c r="A96" s="237"/>
      <c r="B96" s="238" t="s">
        <v>107</v>
      </c>
      <c r="C96" s="239" t="s">
        <v>254</v>
      </c>
      <c r="D96" s="240">
        <f>$K$76</f>
        <v>0</v>
      </c>
      <c r="E96" s="240">
        <f>$U$76</f>
        <v>0</v>
      </c>
      <c r="F96" s="233"/>
      <c r="G96" s="233"/>
      <c r="H96" s="233"/>
      <c r="I96" s="233"/>
      <c r="J96" s="233"/>
      <c r="K96" s="233"/>
      <c r="L96" s="233"/>
      <c r="M96" s="233"/>
      <c r="N96" s="233"/>
      <c r="O96" s="233"/>
      <c r="P96" s="233"/>
      <c r="Q96" s="233"/>
      <c r="R96" s="233"/>
      <c r="S96" s="233"/>
      <c r="T96" s="233"/>
      <c r="U96" s="233"/>
      <c r="V96" s="227"/>
      <c r="W96" s="194"/>
      <c r="X96" s="194"/>
      <c r="Y96" s="194"/>
      <c r="Z96" s="194"/>
      <c r="AA96" s="194"/>
    </row>
    <row r="97" spans="1:27" ht="15.75" hidden="1" customHeight="1" x14ac:dyDescent="0.25">
      <c r="A97" s="237"/>
      <c r="B97" s="241" t="s">
        <v>108</v>
      </c>
      <c r="C97" s="239" t="s">
        <v>254</v>
      </c>
      <c r="D97" s="240">
        <f>$K$75</f>
        <v>0</v>
      </c>
      <c r="E97" s="240">
        <f>$U$75</f>
        <v>0</v>
      </c>
      <c r="F97" s="233"/>
      <c r="G97" s="233"/>
      <c r="H97" s="233"/>
      <c r="I97" s="233"/>
      <c r="J97" s="233"/>
      <c r="K97" s="233"/>
      <c r="L97" s="233"/>
      <c r="M97" s="233"/>
      <c r="N97" s="233"/>
      <c r="O97" s="233"/>
      <c r="P97" s="233"/>
      <c r="Q97" s="233"/>
      <c r="R97" s="233"/>
      <c r="S97" s="233"/>
      <c r="T97" s="233"/>
      <c r="U97" s="233"/>
      <c r="V97" s="227"/>
      <c r="W97" s="194"/>
      <c r="X97" s="194"/>
      <c r="Y97" s="194"/>
      <c r="Z97" s="194"/>
      <c r="AA97" s="194"/>
    </row>
    <row r="98" spans="1:27" ht="15.75" hidden="1" customHeight="1" x14ac:dyDescent="0.25">
      <c r="A98" s="237"/>
      <c r="B98" s="241" t="s">
        <v>255</v>
      </c>
      <c r="C98" s="239" t="s">
        <v>254</v>
      </c>
      <c r="D98" s="240">
        <f>$K$86</f>
        <v>0</v>
      </c>
      <c r="E98" s="240">
        <f>$U$86</f>
        <v>0</v>
      </c>
      <c r="F98" s="233"/>
      <c r="G98" s="233"/>
      <c r="H98" s="233"/>
      <c r="I98" s="233"/>
      <c r="J98" s="233"/>
      <c r="K98" s="233"/>
      <c r="L98" s="233"/>
      <c r="M98" s="233"/>
      <c r="N98" s="233"/>
      <c r="O98" s="233"/>
      <c r="P98" s="233"/>
      <c r="Q98" s="233"/>
      <c r="R98" s="233"/>
      <c r="S98" s="233"/>
      <c r="T98" s="233"/>
      <c r="U98" s="233"/>
      <c r="V98" s="227"/>
      <c r="W98" s="194"/>
      <c r="X98" s="194"/>
      <c r="Y98" s="194"/>
      <c r="Z98" s="194"/>
      <c r="AA98" s="194"/>
    </row>
    <row r="99" spans="1:27" ht="15.75" hidden="1" customHeight="1" x14ac:dyDescent="0.25">
      <c r="A99" s="237"/>
      <c r="B99" s="241" t="s">
        <v>256</v>
      </c>
      <c r="C99" s="239" t="s">
        <v>254</v>
      </c>
      <c r="D99" s="240">
        <f>$K$90</f>
        <v>0</v>
      </c>
      <c r="E99" s="240">
        <f>$U$90</f>
        <v>0</v>
      </c>
      <c r="F99" s="233"/>
      <c r="G99" s="233"/>
      <c r="H99" s="233"/>
      <c r="I99" s="233"/>
      <c r="J99" s="233"/>
      <c r="K99" s="233"/>
      <c r="L99" s="233"/>
      <c r="M99" s="233"/>
      <c r="N99" s="233"/>
      <c r="O99" s="233"/>
      <c r="P99" s="233"/>
      <c r="Q99" s="233"/>
      <c r="R99" s="233"/>
      <c r="S99" s="233"/>
      <c r="T99" s="233"/>
      <c r="U99" s="233"/>
      <c r="V99" s="227"/>
      <c r="W99" s="194"/>
      <c r="X99" s="194"/>
      <c r="Y99" s="194"/>
      <c r="Z99" s="194"/>
      <c r="AA99" s="194"/>
    </row>
    <row r="100" spans="1:27" ht="15.75" hidden="1" customHeight="1" x14ac:dyDescent="0.25">
      <c r="A100" s="237"/>
      <c r="B100" s="241" t="s">
        <v>257</v>
      </c>
      <c r="C100" s="239" t="s">
        <v>254</v>
      </c>
      <c r="D100" s="240">
        <f>$K$94</f>
        <v>0</v>
      </c>
      <c r="E100" s="240">
        <f>$U$94</f>
        <v>0</v>
      </c>
      <c r="F100" s="233"/>
      <c r="G100" s="233"/>
      <c r="H100" s="233"/>
      <c r="I100" s="233"/>
      <c r="J100" s="233"/>
      <c r="K100" s="233"/>
      <c r="L100" s="233"/>
      <c r="M100" s="233"/>
      <c r="N100" s="233"/>
      <c r="O100" s="233"/>
      <c r="P100" s="233"/>
      <c r="Q100" s="233"/>
      <c r="R100" s="233"/>
      <c r="S100" s="233"/>
      <c r="T100" s="233"/>
      <c r="U100" s="233"/>
      <c r="V100" s="227"/>
      <c r="W100" s="194"/>
      <c r="X100" s="194"/>
      <c r="Y100" s="194"/>
      <c r="Z100" s="194"/>
      <c r="AA100" s="194"/>
    </row>
    <row r="101" spans="1:27" s="246" customFormat="1" ht="15.75" hidden="1" customHeight="1" x14ac:dyDescent="0.25">
      <c r="A101" s="242" t="s">
        <v>258</v>
      </c>
      <c r="B101" s="243">
        <v>0.5</v>
      </c>
      <c r="C101" s="243">
        <f>AVERAGE(B68:C68)</f>
        <v>1.5</v>
      </c>
      <c r="D101" s="243">
        <f t="shared" ref="D101:P101" si="26">AVERAGE(C74:D74)</f>
        <v>2.5</v>
      </c>
      <c r="E101" s="243">
        <f t="shared" si="26"/>
        <v>3.5</v>
      </c>
      <c r="F101" s="243">
        <f t="shared" si="26"/>
        <v>4.5</v>
      </c>
      <c r="G101" s="243">
        <f t="shared" si="26"/>
        <v>5.5</v>
      </c>
      <c r="H101" s="243">
        <f t="shared" si="26"/>
        <v>6.5</v>
      </c>
      <c r="I101" s="243">
        <f t="shared" si="26"/>
        <v>7.5</v>
      </c>
      <c r="J101" s="243">
        <f t="shared" si="26"/>
        <v>8.5</v>
      </c>
      <c r="K101" s="243">
        <f t="shared" si="26"/>
        <v>9.5</v>
      </c>
      <c r="L101" s="243">
        <f t="shared" si="26"/>
        <v>10.5</v>
      </c>
      <c r="M101" s="243">
        <f t="shared" si="26"/>
        <v>11.5</v>
      </c>
      <c r="N101" s="243">
        <f t="shared" si="26"/>
        <v>12.5</v>
      </c>
      <c r="O101" s="243">
        <f t="shared" si="26"/>
        <v>13.5</v>
      </c>
      <c r="P101" s="243">
        <f t="shared" si="26"/>
        <v>14.5</v>
      </c>
      <c r="Q101" s="244"/>
      <c r="R101" s="245"/>
      <c r="S101" s="245"/>
      <c r="T101" s="245"/>
      <c r="U101" s="245"/>
      <c r="V101" s="245"/>
      <c r="W101" s="245"/>
      <c r="X101" s="245"/>
      <c r="Y101" s="245"/>
      <c r="Z101" s="245"/>
      <c r="AA101" s="245"/>
    </row>
    <row r="102" spans="1:27" ht="15.75" hidden="1" customHeight="1" x14ac:dyDescent="0.25">
      <c r="A102" s="286" t="s">
        <v>259</v>
      </c>
      <c r="B102" s="287">
        <f t="shared" ref="B102:P102" si="27">B74</f>
        <v>1</v>
      </c>
      <c r="C102" s="287">
        <f t="shared" si="27"/>
        <v>2</v>
      </c>
      <c r="D102" s="287">
        <f t="shared" si="27"/>
        <v>3</v>
      </c>
      <c r="E102" s="287">
        <f t="shared" si="27"/>
        <v>4</v>
      </c>
      <c r="F102" s="287">
        <f t="shared" si="27"/>
        <v>5</v>
      </c>
      <c r="G102" s="287">
        <f t="shared" si="27"/>
        <v>6</v>
      </c>
      <c r="H102" s="287">
        <f t="shared" si="27"/>
        <v>7</v>
      </c>
      <c r="I102" s="287">
        <f t="shared" si="27"/>
        <v>8</v>
      </c>
      <c r="J102" s="287">
        <f t="shared" si="27"/>
        <v>9</v>
      </c>
      <c r="K102" s="287">
        <f t="shared" si="27"/>
        <v>10</v>
      </c>
      <c r="L102" s="287">
        <f t="shared" si="27"/>
        <v>11</v>
      </c>
      <c r="M102" s="287">
        <f t="shared" si="27"/>
        <v>12</v>
      </c>
      <c r="N102" s="287">
        <f t="shared" si="27"/>
        <v>13</v>
      </c>
      <c r="O102" s="287">
        <f t="shared" si="27"/>
        <v>14</v>
      </c>
      <c r="P102" s="287">
        <f t="shared" si="27"/>
        <v>15</v>
      </c>
      <c r="Q102" s="287">
        <f>Q74</f>
        <v>16</v>
      </c>
      <c r="R102" s="287">
        <f>R74</f>
        <v>17</v>
      </c>
      <c r="S102" s="287">
        <f>S74</f>
        <v>18</v>
      </c>
      <c r="T102" s="287">
        <f>T74</f>
        <v>19</v>
      </c>
      <c r="U102" s="287">
        <f>U74</f>
        <v>20</v>
      </c>
      <c r="V102" s="194"/>
      <c r="W102" s="194"/>
      <c r="X102" s="194"/>
      <c r="Y102" s="194"/>
      <c r="Z102" s="194"/>
      <c r="AA102" s="194"/>
    </row>
    <row r="103" spans="1:27" ht="15.75" hidden="1" customHeight="1" x14ac:dyDescent="0.25">
      <c r="A103" s="288" t="s">
        <v>249</v>
      </c>
      <c r="B103" s="225">
        <f t="shared" ref="B103:P103" si="28">B89</f>
        <v>0</v>
      </c>
      <c r="C103" s="225">
        <f t="shared" si="28"/>
        <v>-678.83500000000015</v>
      </c>
      <c r="D103" s="225">
        <f t="shared" si="28"/>
        <v>-678.83500000000015</v>
      </c>
      <c r="E103" s="225">
        <f t="shared" si="28"/>
        <v>-678.83500000000015</v>
      </c>
      <c r="F103" s="225">
        <f t="shared" si="28"/>
        <v>0</v>
      </c>
      <c r="G103" s="225">
        <f t="shared" si="28"/>
        <v>0</v>
      </c>
      <c r="H103" s="225">
        <f t="shared" si="28"/>
        <v>0</v>
      </c>
      <c r="I103" s="225">
        <f t="shared" si="28"/>
        <v>0</v>
      </c>
      <c r="J103" s="225">
        <f t="shared" si="28"/>
        <v>0</v>
      </c>
      <c r="K103" s="225">
        <f t="shared" si="28"/>
        <v>0</v>
      </c>
      <c r="L103" s="225">
        <f t="shared" si="28"/>
        <v>0</v>
      </c>
      <c r="M103" s="225">
        <f t="shared" si="28"/>
        <v>0</v>
      </c>
      <c r="N103" s="225">
        <f t="shared" si="28"/>
        <v>0</v>
      </c>
      <c r="O103" s="225">
        <f t="shared" si="28"/>
        <v>0</v>
      </c>
      <c r="P103" s="225">
        <f t="shared" si="28"/>
        <v>0</v>
      </c>
      <c r="Q103" s="225">
        <f>Q89</f>
        <v>0</v>
      </c>
      <c r="R103" s="225">
        <f>R89</f>
        <v>0</v>
      </c>
      <c r="S103" s="225">
        <f>S89</f>
        <v>0</v>
      </c>
      <c r="T103" s="225">
        <f>T89</f>
        <v>0</v>
      </c>
      <c r="U103" s="225">
        <f>U89</f>
        <v>0</v>
      </c>
      <c r="V103" s="194"/>
    </row>
    <row r="104" spans="1:27" ht="15.75" hidden="1" customHeight="1" x14ac:dyDescent="0.25">
      <c r="A104" s="289" t="s">
        <v>103</v>
      </c>
      <c r="B104" s="221">
        <f>-B87-B88</f>
        <v>0</v>
      </c>
      <c r="C104" s="221">
        <f>-C87-C88</f>
        <v>678.83500000000015</v>
      </c>
      <c r="D104" s="221">
        <f t="shared" ref="D104:P104" si="29">-D87-D88</f>
        <v>678.83500000000015</v>
      </c>
      <c r="E104" s="221">
        <f t="shared" si="29"/>
        <v>678.83500000000015</v>
      </c>
      <c r="F104" s="221">
        <f t="shared" si="29"/>
        <v>0</v>
      </c>
      <c r="G104" s="221">
        <f t="shared" si="29"/>
        <v>0</v>
      </c>
      <c r="H104" s="221">
        <f t="shared" si="29"/>
        <v>0</v>
      </c>
      <c r="I104" s="221">
        <f t="shared" si="29"/>
        <v>0</v>
      </c>
      <c r="J104" s="221">
        <f t="shared" si="29"/>
        <v>0</v>
      </c>
      <c r="K104" s="221">
        <f t="shared" si="29"/>
        <v>0</v>
      </c>
      <c r="L104" s="221">
        <f t="shared" si="29"/>
        <v>0</v>
      </c>
      <c r="M104" s="221">
        <f t="shared" si="29"/>
        <v>0</v>
      </c>
      <c r="N104" s="221">
        <f t="shared" si="29"/>
        <v>0</v>
      </c>
      <c r="O104" s="221">
        <f t="shared" si="29"/>
        <v>0</v>
      </c>
      <c r="P104" s="221">
        <f t="shared" si="29"/>
        <v>0</v>
      </c>
      <c r="Q104" s="221">
        <f>-Q87-Q88</f>
        <v>0</v>
      </c>
      <c r="R104" s="221">
        <f>-R87-R88</f>
        <v>0</v>
      </c>
      <c r="S104" s="221">
        <f>-S87-S88</f>
        <v>0</v>
      </c>
      <c r="T104" s="221">
        <f>-T87-T88</f>
        <v>0</v>
      </c>
      <c r="U104" s="221">
        <f>-U87-U88</f>
        <v>0</v>
      </c>
      <c r="V104" s="194"/>
    </row>
    <row r="105" spans="1:27" s="150" customFormat="1" hidden="1" x14ac:dyDescent="0.25">
      <c r="A105" s="289" t="s">
        <v>102</v>
      </c>
      <c r="B105" s="221">
        <f t="shared" ref="B105:P105" si="30">B90</f>
        <v>0</v>
      </c>
      <c r="C105" s="221">
        <f t="shared" si="30"/>
        <v>0</v>
      </c>
      <c r="D105" s="221">
        <f t="shared" si="30"/>
        <v>0</v>
      </c>
      <c r="E105" s="221">
        <f t="shared" si="30"/>
        <v>0</v>
      </c>
      <c r="F105" s="221">
        <f t="shared" si="30"/>
        <v>0</v>
      </c>
      <c r="G105" s="221">
        <f t="shared" si="30"/>
        <v>0</v>
      </c>
      <c r="H105" s="221">
        <f t="shared" si="30"/>
        <v>0</v>
      </c>
      <c r="I105" s="221">
        <f t="shared" si="30"/>
        <v>0</v>
      </c>
      <c r="J105" s="221">
        <f t="shared" si="30"/>
        <v>0</v>
      </c>
      <c r="K105" s="221">
        <f t="shared" si="30"/>
        <v>0</v>
      </c>
      <c r="L105" s="221">
        <f t="shared" si="30"/>
        <v>0</v>
      </c>
      <c r="M105" s="221">
        <f t="shared" si="30"/>
        <v>0</v>
      </c>
      <c r="N105" s="221">
        <f t="shared" si="30"/>
        <v>0</v>
      </c>
      <c r="O105" s="221">
        <f t="shared" si="30"/>
        <v>0</v>
      </c>
      <c r="P105" s="221">
        <f t="shared" si="30"/>
        <v>0</v>
      </c>
      <c r="Q105" s="221">
        <f>Q90</f>
        <v>0</v>
      </c>
      <c r="R105" s="221">
        <f>R90</f>
        <v>0</v>
      </c>
      <c r="S105" s="221">
        <f>S90</f>
        <v>0</v>
      </c>
      <c r="T105" s="221">
        <f>T90</f>
        <v>0</v>
      </c>
      <c r="U105" s="221">
        <f>U90</f>
        <v>0</v>
      </c>
      <c r="V105" s="194"/>
    </row>
    <row r="106" spans="1:27" s="150" customFormat="1" hidden="1" x14ac:dyDescent="0.25">
      <c r="A106" s="289" t="s">
        <v>101</v>
      </c>
      <c r="B106" s="221">
        <f>IF(SUM($B$92:B92)+SUM($A$106:A106)&gt;0,0,SUM($B$92:B92)-SUM($A$106:A106))</f>
        <v>0</v>
      </c>
      <c r="C106" s="221">
        <f>IF(SUM($B$85:C85)+SUM($A$106:B106)&gt;0,0,SUM($B$85:C85)-SUM($A$106:B106))</f>
        <v>0</v>
      </c>
      <c r="D106" s="221">
        <f>IF(SUM($B$85:D85)+SUM($A$92:C92)&gt;0,0,SUM($B$85:D85)-SUM($A$92:C92))</f>
        <v>0</v>
      </c>
      <c r="E106" s="221">
        <f>IF(SUM($B$85:E85)+SUM($A$92:D92)&gt;0,0,SUM($B$85:E85)-SUM($A$92:D92))</f>
        <v>0</v>
      </c>
      <c r="F106" s="221">
        <f>IF(SUM($B$85:F85)+SUM($A$92:E92)&gt;0,0,SUM($B$85:F85)-SUM($A$92:E92))</f>
        <v>0</v>
      </c>
      <c r="G106" s="221">
        <f>IF(SUM($B$85:G85)+SUM($A$92:F92)&gt;0,0,SUM($B$85:G85)-SUM($A$92:F92))</f>
        <v>0</v>
      </c>
      <c r="H106" s="221">
        <f>IF(SUM($B$85:H85)+SUM($A$92:G92)&gt;0,0,SUM($B$85:H85)-SUM($A$92:G92))</f>
        <v>0</v>
      </c>
      <c r="I106" s="221">
        <f>IF(SUM($B$85:I85)+SUM($A$92:H92)&gt;0,0,SUM($B$85:I85)-SUM($A$92:H92))</f>
        <v>0</v>
      </c>
      <c r="J106" s="221">
        <f>IF(SUM($B$85:J85)+SUM($A$92:I92)&gt;0,0,SUM($B$85:J85)-SUM($A$92:I92))</f>
        <v>0</v>
      </c>
      <c r="K106" s="221">
        <f>IF(SUM($B$85:K85)+SUM($A$92:J92)&gt;0,0,SUM($B$85:K85)-SUM($A$92:J92))</f>
        <v>0</v>
      </c>
      <c r="L106" s="221">
        <f>IF(SUM($B$85:L85)+SUM($A$92:K92)&gt;0,0,SUM($B$85:L85)-SUM($A$92:K92))</f>
        <v>0</v>
      </c>
      <c r="M106" s="221">
        <f>IF(SUM($B$85:M85)+SUM($A$92:L92)&gt;0,0,SUM($B$85:M85)-SUM($A$92:L92))</f>
        <v>0</v>
      </c>
      <c r="N106" s="221">
        <f>IF(SUM($B$85:N85)+SUM($A$92:M92)&gt;0,0,SUM($B$85:N85)-SUM($A$92:M92))</f>
        <v>0</v>
      </c>
      <c r="O106" s="221">
        <f>IF(SUM($B$85:O85)+SUM($A$92:N92)&gt;0,0,SUM($B$85:O85)-SUM($A$92:N92))</f>
        <v>0</v>
      </c>
      <c r="P106" s="221">
        <f>IF(SUM($B$85:P85)+SUM($A$92:O92)&gt;0,0,SUM($B$85:P85)-SUM($A$92:O92))</f>
        <v>0</v>
      </c>
      <c r="Q106" s="221">
        <f>IF(SUM($B$85:Q85)+SUM($A$92:P92)&gt;0,0,SUM($B$85:Q85)-SUM($A$92:P92))</f>
        <v>0</v>
      </c>
      <c r="R106" s="221">
        <f>IF(SUM($B$85:R85)+SUM($A$92:Q92)&gt;0,0,SUM($B$85:R85)-SUM($A$92:Q92))</f>
        <v>0</v>
      </c>
      <c r="S106" s="221">
        <f>IF(SUM($B$85:S85)+SUM($A$92:R92)&gt;0,0,SUM($B$85:S85)-SUM($A$92:R92))</f>
        <v>0</v>
      </c>
      <c r="T106" s="221">
        <f>IF(SUM($B$85:T85)+SUM($A$92:S92)&gt;0,0,SUM($B$85:T85)-SUM($A$92:S92))</f>
        <v>0</v>
      </c>
      <c r="U106" s="221">
        <f>IF(SUM($B$85:U85)+SUM($A$92:T92)&gt;0,0,SUM($B$85:U85)-SUM($A$92:T92))</f>
        <v>0</v>
      </c>
      <c r="V106" s="142"/>
    </row>
    <row r="107" spans="1:27" hidden="1" x14ac:dyDescent="0.25">
      <c r="A107" s="289" t="s">
        <v>100</v>
      </c>
      <c r="B107" s="221">
        <f>IF(((SUM($B$75:B75)+SUM($B$77:B84))+SUM($B$109:B109))&lt;0,((SUM($B$75:B75)+SUM($B$77:B84))+SUM($B$109:B109))*0.2-SUM($A$107:A107),IF(SUM(A$107:$B107)&lt;0,0-SUM(A$107:$B107),0))</f>
        <v>-407.30100000000016</v>
      </c>
      <c r="C107" s="221">
        <f>IF(((SUM($B$68:C68)+SUM($B$70:C77))+SUM($B$102:C102))&lt;0,((SUM($B$68:C68)+SUM($B$70:C77))+SUM($B$102:C102))*0.2-SUM($A$107:B107),IF(SUM(B$107:$B107)&lt;0,0-SUM(B$107:$B107),0))</f>
        <v>407.30100000000016</v>
      </c>
      <c r="D107" s="221">
        <f>IF(((SUM($B$68:D68)+SUM($B$70:D77))+SUM($B$102:D102))&lt;0,((SUM($B$68:D68)+SUM($B$70:D77))+SUM($B$102:D102))*0.2-SUM($A$93:C93),IF(SUM($B$93:C93)&lt;0,0-SUM($B$93:C93),0))</f>
        <v>543.0680000000001</v>
      </c>
      <c r="E107" s="221">
        <f>IF(((SUM($B$68:E68)+SUM($B$70:E77))+SUM($B$102:E102))&lt;0,((SUM($B$68:E68)+SUM($B$70:E77))+SUM($B$102:E102))*0.2-SUM($A$93:D93),IF(SUM($B$93:D93)&lt;0,0-SUM($B$93:D93),0))</f>
        <v>1086.1360000000002</v>
      </c>
      <c r="F107" s="221">
        <f>IF(((SUM($B$68:F68)+SUM($B$70:F77))+SUM($B$102:F102))&lt;0,((SUM($B$68:F68)+SUM($B$70:F77))+SUM($B$102:F102))*0.2-SUM($A$93:E93),IF(SUM($B$93:E93)&lt;0,0-SUM($B$93:E93),0))</f>
        <v>1629.2040000000002</v>
      </c>
      <c r="G107" s="221">
        <f>IF(((SUM($B$68:G68)+SUM($B$70:G77))+SUM($B$102:G102))&lt;0,((SUM($B$68:G68)+SUM($B$70:G77))+SUM($B$102:G102))*0.2-SUM($A$93:F93),IF(SUM($B$93:F93)&lt;0,0-SUM($B$93:F93),0))</f>
        <v>1629.2040000000002</v>
      </c>
      <c r="H107" s="221">
        <f>IF(((SUM($B$68:H68)+SUM($B$70:H77))+SUM($B$102:H102))&lt;0,((SUM($B$68:H68)+SUM($B$70:H77))+SUM($B$102:H102))*0.2-SUM($A$93:G93),IF(SUM($B$93:G93)&lt;0,0-SUM($B$93:G93),0))</f>
        <v>1629.2040000000002</v>
      </c>
      <c r="I107" s="221">
        <f>IF(((SUM($B$68:I68)+SUM($B$70:I77))+SUM($B$102:I102))&lt;0,((SUM($B$68:I68)+SUM($B$70:I77))+SUM($B$102:I102))*0.2-SUM($A$93:H93),IF(SUM($B$93:H93)&lt;0,0-SUM($B$93:H93),0))</f>
        <v>1629.2040000000002</v>
      </c>
      <c r="J107" s="221">
        <f>IF(((SUM($B$68:J68)+SUM($B$70:J77))+SUM($B$102:J102))&lt;0,((SUM($B$68:J68)+SUM($B$70:J77))+SUM($B$102:J102))*0.2-SUM($A$93:I93),IF(SUM($B$93:I93)&lt;0,0-SUM($B$93:I93),0))</f>
        <v>1629.2040000000002</v>
      </c>
      <c r="K107" s="221">
        <f>IF(((SUM($B$68:K68)+SUM($B$70:K77))+SUM($B$102:K102))&lt;0,((SUM($B$68:K68)+SUM($B$70:K77))+SUM($B$102:K102))*0.2-SUM($A$93:J93),IF(SUM($B$93:J93)&lt;0,0-SUM($B$93:J93),0))</f>
        <v>1629.2040000000002</v>
      </c>
      <c r="L107" s="221">
        <f>IF(((SUM($B$68:L68)+SUM($B$70:L77))+SUM($B$102:L102))&lt;0,((SUM($B$68:L68)+SUM($B$70:L77))+SUM($B$102:L102))*0.2-SUM($A$93:K93),IF(SUM($B$93:K93)&lt;0,0-SUM($B$93:K93),0))</f>
        <v>1629.2040000000002</v>
      </c>
      <c r="M107" s="221">
        <f>IF(((SUM($B$68:M68)+SUM($B$70:M77))+SUM($B$102:M102))&lt;0,((SUM($B$68:M68)+SUM($B$70:M77))+SUM($B$102:M102))*0.2-SUM($A$93:L93),IF(SUM($B$93:L93)&lt;0,0-SUM($B$93:L93),0))</f>
        <v>1629.2040000000002</v>
      </c>
      <c r="N107" s="221">
        <f>IF(((SUM($B$68:N68)+SUM($B$70:N77))+SUM($B$102:N102))&lt;0,((SUM($B$68:N68)+SUM($B$70:N77))+SUM($B$102:N102))*0.2-SUM($A$93:M93),IF(SUM($B$93:M93)&lt;0,0-SUM($B$93:M93),0))</f>
        <v>1629.2040000000002</v>
      </c>
      <c r="O107" s="221">
        <f>IF(((SUM($B$68:O68)+SUM($B$70:O77))+SUM($B$102:O102))&lt;0,((SUM($B$68:O68)+SUM($B$70:O77))+SUM($B$102:O102))*0.2-SUM($A$93:N93),IF(SUM($B$93:N93)&lt;0,0-SUM($B$93:N93),0))</f>
        <v>1629.2040000000002</v>
      </c>
      <c r="P107" s="221">
        <f>IF(((SUM($B$68:P68)+SUM($B$70:P77))+SUM($B$102:P102))&lt;0,((SUM($B$68:P68)+SUM($B$70:P77))+SUM($B$102:P102))*0.2-SUM($A$93:O93),IF(SUM($B$93:O93)&lt;0,0-SUM($B$93:O93),0))</f>
        <v>1629.2040000000002</v>
      </c>
      <c r="Q107" s="221">
        <f>IF(((SUM($B$68:Q68)+SUM($B$70:Q77))+SUM($B$102:Q102))&lt;0,((SUM($B$68:Q68)+SUM($B$70:Q77))+SUM($B$102:Q102))*0.2-SUM($A$93:P93),IF(SUM($B$93:P93)&lt;0,0-SUM($B$93:P93),0))</f>
        <v>1629.2040000000002</v>
      </c>
      <c r="R107" s="221">
        <f>IF(((SUM($B$68:R68)+SUM($B$70:R77))+SUM($B$102:R102))&lt;0,((SUM($B$68:R68)+SUM($B$70:R77))+SUM($B$102:R102))*0.2-SUM($A$93:Q93),IF(SUM($B$93:Q93)&lt;0,0-SUM($B$93:Q93),0))</f>
        <v>1629.2040000000002</v>
      </c>
      <c r="S107" s="221">
        <f>IF(((SUM($B$68:S68)+SUM($B$70:S77))+SUM($B$102:S102))&lt;0,((SUM($B$68:S68)+SUM($B$70:S77))+SUM($B$102:S102))*0.2-SUM($A$93:R93),IF(SUM($B$93:R93)&lt;0,0-SUM($B$93:R93),0))</f>
        <v>1629.2040000000002</v>
      </c>
      <c r="T107" s="221">
        <f>IF(((SUM($B$68:T68)+SUM($B$70:T77))+SUM($B$102:T102))&lt;0,((SUM($B$68:T68)+SUM($B$70:T77))+SUM($B$102:T102))*0.2-SUM($A$93:S93),IF(SUM($B$93:S93)&lt;0,0-SUM($B$93:S93),0))</f>
        <v>1629.2040000000002</v>
      </c>
      <c r="U107" s="221">
        <f>IF(((SUM($B$68:U68)+SUM($B$70:U77))+SUM($B$102:U102))&lt;0,((SUM($B$68:U68)+SUM($B$70:U77))+SUM($B$102:U102))*0.2-SUM($A$93:T93),IF(SUM($B$93:T93)&lt;0,0-SUM($B$93:T93),0))</f>
        <v>1629.2040000000002</v>
      </c>
    </row>
    <row r="108" spans="1:27" s="150" customFormat="1" hidden="1" x14ac:dyDescent="0.25">
      <c r="A108" s="289" t="s">
        <v>99</v>
      </c>
      <c r="B108" s="221">
        <f>-B75*($B$52)</f>
        <v>0</v>
      </c>
      <c r="C108" s="221">
        <f t="shared" ref="C108:P108" si="31">-(C75-B75)*$B$52</f>
        <v>0</v>
      </c>
      <c r="D108" s="221">
        <f t="shared" si="31"/>
        <v>0</v>
      </c>
      <c r="E108" s="221">
        <f t="shared" si="31"/>
        <v>0</v>
      </c>
      <c r="F108" s="221">
        <f t="shared" si="31"/>
        <v>0</v>
      </c>
      <c r="G108" s="221">
        <f t="shared" si="31"/>
        <v>0</v>
      </c>
      <c r="H108" s="221">
        <f t="shared" si="31"/>
        <v>0</v>
      </c>
      <c r="I108" s="221">
        <f t="shared" si="31"/>
        <v>0</v>
      </c>
      <c r="J108" s="221">
        <f t="shared" si="31"/>
        <v>0</v>
      </c>
      <c r="K108" s="221">
        <f t="shared" si="31"/>
        <v>0</v>
      </c>
      <c r="L108" s="221">
        <f t="shared" si="31"/>
        <v>0</v>
      </c>
      <c r="M108" s="221">
        <f t="shared" si="31"/>
        <v>0</v>
      </c>
      <c r="N108" s="221">
        <f t="shared" si="31"/>
        <v>0</v>
      </c>
      <c r="O108" s="221">
        <f t="shared" si="31"/>
        <v>0</v>
      </c>
      <c r="P108" s="221">
        <f t="shared" si="31"/>
        <v>0</v>
      </c>
      <c r="Q108" s="221">
        <f>-(Q75-P75)*$B$52</f>
        <v>0</v>
      </c>
      <c r="R108" s="221">
        <f>-(R75-Q75)*$B$52</f>
        <v>0</v>
      </c>
      <c r="S108" s="221">
        <f>-(S75-R75)*$B$52</f>
        <v>0</v>
      </c>
      <c r="T108" s="221">
        <f>-(T75-S75)*$B$52</f>
        <v>0</v>
      </c>
      <c r="U108" s="221">
        <f>-(U75-T75)*$B$52</f>
        <v>0</v>
      </c>
    </row>
    <row r="109" spans="1:27" s="150" customFormat="1" hidden="1" x14ac:dyDescent="0.25">
      <c r="A109" s="289" t="s">
        <v>98</v>
      </c>
      <c r="B109" s="221">
        <f>-($B$18+$B$25)</f>
        <v>-2036.5050000000006</v>
      </c>
      <c r="C109" s="221"/>
      <c r="D109" s="221"/>
      <c r="E109" s="221"/>
      <c r="F109" s="221"/>
      <c r="G109" s="221"/>
      <c r="H109" s="221"/>
      <c r="I109" s="221"/>
      <c r="J109" s="221"/>
      <c r="K109" s="221"/>
      <c r="L109" s="221"/>
      <c r="M109" s="221"/>
      <c r="N109" s="221"/>
      <c r="O109" s="221"/>
      <c r="P109" s="221"/>
      <c r="Q109" s="221"/>
      <c r="R109" s="221"/>
      <c r="S109" s="221"/>
      <c r="T109" s="221"/>
      <c r="U109" s="221"/>
    </row>
    <row r="110" spans="1:27" s="150" customFormat="1" hidden="1" x14ac:dyDescent="0.25">
      <c r="A110" s="289" t="s">
        <v>97</v>
      </c>
      <c r="B110" s="221">
        <f t="shared" ref="B110:P110" si="32">B70-B71</f>
        <v>0</v>
      </c>
      <c r="C110" s="221">
        <f t="shared" si="32"/>
        <v>0</v>
      </c>
      <c r="D110" s="221">
        <f t="shared" si="32"/>
        <v>0</v>
      </c>
      <c r="E110" s="221">
        <f t="shared" si="32"/>
        <v>0</v>
      </c>
      <c r="F110" s="221">
        <f t="shared" si="32"/>
        <v>0</v>
      </c>
      <c r="G110" s="221">
        <f t="shared" si="32"/>
        <v>0</v>
      </c>
      <c r="H110" s="221">
        <f t="shared" si="32"/>
        <v>0</v>
      </c>
      <c r="I110" s="221">
        <f t="shared" si="32"/>
        <v>0</v>
      </c>
      <c r="J110" s="221">
        <f t="shared" si="32"/>
        <v>0</v>
      </c>
      <c r="K110" s="221">
        <f t="shared" si="32"/>
        <v>0</v>
      </c>
      <c r="L110" s="221">
        <f t="shared" si="32"/>
        <v>0</v>
      </c>
      <c r="M110" s="221">
        <f t="shared" si="32"/>
        <v>0</v>
      </c>
      <c r="N110" s="221">
        <f t="shared" si="32"/>
        <v>0</v>
      </c>
      <c r="O110" s="221">
        <f t="shared" si="32"/>
        <v>0</v>
      </c>
      <c r="P110" s="221">
        <f t="shared" si="32"/>
        <v>0</v>
      </c>
      <c r="Q110" s="221">
        <f>Q70-Q71</f>
        <v>0</v>
      </c>
      <c r="R110" s="221">
        <f>R70-R71</f>
        <v>0</v>
      </c>
      <c r="S110" s="221">
        <f>S70-S71</f>
        <v>0</v>
      </c>
      <c r="T110" s="221">
        <f>T70-T71</f>
        <v>0</v>
      </c>
      <c r="U110" s="221">
        <f>U70-U71</f>
        <v>0</v>
      </c>
      <c r="V110" s="142"/>
    </row>
    <row r="111" spans="1:27" s="150" customFormat="1" ht="14.25" hidden="1" x14ac:dyDescent="0.25">
      <c r="A111" s="288" t="s">
        <v>96</v>
      </c>
      <c r="B111" s="225">
        <f t="shared" ref="B111:P111" si="33">SUM(B103:B110)</f>
        <v>-2443.8060000000005</v>
      </c>
      <c r="C111" s="225">
        <f t="shared" si="33"/>
        <v>407.30100000000016</v>
      </c>
      <c r="D111" s="225">
        <f t="shared" si="33"/>
        <v>543.0680000000001</v>
      </c>
      <c r="E111" s="225">
        <f t="shared" si="33"/>
        <v>1086.1360000000002</v>
      </c>
      <c r="F111" s="225">
        <f t="shared" si="33"/>
        <v>1629.2040000000002</v>
      </c>
      <c r="G111" s="225">
        <f t="shared" si="33"/>
        <v>1629.2040000000002</v>
      </c>
      <c r="H111" s="225">
        <f t="shared" si="33"/>
        <v>1629.2040000000002</v>
      </c>
      <c r="I111" s="225">
        <f t="shared" si="33"/>
        <v>1629.2040000000002</v>
      </c>
      <c r="J111" s="225">
        <f t="shared" si="33"/>
        <v>1629.2040000000002</v>
      </c>
      <c r="K111" s="225">
        <f t="shared" si="33"/>
        <v>1629.2040000000002</v>
      </c>
      <c r="L111" s="225">
        <f t="shared" si="33"/>
        <v>1629.2040000000002</v>
      </c>
      <c r="M111" s="225">
        <f t="shared" si="33"/>
        <v>1629.2040000000002</v>
      </c>
      <c r="N111" s="225">
        <f t="shared" si="33"/>
        <v>1629.2040000000002</v>
      </c>
      <c r="O111" s="225">
        <f t="shared" si="33"/>
        <v>1629.2040000000002</v>
      </c>
      <c r="P111" s="225">
        <f t="shared" si="33"/>
        <v>1629.2040000000002</v>
      </c>
      <c r="Q111" s="225">
        <f>SUM(Q103:Q110)</f>
        <v>1629.2040000000002</v>
      </c>
      <c r="R111" s="225">
        <f>SUM(R103:R110)</f>
        <v>1629.2040000000002</v>
      </c>
      <c r="S111" s="225">
        <f>SUM(S103:S110)</f>
        <v>1629.2040000000002</v>
      </c>
      <c r="T111" s="225">
        <f>SUM(T103:T110)</f>
        <v>1629.2040000000002</v>
      </c>
      <c r="U111" s="225">
        <f>SUM(U103:U110)</f>
        <v>1629.2040000000002</v>
      </c>
    </row>
    <row r="112" spans="1:27" s="150" customFormat="1" ht="14.25" hidden="1" x14ac:dyDescent="0.25">
      <c r="A112" s="288" t="s">
        <v>260</v>
      </c>
      <c r="B112" s="225">
        <f>SUM($B$111:B111)</f>
        <v>-2443.8060000000005</v>
      </c>
      <c r="C112" s="225">
        <f>SUM($B$104:C104)</f>
        <v>678.83500000000015</v>
      </c>
      <c r="D112" s="225">
        <f>SUM($B$104:D104)</f>
        <v>1357.6700000000003</v>
      </c>
      <c r="E112" s="225">
        <f>SUM($B$104:E104)</f>
        <v>2036.5050000000006</v>
      </c>
      <c r="F112" s="225">
        <f>SUM($B$104:F104)</f>
        <v>2036.5050000000006</v>
      </c>
      <c r="G112" s="225">
        <f>SUM($B$104:G104)</f>
        <v>2036.5050000000006</v>
      </c>
      <c r="H112" s="225">
        <f>SUM($B$104:H104)</f>
        <v>2036.5050000000006</v>
      </c>
      <c r="I112" s="225">
        <f>SUM($B$104:I104)</f>
        <v>2036.5050000000006</v>
      </c>
      <c r="J112" s="225">
        <f>SUM($B$104:J104)</f>
        <v>2036.5050000000006</v>
      </c>
      <c r="K112" s="225">
        <f>SUM($B$104:K104)</f>
        <v>2036.5050000000006</v>
      </c>
      <c r="L112" s="225">
        <f>SUM($B$104:L104)</f>
        <v>2036.5050000000006</v>
      </c>
      <c r="M112" s="225">
        <f>SUM($B$104:M104)</f>
        <v>2036.5050000000006</v>
      </c>
      <c r="N112" s="225">
        <f>SUM($B$104:N104)</f>
        <v>2036.5050000000006</v>
      </c>
      <c r="O112" s="225">
        <f>SUM($B$104:O104)</f>
        <v>2036.5050000000006</v>
      </c>
      <c r="P112" s="225">
        <f>SUM($B$104:P104)</f>
        <v>2036.5050000000006</v>
      </c>
      <c r="Q112" s="225">
        <f>SUM($B$104:Q104)</f>
        <v>2036.5050000000006</v>
      </c>
      <c r="R112" s="225">
        <f>SUM($B$104:R104)</f>
        <v>2036.5050000000006</v>
      </c>
      <c r="S112" s="225">
        <f>SUM($B$104:S104)</f>
        <v>2036.5050000000006</v>
      </c>
      <c r="T112" s="225">
        <f>SUM($B$104:T104)</f>
        <v>2036.5050000000006</v>
      </c>
      <c r="U112" s="225">
        <f>SUM($B$104:U104)</f>
        <v>2036.5050000000006</v>
      </c>
    </row>
    <row r="113" spans="1:22" hidden="1" x14ac:dyDescent="0.25">
      <c r="A113" s="289" t="s">
        <v>95</v>
      </c>
      <c r="B113" s="247">
        <f t="shared" ref="B113:P113" si="34">1/POWER((1+$B$60),B101)</f>
        <v>0.94915799575249904</v>
      </c>
      <c r="C113" s="247">
        <f t="shared" si="34"/>
        <v>0.85509729347071961</v>
      </c>
      <c r="D113" s="247">
        <f t="shared" si="34"/>
        <v>0.77035792204569342</v>
      </c>
      <c r="E113" s="247">
        <f t="shared" si="34"/>
        <v>0.69401614598711103</v>
      </c>
      <c r="F113" s="247">
        <f t="shared" si="34"/>
        <v>0.62523977115955953</v>
      </c>
      <c r="G113" s="247">
        <f t="shared" si="34"/>
        <v>0.56327907311672021</v>
      </c>
      <c r="H113" s="247">
        <f t="shared" si="34"/>
        <v>0.50745862442947753</v>
      </c>
      <c r="I113" s="247">
        <f t="shared" si="34"/>
        <v>0.45716993191844818</v>
      </c>
      <c r="J113" s="247">
        <f t="shared" si="34"/>
        <v>0.41186480353013355</v>
      </c>
      <c r="K113" s="247">
        <f t="shared" si="34"/>
        <v>0.37104937254966985</v>
      </c>
      <c r="L113" s="247">
        <f t="shared" si="34"/>
        <v>0.33427871400871156</v>
      </c>
      <c r="M113" s="247">
        <f t="shared" si="34"/>
        <v>0.30115199460244274</v>
      </c>
      <c r="N113" s="247">
        <f t="shared" si="34"/>
        <v>0.27130810324544391</v>
      </c>
      <c r="O113" s="247">
        <f t="shared" si="34"/>
        <v>0.24442171463553505</v>
      </c>
      <c r="P113" s="247">
        <f t="shared" si="34"/>
        <v>0.22019974291489644</v>
      </c>
      <c r="Q113" s="247">
        <f>1/POWER((1+$B$60),Q101)</f>
        <v>1</v>
      </c>
      <c r="R113" s="247">
        <f>1/POWER((1+$B$60),R101)</f>
        <v>1</v>
      </c>
      <c r="S113" s="247">
        <f>1/POWER((1+$B$60),S101)</f>
        <v>1</v>
      </c>
      <c r="T113" s="247">
        <f>1/POWER((1+$B$60),T101)</f>
        <v>1</v>
      </c>
      <c r="U113" s="247">
        <f>1/POWER((1+$B$60),U101)</f>
        <v>1</v>
      </c>
      <c r="V113" s="150"/>
    </row>
    <row r="114" spans="1:22" hidden="1" outlineLevel="1" x14ac:dyDescent="0.25">
      <c r="A114" s="286" t="s">
        <v>261</v>
      </c>
      <c r="B114" s="225">
        <f>B111*B113</f>
        <v>-2319.558004967932</v>
      </c>
      <c r="C114" s="225">
        <f t="shared" ref="C114:P114" si="35">C111*C113</f>
        <v>348.28198272791769</v>
      </c>
      <c r="D114" s="225">
        <f t="shared" si="35"/>
        <v>418.35673600951071</v>
      </c>
      <c r="E114" s="225">
        <f t="shared" si="35"/>
        <v>753.79592073785693</v>
      </c>
      <c r="F114" s="225">
        <f t="shared" si="35"/>
        <v>1018.6431361322392</v>
      </c>
      <c r="G114" s="225">
        <f t="shared" si="35"/>
        <v>917.69651903805311</v>
      </c>
      <c r="H114" s="225">
        <f t="shared" si="35"/>
        <v>826.75362075500266</v>
      </c>
      <c r="I114" s="225">
        <f t="shared" si="35"/>
        <v>744.82308176126355</v>
      </c>
      <c r="J114" s="225">
        <f t="shared" si="35"/>
        <v>671.01178537050782</v>
      </c>
      <c r="K114" s="225">
        <f t="shared" si="35"/>
        <v>604.51512195541238</v>
      </c>
      <c r="L114" s="225">
        <f t="shared" si="35"/>
        <v>544.60821797784899</v>
      </c>
      <c r="M114" s="225">
        <f t="shared" si="35"/>
        <v>490.63803421427815</v>
      </c>
      <c r="N114" s="225">
        <f t="shared" si="35"/>
        <v>442.01624703989023</v>
      </c>
      <c r="O114" s="225">
        <f t="shared" si="35"/>
        <v>398.2128351710723</v>
      </c>
      <c r="P114" s="225">
        <f t="shared" si="35"/>
        <v>358.75030195592097</v>
      </c>
      <c r="Q114" s="225">
        <f>Q111*Q113</f>
        <v>1629.2040000000002</v>
      </c>
      <c r="R114" s="225">
        <f>R111*R113</f>
        <v>1629.2040000000002</v>
      </c>
      <c r="S114" s="225">
        <f>S111*S113</f>
        <v>1629.2040000000002</v>
      </c>
      <c r="T114" s="225">
        <f>T111*T113</f>
        <v>1629.2040000000002</v>
      </c>
      <c r="U114" s="225">
        <f>U111*U113</f>
        <v>1629.2040000000002</v>
      </c>
      <c r="V114" s="150"/>
    </row>
    <row r="115" spans="1:22" s="141" customFormat="1" hidden="1" outlineLevel="1" x14ac:dyDescent="0.25">
      <c r="A115" s="286" t="s">
        <v>262</v>
      </c>
      <c r="B115" s="225">
        <f>SUM($B$114:B114)</f>
        <v>-2319.558004967932</v>
      </c>
      <c r="C115" s="225">
        <f>SUM($B$107:C107)</f>
        <v>0</v>
      </c>
      <c r="D115" s="225">
        <f>SUM($B$107:D107)</f>
        <v>543.0680000000001</v>
      </c>
      <c r="E115" s="225">
        <f>SUM($B$107:E107)</f>
        <v>1629.2040000000002</v>
      </c>
      <c r="F115" s="225">
        <f>SUM($B$107:F107)</f>
        <v>3258.4080000000004</v>
      </c>
      <c r="G115" s="225">
        <f>SUM($B$107:G107)</f>
        <v>4887.612000000001</v>
      </c>
      <c r="H115" s="225">
        <f>SUM($B$107:H107)</f>
        <v>6516.8160000000007</v>
      </c>
      <c r="I115" s="225">
        <f>SUM($B$107:I107)</f>
        <v>8146.02</v>
      </c>
      <c r="J115" s="225">
        <f>SUM($B$107:J107)</f>
        <v>9775.2240000000002</v>
      </c>
      <c r="K115" s="225">
        <f>SUM($B$107:K107)</f>
        <v>11404.428</v>
      </c>
      <c r="L115" s="225">
        <f>SUM($B$107:L107)</f>
        <v>13033.632</v>
      </c>
      <c r="M115" s="225">
        <f>SUM($B$107:M107)</f>
        <v>14662.835999999999</v>
      </c>
      <c r="N115" s="225">
        <f>SUM($B$107:N107)</f>
        <v>16292.039999999999</v>
      </c>
      <c r="O115" s="225">
        <f>SUM($B$107:O107)</f>
        <v>17921.243999999999</v>
      </c>
      <c r="P115" s="225">
        <f>SUM($B$107:P107)</f>
        <v>19550.448</v>
      </c>
      <c r="Q115" s="225">
        <f>SUM($B$107:Q107)</f>
        <v>21179.652000000002</v>
      </c>
      <c r="R115" s="225">
        <f>SUM($B$107:R107)</f>
        <v>22808.856000000003</v>
      </c>
      <c r="S115" s="225">
        <f>SUM($B$107:S107)</f>
        <v>24438.060000000005</v>
      </c>
      <c r="T115" s="225">
        <f>SUM($B$107:T107)</f>
        <v>26067.264000000006</v>
      </c>
      <c r="U115" s="225">
        <f>SUM($B$107:U107)</f>
        <v>27696.468000000008</v>
      </c>
      <c r="V115" s="150"/>
    </row>
    <row r="116" spans="1:22" hidden="1" outlineLevel="1" x14ac:dyDescent="0.25">
      <c r="A116" s="286" t="s">
        <v>263</v>
      </c>
      <c r="B116" s="248">
        <f>IF((ISERR(IRR($B$111:B111))),0,IF(IRR($B$111:B111)&lt;0,0,IRR($B$111:B111)))</f>
        <v>0</v>
      </c>
      <c r="C116" s="248">
        <f>IF((ISERR(IRR($B$104:C104))),0,IF(IRR($B$104:C104)&lt;0,0,IRR($B$104:C104)))</f>
        <v>0</v>
      </c>
      <c r="D116" s="248">
        <f>IF((ISERR(IRR($B$104:D104))),0,IF(IRR($B$104:D104)&lt;0,0,IRR($B$104:D104)))</f>
        <v>0</v>
      </c>
      <c r="E116" s="248">
        <f>IF((ISERR(IRR($B$104:E104))),0,IF(IRR($B$104:E104)&lt;0,0,IRR($B$104:E104)))</f>
        <v>0</v>
      </c>
      <c r="F116" s="248">
        <f>IF((ISERR(IRR($B$104:F104))),0,IF(IRR($B$104:F104)&lt;0,0,IRR($B$104:F104)))</f>
        <v>0</v>
      </c>
      <c r="G116" s="248">
        <f>IF((ISERR(IRR($B$104:G104))),0,IF(IRR($B$104:G104)&lt;0,0,IRR($B$104:G104)))</f>
        <v>0</v>
      </c>
      <c r="H116" s="248">
        <f>IF((ISERR(IRR($B$104:H104))),0,IF(IRR($B$104:H104)&lt;0,0,IRR($B$104:H104)))</f>
        <v>0</v>
      </c>
      <c r="I116" s="248">
        <f>IF((ISERR(IRR($B$104:I104))),0,IF(IRR($B$104:I104)&lt;0,0,IRR($B$104:I104)))</f>
        <v>0</v>
      </c>
      <c r="J116" s="248">
        <f>IF((ISERR(IRR($B$104:J104))),0,IF(IRR($B$104:J104)&lt;0,0,IRR($B$104:J104)))</f>
        <v>0</v>
      </c>
      <c r="K116" s="248">
        <f>IF((ISERR(IRR($B$104:K104))),0,IF(IRR($B$104:K104)&lt;0,0,IRR($B$104:K104)))</f>
        <v>0</v>
      </c>
      <c r="L116" s="248">
        <f>IF((ISERR(IRR($B$104:L104))),0,IF(IRR($B$104:L104)&lt;0,0,IRR($B$104:L104)))</f>
        <v>0</v>
      </c>
      <c r="M116" s="248">
        <f>IF((ISERR(IRR($B$104:M104))),0,IF(IRR($B$104:M104)&lt;0,0,IRR($B$104:M104)))</f>
        <v>0</v>
      </c>
      <c r="N116" s="248">
        <f>IF((ISERR(IRR($B$104:N104))),0,IF(IRR($B$104:N104)&lt;0,0,IRR($B$104:N104)))</f>
        <v>0</v>
      </c>
      <c r="O116" s="248">
        <f>IF((ISERR(IRR($B$104:O104))),0,IF(IRR($B$104:O104)&lt;0,0,IRR($B$104:O104)))</f>
        <v>0</v>
      </c>
      <c r="P116" s="248">
        <f>IF((ISERR(IRR($B$104:P104))),0,IF(IRR($B$104:P104)&lt;0,0,IRR($B$104:P104)))</f>
        <v>0</v>
      </c>
      <c r="Q116" s="248">
        <f>IF((ISERR(IRR($B$104:Q104))),0,IF(IRR($B$104:Q104)&lt;0,0,IRR($B$104:Q104)))</f>
        <v>0</v>
      </c>
      <c r="R116" s="248">
        <f>IF((ISERR(IRR($B$104:R104))),0,IF(IRR($B$104:R104)&lt;0,0,IRR($B$104:R104)))</f>
        <v>0</v>
      </c>
      <c r="S116" s="248">
        <f>IF((ISERR(IRR($B$104:S104))),0,IF(IRR($B$104:S104)&lt;0,0,IRR($B$104:S104)))</f>
        <v>0</v>
      </c>
      <c r="T116" s="248">
        <f>IF((ISERR(IRR($B$104:T104))),0,IF(IRR($B$104:T104)&lt;0,0,IRR($B$104:T104)))</f>
        <v>0</v>
      </c>
      <c r="U116" s="248">
        <f>IF((ISERR(IRR($B$104:U104))),0,IF(IRR($B$104:U104)&lt;0,0,IRR($B$104:U104)))</f>
        <v>0</v>
      </c>
    </row>
    <row r="117" spans="1:22" hidden="1" outlineLevel="1" x14ac:dyDescent="0.25">
      <c r="A117" s="286" t="s">
        <v>264</v>
      </c>
      <c r="B117" s="249">
        <f>IF(AND(B112&gt;0,A112&lt;0),(B102-(B112/(B112-A112))),0)</f>
        <v>0</v>
      </c>
      <c r="C117" s="249">
        <f>IF(AND(C112&gt;0,B112&lt;0),(C102-(C112/(C112-B112))),0)</f>
        <v>1.7826086956521738</v>
      </c>
      <c r="D117" s="249">
        <f t="shared" ref="D117:P117" si="36">IF(AND(D112&gt;0,C112&lt;0),(D102-(D112/(D112-C112))),0)</f>
        <v>0</v>
      </c>
      <c r="E117" s="249">
        <f t="shared" si="36"/>
        <v>0</v>
      </c>
      <c r="F117" s="249">
        <f t="shared" si="36"/>
        <v>0</v>
      </c>
      <c r="G117" s="249">
        <f t="shared" si="36"/>
        <v>0</v>
      </c>
      <c r="H117" s="249">
        <f t="shared" si="36"/>
        <v>0</v>
      </c>
      <c r="I117" s="249">
        <f t="shared" si="36"/>
        <v>0</v>
      </c>
      <c r="J117" s="249">
        <f t="shared" si="36"/>
        <v>0</v>
      </c>
      <c r="K117" s="249">
        <f t="shared" si="36"/>
        <v>0</v>
      </c>
      <c r="L117" s="249">
        <f t="shared" si="36"/>
        <v>0</v>
      </c>
      <c r="M117" s="249">
        <f t="shared" si="36"/>
        <v>0</v>
      </c>
      <c r="N117" s="249">
        <f t="shared" si="36"/>
        <v>0</v>
      </c>
      <c r="O117" s="249">
        <f t="shared" si="36"/>
        <v>0</v>
      </c>
      <c r="P117" s="249">
        <f t="shared" si="36"/>
        <v>0</v>
      </c>
      <c r="Q117" s="249">
        <f>IF(AND(Q112&gt;0,P112&lt;0),(Q102-(Q112/(Q112-P112))),0)</f>
        <v>0</v>
      </c>
      <c r="R117" s="249">
        <f>IF(AND(R112&gt;0,Q112&lt;0),(R102-(R112/(R112-Q112))),0)</f>
        <v>0</v>
      </c>
      <c r="S117" s="249">
        <f>IF(AND(S112&gt;0,R112&lt;0),(S102-(S112/(S112-R112))),0)</f>
        <v>0</v>
      </c>
      <c r="T117" s="249">
        <f>IF(AND(T112&gt;0,S112&lt;0),(T102-(T112/(T112-S112))),0)</f>
        <v>0</v>
      </c>
      <c r="U117" s="249">
        <f>IF(AND(U112&gt;0,T112&lt;0),(U102-(U112/(U112-T112))),0)</f>
        <v>0</v>
      </c>
    </row>
    <row r="118" spans="1:22" hidden="1" outlineLevel="1" x14ac:dyDescent="0.25">
      <c r="A118" s="286" t="s">
        <v>265</v>
      </c>
      <c r="B118" s="249">
        <f>IF(AND(B115&gt;0,A115&lt;0),(B102-(B115/(B115-A115))),0)</f>
        <v>0</v>
      </c>
      <c r="C118" s="249">
        <f>IF(AND(C115&gt;0,B115&lt;0),(C102-(C115/(C115-B115))),0)</f>
        <v>0</v>
      </c>
      <c r="D118" s="249">
        <f t="shared" ref="D118:P118" si="37">IF(AND(D115&gt;0,C115&lt;0),(D102-(D115/(D115-C115))),0)</f>
        <v>0</v>
      </c>
      <c r="E118" s="249">
        <f t="shared" si="37"/>
        <v>0</v>
      </c>
      <c r="F118" s="249">
        <f t="shared" si="37"/>
        <v>0</v>
      </c>
      <c r="G118" s="249">
        <f t="shared" si="37"/>
        <v>0</v>
      </c>
      <c r="H118" s="249">
        <f t="shared" si="37"/>
        <v>0</v>
      </c>
      <c r="I118" s="249">
        <f t="shared" si="37"/>
        <v>0</v>
      </c>
      <c r="J118" s="249">
        <f t="shared" si="37"/>
        <v>0</v>
      </c>
      <c r="K118" s="249">
        <f t="shared" si="37"/>
        <v>0</v>
      </c>
      <c r="L118" s="249">
        <f t="shared" si="37"/>
        <v>0</v>
      </c>
      <c r="M118" s="249">
        <f t="shared" si="37"/>
        <v>0</v>
      </c>
      <c r="N118" s="249">
        <f t="shared" si="37"/>
        <v>0</v>
      </c>
      <c r="O118" s="249">
        <f t="shared" si="37"/>
        <v>0</v>
      </c>
      <c r="P118" s="249">
        <f t="shared" si="37"/>
        <v>0</v>
      </c>
      <c r="Q118" s="249">
        <f>IF(AND(Q115&gt;0,P115&lt;0),(Q102-(Q115/(Q115-P115))),0)</f>
        <v>0</v>
      </c>
      <c r="R118" s="249">
        <f>IF(AND(R115&gt;0,Q115&lt;0),(R102-(R115/(R115-Q115))),0)</f>
        <v>0</v>
      </c>
      <c r="S118" s="249">
        <f>IF(AND(S115&gt;0,R115&lt;0),(S102-(S115/(S115-R115))),0)</f>
        <v>0</v>
      </c>
      <c r="T118" s="249">
        <f>IF(AND(T115&gt;0,S115&lt;0),(T102-(T115/(T115-S115))),0)</f>
        <v>0</v>
      </c>
      <c r="U118" s="249">
        <f>IF(AND(U115&gt;0,T115&lt;0),(U102-(U115/(U115-T115))),0)</f>
        <v>0</v>
      </c>
      <c r="V118" s="141"/>
    </row>
    <row r="119" spans="1:22" hidden="1" outlineLevel="1" x14ac:dyDescent="0.25">
      <c r="Q119" s="141"/>
    </row>
    <row r="120" spans="1:22" hidden="1" outlineLevel="1" x14ac:dyDescent="0.25"/>
    <row r="121" spans="1:22" hidden="1" outlineLevel="1" x14ac:dyDescent="0.25">
      <c r="A121" s="250"/>
      <c r="B121" s="251">
        <v>2019</v>
      </c>
      <c r="C121" s="251">
        <f>B121+1</f>
        <v>2020</v>
      </c>
      <c r="D121" s="251">
        <f t="shared" ref="D121:P121" si="38">C121+1</f>
        <v>2021</v>
      </c>
      <c r="E121" s="251">
        <f t="shared" si="38"/>
        <v>2022</v>
      </c>
      <c r="F121" s="251">
        <f t="shared" si="38"/>
        <v>2023</v>
      </c>
      <c r="G121" s="251">
        <f t="shared" si="38"/>
        <v>2024</v>
      </c>
      <c r="H121" s="251">
        <f t="shared" si="38"/>
        <v>2025</v>
      </c>
      <c r="I121" s="251">
        <f t="shared" si="38"/>
        <v>2026</v>
      </c>
      <c r="J121" s="251">
        <f t="shared" si="38"/>
        <v>2027</v>
      </c>
      <c r="K121" s="251">
        <f t="shared" si="38"/>
        <v>2028</v>
      </c>
      <c r="L121" s="251">
        <f t="shared" si="38"/>
        <v>2029</v>
      </c>
      <c r="M121" s="251">
        <f t="shared" si="38"/>
        <v>2030</v>
      </c>
      <c r="N121" s="251">
        <f t="shared" si="38"/>
        <v>2031</v>
      </c>
      <c r="O121" s="251">
        <f t="shared" si="38"/>
        <v>2032</v>
      </c>
      <c r="P121" s="252">
        <f t="shared" si="38"/>
        <v>2033</v>
      </c>
    </row>
    <row r="122" spans="1:22" ht="60.75" hidden="1" customHeight="1" outlineLevel="1" x14ac:dyDescent="0.25">
      <c r="A122" s="253" t="s">
        <v>266</v>
      </c>
      <c r="B122" s="254"/>
      <c r="C122" s="254"/>
      <c r="D122" s="254"/>
      <c r="E122" s="254"/>
      <c r="F122" s="254"/>
      <c r="G122" s="254"/>
      <c r="H122" s="254"/>
      <c r="I122" s="254"/>
      <c r="J122" s="254"/>
      <c r="K122" s="254"/>
      <c r="L122" s="254"/>
      <c r="M122" s="254"/>
      <c r="N122" s="254"/>
      <c r="O122" s="254"/>
      <c r="P122" s="255"/>
    </row>
    <row r="123" spans="1:22" hidden="1" x14ac:dyDescent="0.25">
      <c r="A123" s="198" t="s">
        <v>267</v>
      </c>
      <c r="B123" s="254">
        <f>B125*$B$55*12/1000</f>
        <v>0</v>
      </c>
      <c r="C123" s="254">
        <f>C125*$B$55*12/1000</f>
        <v>0</v>
      </c>
      <c r="D123" s="254">
        <f>D125*$B$55*12/1000</f>
        <v>0</v>
      </c>
      <c r="E123" s="254"/>
      <c r="F123" s="254"/>
      <c r="G123" s="254"/>
      <c r="H123" s="254"/>
      <c r="I123" s="254"/>
      <c r="J123" s="254"/>
      <c r="K123" s="254"/>
      <c r="L123" s="254"/>
      <c r="M123" s="254"/>
      <c r="N123" s="254"/>
      <c r="O123" s="254"/>
      <c r="P123" s="255"/>
    </row>
    <row r="124" spans="1:22" hidden="1" x14ac:dyDescent="0.25">
      <c r="A124" s="198" t="s">
        <v>268</v>
      </c>
      <c r="B124" s="256"/>
      <c r="C124" s="256"/>
      <c r="D124" s="256"/>
      <c r="E124" s="256"/>
      <c r="F124" s="256">
        <f t="shared" ref="F124:P124" si="39">E124</f>
        <v>0</v>
      </c>
      <c r="G124" s="256">
        <f t="shared" si="39"/>
        <v>0</v>
      </c>
      <c r="H124" s="256">
        <f t="shared" si="39"/>
        <v>0</v>
      </c>
      <c r="I124" s="256">
        <f t="shared" si="39"/>
        <v>0</v>
      </c>
      <c r="J124" s="256">
        <f t="shared" si="39"/>
        <v>0</v>
      </c>
      <c r="K124" s="256">
        <f t="shared" si="39"/>
        <v>0</v>
      </c>
      <c r="L124" s="256">
        <f t="shared" si="39"/>
        <v>0</v>
      </c>
      <c r="M124" s="256">
        <f t="shared" si="39"/>
        <v>0</v>
      </c>
      <c r="N124" s="256">
        <f t="shared" si="39"/>
        <v>0</v>
      </c>
      <c r="O124" s="256">
        <f t="shared" si="39"/>
        <v>0</v>
      </c>
      <c r="P124" s="257">
        <f t="shared" si="39"/>
        <v>0</v>
      </c>
    </row>
    <row r="125" spans="1:22" hidden="1" outlineLevel="1" x14ac:dyDescent="0.25">
      <c r="A125" s="198" t="s">
        <v>269</v>
      </c>
      <c r="B125" s="256"/>
      <c r="C125" s="256"/>
      <c r="D125" s="256"/>
      <c r="E125" s="256"/>
      <c r="F125" s="256">
        <f t="shared" ref="F125:P125" si="40">F124/3.1</f>
        <v>0</v>
      </c>
      <c r="G125" s="256">
        <f t="shared" si="40"/>
        <v>0</v>
      </c>
      <c r="H125" s="256">
        <f t="shared" si="40"/>
        <v>0</v>
      </c>
      <c r="I125" s="256">
        <f t="shared" si="40"/>
        <v>0</v>
      </c>
      <c r="J125" s="256">
        <f t="shared" si="40"/>
        <v>0</v>
      </c>
      <c r="K125" s="256">
        <f t="shared" si="40"/>
        <v>0</v>
      </c>
      <c r="L125" s="256">
        <f t="shared" si="40"/>
        <v>0</v>
      </c>
      <c r="M125" s="256">
        <f t="shared" si="40"/>
        <v>0</v>
      </c>
      <c r="N125" s="256">
        <f t="shared" si="40"/>
        <v>0</v>
      </c>
      <c r="O125" s="256">
        <f t="shared" si="40"/>
        <v>0</v>
      </c>
      <c r="P125" s="257">
        <f t="shared" si="40"/>
        <v>0</v>
      </c>
    </row>
    <row r="126" spans="1:22" ht="16.5" hidden="1" outlineLevel="1" thickBot="1" x14ac:dyDescent="0.3">
      <c r="A126" s="201" t="s">
        <v>270</v>
      </c>
      <c r="B126" s="258" t="e">
        <f t="shared" ref="B126:P126" si="41">(B76+B87)/B125/12</f>
        <v>#DIV/0!</v>
      </c>
      <c r="C126" s="258" t="e">
        <f t="shared" si="41"/>
        <v>#DIV/0!</v>
      </c>
      <c r="D126" s="258" t="e">
        <f t="shared" si="41"/>
        <v>#DIV/0!</v>
      </c>
      <c r="E126" s="258" t="e">
        <f t="shared" si="41"/>
        <v>#DIV/0!</v>
      </c>
      <c r="F126" s="258" t="e">
        <f t="shared" si="41"/>
        <v>#DIV/0!</v>
      </c>
      <c r="G126" s="258" t="e">
        <f t="shared" si="41"/>
        <v>#DIV/0!</v>
      </c>
      <c r="H126" s="258" t="e">
        <f t="shared" si="41"/>
        <v>#DIV/0!</v>
      </c>
      <c r="I126" s="258" t="e">
        <f t="shared" si="41"/>
        <v>#DIV/0!</v>
      </c>
      <c r="J126" s="258" t="e">
        <f t="shared" si="41"/>
        <v>#DIV/0!</v>
      </c>
      <c r="K126" s="258" t="e">
        <f t="shared" si="41"/>
        <v>#DIV/0!</v>
      </c>
      <c r="L126" s="258" t="e">
        <f t="shared" si="41"/>
        <v>#DIV/0!</v>
      </c>
      <c r="M126" s="258" t="e">
        <f t="shared" si="41"/>
        <v>#DIV/0!</v>
      </c>
      <c r="N126" s="258" t="e">
        <f t="shared" si="41"/>
        <v>#DIV/0!</v>
      </c>
      <c r="O126" s="258" t="e">
        <f t="shared" si="41"/>
        <v>#DIV/0!</v>
      </c>
      <c r="P126" s="259" t="e">
        <f t="shared" si="41"/>
        <v>#DIV/0!</v>
      </c>
    </row>
    <row r="127" spans="1:22" hidden="1" collapsed="1" x14ac:dyDescent="0.25"/>
    <row r="128" spans="1:22" ht="90" hidden="1" x14ac:dyDescent="0.25">
      <c r="A128" s="260" t="s">
        <v>271</v>
      </c>
      <c r="B128" s="260"/>
      <c r="C128" s="260"/>
      <c r="D128" s="260"/>
      <c r="E128" s="260"/>
      <c r="F128" s="260"/>
      <c r="G128" s="260"/>
      <c r="H128" s="260"/>
      <c r="I128" s="260"/>
      <c r="J128" s="260"/>
      <c r="K128" s="260"/>
      <c r="L128" s="260"/>
      <c r="M128" s="260"/>
      <c r="N128" s="260"/>
      <c r="O128" s="260"/>
    </row>
    <row r="129" spans="1:16" hidden="1" x14ac:dyDescent="0.25"/>
    <row r="130" spans="1:16" hidden="1" x14ac:dyDescent="0.25"/>
    <row r="131" spans="1:16" hidden="1" x14ac:dyDescent="0.25">
      <c r="A131" s="142" t="s">
        <v>272</v>
      </c>
      <c r="I131" s="142" t="s">
        <v>273</v>
      </c>
    </row>
    <row r="132" spans="1:16" hidden="1" x14ac:dyDescent="0.25">
      <c r="A132" s="142" t="s">
        <v>274</v>
      </c>
    </row>
    <row r="133" spans="1:16" hidden="1" x14ac:dyDescent="0.25"/>
    <row r="134" spans="1:16" hidden="1" x14ac:dyDescent="0.25">
      <c r="A134" s="142" t="s">
        <v>275</v>
      </c>
      <c r="I134" s="142" t="s">
        <v>276</v>
      </c>
    </row>
    <row r="135" spans="1:16" hidden="1" x14ac:dyDescent="0.25"/>
    <row r="136" spans="1:16" hidden="1" x14ac:dyDescent="0.25"/>
    <row r="137" spans="1:16" hidden="1" x14ac:dyDescent="0.25"/>
    <row r="138" spans="1:16" hidden="1" x14ac:dyDescent="0.25">
      <c r="A138" s="153" t="s">
        <v>277</v>
      </c>
    </row>
    <row r="139" spans="1:16" hidden="1" x14ac:dyDescent="0.25">
      <c r="A139" s="261">
        <f>IF(MIN(B132:P132)=100,"не окупается",MIN(B132:P132))</f>
        <v>0</v>
      </c>
      <c r="B139" s="261">
        <f t="shared" ref="B139:P139" si="42">IF(B116&lt;=0,1,B116)</f>
        <v>1</v>
      </c>
      <c r="C139" s="261">
        <f t="shared" si="42"/>
        <v>1</v>
      </c>
      <c r="D139" s="261">
        <f t="shared" si="42"/>
        <v>1</v>
      </c>
      <c r="E139" s="261">
        <f t="shared" si="42"/>
        <v>1</v>
      </c>
      <c r="F139" s="261">
        <f t="shared" si="42"/>
        <v>1</v>
      </c>
      <c r="G139" s="261">
        <f t="shared" si="42"/>
        <v>1</v>
      </c>
      <c r="H139" s="261">
        <f t="shared" si="42"/>
        <v>1</v>
      </c>
      <c r="I139" s="261">
        <f t="shared" si="42"/>
        <v>1</v>
      </c>
      <c r="J139" s="261">
        <f t="shared" si="42"/>
        <v>1</v>
      </c>
      <c r="K139" s="261">
        <f t="shared" si="42"/>
        <v>1</v>
      </c>
      <c r="L139" s="261">
        <f t="shared" si="42"/>
        <v>1</v>
      </c>
      <c r="M139" s="261">
        <f t="shared" si="42"/>
        <v>1</v>
      </c>
      <c r="N139" s="261">
        <f t="shared" si="42"/>
        <v>1</v>
      </c>
      <c r="O139" s="261">
        <f t="shared" si="42"/>
        <v>1</v>
      </c>
      <c r="P139" s="261">
        <f t="shared" si="42"/>
        <v>1</v>
      </c>
    </row>
    <row r="140" spans="1:16" hidden="1" x14ac:dyDescent="0.25">
      <c r="A140" s="280" t="s">
        <v>278</v>
      </c>
      <c r="B140" s="241"/>
      <c r="C140" s="241"/>
      <c r="D140" s="121" t="s">
        <v>252</v>
      </c>
      <c r="E140" s="121" t="s">
        <v>253</v>
      </c>
    </row>
    <row r="141" spans="1:16" hidden="1" x14ac:dyDescent="0.25">
      <c r="A141" s="280" t="s">
        <v>279</v>
      </c>
      <c r="B141" s="241" t="s">
        <v>280</v>
      </c>
      <c r="C141" s="121" t="s">
        <v>254</v>
      </c>
      <c r="D141" s="262">
        <f>$K115</f>
        <v>11404.428</v>
      </c>
      <c r="E141" s="262">
        <f>$P115</f>
        <v>19550.448</v>
      </c>
    </row>
    <row r="142" spans="1:16" hidden="1" x14ac:dyDescent="0.25">
      <c r="B142" s="241" t="s">
        <v>263</v>
      </c>
      <c r="C142" s="121" t="s">
        <v>281</v>
      </c>
      <c r="D142" s="263">
        <f>$K116</f>
        <v>0</v>
      </c>
      <c r="E142" s="263">
        <f>$P116</f>
        <v>0</v>
      </c>
    </row>
    <row r="143" spans="1:16" hidden="1" x14ac:dyDescent="0.25">
      <c r="B143" s="241" t="s">
        <v>264</v>
      </c>
      <c r="C143" s="121" t="s">
        <v>282</v>
      </c>
      <c r="D143" s="262">
        <f>$K117</f>
        <v>0</v>
      </c>
      <c r="E143" s="262">
        <f>$P117</f>
        <v>0</v>
      </c>
    </row>
    <row r="144" spans="1:16" hidden="1" x14ac:dyDescent="0.25">
      <c r="B144" s="241" t="s">
        <v>265</v>
      </c>
      <c r="C144" s="121" t="s">
        <v>282</v>
      </c>
      <c r="D144" s="262">
        <f>$K118</f>
        <v>0</v>
      </c>
      <c r="E144" s="262">
        <f>$P118</f>
        <v>0</v>
      </c>
    </row>
    <row r="145" spans="1:21" hidden="1" x14ac:dyDescent="0.25"/>
    <row r="146" spans="1:21" hidden="1" x14ac:dyDescent="0.25">
      <c r="A146" s="264" t="s">
        <v>283</v>
      </c>
      <c r="B146" s="156"/>
    </row>
    <row r="147" spans="1:21" hidden="1" x14ac:dyDescent="0.25">
      <c r="A147" s="264" t="s">
        <v>284</v>
      </c>
      <c r="B147" s="156"/>
    </row>
    <row r="148" spans="1:21" hidden="1" x14ac:dyDescent="0.25">
      <c r="A148" s="264" t="s">
        <v>285</v>
      </c>
      <c r="B148" s="156"/>
    </row>
    <row r="149" spans="1:21" hidden="1" x14ac:dyDescent="0.25">
      <c r="A149" s="264" t="s">
        <v>286</v>
      </c>
      <c r="B149" s="156"/>
    </row>
    <row r="150" spans="1:21" ht="16.5" thickBot="1" x14ac:dyDescent="0.3"/>
    <row r="151" spans="1:21" ht="16.5" thickBot="1" x14ac:dyDescent="0.3">
      <c r="A151" s="265" t="s">
        <v>287</v>
      </c>
      <c r="B151" s="266"/>
      <c r="C151" s="267">
        <v>2</v>
      </c>
      <c r="D151" s="267">
        <f>C151+1</f>
        <v>3</v>
      </c>
      <c r="E151" s="267">
        <f t="shared" ref="E151:U151" si="43">D151+1</f>
        <v>4</v>
      </c>
      <c r="F151" s="267">
        <f t="shared" si="43"/>
        <v>5</v>
      </c>
      <c r="G151" s="267">
        <f t="shared" si="43"/>
        <v>6</v>
      </c>
      <c r="H151" s="267">
        <f t="shared" si="43"/>
        <v>7</v>
      </c>
      <c r="I151" s="267">
        <f t="shared" si="43"/>
        <v>8</v>
      </c>
      <c r="J151" s="267">
        <f t="shared" si="43"/>
        <v>9</v>
      </c>
      <c r="K151" s="267">
        <f t="shared" si="43"/>
        <v>10</v>
      </c>
      <c r="L151" s="267">
        <f t="shared" si="43"/>
        <v>11</v>
      </c>
      <c r="M151" s="267">
        <f t="shared" si="43"/>
        <v>12</v>
      </c>
      <c r="N151" s="267">
        <f t="shared" si="43"/>
        <v>13</v>
      </c>
      <c r="O151" s="267">
        <f t="shared" si="43"/>
        <v>14</v>
      </c>
      <c r="P151" s="267">
        <f t="shared" si="43"/>
        <v>15</v>
      </c>
      <c r="Q151" s="267">
        <f t="shared" si="43"/>
        <v>16</v>
      </c>
      <c r="R151" s="267">
        <f t="shared" si="43"/>
        <v>17</v>
      </c>
      <c r="S151" s="267">
        <f t="shared" si="43"/>
        <v>18</v>
      </c>
      <c r="T151" s="267">
        <f t="shared" si="43"/>
        <v>19</v>
      </c>
      <c r="U151" s="268">
        <f t="shared" si="43"/>
        <v>20</v>
      </c>
    </row>
    <row r="152" spans="1:21" x14ac:dyDescent="0.25">
      <c r="A152" s="269" t="s">
        <v>103</v>
      </c>
      <c r="B152" s="270" t="s">
        <v>254</v>
      </c>
      <c r="C152" s="271">
        <f>C$104</f>
        <v>678.83500000000015</v>
      </c>
      <c r="D152" s="271">
        <f t="shared" ref="D152:U152" si="44">D$104</f>
        <v>678.83500000000015</v>
      </c>
      <c r="E152" s="271">
        <f t="shared" si="44"/>
        <v>678.83500000000015</v>
      </c>
      <c r="F152" s="271">
        <f t="shared" si="44"/>
        <v>0</v>
      </c>
      <c r="G152" s="271">
        <f t="shared" si="44"/>
        <v>0</v>
      </c>
      <c r="H152" s="271">
        <f t="shared" si="44"/>
        <v>0</v>
      </c>
      <c r="I152" s="271">
        <f t="shared" si="44"/>
        <v>0</v>
      </c>
      <c r="J152" s="271">
        <f t="shared" si="44"/>
        <v>0</v>
      </c>
      <c r="K152" s="271">
        <f t="shared" si="44"/>
        <v>0</v>
      </c>
      <c r="L152" s="271">
        <f t="shared" si="44"/>
        <v>0</v>
      </c>
      <c r="M152" s="271">
        <f t="shared" si="44"/>
        <v>0</v>
      </c>
      <c r="N152" s="271">
        <f t="shared" si="44"/>
        <v>0</v>
      </c>
      <c r="O152" s="271">
        <f t="shared" si="44"/>
        <v>0</v>
      </c>
      <c r="P152" s="271">
        <f t="shared" si="44"/>
        <v>0</v>
      </c>
      <c r="Q152" s="271">
        <f t="shared" si="44"/>
        <v>0</v>
      </c>
      <c r="R152" s="271">
        <f t="shared" si="44"/>
        <v>0</v>
      </c>
      <c r="S152" s="271">
        <f t="shared" si="44"/>
        <v>0</v>
      </c>
      <c r="T152" s="271">
        <f t="shared" si="44"/>
        <v>0</v>
      </c>
      <c r="U152" s="271">
        <f t="shared" si="44"/>
        <v>0</v>
      </c>
    </row>
    <row r="153" spans="1:21" x14ac:dyDescent="0.25">
      <c r="A153" s="198" t="s">
        <v>106</v>
      </c>
      <c r="B153" s="121" t="s">
        <v>254</v>
      </c>
      <c r="C153" s="272"/>
      <c r="D153" s="272"/>
      <c r="E153" s="272"/>
      <c r="F153" s="272"/>
      <c r="G153" s="272"/>
      <c r="H153" s="272"/>
      <c r="I153" s="272"/>
      <c r="J153" s="272"/>
      <c r="K153" s="272"/>
      <c r="L153" s="272"/>
      <c r="M153" s="272"/>
      <c r="N153" s="272"/>
      <c r="O153" s="272"/>
      <c r="P153" s="272"/>
      <c r="Q153" s="272"/>
      <c r="R153" s="272"/>
      <c r="S153" s="272"/>
      <c r="T153" s="272"/>
      <c r="U153" s="273"/>
    </row>
    <row r="154" spans="1:21" x14ac:dyDescent="0.25">
      <c r="A154" s="198" t="s">
        <v>288</v>
      </c>
      <c r="B154" s="121" t="s">
        <v>254</v>
      </c>
      <c r="C154" s="121"/>
      <c r="D154" s="121"/>
      <c r="E154" s="121"/>
      <c r="F154" s="121"/>
      <c r="G154" s="121"/>
      <c r="H154" s="121"/>
      <c r="I154" s="121"/>
      <c r="J154" s="121"/>
      <c r="K154" s="121"/>
      <c r="L154" s="121"/>
      <c r="M154" s="121"/>
      <c r="N154" s="121"/>
      <c r="O154" s="121"/>
      <c r="P154" s="121"/>
      <c r="Q154" s="121"/>
      <c r="R154" s="121"/>
      <c r="S154" s="121"/>
      <c r="T154" s="121"/>
      <c r="U154" s="274"/>
    </row>
    <row r="155" spans="1:21" x14ac:dyDescent="0.25">
      <c r="A155" s="198" t="s">
        <v>289</v>
      </c>
      <c r="B155" s="121" t="s">
        <v>254</v>
      </c>
      <c r="C155" s="121"/>
      <c r="D155" s="121"/>
      <c r="E155" s="121"/>
      <c r="F155" s="121"/>
      <c r="G155" s="121"/>
      <c r="H155" s="121"/>
      <c r="I155" s="121"/>
      <c r="J155" s="121"/>
      <c r="K155" s="121"/>
      <c r="L155" s="121"/>
      <c r="M155" s="121"/>
      <c r="N155" s="121"/>
      <c r="O155" s="121"/>
      <c r="P155" s="121"/>
      <c r="Q155" s="121"/>
      <c r="R155" s="121"/>
      <c r="S155" s="121"/>
      <c r="T155" s="121"/>
      <c r="U155" s="274"/>
    </row>
    <row r="156" spans="1:21" x14ac:dyDescent="0.25">
      <c r="A156" s="198" t="s">
        <v>290</v>
      </c>
      <c r="B156" s="121" t="s">
        <v>254</v>
      </c>
      <c r="C156" s="121"/>
      <c r="D156" s="121"/>
      <c r="E156" s="121"/>
      <c r="F156" s="121"/>
      <c r="G156" s="121"/>
      <c r="H156" s="121"/>
      <c r="I156" s="121"/>
      <c r="J156" s="121"/>
      <c r="K156" s="121"/>
      <c r="L156" s="121"/>
      <c r="M156" s="121"/>
      <c r="N156" s="121"/>
      <c r="O156" s="121"/>
      <c r="P156" s="121"/>
      <c r="Q156" s="121"/>
      <c r="R156" s="121"/>
      <c r="S156" s="121"/>
      <c r="T156" s="121"/>
      <c r="U156" s="274"/>
    </row>
    <row r="157" spans="1:21" x14ac:dyDescent="0.25">
      <c r="A157" s="198" t="s">
        <v>291</v>
      </c>
      <c r="B157" s="121" t="s">
        <v>254</v>
      </c>
      <c r="C157" s="121"/>
      <c r="D157" s="121"/>
      <c r="E157" s="121"/>
      <c r="F157" s="121"/>
      <c r="G157" s="121"/>
      <c r="H157" s="121"/>
      <c r="I157" s="121"/>
      <c r="J157" s="121"/>
      <c r="K157" s="121"/>
      <c r="L157" s="121"/>
      <c r="M157" s="121"/>
      <c r="N157" s="121"/>
      <c r="O157" s="121"/>
      <c r="P157" s="121"/>
      <c r="Q157" s="121"/>
      <c r="R157" s="121"/>
      <c r="S157" s="121"/>
      <c r="T157" s="121"/>
      <c r="U157" s="274"/>
    </row>
    <row r="158" spans="1:21" x14ac:dyDescent="0.25">
      <c r="A158" s="198" t="s">
        <v>292</v>
      </c>
      <c r="B158" s="121" t="s">
        <v>254</v>
      </c>
      <c r="C158" s="121"/>
      <c r="D158" s="121"/>
      <c r="E158" s="121"/>
      <c r="F158" s="121"/>
      <c r="G158" s="121"/>
      <c r="H158" s="121"/>
      <c r="I158" s="121"/>
      <c r="J158" s="121"/>
      <c r="K158" s="121"/>
      <c r="L158" s="121"/>
      <c r="M158" s="121"/>
      <c r="N158" s="121"/>
      <c r="O158" s="121"/>
      <c r="P158" s="121"/>
      <c r="Q158" s="121"/>
      <c r="R158" s="121"/>
      <c r="S158" s="121"/>
      <c r="T158" s="121"/>
      <c r="U158" s="274"/>
    </row>
    <row r="159" spans="1:21" x14ac:dyDescent="0.25">
      <c r="A159" s="198" t="s">
        <v>293</v>
      </c>
      <c r="B159" s="121" t="s">
        <v>254</v>
      </c>
      <c r="C159" s="272"/>
      <c r="D159" s="272"/>
      <c r="E159" s="272"/>
      <c r="F159" s="272"/>
      <c r="G159" s="272"/>
      <c r="H159" s="272"/>
      <c r="I159" s="272"/>
      <c r="J159" s="272"/>
      <c r="K159" s="272"/>
      <c r="L159" s="272"/>
      <c r="M159" s="272"/>
      <c r="N159" s="272"/>
      <c r="O159" s="272"/>
      <c r="P159" s="272"/>
      <c r="Q159" s="272"/>
      <c r="R159" s="272"/>
      <c r="S159" s="272"/>
      <c r="T159" s="272"/>
      <c r="U159" s="273"/>
    </row>
    <row r="160" spans="1:21" x14ac:dyDescent="0.25">
      <c r="A160" s="198" t="s">
        <v>294</v>
      </c>
      <c r="B160" s="121" t="s">
        <v>254</v>
      </c>
      <c r="C160" s="272"/>
      <c r="D160" s="272"/>
      <c r="E160" s="272"/>
      <c r="F160" s="272"/>
      <c r="G160" s="272"/>
      <c r="H160" s="272"/>
      <c r="I160" s="272"/>
      <c r="J160" s="272"/>
      <c r="K160" s="272"/>
      <c r="L160" s="272"/>
      <c r="M160" s="272"/>
      <c r="N160" s="272"/>
      <c r="O160" s="272"/>
      <c r="P160" s="272"/>
      <c r="Q160" s="272"/>
      <c r="R160" s="272"/>
      <c r="S160" s="272"/>
      <c r="T160" s="272"/>
      <c r="U160" s="273"/>
    </row>
    <row r="161" spans="1:21" ht="16.5" thickBot="1" x14ac:dyDescent="0.3">
      <c r="A161" s="201" t="s">
        <v>245</v>
      </c>
      <c r="B161" s="275" t="s">
        <v>254</v>
      </c>
      <c r="C161" s="272"/>
      <c r="D161" s="272"/>
      <c r="E161" s="272"/>
      <c r="F161" s="272"/>
      <c r="G161" s="272"/>
      <c r="H161" s="272"/>
      <c r="I161" s="272"/>
      <c r="J161" s="272"/>
      <c r="K161" s="272"/>
      <c r="L161" s="272"/>
      <c r="M161" s="272"/>
      <c r="N161" s="272"/>
      <c r="O161" s="272"/>
      <c r="P161" s="272"/>
      <c r="Q161" s="272"/>
      <c r="R161" s="272"/>
      <c r="S161" s="272"/>
      <c r="T161" s="272"/>
      <c r="U161" s="273"/>
    </row>
    <row r="162" spans="1:21" ht="16.5" thickBot="1" x14ac:dyDescent="0.3">
      <c r="A162" s="276" t="s">
        <v>295</v>
      </c>
      <c r="B162" s="277" t="s">
        <v>254</v>
      </c>
      <c r="C162" s="278">
        <f>SUM(C152:C161)</f>
        <v>678.83500000000015</v>
      </c>
      <c r="D162" s="278">
        <f t="shared" ref="D162:U162" si="45">SUM(D152:D161)</f>
        <v>678.83500000000015</v>
      </c>
      <c r="E162" s="278">
        <f t="shared" si="45"/>
        <v>678.83500000000015</v>
      </c>
      <c r="F162" s="278">
        <f t="shared" si="45"/>
        <v>0</v>
      </c>
      <c r="G162" s="278">
        <f t="shared" si="45"/>
        <v>0</v>
      </c>
      <c r="H162" s="278">
        <f t="shared" si="45"/>
        <v>0</v>
      </c>
      <c r="I162" s="278">
        <f t="shared" si="45"/>
        <v>0</v>
      </c>
      <c r="J162" s="278">
        <f t="shared" si="45"/>
        <v>0</v>
      </c>
      <c r="K162" s="278">
        <f t="shared" si="45"/>
        <v>0</v>
      </c>
      <c r="L162" s="278">
        <f t="shared" si="45"/>
        <v>0</v>
      </c>
      <c r="M162" s="278">
        <f t="shared" si="45"/>
        <v>0</v>
      </c>
      <c r="N162" s="278">
        <f t="shared" si="45"/>
        <v>0</v>
      </c>
      <c r="O162" s="278">
        <f t="shared" si="45"/>
        <v>0</v>
      </c>
      <c r="P162" s="278">
        <f t="shared" si="45"/>
        <v>0</v>
      </c>
      <c r="Q162" s="278">
        <f t="shared" si="45"/>
        <v>0</v>
      </c>
      <c r="R162" s="278">
        <f t="shared" si="45"/>
        <v>0</v>
      </c>
      <c r="S162" s="278">
        <f t="shared" si="45"/>
        <v>0</v>
      </c>
      <c r="T162" s="278">
        <f t="shared" si="45"/>
        <v>0</v>
      </c>
      <c r="U162" s="279">
        <f t="shared" si="45"/>
        <v>0</v>
      </c>
    </row>
  </sheetData>
  <mergeCells count="11">
    <mergeCell ref="H24:I24"/>
    <mergeCell ref="H27:I27"/>
    <mergeCell ref="H28:I28"/>
    <mergeCell ref="H29:I29"/>
    <mergeCell ref="H30:I30"/>
    <mergeCell ref="H23:I23"/>
    <mergeCell ref="A2:U2"/>
    <mergeCell ref="A13:O13"/>
    <mergeCell ref="A14:O14"/>
    <mergeCell ref="H21:I21"/>
    <mergeCell ref="H22:I22"/>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A9" sqref="A9:I9"/>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90" t="s">
        <v>177</v>
      </c>
      <c r="B5" s="290"/>
      <c r="C5" s="290"/>
      <c r="D5" s="290"/>
      <c r="E5" s="290"/>
      <c r="F5" s="290"/>
      <c r="G5" s="290"/>
      <c r="H5" s="290"/>
      <c r="I5" s="290"/>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294" t="s">
        <v>8</v>
      </c>
      <c r="B7" s="294"/>
      <c r="C7" s="294"/>
      <c r="D7" s="294"/>
      <c r="E7" s="294"/>
      <c r="F7" s="294"/>
      <c r="G7" s="294"/>
      <c r="H7" s="294"/>
      <c r="I7" s="294"/>
    </row>
    <row r="8" spans="1:41" ht="18.75" x14ac:dyDescent="0.25">
      <c r="A8" s="294"/>
      <c r="B8" s="294"/>
      <c r="C8" s="294"/>
      <c r="D8" s="294"/>
      <c r="E8" s="294"/>
      <c r="F8" s="294"/>
      <c r="G8" s="294"/>
      <c r="H8" s="294"/>
      <c r="I8" s="294"/>
    </row>
    <row r="9" spans="1:41" ht="18.75" x14ac:dyDescent="0.25">
      <c r="A9" s="293" t="str">
        <f>'1. паспорт описание'!A9:D9</f>
        <v>О_0000000829</v>
      </c>
      <c r="B9" s="293"/>
      <c r="C9" s="293"/>
      <c r="D9" s="293"/>
      <c r="E9" s="293"/>
      <c r="F9" s="293"/>
      <c r="G9" s="293"/>
      <c r="H9" s="293"/>
      <c r="I9" s="293"/>
    </row>
    <row r="10" spans="1:41" x14ac:dyDescent="0.25">
      <c r="A10" s="291" t="s">
        <v>7</v>
      </c>
      <c r="B10" s="291"/>
      <c r="C10" s="291"/>
      <c r="D10" s="291"/>
      <c r="E10" s="291"/>
      <c r="F10" s="291"/>
      <c r="G10" s="291"/>
      <c r="H10" s="291"/>
      <c r="I10" s="291"/>
    </row>
    <row r="11" spans="1:41" ht="18.75" x14ac:dyDescent="0.25">
      <c r="A11" s="296"/>
      <c r="B11" s="296"/>
      <c r="C11" s="296"/>
      <c r="D11" s="296"/>
      <c r="E11" s="296"/>
      <c r="F11" s="296"/>
      <c r="G11" s="296"/>
      <c r="H11" s="296"/>
      <c r="I11" s="296"/>
    </row>
    <row r="12" spans="1:41" ht="18.75" x14ac:dyDescent="0.25">
      <c r="A12" s="293" t="str">
        <f>'1. паспорт описание'!A12:D12</f>
        <v>Приобретение информационно-вычислительной техники</v>
      </c>
      <c r="B12" s="293"/>
      <c r="C12" s="293"/>
      <c r="D12" s="293"/>
      <c r="E12" s="293"/>
      <c r="F12" s="293"/>
      <c r="G12" s="293"/>
      <c r="H12" s="293"/>
      <c r="I12" s="293"/>
    </row>
    <row r="13" spans="1:41" x14ac:dyDescent="0.25">
      <c r="A13" s="291" t="s">
        <v>6</v>
      </c>
      <c r="B13" s="291"/>
      <c r="C13" s="291"/>
      <c r="D13" s="291"/>
      <c r="E13" s="291"/>
      <c r="F13" s="291"/>
      <c r="G13" s="291"/>
      <c r="H13" s="291"/>
      <c r="I13" s="291"/>
    </row>
    <row r="14" spans="1:41" ht="15.75" customHeight="1" x14ac:dyDescent="0.25">
      <c r="I14" s="74"/>
    </row>
    <row r="15" spans="1:41" x14ac:dyDescent="0.25">
      <c r="H15" s="73"/>
    </row>
    <row r="16" spans="1:41" ht="15.75" customHeight="1" x14ac:dyDescent="0.25">
      <c r="A16" s="350" t="s">
        <v>148</v>
      </c>
      <c r="B16" s="350"/>
      <c r="C16" s="350"/>
      <c r="D16" s="350"/>
      <c r="E16" s="350"/>
      <c r="F16" s="350"/>
      <c r="G16" s="350"/>
      <c r="H16" s="350"/>
      <c r="I16" s="350"/>
    </row>
    <row r="17" spans="1:9" x14ac:dyDescent="0.25">
      <c r="A17" s="54"/>
      <c r="B17" s="109"/>
      <c r="C17" s="54"/>
      <c r="D17" s="72"/>
      <c r="E17" s="72"/>
      <c r="F17" s="72"/>
      <c r="G17" s="72"/>
      <c r="H17" s="72"/>
      <c r="I17" s="72"/>
    </row>
    <row r="18" spans="1:9" ht="28.5" customHeight="1" x14ac:dyDescent="0.25">
      <c r="A18" s="351" t="s">
        <v>75</v>
      </c>
      <c r="B18" s="352" t="s">
        <v>163</v>
      </c>
      <c r="C18" s="351" t="s">
        <v>74</v>
      </c>
      <c r="D18" s="355" t="s">
        <v>136</v>
      </c>
      <c r="E18" s="355"/>
      <c r="F18" s="355"/>
      <c r="G18" s="355"/>
      <c r="H18" s="351" t="s">
        <v>73</v>
      </c>
      <c r="I18" s="354" t="s">
        <v>137</v>
      </c>
    </row>
    <row r="19" spans="1:9" ht="58.5" customHeight="1" x14ac:dyDescent="0.25">
      <c r="A19" s="351"/>
      <c r="B19" s="353"/>
      <c r="C19" s="351"/>
      <c r="D19" s="344" t="s">
        <v>2</v>
      </c>
      <c r="E19" s="344"/>
      <c r="F19" s="345" t="s">
        <v>1</v>
      </c>
      <c r="G19" s="346"/>
      <c r="H19" s="351"/>
      <c r="I19" s="354"/>
    </row>
    <row r="20" spans="1:9" ht="47.25" customHeight="1" x14ac:dyDescent="0.25">
      <c r="A20" s="351"/>
      <c r="B20" s="344"/>
      <c r="C20" s="351"/>
      <c r="D20" s="71" t="s">
        <v>72</v>
      </c>
      <c r="E20" s="71" t="s">
        <v>71</v>
      </c>
      <c r="F20" s="71" t="s">
        <v>72</v>
      </c>
      <c r="G20" s="71" t="s">
        <v>71</v>
      </c>
      <c r="H20" s="351"/>
      <c r="I20" s="354"/>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347" t="s">
        <v>172</v>
      </c>
      <c r="C22" s="70" t="s">
        <v>171</v>
      </c>
      <c r="D22" s="120" t="s">
        <v>131</v>
      </c>
      <c r="E22" s="120" t="s">
        <v>131</v>
      </c>
      <c r="F22" s="120" t="s">
        <v>131</v>
      </c>
      <c r="G22" s="120" t="s">
        <v>131</v>
      </c>
      <c r="H22" s="121"/>
      <c r="I22" s="117"/>
    </row>
    <row r="23" spans="1:9" ht="99" customHeight="1" x14ac:dyDescent="0.25">
      <c r="A23" s="69">
        <v>2</v>
      </c>
      <c r="B23" s="348"/>
      <c r="C23" s="70" t="s">
        <v>161</v>
      </c>
      <c r="D23" s="120" t="s">
        <v>131</v>
      </c>
      <c r="E23" s="120" t="s">
        <v>131</v>
      </c>
      <c r="F23" s="120" t="s">
        <v>131</v>
      </c>
      <c r="G23" s="120" t="s">
        <v>131</v>
      </c>
      <c r="H23" s="121"/>
      <c r="I23" s="121"/>
    </row>
    <row r="24" spans="1:9" ht="119.25" customHeight="1" x14ac:dyDescent="0.25">
      <c r="A24" s="69">
        <v>3</v>
      </c>
      <c r="B24" s="349"/>
      <c r="C24" s="70" t="s">
        <v>70</v>
      </c>
      <c r="D24" s="120" t="s">
        <v>131</v>
      </c>
      <c r="E24" s="120" t="s">
        <v>131</v>
      </c>
      <c r="F24" s="120" t="s">
        <v>131</v>
      </c>
      <c r="G24" s="120" t="s">
        <v>131</v>
      </c>
      <c r="H24" s="121"/>
      <c r="I24" s="121"/>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5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7" zoomScale="85" zoomScaleNormal="70" zoomScaleSheetLayoutView="85" workbookViewId="0">
      <selection activeCell="J24" sqref="J24"/>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90" t="s">
        <v>173</v>
      </c>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290"/>
    </row>
    <row r="5" spans="1:27" ht="18.75" x14ac:dyDescent="0.3">
      <c r="A5" s="52"/>
      <c r="B5" s="52"/>
      <c r="C5" s="52"/>
      <c r="D5" s="52"/>
      <c r="E5" s="52"/>
      <c r="F5" s="52"/>
      <c r="G5" s="52"/>
      <c r="J5" s="52"/>
      <c r="K5" s="52"/>
      <c r="N5" s="52"/>
      <c r="O5" s="52"/>
      <c r="R5" s="52"/>
      <c r="S5" s="52"/>
      <c r="V5" s="52"/>
      <c r="W5" s="52"/>
      <c r="AA5" s="14"/>
    </row>
    <row r="6" spans="1:27" ht="18.75" x14ac:dyDescent="0.25">
      <c r="A6" s="294" t="s">
        <v>8</v>
      </c>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294"/>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93" t="str">
        <f>'1. паспорт описание'!A9:D9</f>
        <v>О_0000000829</v>
      </c>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293"/>
    </row>
    <row r="9" spans="1:27" x14ac:dyDescent="0.25">
      <c r="A9" s="291" t="s">
        <v>7</v>
      </c>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93" t="str">
        <f>'1. паспорт описание'!A12:D12</f>
        <v>Приобретение информационно-вычислительной техники</v>
      </c>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293"/>
    </row>
    <row r="12" spans="1:27" ht="15.75" customHeight="1" x14ac:dyDescent="0.25">
      <c r="A12" s="291" t="s">
        <v>6</v>
      </c>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row>
    <row r="13" spans="1:27" x14ac:dyDescent="0.25">
      <c r="A13" s="361"/>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62" t="s">
        <v>149</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52" t="s">
        <v>69</v>
      </c>
      <c r="B17" s="352" t="s">
        <v>163</v>
      </c>
      <c r="C17" s="352" t="s">
        <v>68</v>
      </c>
      <c r="D17" s="351" t="s">
        <v>209</v>
      </c>
      <c r="E17" s="351"/>
      <c r="F17" s="356" t="s">
        <v>206</v>
      </c>
      <c r="G17" s="357"/>
      <c r="H17" s="357"/>
      <c r="I17" s="357"/>
      <c r="J17" s="356" t="s">
        <v>211</v>
      </c>
      <c r="K17" s="357"/>
      <c r="L17" s="357"/>
      <c r="M17" s="357"/>
      <c r="N17" s="356" t="s">
        <v>212</v>
      </c>
      <c r="O17" s="357"/>
      <c r="P17" s="357"/>
      <c r="Q17" s="357"/>
      <c r="R17" s="356" t="s">
        <v>213</v>
      </c>
      <c r="S17" s="357"/>
      <c r="T17" s="357"/>
      <c r="U17" s="357"/>
      <c r="V17" s="356" t="s">
        <v>210</v>
      </c>
      <c r="W17" s="357"/>
      <c r="X17" s="357"/>
      <c r="Y17" s="357"/>
      <c r="Z17" s="363" t="s">
        <v>207</v>
      </c>
      <c r="AA17" s="364"/>
      <c r="AB17" s="66"/>
      <c r="AC17" s="66"/>
      <c r="AD17" s="66"/>
    </row>
    <row r="18" spans="1:30" ht="99.75" customHeight="1" x14ac:dyDescent="0.25">
      <c r="A18" s="353"/>
      <c r="B18" s="353"/>
      <c r="C18" s="353"/>
      <c r="D18" s="351"/>
      <c r="E18" s="351"/>
      <c r="F18" s="351" t="s">
        <v>2</v>
      </c>
      <c r="G18" s="351"/>
      <c r="H18" s="351" t="s">
        <v>67</v>
      </c>
      <c r="I18" s="351"/>
      <c r="J18" s="351" t="s">
        <v>2</v>
      </c>
      <c r="K18" s="351"/>
      <c r="L18" s="351" t="s">
        <v>67</v>
      </c>
      <c r="M18" s="351"/>
      <c r="N18" s="351" t="s">
        <v>2</v>
      </c>
      <c r="O18" s="351"/>
      <c r="P18" s="351" t="s">
        <v>67</v>
      </c>
      <c r="Q18" s="351"/>
      <c r="R18" s="351" t="s">
        <v>2</v>
      </c>
      <c r="S18" s="351"/>
      <c r="T18" s="351" t="s">
        <v>67</v>
      </c>
      <c r="U18" s="351"/>
      <c r="V18" s="351" t="s">
        <v>2</v>
      </c>
      <c r="W18" s="351"/>
      <c r="X18" s="351" t="s">
        <v>67</v>
      </c>
      <c r="Y18" s="351"/>
      <c r="Z18" s="365"/>
      <c r="AA18" s="366"/>
    </row>
    <row r="19" spans="1:30" ht="89.25" customHeight="1" x14ac:dyDescent="0.25">
      <c r="A19" s="344"/>
      <c r="B19" s="344"/>
      <c r="C19" s="344"/>
      <c r="D19" s="64" t="s">
        <v>2</v>
      </c>
      <c r="E19" s="64" t="s">
        <v>65</v>
      </c>
      <c r="F19" s="65" t="s">
        <v>139</v>
      </c>
      <c r="G19" s="65" t="s">
        <v>140</v>
      </c>
      <c r="H19" s="65" t="s">
        <v>139</v>
      </c>
      <c r="I19" s="65" t="s">
        <v>140</v>
      </c>
      <c r="J19" s="65" t="s">
        <v>139</v>
      </c>
      <c r="K19" s="65" t="s">
        <v>140</v>
      </c>
      <c r="L19" s="65" t="s">
        <v>139</v>
      </c>
      <c r="M19" s="65" t="s">
        <v>140</v>
      </c>
      <c r="N19" s="65" t="s">
        <v>139</v>
      </c>
      <c r="O19" s="65" t="s">
        <v>140</v>
      </c>
      <c r="P19" s="65" t="s">
        <v>139</v>
      </c>
      <c r="Q19" s="65" t="s">
        <v>140</v>
      </c>
      <c r="R19" s="65" t="s">
        <v>139</v>
      </c>
      <c r="S19" s="65" t="s">
        <v>140</v>
      </c>
      <c r="T19" s="65" t="s">
        <v>139</v>
      </c>
      <c r="U19" s="65" t="s">
        <v>140</v>
      </c>
      <c r="V19" s="65" t="s">
        <v>139</v>
      </c>
      <c r="W19" s="65" t="s">
        <v>140</v>
      </c>
      <c r="X19" s="65" t="s">
        <v>139</v>
      </c>
      <c r="Y19" s="65" t="s">
        <v>140</v>
      </c>
      <c r="Z19" s="64" t="s">
        <v>66</v>
      </c>
      <c r="AA19" s="64" t="s">
        <v>65</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358" t="s">
        <v>172</v>
      </c>
      <c r="C21" s="62" t="s">
        <v>183</v>
      </c>
      <c r="D21" s="123">
        <v>12.977460000000002</v>
      </c>
      <c r="E21" s="123" t="s">
        <v>131</v>
      </c>
      <c r="F21" s="123">
        <v>3.2133120000000006</v>
      </c>
      <c r="G21" s="63" t="s">
        <v>15</v>
      </c>
      <c r="H21" s="123" t="s">
        <v>131</v>
      </c>
      <c r="I21" s="63" t="s">
        <v>131</v>
      </c>
      <c r="J21" s="123">
        <v>2.4307000000000007</v>
      </c>
      <c r="K21" s="63" t="s">
        <v>15</v>
      </c>
      <c r="L21" s="123" t="s">
        <v>131</v>
      </c>
      <c r="M21" s="63" t="s">
        <v>131</v>
      </c>
      <c r="N21" s="123">
        <v>2.2515520000000002</v>
      </c>
      <c r="O21" s="63" t="s">
        <v>15</v>
      </c>
      <c r="P21" s="123" t="s">
        <v>131</v>
      </c>
      <c r="Q21" s="63" t="s">
        <v>131</v>
      </c>
      <c r="R21" s="123">
        <v>2.6380900000000005</v>
      </c>
      <c r="S21" s="63" t="s">
        <v>15</v>
      </c>
      <c r="T21" s="123" t="s">
        <v>131</v>
      </c>
      <c r="U21" s="63" t="s">
        <v>131</v>
      </c>
      <c r="V21" s="123">
        <v>2.4438060000000004</v>
      </c>
      <c r="W21" s="63" t="s">
        <v>15</v>
      </c>
      <c r="X21" s="123" t="s">
        <v>131</v>
      </c>
      <c r="Y21" s="63" t="s">
        <v>131</v>
      </c>
      <c r="Z21" s="123">
        <v>12.977460000000002</v>
      </c>
      <c r="AA21" s="123" t="s">
        <v>131</v>
      </c>
    </row>
    <row r="22" spans="1:30" ht="47.25" x14ac:dyDescent="0.25">
      <c r="A22" s="63" t="s">
        <v>17</v>
      </c>
      <c r="B22" s="359"/>
      <c r="C22" s="62" t="s">
        <v>216</v>
      </c>
      <c r="D22" s="123">
        <v>12.977460000000002</v>
      </c>
      <c r="E22" s="123" t="s">
        <v>131</v>
      </c>
      <c r="F22" s="123">
        <v>3.2133120000000006</v>
      </c>
      <c r="G22" s="63" t="s">
        <v>15</v>
      </c>
      <c r="H22" s="123" t="s">
        <v>131</v>
      </c>
      <c r="I22" s="63" t="s">
        <v>131</v>
      </c>
      <c r="J22" s="123">
        <v>2.4307000000000007</v>
      </c>
      <c r="K22" s="63" t="s">
        <v>15</v>
      </c>
      <c r="L22" s="123" t="s">
        <v>131</v>
      </c>
      <c r="M22" s="63" t="s">
        <v>131</v>
      </c>
      <c r="N22" s="123">
        <v>2.2515520000000002</v>
      </c>
      <c r="O22" s="63" t="s">
        <v>15</v>
      </c>
      <c r="P22" s="123" t="s">
        <v>131</v>
      </c>
      <c r="Q22" s="63" t="s">
        <v>131</v>
      </c>
      <c r="R22" s="123">
        <v>2.6380900000000005</v>
      </c>
      <c r="S22" s="63" t="s">
        <v>15</v>
      </c>
      <c r="T22" s="123" t="s">
        <v>131</v>
      </c>
      <c r="U22" s="63" t="s">
        <v>131</v>
      </c>
      <c r="V22" s="123">
        <v>2.4438060000000004</v>
      </c>
      <c r="W22" s="63" t="s">
        <v>15</v>
      </c>
      <c r="X22" s="123" t="s">
        <v>131</v>
      </c>
      <c r="Y22" s="63" t="s">
        <v>131</v>
      </c>
      <c r="Z22" s="123">
        <v>12.977460000000002</v>
      </c>
      <c r="AA22" s="123" t="s">
        <v>131</v>
      </c>
    </row>
    <row r="23" spans="1:30" ht="31.5" x14ac:dyDescent="0.25">
      <c r="A23" s="63" t="s">
        <v>16</v>
      </c>
      <c r="B23" s="359"/>
      <c r="C23" s="62" t="s">
        <v>64</v>
      </c>
      <c r="D23" s="112" t="s">
        <v>131</v>
      </c>
      <c r="E23" s="112" t="s">
        <v>131</v>
      </c>
      <c r="F23" s="60" t="s">
        <v>131</v>
      </c>
      <c r="G23" s="60" t="s">
        <v>131</v>
      </c>
      <c r="H23" s="60" t="s">
        <v>131</v>
      </c>
      <c r="I23" s="60" t="s">
        <v>131</v>
      </c>
      <c r="J23" s="60" t="s">
        <v>131</v>
      </c>
      <c r="K23" s="60" t="s">
        <v>131</v>
      </c>
      <c r="L23" s="60" t="s">
        <v>131</v>
      </c>
      <c r="M23" s="60" t="s">
        <v>131</v>
      </c>
      <c r="N23" s="60" t="s">
        <v>131</v>
      </c>
      <c r="O23" s="60" t="s">
        <v>131</v>
      </c>
      <c r="P23" s="60" t="s">
        <v>131</v>
      </c>
      <c r="Q23" s="60" t="s">
        <v>131</v>
      </c>
      <c r="R23" s="60" t="s">
        <v>131</v>
      </c>
      <c r="S23" s="60" t="s">
        <v>131</v>
      </c>
      <c r="T23" s="60" t="s">
        <v>131</v>
      </c>
      <c r="U23" s="60" t="s">
        <v>131</v>
      </c>
      <c r="V23" s="60" t="s">
        <v>131</v>
      </c>
      <c r="W23" s="60" t="s">
        <v>131</v>
      </c>
      <c r="X23" s="60" t="s">
        <v>131</v>
      </c>
      <c r="Y23" s="60" t="s">
        <v>131</v>
      </c>
      <c r="Z23" s="60" t="s">
        <v>131</v>
      </c>
      <c r="AA23" s="122" t="s">
        <v>131</v>
      </c>
    </row>
    <row r="24" spans="1:30" x14ac:dyDescent="0.25">
      <c r="A24" s="63" t="s">
        <v>15</v>
      </c>
      <c r="B24" s="359"/>
      <c r="C24" s="62" t="s">
        <v>214</v>
      </c>
      <c r="D24" s="112">
        <v>55</v>
      </c>
      <c r="E24" s="132" t="s">
        <v>131</v>
      </c>
      <c r="F24" s="137">
        <v>13</v>
      </c>
      <c r="G24" s="60" t="s">
        <v>131</v>
      </c>
      <c r="H24" s="60" t="s">
        <v>131</v>
      </c>
      <c r="I24" s="60" t="s">
        <v>131</v>
      </c>
      <c r="J24" s="281">
        <v>11</v>
      </c>
      <c r="K24" s="60" t="s">
        <v>131</v>
      </c>
      <c r="L24" s="60" t="s">
        <v>131</v>
      </c>
      <c r="M24" s="60" t="s">
        <v>131</v>
      </c>
      <c r="N24" s="139">
        <v>10</v>
      </c>
      <c r="O24" s="60" t="s">
        <v>131</v>
      </c>
      <c r="P24" s="60" t="s">
        <v>131</v>
      </c>
      <c r="Q24" s="60" t="s">
        <v>131</v>
      </c>
      <c r="R24" s="139">
        <v>11</v>
      </c>
      <c r="S24" s="60" t="s">
        <v>131</v>
      </c>
      <c r="T24" s="60" t="s">
        <v>131</v>
      </c>
      <c r="U24" s="60" t="s">
        <v>131</v>
      </c>
      <c r="V24" s="140">
        <v>10</v>
      </c>
      <c r="W24" s="60" t="s">
        <v>131</v>
      </c>
      <c r="X24" s="60" t="s">
        <v>131</v>
      </c>
      <c r="Y24" s="60" t="s">
        <v>131</v>
      </c>
      <c r="Z24" s="138">
        <v>55</v>
      </c>
      <c r="AA24" s="122" t="s">
        <v>131</v>
      </c>
    </row>
    <row r="25" spans="1:30" ht="35.25" customHeight="1" x14ac:dyDescent="0.25">
      <c r="A25" s="63" t="s">
        <v>14</v>
      </c>
      <c r="B25" s="359"/>
      <c r="C25" s="62" t="s">
        <v>63</v>
      </c>
      <c r="D25" s="123">
        <v>12.977460000000002</v>
      </c>
      <c r="E25" s="133" t="s">
        <v>131</v>
      </c>
      <c r="F25" s="123">
        <v>3.2133120000000006</v>
      </c>
      <c r="G25" s="134" t="s">
        <v>15</v>
      </c>
      <c r="H25" s="123" t="s">
        <v>131</v>
      </c>
      <c r="I25" s="131" t="s">
        <v>131</v>
      </c>
      <c r="J25" s="123">
        <v>2.4307000000000007</v>
      </c>
      <c r="K25" s="136" t="s">
        <v>15</v>
      </c>
      <c r="L25" s="123" t="s">
        <v>131</v>
      </c>
      <c r="M25" s="136" t="s">
        <v>131</v>
      </c>
      <c r="N25" s="123">
        <v>2.2515520000000002</v>
      </c>
      <c r="O25" s="63" t="s">
        <v>15</v>
      </c>
      <c r="P25" s="123" t="s">
        <v>131</v>
      </c>
      <c r="Q25" s="136" t="s">
        <v>131</v>
      </c>
      <c r="R25" s="123">
        <v>2.6380900000000005</v>
      </c>
      <c r="S25" s="63" t="s">
        <v>15</v>
      </c>
      <c r="T25" s="123" t="s">
        <v>131</v>
      </c>
      <c r="U25" s="136" t="s">
        <v>131</v>
      </c>
      <c r="V25" s="123">
        <v>2.4438060000000004</v>
      </c>
      <c r="W25" s="63" t="s">
        <v>15</v>
      </c>
      <c r="X25" s="123" t="s">
        <v>131</v>
      </c>
      <c r="Y25" s="136" t="s">
        <v>131</v>
      </c>
      <c r="Z25" s="123">
        <v>12.977460000000002</v>
      </c>
      <c r="AA25" s="124" t="s">
        <v>131</v>
      </c>
    </row>
    <row r="26" spans="1:30" ht="36.75" customHeight="1" x14ac:dyDescent="0.25">
      <c r="A26" s="63" t="s">
        <v>13</v>
      </c>
      <c r="B26" s="359"/>
      <c r="C26" s="75" t="s">
        <v>77</v>
      </c>
      <c r="D26" s="123" t="s">
        <v>131</v>
      </c>
      <c r="E26" s="123" t="s">
        <v>131</v>
      </c>
      <c r="F26" s="123" t="s">
        <v>131</v>
      </c>
      <c r="G26" s="63" t="s">
        <v>131</v>
      </c>
      <c r="H26" s="123" t="s">
        <v>131</v>
      </c>
      <c r="I26" s="63" t="s">
        <v>131</v>
      </c>
      <c r="J26" s="123" t="s">
        <v>131</v>
      </c>
      <c r="K26" s="63" t="s">
        <v>131</v>
      </c>
      <c r="L26" s="123" t="s">
        <v>131</v>
      </c>
      <c r="M26" s="63" t="s">
        <v>131</v>
      </c>
      <c r="N26" s="123" t="s">
        <v>131</v>
      </c>
      <c r="O26" s="63" t="s">
        <v>131</v>
      </c>
      <c r="P26" s="123" t="s">
        <v>131</v>
      </c>
      <c r="Q26" s="63" t="s">
        <v>131</v>
      </c>
      <c r="R26" s="123" t="s">
        <v>131</v>
      </c>
      <c r="S26" s="63" t="s">
        <v>131</v>
      </c>
      <c r="T26" s="123" t="s">
        <v>131</v>
      </c>
      <c r="U26" s="63" t="s">
        <v>131</v>
      </c>
      <c r="V26" s="123" t="s">
        <v>131</v>
      </c>
      <c r="W26" s="63" t="s">
        <v>131</v>
      </c>
      <c r="X26" s="123" t="s">
        <v>131</v>
      </c>
      <c r="Y26" s="63" t="s">
        <v>131</v>
      </c>
      <c r="Z26" s="123" t="s">
        <v>131</v>
      </c>
      <c r="AA26" s="124" t="s">
        <v>131</v>
      </c>
    </row>
    <row r="27" spans="1:30" ht="60.75" customHeight="1" x14ac:dyDescent="0.25">
      <c r="A27" s="63" t="s">
        <v>11</v>
      </c>
      <c r="B27" s="360"/>
      <c r="C27" s="62" t="s">
        <v>62</v>
      </c>
      <c r="D27" s="112" t="s">
        <v>131</v>
      </c>
      <c r="E27" s="112" t="s">
        <v>131</v>
      </c>
      <c r="F27" s="60" t="s">
        <v>131</v>
      </c>
      <c r="G27" s="60" t="s">
        <v>131</v>
      </c>
      <c r="H27" s="60" t="s">
        <v>131</v>
      </c>
      <c r="I27" s="60" t="s">
        <v>131</v>
      </c>
      <c r="J27" s="60" t="s">
        <v>131</v>
      </c>
      <c r="K27" s="60" t="s">
        <v>131</v>
      </c>
      <c r="L27" s="60" t="s">
        <v>131</v>
      </c>
      <c r="M27" s="60" t="s">
        <v>131</v>
      </c>
      <c r="N27" s="60" t="s">
        <v>131</v>
      </c>
      <c r="O27" s="60" t="s">
        <v>131</v>
      </c>
      <c r="P27" s="60" t="s">
        <v>131</v>
      </c>
      <c r="Q27" s="60" t="s">
        <v>131</v>
      </c>
      <c r="R27" s="60" t="s">
        <v>131</v>
      </c>
      <c r="S27" s="60" t="s">
        <v>131</v>
      </c>
      <c r="T27" s="60" t="s">
        <v>131</v>
      </c>
      <c r="U27" s="60" t="s">
        <v>131</v>
      </c>
      <c r="V27" s="60" t="s">
        <v>131</v>
      </c>
      <c r="W27" s="60" t="s">
        <v>131</v>
      </c>
      <c r="X27" s="60" t="s">
        <v>131</v>
      </c>
      <c r="Y27" s="60" t="s">
        <v>131</v>
      </c>
      <c r="Z27" s="60" t="s">
        <v>131</v>
      </c>
      <c r="AA27" s="122" t="s">
        <v>131</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68"/>
      <c r="D29" s="368"/>
      <c r="E29" s="368"/>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69"/>
      <c r="D31" s="369"/>
      <c r="E31" s="369"/>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68"/>
      <c r="D33" s="368"/>
      <c r="E33" s="368"/>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68"/>
      <c r="D35" s="368"/>
      <c r="E35" s="368"/>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69"/>
      <c r="D36" s="369"/>
      <c r="E36" s="369"/>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68"/>
      <c r="D37" s="368"/>
      <c r="E37" s="368"/>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70"/>
      <c r="D38" s="370"/>
      <c r="E38" s="370"/>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67"/>
      <c r="D40" s="367"/>
      <c r="E40" s="367"/>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tabSelected="1" view="pageBreakPreview" zoomScale="85" zoomScaleSheetLayoutView="85" workbookViewId="0">
      <selection activeCell="Y15" sqref="Y1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0" t="s">
        <v>173</v>
      </c>
      <c r="B5" s="290"/>
      <c r="C5" s="290"/>
      <c r="D5" s="290"/>
      <c r="E5" s="290"/>
      <c r="F5" s="290"/>
      <c r="G5" s="290"/>
      <c r="H5" s="290"/>
      <c r="I5" s="290"/>
      <c r="J5" s="290"/>
      <c r="K5" s="290"/>
      <c r="L5" s="290"/>
    </row>
    <row r="7" spans="1:12" ht="18.75" x14ac:dyDescent="0.25">
      <c r="A7" s="294" t="s">
        <v>180</v>
      </c>
      <c r="B7" s="294"/>
      <c r="C7" s="294"/>
      <c r="D7" s="294"/>
      <c r="E7" s="294"/>
      <c r="F7" s="294"/>
      <c r="G7" s="294"/>
      <c r="H7" s="294"/>
      <c r="I7" s="294"/>
      <c r="J7" s="294"/>
      <c r="K7" s="294"/>
      <c r="L7" s="294"/>
    </row>
    <row r="8" spans="1:12" ht="18.75" x14ac:dyDescent="0.25">
      <c r="A8" s="294"/>
      <c r="B8" s="294"/>
      <c r="C8" s="294"/>
      <c r="D8" s="294"/>
      <c r="E8" s="294"/>
      <c r="F8" s="294"/>
      <c r="G8" s="294"/>
      <c r="H8" s="294"/>
      <c r="I8" s="294"/>
      <c r="J8" s="294"/>
      <c r="K8" s="294"/>
      <c r="L8" s="294"/>
    </row>
    <row r="9" spans="1:12" ht="18.75" x14ac:dyDescent="0.25">
      <c r="A9" s="293" t="str">
        <f>'1. паспорт описание'!A9:D9</f>
        <v>О_0000000829</v>
      </c>
      <c r="B9" s="293"/>
      <c r="C9" s="293"/>
      <c r="D9" s="293"/>
      <c r="E9" s="293"/>
      <c r="F9" s="293"/>
      <c r="G9" s="293"/>
      <c r="H9" s="293"/>
      <c r="I9" s="293"/>
      <c r="J9" s="293"/>
      <c r="K9" s="293"/>
      <c r="L9" s="293"/>
    </row>
    <row r="10" spans="1:12" ht="15.75" x14ac:dyDescent="0.25">
      <c r="A10" s="291" t="s">
        <v>7</v>
      </c>
      <c r="B10" s="291"/>
      <c r="C10" s="291"/>
      <c r="D10" s="291"/>
      <c r="E10" s="291"/>
      <c r="F10" s="291"/>
      <c r="G10" s="291"/>
      <c r="H10" s="291"/>
      <c r="I10" s="291"/>
      <c r="J10" s="291"/>
      <c r="K10" s="291"/>
      <c r="L10" s="291"/>
    </row>
    <row r="11" spans="1:12" ht="18.75" x14ac:dyDescent="0.25">
      <c r="A11" s="296"/>
      <c r="B11" s="296"/>
      <c r="C11" s="296"/>
      <c r="D11" s="296"/>
      <c r="E11" s="296"/>
      <c r="F11" s="296"/>
      <c r="G11" s="296"/>
      <c r="H11" s="296"/>
      <c r="I11" s="296"/>
      <c r="J11" s="296"/>
      <c r="K11" s="296"/>
      <c r="L11" s="296"/>
    </row>
    <row r="12" spans="1:12" ht="63.75" customHeight="1" x14ac:dyDescent="0.25">
      <c r="A12" s="292" t="str">
        <f>'1. паспорт описание'!A12:D12</f>
        <v>Приобретение информационно-вычислительной техники</v>
      </c>
      <c r="B12" s="292"/>
      <c r="C12" s="292"/>
      <c r="D12" s="292"/>
      <c r="E12" s="292"/>
      <c r="F12" s="292"/>
      <c r="G12" s="292"/>
      <c r="H12" s="292"/>
      <c r="I12" s="292"/>
      <c r="J12" s="292"/>
      <c r="K12" s="292"/>
      <c r="L12" s="292"/>
    </row>
    <row r="13" spans="1:12" ht="15.75" x14ac:dyDescent="0.25">
      <c r="A13" s="291" t="s">
        <v>6</v>
      </c>
      <c r="B13" s="291"/>
      <c r="C13" s="291"/>
      <c r="D13" s="291"/>
      <c r="E13" s="291"/>
      <c r="F13" s="291"/>
      <c r="G13" s="291"/>
      <c r="H13" s="291"/>
      <c r="I13" s="291"/>
      <c r="J13" s="291"/>
      <c r="K13" s="291"/>
      <c r="L13" s="291"/>
    </row>
    <row r="14" spans="1:12" x14ac:dyDescent="0.25">
      <c r="A14" s="333"/>
      <c r="B14" s="333"/>
      <c r="C14" s="333"/>
      <c r="D14" s="333"/>
      <c r="E14" s="333"/>
      <c r="F14" s="333"/>
      <c r="G14" s="333"/>
      <c r="H14" s="333"/>
      <c r="I14" s="333"/>
      <c r="J14" s="333"/>
      <c r="K14" s="333"/>
      <c r="L14" s="333"/>
    </row>
    <row r="15" spans="1:12" ht="14.25" customHeight="1" x14ac:dyDescent="0.25">
      <c r="A15" s="333"/>
      <c r="B15" s="333"/>
      <c r="C15" s="333"/>
      <c r="D15" s="333"/>
      <c r="E15" s="333"/>
      <c r="F15" s="333"/>
      <c r="G15" s="333"/>
      <c r="H15" s="333"/>
      <c r="I15" s="333"/>
      <c r="J15" s="333"/>
      <c r="K15" s="333"/>
      <c r="L15" s="333"/>
    </row>
    <row r="16" spans="1:12" x14ac:dyDescent="0.25">
      <c r="A16" s="333"/>
      <c r="B16" s="333"/>
      <c r="C16" s="333"/>
      <c r="D16" s="333"/>
      <c r="E16" s="333"/>
      <c r="F16" s="333"/>
      <c r="G16" s="333"/>
      <c r="H16" s="333"/>
      <c r="I16" s="333"/>
      <c r="J16" s="333"/>
      <c r="K16" s="333"/>
      <c r="L16" s="333"/>
    </row>
    <row r="17" spans="1:12" s="19" customFormat="1" x14ac:dyDescent="0.25">
      <c r="A17" s="327"/>
      <c r="B17" s="327"/>
      <c r="C17" s="327"/>
      <c r="D17" s="327"/>
      <c r="E17" s="327"/>
      <c r="F17" s="327"/>
      <c r="G17" s="327"/>
      <c r="H17" s="327"/>
      <c r="I17" s="327"/>
      <c r="J17" s="327"/>
      <c r="K17" s="327"/>
      <c r="L17" s="327"/>
    </row>
    <row r="18" spans="1:12" s="19" customFormat="1" ht="50.25" customHeight="1" x14ac:dyDescent="0.25">
      <c r="A18" s="372" t="s">
        <v>198</v>
      </c>
      <c r="B18" s="372"/>
      <c r="C18" s="372"/>
      <c r="D18" s="372"/>
      <c r="E18" s="372"/>
      <c r="F18" s="372"/>
      <c r="G18" s="372"/>
      <c r="H18" s="372"/>
      <c r="I18" s="372"/>
      <c r="J18" s="372"/>
      <c r="K18" s="372"/>
      <c r="L18" s="372"/>
    </row>
    <row r="20" spans="1:12" ht="55.5" customHeight="1" x14ac:dyDescent="0.25">
      <c r="A20" s="371" t="s">
        <v>308</v>
      </c>
      <c r="B20" s="371"/>
      <c r="C20" s="371"/>
      <c r="D20" s="371"/>
      <c r="E20" s="371"/>
      <c r="F20" s="371"/>
      <c r="G20" s="371"/>
      <c r="H20" s="371"/>
      <c r="I20" s="371"/>
      <c r="J20" s="371"/>
      <c r="K20" s="371"/>
      <c r="L20" s="371"/>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29" sqref="U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0" t="s">
        <v>173</v>
      </c>
      <c r="B5" s="290"/>
      <c r="C5" s="290"/>
      <c r="D5" s="290"/>
      <c r="E5" s="290"/>
      <c r="F5" s="290"/>
      <c r="G5" s="290"/>
      <c r="H5" s="290"/>
      <c r="I5" s="290"/>
      <c r="J5" s="290"/>
      <c r="K5" s="290"/>
      <c r="L5" s="290"/>
    </row>
    <row r="7" spans="1:12" ht="18.75" x14ac:dyDescent="0.25">
      <c r="A7" s="294" t="s">
        <v>180</v>
      </c>
      <c r="B7" s="294"/>
      <c r="C7" s="294"/>
      <c r="D7" s="294"/>
      <c r="E7" s="294"/>
      <c r="F7" s="294"/>
      <c r="G7" s="294"/>
      <c r="H7" s="294"/>
      <c r="I7" s="294"/>
      <c r="J7" s="294"/>
      <c r="K7" s="294"/>
      <c r="L7" s="294"/>
    </row>
    <row r="8" spans="1:12" ht="18.75" x14ac:dyDescent="0.25">
      <c r="A8" s="294"/>
      <c r="B8" s="294"/>
      <c r="C8" s="294"/>
      <c r="D8" s="294"/>
      <c r="E8" s="294"/>
      <c r="F8" s="294"/>
      <c r="G8" s="294"/>
      <c r="H8" s="294"/>
      <c r="I8" s="294"/>
      <c r="J8" s="294"/>
      <c r="K8" s="294"/>
      <c r="L8" s="294"/>
    </row>
    <row r="9" spans="1:12" ht="18.75" x14ac:dyDescent="0.25">
      <c r="A9" s="293" t="str">
        <f>'1. паспорт описание'!A9:D9</f>
        <v>О_0000000829</v>
      </c>
      <c r="B9" s="293"/>
      <c r="C9" s="293"/>
      <c r="D9" s="293"/>
      <c r="E9" s="293"/>
      <c r="F9" s="293"/>
      <c r="G9" s="293"/>
      <c r="H9" s="293"/>
      <c r="I9" s="293"/>
      <c r="J9" s="293"/>
      <c r="K9" s="293"/>
      <c r="L9" s="293"/>
    </row>
    <row r="10" spans="1:12" ht="15.75" x14ac:dyDescent="0.25">
      <c r="A10" s="291" t="s">
        <v>7</v>
      </c>
      <c r="B10" s="291"/>
      <c r="C10" s="291"/>
      <c r="D10" s="291"/>
      <c r="E10" s="291"/>
      <c r="F10" s="291"/>
      <c r="G10" s="291"/>
      <c r="H10" s="291"/>
      <c r="I10" s="291"/>
      <c r="J10" s="291"/>
      <c r="K10" s="291"/>
      <c r="L10" s="291"/>
    </row>
    <row r="11" spans="1:12" ht="18.75" x14ac:dyDescent="0.25">
      <c r="A11" s="296"/>
      <c r="B11" s="296"/>
      <c r="C11" s="296"/>
      <c r="D11" s="296"/>
      <c r="E11" s="296"/>
      <c r="F11" s="296"/>
      <c r="G11" s="296"/>
      <c r="H11" s="296"/>
      <c r="I11" s="296"/>
      <c r="J11" s="296"/>
      <c r="K11" s="296"/>
      <c r="L11" s="296"/>
    </row>
    <row r="12" spans="1:12" ht="64.5" customHeight="1" x14ac:dyDescent="0.25">
      <c r="A12" s="292" t="str">
        <f>'1. паспорт описание'!A12:D12</f>
        <v>Приобретение информационно-вычислительной техники</v>
      </c>
      <c r="B12" s="292"/>
      <c r="C12" s="292"/>
      <c r="D12" s="292"/>
      <c r="E12" s="292"/>
      <c r="F12" s="292"/>
      <c r="G12" s="292"/>
      <c r="H12" s="292"/>
      <c r="I12" s="292"/>
      <c r="J12" s="292"/>
      <c r="K12" s="292"/>
      <c r="L12" s="292"/>
    </row>
    <row r="13" spans="1:12" ht="15.75" x14ac:dyDescent="0.25">
      <c r="A13" s="291" t="s">
        <v>6</v>
      </c>
      <c r="B13" s="291"/>
      <c r="C13" s="291"/>
      <c r="D13" s="291"/>
      <c r="E13" s="291"/>
      <c r="F13" s="291"/>
      <c r="G13" s="291"/>
      <c r="H13" s="291"/>
      <c r="I13" s="291"/>
      <c r="J13" s="291"/>
      <c r="K13" s="291"/>
      <c r="L13" s="291"/>
    </row>
    <row r="14" spans="1:12" x14ac:dyDescent="0.25">
      <c r="A14" s="333"/>
      <c r="B14" s="333"/>
      <c r="C14" s="333"/>
      <c r="D14" s="333"/>
      <c r="E14" s="333"/>
      <c r="F14" s="333"/>
      <c r="G14" s="333"/>
      <c r="H14" s="333"/>
      <c r="I14" s="333"/>
      <c r="J14" s="333"/>
      <c r="K14" s="333"/>
      <c r="L14" s="333"/>
    </row>
    <row r="15" spans="1:12" ht="14.25" customHeight="1" x14ac:dyDescent="0.25">
      <c r="A15" s="333"/>
      <c r="B15" s="333"/>
      <c r="C15" s="333"/>
      <c r="D15" s="333"/>
      <c r="E15" s="333"/>
      <c r="F15" s="333"/>
      <c r="G15" s="333"/>
      <c r="H15" s="333"/>
      <c r="I15" s="333"/>
      <c r="J15" s="333"/>
      <c r="K15" s="333"/>
      <c r="L15" s="333"/>
    </row>
    <row r="16" spans="1:12" x14ac:dyDescent="0.25">
      <c r="A16" s="333"/>
      <c r="B16" s="333"/>
      <c r="C16" s="333"/>
      <c r="D16" s="333"/>
      <c r="E16" s="333"/>
      <c r="F16" s="333"/>
      <c r="G16" s="333"/>
      <c r="H16" s="333"/>
      <c r="I16" s="333"/>
      <c r="J16" s="333"/>
      <c r="K16" s="333"/>
      <c r="L16" s="333"/>
    </row>
    <row r="17" spans="1:12" s="19" customFormat="1" x14ac:dyDescent="0.25">
      <c r="A17" s="327"/>
      <c r="B17" s="327"/>
      <c r="C17" s="327"/>
      <c r="D17" s="327"/>
      <c r="E17" s="327"/>
      <c r="F17" s="327"/>
      <c r="G17" s="327"/>
      <c r="H17" s="327"/>
      <c r="I17" s="327"/>
      <c r="J17" s="327"/>
      <c r="K17" s="327"/>
      <c r="L17" s="327"/>
    </row>
    <row r="18" spans="1:12" s="19" customFormat="1" ht="50.25" customHeight="1" x14ac:dyDescent="0.25">
      <c r="A18" s="372" t="s">
        <v>197</v>
      </c>
      <c r="B18" s="372"/>
      <c r="C18" s="372"/>
      <c r="D18" s="372"/>
      <c r="E18" s="372"/>
      <c r="F18" s="372"/>
      <c r="G18" s="372"/>
      <c r="H18" s="372"/>
      <c r="I18" s="372"/>
      <c r="J18" s="372"/>
      <c r="K18" s="372"/>
      <c r="L18" s="372"/>
    </row>
    <row r="20" spans="1:12" ht="55.5" customHeight="1" x14ac:dyDescent="0.25">
      <c r="A20" s="371" t="s">
        <v>185</v>
      </c>
      <c r="B20" s="371"/>
      <c r="C20" s="371"/>
      <c r="D20" s="371"/>
      <c r="E20" s="371"/>
      <c r="F20" s="371"/>
      <c r="G20" s="371"/>
      <c r="H20" s="371"/>
      <c r="I20" s="371"/>
      <c r="J20" s="371"/>
      <c r="K20" s="371"/>
      <c r="L20" s="371"/>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U39" sqref="U3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0" t="s">
        <v>173</v>
      </c>
      <c r="B5" s="290"/>
      <c r="C5" s="290"/>
      <c r="D5" s="290"/>
      <c r="E5" s="290"/>
      <c r="F5" s="290"/>
      <c r="G5" s="290"/>
      <c r="H5" s="290"/>
      <c r="I5" s="290"/>
      <c r="J5" s="290"/>
      <c r="K5" s="290"/>
      <c r="L5" s="290"/>
    </row>
    <row r="7" spans="1:12" ht="18.75" x14ac:dyDescent="0.25">
      <c r="A7" s="294" t="s">
        <v>191</v>
      </c>
      <c r="B7" s="294"/>
      <c r="C7" s="294"/>
      <c r="D7" s="294"/>
      <c r="E7" s="294"/>
      <c r="F7" s="294"/>
      <c r="G7" s="294"/>
      <c r="H7" s="294"/>
      <c r="I7" s="294"/>
      <c r="J7" s="294"/>
      <c r="K7" s="294"/>
      <c r="L7" s="294"/>
    </row>
    <row r="8" spans="1:12" ht="18.75" x14ac:dyDescent="0.25">
      <c r="A8" s="294"/>
      <c r="B8" s="294"/>
      <c r="C8" s="294"/>
      <c r="D8" s="294"/>
      <c r="E8" s="294"/>
      <c r="F8" s="294"/>
      <c r="G8" s="294"/>
      <c r="H8" s="294"/>
      <c r="I8" s="294"/>
      <c r="J8" s="294"/>
      <c r="K8" s="294"/>
      <c r="L8" s="294"/>
    </row>
    <row r="9" spans="1:12" ht="18.75" x14ac:dyDescent="0.25">
      <c r="A9" s="293" t="str">
        <f>'1. паспорт описание'!A9:D9</f>
        <v>О_0000000829</v>
      </c>
      <c r="B9" s="293"/>
      <c r="C9" s="293"/>
      <c r="D9" s="293"/>
      <c r="E9" s="293"/>
      <c r="F9" s="293"/>
      <c r="G9" s="293"/>
      <c r="H9" s="293"/>
      <c r="I9" s="293"/>
      <c r="J9" s="293"/>
      <c r="K9" s="293"/>
      <c r="L9" s="293"/>
    </row>
    <row r="10" spans="1:12" ht="15.75" x14ac:dyDescent="0.25">
      <c r="A10" s="291" t="s">
        <v>7</v>
      </c>
      <c r="B10" s="291"/>
      <c r="C10" s="291"/>
      <c r="D10" s="291"/>
      <c r="E10" s="291"/>
      <c r="F10" s="291"/>
      <c r="G10" s="291"/>
      <c r="H10" s="291"/>
      <c r="I10" s="291"/>
      <c r="J10" s="291"/>
      <c r="K10" s="291"/>
      <c r="L10" s="291"/>
    </row>
    <row r="11" spans="1:12" ht="18.75" x14ac:dyDescent="0.25">
      <c r="A11" s="296"/>
      <c r="B11" s="296"/>
      <c r="C11" s="296"/>
      <c r="D11" s="296"/>
      <c r="E11" s="296"/>
      <c r="F11" s="296"/>
      <c r="G11" s="296"/>
      <c r="H11" s="296"/>
      <c r="I11" s="296"/>
      <c r="J11" s="296"/>
      <c r="K11" s="296"/>
      <c r="L11" s="296"/>
    </row>
    <row r="12" spans="1:12" ht="42.75" customHeight="1" x14ac:dyDescent="0.25">
      <c r="A12" s="292" t="str">
        <f>'1. паспорт описание'!A12:D12</f>
        <v>Приобретение информационно-вычислительной техники</v>
      </c>
      <c r="B12" s="292"/>
      <c r="C12" s="292"/>
      <c r="D12" s="292"/>
      <c r="E12" s="292"/>
      <c r="F12" s="292"/>
      <c r="G12" s="292"/>
      <c r="H12" s="292"/>
      <c r="I12" s="292"/>
      <c r="J12" s="292"/>
      <c r="K12" s="292"/>
      <c r="L12" s="292"/>
    </row>
    <row r="13" spans="1:12" ht="15.75" x14ac:dyDescent="0.25">
      <c r="A13" s="291" t="s">
        <v>6</v>
      </c>
      <c r="B13" s="291"/>
      <c r="C13" s="291"/>
      <c r="D13" s="291"/>
      <c r="E13" s="291"/>
      <c r="F13" s="291"/>
      <c r="G13" s="291"/>
      <c r="H13" s="291"/>
      <c r="I13" s="291"/>
      <c r="J13" s="291"/>
      <c r="K13" s="291"/>
      <c r="L13" s="291"/>
    </row>
    <row r="14" spans="1:12" x14ac:dyDescent="0.25">
      <c r="A14" s="333"/>
      <c r="B14" s="333"/>
      <c r="C14" s="333"/>
      <c r="D14" s="333"/>
      <c r="E14" s="333"/>
      <c r="F14" s="333"/>
      <c r="G14" s="333"/>
      <c r="H14" s="333"/>
      <c r="I14" s="333"/>
      <c r="J14" s="333"/>
      <c r="K14" s="333"/>
      <c r="L14" s="333"/>
    </row>
    <row r="15" spans="1:12" ht="14.25" customHeight="1" x14ac:dyDescent="0.25">
      <c r="A15" s="333"/>
      <c r="B15" s="333"/>
      <c r="C15" s="333"/>
      <c r="D15" s="333"/>
      <c r="E15" s="333"/>
      <c r="F15" s="333"/>
      <c r="G15" s="333"/>
      <c r="H15" s="333"/>
      <c r="I15" s="333"/>
      <c r="J15" s="333"/>
      <c r="K15" s="333"/>
      <c r="L15" s="333"/>
    </row>
    <row r="16" spans="1:12" x14ac:dyDescent="0.25">
      <c r="A16" s="333"/>
      <c r="B16" s="333"/>
      <c r="C16" s="333"/>
      <c r="D16" s="333"/>
      <c r="E16" s="333"/>
      <c r="F16" s="333"/>
      <c r="G16" s="333"/>
      <c r="H16" s="333"/>
      <c r="I16" s="333"/>
      <c r="J16" s="333"/>
      <c r="K16" s="333"/>
      <c r="L16" s="333"/>
    </row>
    <row r="17" spans="1:12" s="19" customFormat="1" x14ac:dyDescent="0.25">
      <c r="A17" s="327"/>
      <c r="B17" s="327"/>
      <c r="C17" s="327"/>
      <c r="D17" s="327"/>
      <c r="E17" s="327"/>
      <c r="F17" s="327"/>
      <c r="G17" s="327"/>
      <c r="H17" s="327"/>
      <c r="I17" s="327"/>
      <c r="J17" s="327"/>
      <c r="K17" s="327"/>
      <c r="L17" s="327"/>
    </row>
    <row r="18" spans="1:12" s="19" customFormat="1" ht="67.5" customHeight="1" x14ac:dyDescent="0.25">
      <c r="A18" s="372" t="s">
        <v>199</v>
      </c>
      <c r="B18" s="372"/>
      <c r="C18" s="372"/>
      <c r="D18" s="372"/>
      <c r="E18" s="372"/>
      <c r="F18" s="372"/>
      <c r="G18" s="372"/>
      <c r="H18" s="372"/>
      <c r="I18" s="372"/>
      <c r="J18" s="372"/>
      <c r="K18" s="372"/>
      <c r="L18" s="372"/>
    </row>
    <row r="19" spans="1:12" ht="33.75" hidden="1" customHeight="1" x14ac:dyDescent="0.25">
      <c r="A19" s="373"/>
      <c r="B19" s="373"/>
      <c r="C19" s="373"/>
      <c r="D19" s="373"/>
      <c r="E19" s="373"/>
      <c r="F19" s="373"/>
      <c r="G19" s="373"/>
      <c r="H19" s="373"/>
      <c r="I19" s="373"/>
      <c r="J19" s="373"/>
      <c r="K19" s="373"/>
      <c r="L19" s="373"/>
    </row>
    <row r="20" spans="1:12" ht="45.75" customHeight="1" x14ac:dyDescent="0.25">
      <c r="A20" s="371" t="s">
        <v>208</v>
      </c>
      <c r="B20" s="371"/>
      <c r="C20" s="371"/>
      <c r="D20" s="371"/>
      <c r="E20" s="371"/>
      <c r="F20" s="371"/>
      <c r="G20" s="371"/>
      <c r="H20" s="371"/>
      <c r="I20" s="371"/>
      <c r="J20" s="371"/>
      <c r="K20" s="371"/>
      <c r="L20" s="371"/>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3"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0" t="s">
        <v>173</v>
      </c>
      <c r="B4" s="290"/>
      <c r="C4" s="290"/>
      <c r="D4" s="290"/>
      <c r="E4" s="290"/>
      <c r="F4" s="290"/>
      <c r="G4" s="290"/>
      <c r="H4" s="290"/>
      <c r="I4" s="290"/>
      <c r="J4" s="290"/>
      <c r="K4" s="290"/>
    </row>
    <row r="5" spans="1:20" s="11" customFormat="1" ht="15.75" x14ac:dyDescent="0.2">
      <c r="A5" s="16"/>
      <c r="B5" s="16"/>
    </row>
    <row r="6" spans="1:20" s="11" customFormat="1" ht="18.75" x14ac:dyDescent="0.2">
      <c r="A6" s="294" t="s">
        <v>180</v>
      </c>
      <c r="B6" s="294"/>
      <c r="C6" s="294"/>
      <c r="D6" s="294"/>
      <c r="E6" s="294"/>
      <c r="F6" s="294"/>
      <c r="G6" s="294"/>
      <c r="H6" s="294"/>
      <c r="I6" s="294"/>
      <c r="J6" s="294"/>
      <c r="K6" s="294"/>
      <c r="L6" s="12"/>
      <c r="M6" s="12"/>
      <c r="N6" s="12"/>
      <c r="O6" s="12"/>
      <c r="P6" s="12"/>
      <c r="Q6" s="12"/>
      <c r="R6" s="12"/>
      <c r="S6" s="12"/>
      <c r="T6" s="12"/>
    </row>
    <row r="7" spans="1:20" s="11" customFormat="1" ht="18.75" x14ac:dyDescent="0.2">
      <c r="A7" s="294"/>
      <c r="B7" s="294"/>
      <c r="C7" s="294"/>
      <c r="D7" s="294"/>
      <c r="E7" s="294"/>
      <c r="F7" s="294"/>
      <c r="G7" s="294"/>
      <c r="H7" s="294"/>
      <c r="I7" s="294"/>
      <c r="J7" s="294"/>
      <c r="K7" s="294"/>
      <c r="L7" s="12"/>
      <c r="M7" s="12"/>
      <c r="N7" s="12"/>
      <c r="O7" s="12"/>
      <c r="P7" s="12"/>
      <c r="Q7" s="12"/>
      <c r="R7" s="12"/>
      <c r="S7" s="12"/>
      <c r="T7" s="12"/>
    </row>
    <row r="8" spans="1:20" s="11" customFormat="1" ht="18.75" x14ac:dyDescent="0.2">
      <c r="A8" s="293" t="str">
        <f>'1. паспорт описание'!A9:D9</f>
        <v>О_0000000829</v>
      </c>
      <c r="B8" s="293"/>
      <c r="C8" s="293"/>
      <c r="D8" s="293"/>
      <c r="E8" s="293"/>
      <c r="F8" s="293"/>
      <c r="G8" s="293"/>
      <c r="H8" s="293"/>
      <c r="I8" s="293"/>
      <c r="J8" s="293"/>
      <c r="K8" s="293"/>
      <c r="L8" s="12"/>
      <c r="M8" s="12"/>
      <c r="N8" s="12"/>
      <c r="O8" s="12"/>
      <c r="P8" s="12"/>
      <c r="Q8" s="12"/>
      <c r="R8" s="12"/>
      <c r="S8" s="12"/>
      <c r="T8" s="12"/>
    </row>
    <row r="9" spans="1:20" s="11" customFormat="1" ht="18.75" x14ac:dyDescent="0.2">
      <c r="A9" s="291" t="s">
        <v>7</v>
      </c>
      <c r="B9" s="291"/>
      <c r="C9" s="291"/>
      <c r="D9" s="291"/>
      <c r="E9" s="291"/>
      <c r="F9" s="291"/>
      <c r="G9" s="291"/>
      <c r="H9" s="291"/>
      <c r="I9" s="291"/>
      <c r="J9" s="291"/>
      <c r="K9" s="291"/>
      <c r="L9" s="12"/>
      <c r="M9" s="12"/>
      <c r="N9" s="12"/>
      <c r="O9" s="12"/>
      <c r="P9" s="12"/>
      <c r="Q9" s="12"/>
      <c r="R9" s="12"/>
      <c r="S9" s="12"/>
      <c r="T9" s="12"/>
    </row>
    <row r="10" spans="1:20" s="8" customFormat="1" ht="15.75" customHeight="1" x14ac:dyDescent="0.2">
      <c r="A10" s="296"/>
      <c r="B10" s="296"/>
      <c r="C10" s="296"/>
      <c r="D10" s="296"/>
      <c r="E10" s="296"/>
      <c r="F10" s="296"/>
      <c r="G10" s="296"/>
      <c r="H10" s="296"/>
      <c r="I10" s="296"/>
      <c r="J10" s="296"/>
      <c r="K10" s="296"/>
      <c r="L10" s="9"/>
      <c r="M10" s="9"/>
      <c r="N10" s="9"/>
      <c r="O10" s="9"/>
      <c r="P10" s="9"/>
      <c r="Q10" s="9"/>
      <c r="R10" s="9"/>
      <c r="S10" s="9"/>
      <c r="T10" s="9"/>
    </row>
    <row r="11" spans="1:20" s="2" customFormat="1" ht="18.75" x14ac:dyDescent="0.2">
      <c r="A11" s="293" t="str">
        <f>'1. паспорт описание'!A12:D12</f>
        <v>Приобретение информационно-вычислительной техники</v>
      </c>
      <c r="B11" s="293"/>
      <c r="C11" s="293"/>
      <c r="D11" s="293"/>
      <c r="E11" s="293"/>
      <c r="F11" s="293"/>
      <c r="G11" s="293"/>
      <c r="H11" s="293"/>
      <c r="I11" s="293"/>
      <c r="J11" s="293"/>
      <c r="K11" s="293"/>
      <c r="L11" s="7"/>
      <c r="M11" s="7"/>
      <c r="N11" s="7"/>
      <c r="O11" s="7"/>
      <c r="P11" s="7"/>
      <c r="Q11" s="7"/>
      <c r="R11" s="7"/>
      <c r="S11" s="7"/>
      <c r="T11" s="7"/>
    </row>
    <row r="12" spans="1:20" s="2" customFormat="1" ht="15" customHeight="1" x14ac:dyDescent="0.2">
      <c r="A12" s="291" t="s">
        <v>6</v>
      </c>
      <c r="B12" s="291"/>
      <c r="C12" s="291"/>
      <c r="D12" s="291"/>
      <c r="E12" s="291"/>
      <c r="F12" s="291"/>
      <c r="G12" s="291"/>
      <c r="H12" s="291"/>
      <c r="I12" s="291"/>
      <c r="J12" s="291"/>
      <c r="K12" s="291"/>
      <c r="L12" s="5"/>
      <c r="M12" s="5"/>
      <c r="N12" s="5"/>
      <c r="O12" s="5"/>
      <c r="P12" s="5"/>
      <c r="Q12" s="5"/>
      <c r="R12" s="5"/>
      <c r="S12" s="5"/>
      <c r="T12" s="5"/>
    </row>
    <row r="13" spans="1:20" s="2" customFormat="1" ht="15" customHeight="1" x14ac:dyDescent="0.2">
      <c r="A13" s="301"/>
      <c r="B13" s="301"/>
      <c r="C13" s="301"/>
      <c r="D13" s="301"/>
      <c r="E13" s="301"/>
      <c r="F13" s="301"/>
      <c r="G13" s="301"/>
      <c r="H13" s="301"/>
      <c r="I13" s="301"/>
      <c r="J13" s="301"/>
      <c r="K13" s="301"/>
      <c r="L13" s="3"/>
      <c r="M13" s="3"/>
      <c r="N13" s="3"/>
      <c r="O13" s="3"/>
      <c r="P13" s="3"/>
      <c r="Q13" s="3"/>
    </row>
    <row r="14" spans="1:20" s="2" customFormat="1" ht="45.75" customHeight="1" x14ac:dyDescent="0.2">
      <c r="A14" s="292" t="s">
        <v>142</v>
      </c>
      <c r="B14" s="292"/>
      <c r="C14" s="292"/>
      <c r="D14" s="292"/>
      <c r="E14" s="292"/>
      <c r="F14" s="292"/>
      <c r="G14" s="292"/>
      <c r="H14" s="292"/>
      <c r="I14" s="292"/>
      <c r="J14" s="292"/>
      <c r="K14" s="292"/>
      <c r="L14" s="6"/>
      <c r="M14" s="6"/>
      <c r="N14" s="6"/>
      <c r="O14" s="6"/>
      <c r="P14" s="6"/>
      <c r="Q14" s="6"/>
      <c r="R14" s="6"/>
      <c r="S14" s="6"/>
      <c r="T14" s="6"/>
    </row>
    <row r="15" spans="1:20" s="2" customFormat="1" ht="15" customHeight="1" x14ac:dyDescent="0.2">
      <c r="A15" s="295"/>
      <c r="B15" s="295"/>
      <c r="C15" s="295"/>
      <c r="D15" s="295"/>
      <c r="E15" s="295"/>
      <c r="F15" s="295"/>
      <c r="G15" s="295"/>
      <c r="H15" s="295"/>
      <c r="I15" s="295"/>
      <c r="J15" s="295"/>
      <c r="K15" s="295"/>
      <c r="L15" s="3"/>
      <c r="M15" s="3"/>
      <c r="N15" s="3"/>
      <c r="O15" s="3"/>
      <c r="P15" s="3"/>
      <c r="Q15" s="3"/>
    </row>
    <row r="16" spans="1:20" s="2" customFormat="1" ht="54" customHeight="1" x14ac:dyDescent="0.2">
      <c r="A16" s="300" t="s">
        <v>5</v>
      </c>
      <c r="B16" s="298" t="s">
        <v>163</v>
      </c>
      <c r="C16" s="300" t="s">
        <v>42</v>
      </c>
      <c r="D16" s="300" t="s">
        <v>41</v>
      </c>
      <c r="E16" s="300" t="s">
        <v>40</v>
      </c>
      <c r="F16" s="300" t="s">
        <v>132</v>
      </c>
      <c r="G16" s="300" t="s">
        <v>39</v>
      </c>
      <c r="H16" s="300" t="s">
        <v>38</v>
      </c>
      <c r="I16" s="300" t="s">
        <v>37</v>
      </c>
      <c r="J16" s="300" t="s">
        <v>135</v>
      </c>
      <c r="K16" s="300"/>
      <c r="L16" s="3"/>
      <c r="M16" s="3"/>
      <c r="N16" s="3"/>
      <c r="O16" s="3"/>
      <c r="P16" s="3"/>
      <c r="Q16" s="3"/>
    </row>
    <row r="17" spans="1:20" s="2" customFormat="1" ht="180.75" customHeight="1" x14ac:dyDescent="0.2">
      <c r="A17" s="300"/>
      <c r="B17" s="299"/>
      <c r="C17" s="300"/>
      <c r="D17" s="300"/>
      <c r="E17" s="300"/>
      <c r="F17" s="300"/>
      <c r="G17" s="300"/>
      <c r="H17" s="300"/>
      <c r="I17" s="300"/>
      <c r="J17" s="33" t="s">
        <v>133</v>
      </c>
      <c r="K17" s="34" t="s">
        <v>134</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200</v>
      </c>
      <c r="C19" s="36" t="s">
        <v>131</v>
      </c>
      <c r="D19" s="36" t="s">
        <v>131</v>
      </c>
      <c r="E19" s="36" t="s">
        <v>131</v>
      </c>
      <c r="F19" s="36" t="s">
        <v>131</v>
      </c>
      <c r="G19" s="36" t="s">
        <v>131</v>
      </c>
      <c r="H19" s="36" t="s">
        <v>131</v>
      </c>
      <c r="I19" s="36" t="s">
        <v>131</v>
      </c>
      <c r="J19" s="30" t="s">
        <v>131</v>
      </c>
      <c r="K19" s="4" t="s">
        <v>131</v>
      </c>
      <c r="L19" s="25"/>
      <c r="M19" s="25"/>
      <c r="N19" s="25"/>
      <c r="O19" s="25"/>
      <c r="P19" s="25"/>
      <c r="Q19" s="25"/>
      <c r="R19" s="24"/>
      <c r="S19" s="24"/>
      <c r="T19" s="24"/>
    </row>
    <row r="20" spans="1:20" s="2" customFormat="1" ht="72" customHeight="1" x14ac:dyDescent="0.2">
      <c r="A20" s="33"/>
      <c r="B20" s="126" t="s">
        <v>201</v>
      </c>
      <c r="C20" s="36" t="s">
        <v>131</v>
      </c>
      <c r="D20" s="36" t="s">
        <v>131</v>
      </c>
      <c r="E20" s="36" t="s">
        <v>131</v>
      </c>
      <c r="F20" s="36" t="s">
        <v>131</v>
      </c>
      <c r="G20" s="125" t="s">
        <v>131</v>
      </c>
      <c r="H20" s="125" t="s">
        <v>131</v>
      </c>
      <c r="I20" s="125" t="s">
        <v>131</v>
      </c>
      <c r="J20" s="125" t="s">
        <v>131</v>
      </c>
      <c r="K20" s="4" t="s">
        <v>131</v>
      </c>
      <c r="L20" s="25"/>
      <c r="M20" s="25"/>
      <c r="N20" s="25"/>
      <c r="O20" s="25"/>
      <c r="P20" s="24"/>
      <c r="Q20" s="24"/>
      <c r="R20" s="24"/>
      <c r="S20" s="24"/>
      <c r="T20" s="24"/>
    </row>
    <row r="21" spans="1:20" s="2" customFormat="1" ht="84" customHeight="1" x14ac:dyDescent="0.2">
      <c r="A21" s="33"/>
      <c r="B21" s="126" t="s">
        <v>202</v>
      </c>
      <c r="C21" s="36" t="s">
        <v>131</v>
      </c>
      <c r="D21" s="36" t="s">
        <v>131</v>
      </c>
      <c r="E21" s="36" t="s">
        <v>131</v>
      </c>
      <c r="F21" s="36" t="s">
        <v>131</v>
      </c>
      <c r="G21" s="125" t="s">
        <v>131</v>
      </c>
      <c r="H21" s="125" t="s">
        <v>131</v>
      </c>
      <c r="I21" s="125" t="s">
        <v>131</v>
      </c>
      <c r="J21" s="125" t="s">
        <v>131</v>
      </c>
      <c r="K21" s="4" t="s">
        <v>131</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97" t="s">
        <v>184</v>
      </c>
      <c r="B23" s="297"/>
      <c r="C23" s="297"/>
      <c r="D23" s="297"/>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0" t="s">
        <v>173</v>
      </c>
      <c r="B6" s="290"/>
      <c r="C6" s="290"/>
      <c r="D6" s="290"/>
      <c r="E6" s="290"/>
      <c r="F6" s="290"/>
      <c r="G6" s="290"/>
      <c r="H6" s="290"/>
      <c r="I6" s="290"/>
      <c r="J6" s="290"/>
      <c r="K6" s="290"/>
      <c r="L6" s="290"/>
      <c r="M6" s="290"/>
      <c r="N6" s="290"/>
    </row>
    <row r="7" spans="1:14" s="11" customFormat="1" x14ac:dyDescent="0.2">
      <c r="A7" s="16"/>
      <c r="B7" s="16"/>
      <c r="I7" s="15"/>
    </row>
    <row r="8" spans="1:14" s="11" customFormat="1" ht="18.75" x14ac:dyDescent="0.2">
      <c r="A8" s="294" t="s">
        <v>8</v>
      </c>
      <c r="B8" s="294"/>
      <c r="C8" s="294"/>
      <c r="D8" s="294"/>
      <c r="E8" s="294"/>
      <c r="F8" s="294"/>
      <c r="G8" s="294"/>
      <c r="H8" s="294"/>
      <c r="I8" s="294"/>
      <c r="J8" s="294"/>
      <c r="K8" s="294"/>
      <c r="L8" s="294"/>
      <c r="M8" s="294"/>
      <c r="N8" s="294"/>
    </row>
    <row r="9" spans="1:14" s="11" customFormat="1" ht="18.75" x14ac:dyDescent="0.2">
      <c r="A9" s="294"/>
      <c r="B9" s="294"/>
      <c r="C9" s="294"/>
      <c r="D9" s="294"/>
      <c r="E9" s="294"/>
      <c r="F9" s="294"/>
      <c r="G9" s="294"/>
      <c r="H9" s="294"/>
      <c r="I9" s="294"/>
      <c r="J9" s="294"/>
      <c r="K9" s="294"/>
      <c r="L9" s="294"/>
      <c r="M9" s="294"/>
      <c r="N9" s="294"/>
    </row>
    <row r="10" spans="1:14" s="11" customFormat="1" ht="18.75" customHeight="1" x14ac:dyDescent="0.2">
      <c r="A10" s="293" t="str">
        <f>'1. паспорт описание'!A9:D9</f>
        <v>О_0000000829</v>
      </c>
      <c r="B10" s="293"/>
      <c r="C10" s="293"/>
      <c r="D10" s="293"/>
      <c r="E10" s="293"/>
      <c r="F10" s="293"/>
      <c r="G10" s="293"/>
      <c r="H10" s="293"/>
      <c r="I10" s="293"/>
      <c r="J10" s="293"/>
      <c r="K10" s="293"/>
      <c r="L10" s="293"/>
      <c r="M10" s="293"/>
      <c r="N10" s="293"/>
    </row>
    <row r="11" spans="1:14" s="11" customFormat="1" ht="18.75" customHeight="1" x14ac:dyDescent="0.2">
      <c r="A11" s="291" t="s">
        <v>7</v>
      </c>
      <c r="B11" s="291"/>
      <c r="C11" s="291"/>
      <c r="D11" s="291"/>
      <c r="E11" s="291"/>
      <c r="F11" s="291"/>
      <c r="G11" s="291"/>
      <c r="H11" s="291"/>
      <c r="I11" s="291"/>
      <c r="J11" s="291"/>
      <c r="K11" s="291"/>
      <c r="L11" s="291"/>
      <c r="M11" s="291"/>
      <c r="N11" s="291"/>
    </row>
    <row r="12" spans="1:14" s="8" customFormat="1" ht="15.75" customHeight="1" x14ac:dyDescent="0.2">
      <c r="A12" s="296"/>
      <c r="B12" s="296"/>
      <c r="C12" s="296"/>
      <c r="D12" s="296"/>
      <c r="E12" s="296"/>
      <c r="F12" s="296"/>
      <c r="G12" s="296"/>
      <c r="H12" s="296"/>
      <c r="I12" s="296"/>
      <c r="J12" s="296"/>
      <c r="K12" s="296"/>
      <c r="L12" s="296"/>
      <c r="M12" s="296"/>
      <c r="N12" s="296"/>
    </row>
    <row r="13" spans="1:14" s="2" customFormat="1" ht="18.75" x14ac:dyDescent="0.2">
      <c r="A13" s="293" t="str">
        <f>'1. паспорт описание'!A12:D12</f>
        <v>Приобретение информационно-вычислительной техники</v>
      </c>
      <c r="B13" s="293"/>
      <c r="C13" s="293"/>
      <c r="D13" s="293"/>
      <c r="E13" s="293"/>
      <c r="F13" s="293"/>
      <c r="G13" s="293"/>
      <c r="H13" s="293"/>
      <c r="I13" s="293"/>
      <c r="J13" s="293"/>
      <c r="K13" s="293"/>
      <c r="L13" s="293"/>
      <c r="M13" s="293"/>
      <c r="N13" s="293"/>
    </row>
    <row r="14" spans="1:14" s="2" customFormat="1" ht="15" customHeight="1" x14ac:dyDescent="0.2">
      <c r="A14" s="291" t="s">
        <v>6</v>
      </c>
      <c r="B14" s="291"/>
      <c r="C14" s="291"/>
      <c r="D14" s="291"/>
      <c r="E14" s="291"/>
      <c r="F14" s="291"/>
      <c r="G14" s="291"/>
      <c r="H14" s="291"/>
      <c r="I14" s="291"/>
      <c r="J14" s="291"/>
      <c r="K14" s="291"/>
      <c r="L14" s="291"/>
      <c r="M14" s="291"/>
      <c r="N14" s="291"/>
    </row>
    <row r="15" spans="1:14" s="2" customFormat="1" ht="15" customHeight="1" x14ac:dyDescent="0.2">
      <c r="A15" s="301"/>
      <c r="B15" s="301"/>
      <c r="C15" s="301"/>
      <c r="D15" s="301"/>
      <c r="E15" s="301"/>
      <c r="F15" s="301"/>
      <c r="G15" s="301"/>
      <c r="H15" s="301"/>
      <c r="I15" s="301"/>
      <c r="J15" s="301"/>
      <c r="K15" s="301"/>
      <c r="L15" s="301"/>
      <c r="M15" s="301"/>
      <c r="N15" s="301"/>
    </row>
    <row r="16" spans="1:14" s="2" customFormat="1" ht="15" customHeight="1" x14ac:dyDescent="0.2">
      <c r="A16" s="293" t="s">
        <v>145</v>
      </c>
      <c r="B16" s="293"/>
      <c r="C16" s="293"/>
      <c r="D16" s="293"/>
      <c r="E16" s="293"/>
      <c r="F16" s="293"/>
      <c r="G16" s="293"/>
      <c r="H16" s="293"/>
      <c r="I16" s="293"/>
      <c r="J16" s="293"/>
      <c r="K16" s="293"/>
      <c r="L16" s="293"/>
      <c r="M16" s="293"/>
      <c r="N16" s="293"/>
    </row>
    <row r="17" spans="1:107" s="47" customFormat="1" ht="21" customHeight="1" x14ac:dyDescent="0.25">
      <c r="A17" s="302"/>
      <c r="B17" s="302"/>
      <c r="C17" s="302"/>
      <c r="D17" s="302"/>
      <c r="E17" s="302"/>
      <c r="F17" s="302"/>
      <c r="G17" s="302"/>
      <c r="H17" s="302"/>
      <c r="I17" s="302"/>
      <c r="J17" s="302"/>
      <c r="K17" s="302"/>
      <c r="L17" s="302"/>
      <c r="M17" s="302"/>
      <c r="N17" s="302"/>
    </row>
    <row r="18" spans="1:107" ht="46.5" customHeight="1" x14ac:dyDescent="0.25">
      <c r="A18" s="315" t="s">
        <v>5</v>
      </c>
      <c r="B18" s="305" t="s">
        <v>163</v>
      </c>
      <c r="C18" s="308" t="s">
        <v>76</v>
      </c>
      <c r="D18" s="309"/>
      <c r="E18" s="312" t="s">
        <v>57</v>
      </c>
      <c r="F18" s="308" t="s">
        <v>159</v>
      </c>
      <c r="G18" s="309"/>
      <c r="H18" s="308" t="s">
        <v>87</v>
      </c>
      <c r="I18" s="309"/>
      <c r="J18" s="312" t="s">
        <v>56</v>
      </c>
      <c r="K18" s="308" t="s">
        <v>55</v>
      </c>
      <c r="L18" s="309"/>
      <c r="M18" s="308" t="s">
        <v>158</v>
      </c>
      <c r="N18" s="309"/>
    </row>
    <row r="19" spans="1:107" ht="204.75" customHeight="1" x14ac:dyDescent="0.25">
      <c r="A19" s="316"/>
      <c r="B19" s="318"/>
      <c r="C19" s="310"/>
      <c r="D19" s="311"/>
      <c r="E19" s="313"/>
      <c r="F19" s="310"/>
      <c r="G19" s="311"/>
      <c r="H19" s="310"/>
      <c r="I19" s="311"/>
      <c r="J19" s="314"/>
      <c r="K19" s="310"/>
      <c r="L19" s="311"/>
      <c r="M19" s="310"/>
      <c r="N19" s="311"/>
    </row>
    <row r="20" spans="1:107" ht="51.75" customHeight="1" x14ac:dyDescent="0.25">
      <c r="A20" s="317"/>
      <c r="B20" s="306"/>
      <c r="C20" s="95" t="s">
        <v>53</v>
      </c>
      <c r="D20" s="95" t="s">
        <v>54</v>
      </c>
      <c r="E20" s="314"/>
      <c r="F20" s="95" t="s">
        <v>53</v>
      </c>
      <c r="G20" s="95" t="s">
        <v>54</v>
      </c>
      <c r="H20" s="95" t="s">
        <v>53</v>
      </c>
      <c r="I20" s="95" t="s">
        <v>54</v>
      </c>
      <c r="J20" s="95" t="s">
        <v>53</v>
      </c>
      <c r="K20" s="95" t="s">
        <v>53</v>
      </c>
      <c r="L20" s="95" t="s">
        <v>54</v>
      </c>
      <c r="M20" s="95" t="s">
        <v>53</v>
      </c>
      <c r="N20" s="95"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303">
        <v>1</v>
      </c>
      <c r="B22" s="305" t="s">
        <v>170</v>
      </c>
      <c r="C22" s="113" t="s">
        <v>131</v>
      </c>
      <c r="D22" s="113" t="s">
        <v>131</v>
      </c>
      <c r="E22" s="113" t="s">
        <v>131</v>
      </c>
      <c r="F22" s="113" t="s">
        <v>131</v>
      </c>
      <c r="G22" s="113" t="s">
        <v>131</v>
      </c>
      <c r="H22" s="113" t="s">
        <v>131</v>
      </c>
      <c r="I22" s="113" t="s">
        <v>131</v>
      </c>
      <c r="J22" s="48" t="s">
        <v>131</v>
      </c>
      <c r="K22" s="48" t="s">
        <v>131</v>
      </c>
      <c r="L22" s="49" t="s">
        <v>131</v>
      </c>
      <c r="M22" s="49" t="s">
        <v>131</v>
      </c>
      <c r="N22" s="49" t="s">
        <v>131</v>
      </c>
    </row>
    <row r="23" spans="1:107" s="47" customFormat="1" ht="63" customHeight="1" x14ac:dyDescent="0.25">
      <c r="A23" s="304"/>
      <c r="B23" s="306"/>
      <c r="C23" s="113" t="s">
        <v>131</v>
      </c>
      <c r="D23" s="113" t="s">
        <v>131</v>
      </c>
      <c r="E23" s="113" t="s">
        <v>131</v>
      </c>
      <c r="F23" s="113" t="s">
        <v>131</v>
      </c>
      <c r="G23" s="113" t="s">
        <v>131</v>
      </c>
      <c r="H23" s="113" t="s">
        <v>131</v>
      </c>
      <c r="I23" s="113" t="s">
        <v>131</v>
      </c>
      <c r="J23" s="48" t="s">
        <v>131</v>
      </c>
      <c r="K23" s="48" t="s">
        <v>131</v>
      </c>
      <c r="L23" s="49" t="s">
        <v>131</v>
      </c>
      <c r="M23" s="49" t="s">
        <v>131</v>
      </c>
      <c r="N23" s="49" t="s">
        <v>131</v>
      </c>
    </row>
    <row r="24" spans="1:107" ht="63" x14ac:dyDescent="0.25">
      <c r="A24" s="49">
        <v>2</v>
      </c>
      <c r="B24" s="83" t="s">
        <v>170</v>
      </c>
      <c r="C24" s="113" t="s">
        <v>131</v>
      </c>
      <c r="D24" s="113" t="s">
        <v>131</v>
      </c>
      <c r="E24" s="113" t="s">
        <v>131</v>
      </c>
      <c r="F24" s="113" t="s">
        <v>131</v>
      </c>
      <c r="G24" s="113" t="s">
        <v>131</v>
      </c>
      <c r="H24" s="113" t="s">
        <v>131</v>
      </c>
      <c r="I24" s="113" t="s">
        <v>131</v>
      </c>
      <c r="J24" s="48" t="s">
        <v>131</v>
      </c>
      <c r="K24" s="48" t="s">
        <v>131</v>
      </c>
      <c r="L24" s="49" t="s">
        <v>131</v>
      </c>
      <c r="M24" s="49" t="s">
        <v>131</v>
      </c>
      <c r="N24" s="49" t="s">
        <v>131</v>
      </c>
    </row>
    <row r="25" spans="1:107" s="45" customFormat="1" ht="12.75" x14ac:dyDescent="0.2">
      <c r="C25" s="46"/>
      <c r="D25" s="46"/>
      <c r="J25" s="46"/>
    </row>
    <row r="26" spans="1:107" s="45" customFormat="1" x14ac:dyDescent="0.25">
      <c r="C26" s="43" t="s">
        <v>52</v>
      </c>
      <c r="D26" s="43"/>
      <c r="E26" s="43"/>
      <c r="F26" s="43"/>
      <c r="G26" s="43"/>
      <c r="H26" s="43"/>
      <c r="I26" s="43"/>
      <c r="J26" s="43"/>
      <c r="K26" s="43"/>
      <c r="L26" s="43"/>
      <c r="M26" s="43"/>
      <c r="N26" s="43"/>
    </row>
    <row r="27" spans="1:107" x14ac:dyDescent="0.25">
      <c r="C27" s="307" t="s">
        <v>176</v>
      </c>
      <c r="D27" s="307"/>
      <c r="E27" s="307"/>
      <c r="F27" s="307"/>
      <c r="G27" s="307"/>
      <c r="H27" s="307"/>
      <c r="I27" s="307"/>
      <c r="J27" s="307"/>
      <c r="K27" s="307"/>
      <c r="L27" s="307"/>
      <c r="M27" s="307"/>
      <c r="N27" s="307"/>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144</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51</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50</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49</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48</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47</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46</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45</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44</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43</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0" t="s">
        <v>177</v>
      </c>
      <c r="B5" s="290"/>
      <c r="C5" s="290"/>
      <c r="D5" s="290"/>
      <c r="E5" s="290"/>
      <c r="F5" s="290"/>
      <c r="G5" s="290"/>
      <c r="H5" s="290"/>
      <c r="I5" s="290"/>
      <c r="J5" s="290"/>
      <c r="K5" s="290"/>
      <c r="L5" s="290"/>
      <c r="M5" s="290"/>
      <c r="N5" s="290"/>
      <c r="O5" s="290"/>
      <c r="P5" s="290"/>
    </row>
    <row r="6" spans="1:16" s="11" customFormat="1" x14ac:dyDescent="0.2">
      <c r="A6" s="97"/>
      <c r="B6" s="105"/>
      <c r="C6" s="97"/>
      <c r="D6" s="97"/>
      <c r="E6" s="97"/>
      <c r="F6" s="97"/>
      <c r="G6" s="97"/>
      <c r="H6" s="97"/>
      <c r="I6" s="97"/>
      <c r="J6" s="97"/>
      <c r="K6" s="97"/>
      <c r="L6" s="97"/>
      <c r="M6" s="97"/>
      <c r="N6" s="97"/>
    </row>
    <row r="7" spans="1:16" s="11" customFormat="1" ht="18.75" x14ac:dyDescent="0.2">
      <c r="A7" s="294" t="s">
        <v>8</v>
      </c>
      <c r="B7" s="294"/>
      <c r="C7" s="294"/>
      <c r="D7" s="294"/>
      <c r="E7" s="294"/>
      <c r="F7" s="294"/>
      <c r="G7" s="294"/>
      <c r="H7" s="294"/>
      <c r="I7" s="294"/>
      <c r="J7" s="294"/>
      <c r="K7" s="294"/>
      <c r="L7" s="294"/>
      <c r="M7" s="294"/>
      <c r="N7" s="294"/>
      <c r="O7" s="294"/>
      <c r="P7" s="294"/>
    </row>
    <row r="8" spans="1:16" s="11" customFormat="1" ht="18.75" x14ac:dyDescent="0.2">
      <c r="F8" s="13"/>
      <c r="G8" s="13"/>
      <c r="H8" s="13"/>
      <c r="I8" s="13"/>
      <c r="J8" s="13"/>
      <c r="K8" s="13"/>
      <c r="L8" s="13"/>
      <c r="M8" s="13"/>
      <c r="N8" s="13"/>
      <c r="O8" s="12"/>
      <c r="P8" s="12"/>
    </row>
    <row r="9" spans="1:16" s="11" customFormat="1" ht="18.75" customHeight="1" x14ac:dyDescent="0.2">
      <c r="A9" s="293" t="str">
        <f>'1. паспорт описание'!A9:D9</f>
        <v>О_0000000829</v>
      </c>
      <c r="B9" s="293"/>
      <c r="C9" s="293"/>
      <c r="D9" s="293"/>
      <c r="E9" s="293"/>
      <c r="F9" s="293"/>
      <c r="G9" s="293"/>
      <c r="H9" s="293"/>
      <c r="I9" s="293"/>
      <c r="J9" s="293"/>
      <c r="K9" s="293"/>
      <c r="L9" s="293"/>
      <c r="M9" s="293"/>
      <c r="N9" s="293"/>
      <c r="O9" s="293"/>
      <c r="P9" s="293"/>
    </row>
    <row r="10" spans="1:16" s="11" customFormat="1" ht="18.75" customHeight="1" x14ac:dyDescent="0.2">
      <c r="A10" s="291" t="s">
        <v>7</v>
      </c>
      <c r="B10" s="291"/>
      <c r="C10" s="291"/>
      <c r="D10" s="291"/>
      <c r="E10" s="291"/>
      <c r="F10" s="291"/>
      <c r="G10" s="291"/>
      <c r="H10" s="291"/>
      <c r="I10" s="291"/>
      <c r="J10" s="291"/>
      <c r="K10" s="291"/>
      <c r="L10" s="291"/>
      <c r="M10" s="291"/>
      <c r="N10" s="291"/>
      <c r="O10" s="291"/>
      <c r="P10" s="291"/>
    </row>
    <row r="11" spans="1:16" s="8" customFormat="1" ht="15.75" customHeight="1" x14ac:dyDescent="0.2">
      <c r="F11" s="9"/>
      <c r="G11" s="9"/>
      <c r="H11" s="9"/>
      <c r="I11" s="9"/>
      <c r="J11" s="9"/>
      <c r="K11" s="9"/>
      <c r="L11" s="9"/>
      <c r="M11" s="9"/>
      <c r="N11" s="9"/>
      <c r="O11" s="9"/>
      <c r="P11" s="9"/>
    </row>
    <row r="12" spans="1:16" s="2" customFormat="1" ht="15" customHeight="1" x14ac:dyDescent="0.2">
      <c r="A12" s="293" t="str">
        <f>'1. паспорт описание'!A12:D12</f>
        <v>Приобретение информационно-вычислительной техники</v>
      </c>
      <c r="B12" s="293"/>
      <c r="C12" s="293"/>
      <c r="D12" s="293"/>
      <c r="E12" s="293"/>
      <c r="F12" s="293"/>
      <c r="G12" s="293"/>
      <c r="H12" s="293"/>
      <c r="I12" s="293"/>
      <c r="J12" s="293"/>
      <c r="K12" s="293"/>
      <c r="L12" s="293"/>
      <c r="M12" s="293"/>
      <c r="N12" s="293"/>
      <c r="O12" s="293"/>
      <c r="P12" s="293"/>
    </row>
    <row r="13" spans="1:16" s="2" customFormat="1" ht="15" customHeight="1" x14ac:dyDescent="0.2">
      <c r="A13" s="291" t="s">
        <v>6</v>
      </c>
      <c r="B13" s="291"/>
      <c r="C13" s="291"/>
      <c r="D13" s="291"/>
      <c r="E13" s="291"/>
      <c r="F13" s="291"/>
      <c r="G13" s="291"/>
      <c r="H13" s="291"/>
      <c r="I13" s="291"/>
      <c r="J13" s="291"/>
      <c r="K13" s="291"/>
      <c r="L13" s="291"/>
      <c r="M13" s="291"/>
      <c r="N13" s="291"/>
      <c r="O13" s="291"/>
      <c r="P13" s="291"/>
    </row>
    <row r="14" spans="1:16" s="2" customFormat="1" ht="15" customHeight="1" x14ac:dyDescent="0.2">
      <c r="F14" s="3"/>
      <c r="G14" s="3"/>
      <c r="H14" s="3"/>
      <c r="I14" s="3"/>
      <c r="J14" s="3"/>
      <c r="K14" s="3"/>
      <c r="L14" s="3"/>
      <c r="M14" s="3"/>
      <c r="N14" s="3"/>
      <c r="O14" s="3"/>
      <c r="P14" s="3"/>
    </row>
    <row r="15" spans="1:16" s="2" customFormat="1" ht="15" customHeight="1" x14ac:dyDescent="0.2">
      <c r="F15" s="293"/>
      <c r="G15" s="293"/>
      <c r="H15" s="293"/>
      <c r="I15" s="293"/>
      <c r="J15" s="293"/>
      <c r="K15" s="293"/>
      <c r="L15" s="293"/>
      <c r="M15" s="293"/>
      <c r="N15" s="293"/>
      <c r="O15" s="293"/>
      <c r="P15" s="293"/>
    </row>
    <row r="16" spans="1:16" ht="25.5" customHeight="1" x14ac:dyDescent="0.25">
      <c r="A16" s="293" t="s">
        <v>146</v>
      </c>
      <c r="B16" s="293"/>
      <c r="C16" s="293"/>
      <c r="D16" s="293"/>
      <c r="E16" s="293"/>
      <c r="F16" s="293"/>
      <c r="G16" s="293"/>
      <c r="H16" s="293"/>
      <c r="I16" s="293"/>
      <c r="J16" s="293"/>
      <c r="K16" s="293"/>
      <c r="L16" s="293"/>
      <c r="M16" s="293"/>
      <c r="N16" s="293"/>
      <c r="O16" s="293"/>
      <c r="P16" s="293"/>
    </row>
    <row r="17" spans="1:16" s="47" customFormat="1" ht="21" customHeight="1" x14ac:dyDescent="0.25"/>
    <row r="18" spans="1:16" ht="15.75" customHeight="1" x14ac:dyDescent="0.25">
      <c r="A18" s="305" t="s">
        <v>5</v>
      </c>
      <c r="B18" s="305" t="s">
        <v>163</v>
      </c>
      <c r="C18" s="319" t="s">
        <v>151</v>
      </c>
      <c r="D18" s="320"/>
      <c r="E18" s="319" t="s">
        <v>152</v>
      </c>
      <c r="F18" s="320"/>
      <c r="G18" s="323" t="s">
        <v>36</v>
      </c>
      <c r="H18" s="324"/>
      <c r="I18" s="324"/>
      <c r="J18" s="325"/>
      <c r="K18" s="319" t="s">
        <v>153</v>
      </c>
      <c r="L18" s="320"/>
      <c r="M18" s="319" t="s">
        <v>61</v>
      </c>
      <c r="N18" s="320"/>
      <c r="O18" s="319" t="s">
        <v>60</v>
      </c>
      <c r="P18" s="320"/>
    </row>
    <row r="19" spans="1:16" ht="216" customHeight="1" x14ac:dyDescent="0.25">
      <c r="A19" s="318"/>
      <c r="B19" s="318"/>
      <c r="C19" s="321"/>
      <c r="D19" s="322"/>
      <c r="E19" s="321"/>
      <c r="F19" s="322"/>
      <c r="G19" s="323" t="s">
        <v>59</v>
      </c>
      <c r="H19" s="325"/>
      <c r="I19" s="323" t="s">
        <v>58</v>
      </c>
      <c r="J19" s="325"/>
      <c r="K19" s="321"/>
      <c r="L19" s="322"/>
      <c r="M19" s="321"/>
      <c r="N19" s="322"/>
      <c r="O19" s="321"/>
      <c r="P19" s="322"/>
    </row>
    <row r="20" spans="1:16" ht="60" customHeight="1" x14ac:dyDescent="0.25">
      <c r="A20" s="306"/>
      <c r="B20" s="306"/>
      <c r="C20" s="94" t="s">
        <v>53</v>
      </c>
      <c r="D20" s="94" t="s">
        <v>54</v>
      </c>
      <c r="E20" s="84" t="s">
        <v>53</v>
      </c>
      <c r="F20" s="84" t="s">
        <v>54</v>
      </c>
      <c r="G20" s="84" t="s">
        <v>53</v>
      </c>
      <c r="H20" s="84" t="s">
        <v>54</v>
      </c>
      <c r="I20" s="84" t="s">
        <v>53</v>
      </c>
      <c r="J20" s="84" t="s">
        <v>54</v>
      </c>
      <c r="K20" s="84" t="s">
        <v>53</v>
      </c>
      <c r="L20" s="84" t="s">
        <v>54</v>
      </c>
      <c r="M20" s="84" t="s">
        <v>53</v>
      </c>
      <c r="N20" s="84" t="s">
        <v>54</v>
      </c>
      <c r="O20" s="84" t="s">
        <v>53</v>
      </c>
      <c r="P20" s="84" t="s">
        <v>54</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170</v>
      </c>
      <c r="C22" s="86" t="s">
        <v>131</v>
      </c>
      <c r="D22" s="83" t="s">
        <v>131</v>
      </c>
      <c r="E22" s="86" t="s">
        <v>131</v>
      </c>
      <c r="F22" s="83" t="s">
        <v>131</v>
      </c>
      <c r="G22" s="83" t="s">
        <v>131</v>
      </c>
      <c r="H22" s="86" t="s">
        <v>131</v>
      </c>
      <c r="I22" s="86" t="s">
        <v>131</v>
      </c>
      <c r="J22" s="86" t="s">
        <v>131</v>
      </c>
      <c r="K22" s="114" t="s">
        <v>131</v>
      </c>
      <c r="L22" s="115" t="s">
        <v>131</v>
      </c>
      <c r="M22" s="115" t="s">
        <v>131</v>
      </c>
      <c r="N22" s="86" t="s">
        <v>131</v>
      </c>
      <c r="O22" s="87" t="s">
        <v>131</v>
      </c>
      <c r="P22" s="115" t="s">
        <v>131</v>
      </c>
    </row>
    <row r="23" spans="1:16" ht="63" x14ac:dyDescent="0.25">
      <c r="A23" s="86">
        <v>2</v>
      </c>
      <c r="B23" s="83" t="s">
        <v>170</v>
      </c>
      <c r="C23" s="86" t="s">
        <v>131</v>
      </c>
      <c r="D23" s="83" t="s">
        <v>131</v>
      </c>
      <c r="E23" s="86" t="s">
        <v>131</v>
      </c>
      <c r="F23" s="83" t="s">
        <v>131</v>
      </c>
      <c r="G23" s="86" t="s">
        <v>131</v>
      </c>
      <c r="H23" s="86" t="s">
        <v>131</v>
      </c>
      <c r="I23" s="86" t="s">
        <v>131</v>
      </c>
      <c r="J23" s="86" t="s">
        <v>131</v>
      </c>
      <c r="K23" s="114" t="s">
        <v>131</v>
      </c>
      <c r="L23" s="115" t="s">
        <v>131</v>
      </c>
      <c r="M23" s="115" t="s">
        <v>131</v>
      </c>
      <c r="N23" s="86" t="s">
        <v>131</v>
      </c>
      <c r="O23" s="87" t="s">
        <v>131</v>
      </c>
      <c r="P23" s="115" t="s">
        <v>131</v>
      </c>
    </row>
    <row r="24" spans="1:16" s="45" customFormat="1" ht="63" x14ac:dyDescent="0.2">
      <c r="A24" s="86">
        <v>3</v>
      </c>
      <c r="B24" s="83" t="s">
        <v>170</v>
      </c>
      <c r="C24" s="86" t="s">
        <v>131</v>
      </c>
      <c r="D24" s="83" t="s">
        <v>131</v>
      </c>
      <c r="E24" s="86" t="s">
        <v>131</v>
      </c>
      <c r="F24" s="83" t="s">
        <v>131</v>
      </c>
      <c r="G24" s="86" t="s">
        <v>131</v>
      </c>
      <c r="H24" s="86" t="s">
        <v>131</v>
      </c>
      <c r="I24" s="86" t="s">
        <v>131</v>
      </c>
      <c r="J24" s="86" t="s">
        <v>131</v>
      </c>
      <c r="K24" s="114" t="s">
        <v>131</v>
      </c>
      <c r="L24" s="115" t="s">
        <v>131</v>
      </c>
      <c r="M24" s="115" t="s">
        <v>131</v>
      </c>
      <c r="N24" s="86" t="s">
        <v>131</v>
      </c>
      <c r="O24" s="87" t="s">
        <v>131</v>
      </c>
      <c r="P24" s="115" t="s">
        <v>131</v>
      </c>
    </row>
    <row r="25" spans="1:16" s="45" customFormat="1" ht="63" x14ac:dyDescent="0.2">
      <c r="A25" s="86">
        <v>4</v>
      </c>
      <c r="B25" s="83" t="s">
        <v>170</v>
      </c>
      <c r="C25" s="86" t="s">
        <v>131</v>
      </c>
      <c r="D25" s="83" t="s">
        <v>131</v>
      </c>
      <c r="E25" s="86" t="s">
        <v>131</v>
      </c>
      <c r="F25" s="83" t="s">
        <v>131</v>
      </c>
      <c r="G25" s="86" t="s">
        <v>131</v>
      </c>
      <c r="H25" s="86" t="s">
        <v>131</v>
      </c>
      <c r="I25" s="86" t="s">
        <v>131</v>
      </c>
      <c r="J25" s="86" t="s">
        <v>131</v>
      </c>
      <c r="K25" s="114" t="s">
        <v>131</v>
      </c>
      <c r="L25" s="115" t="s">
        <v>131</v>
      </c>
      <c r="M25" s="115" t="s">
        <v>131</v>
      </c>
      <c r="N25" s="86" t="s">
        <v>131</v>
      </c>
      <c r="O25" s="87" t="s">
        <v>131</v>
      </c>
      <c r="P25" s="115" t="s">
        <v>131</v>
      </c>
    </row>
    <row r="26" spans="1:16" x14ac:dyDescent="0.25">
      <c r="A26" s="86"/>
      <c r="B26" s="83"/>
      <c r="C26" s="86"/>
      <c r="D26" s="86"/>
      <c r="E26" s="86"/>
      <c r="F26" s="83"/>
      <c r="G26" s="83"/>
      <c r="H26" s="86"/>
      <c r="I26" s="86"/>
      <c r="J26" s="86"/>
      <c r="K26" s="114"/>
      <c r="L26" s="115"/>
      <c r="M26" s="115"/>
      <c r="N26" s="86"/>
      <c r="O26" s="87"/>
      <c r="P26" s="115"/>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90" t="s">
        <v>173</v>
      </c>
      <c r="B4" s="290"/>
      <c r="C4" s="290"/>
      <c r="D4" s="290"/>
      <c r="E4" s="290"/>
      <c r="F4" s="290"/>
      <c r="G4" s="290"/>
      <c r="H4" s="290"/>
      <c r="I4" s="290"/>
      <c r="J4" s="290"/>
      <c r="K4" s="290"/>
      <c r="L4" s="290"/>
      <c r="M4" s="290"/>
      <c r="N4" s="290"/>
      <c r="O4" s="290"/>
      <c r="P4" s="290"/>
      <c r="Q4" s="290"/>
      <c r="R4" s="290"/>
      <c r="S4" s="290"/>
      <c r="T4" s="290"/>
      <c r="U4" s="290"/>
      <c r="V4" s="290"/>
      <c r="W4" s="290"/>
      <c r="X4" s="290"/>
    </row>
    <row r="6" spans="1:26" ht="18.75" x14ac:dyDescent="0.25">
      <c r="A6" s="294" t="s">
        <v>180</v>
      </c>
      <c r="B6" s="294"/>
      <c r="C6" s="294"/>
      <c r="D6" s="294"/>
      <c r="E6" s="294"/>
      <c r="F6" s="294"/>
      <c r="G6" s="294"/>
      <c r="H6" s="294"/>
      <c r="I6" s="294"/>
      <c r="J6" s="294"/>
      <c r="K6" s="294"/>
      <c r="L6" s="294"/>
      <c r="M6" s="294"/>
      <c r="N6" s="294"/>
      <c r="O6" s="294"/>
      <c r="P6" s="294"/>
      <c r="Q6" s="294"/>
      <c r="R6" s="294"/>
      <c r="S6" s="294"/>
      <c r="T6" s="294"/>
      <c r="U6" s="294"/>
      <c r="V6" s="294"/>
      <c r="W6" s="294"/>
      <c r="X6" s="294"/>
      <c r="Y6" s="91"/>
      <c r="Z6" s="91"/>
    </row>
    <row r="7" spans="1:26" ht="18.75" x14ac:dyDescent="0.25">
      <c r="B7" s="294"/>
      <c r="C7" s="294"/>
      <c r="D7" s="294"/>
      <c r="E7" s="294"/>
      <c r="F7" s="294"/>
      <c r="G7" s="294"/>
      <c r="H7" s="294"/>
      <c r="I7" s="294"/>
      <c r="J7" s="294"/>
      <c r="K7" s="294"/>
      <c r="L7" s="294"/>
      <c r="M7" s="294"/>
      <c r="N7" s="294"/>
      <c r="O7" s="294"/>
      <c r="P7" s="294"/>
      <c r="Q7" s="294"/>
      <c r="R7" s="294"/>
      <c r="S7" s="294"/>
      <c r="T7" s="294"/>
      <c r="U7" s="294"/>
      <c r="V7" s="294"/>
      <c r="W7" s="294"/>
      <c r="X7" s="294"/>
      <c r="Y7" s="91"/>
      <c r="Z7" s="91"/>
    </row>
    <row r="8" spans="1:26" ht="18.75" x14ac:dyDescent="0.25">
      <c r="A8" s="293" t="str">
        <f>'1. паспорт описание'!A9:D9</f>
        <v>О_0000000829</v>
      </c>
      <c r="B8" s="293"/>
      <c r="C8" s="293"/>
      <c r="D8" s="293"/>
      <c r="E8" s="293"/>
      <c r="F8" s="293"/>
      <c r="G8" s="293"/>
      <c r="H8" s="293"/>
      <c r="I8" s="293"/>
      <c r="J8" s="293"/>
      <c r="K8" s="293"/>
      <c r="L8" s="293"/>
      <c r="M8" s="293"/>
      <c r="N8" s="293"/>
      <c r="O8" s="293"/>
      <c r="P8" s="293"/>
      <c r="Q8" s="293"/>
      <c r="R8" s="293"/>
      <c r="S8" s="293"/>
      <c r="T8" s="293"/>
      <c r="U8" s="293"/>
      <c r="V8" s="293"/>
      <c r="W8" s="293"/>
      <c r="X8" s="293"/>
      <c r="Y8" s="92"/>
      <c r="Z8" s="92"/>
    </row>
    <row r="9" spans="1:26" ht="15.75" x14ac:dyDescent="0.25">
      <c r="A9" s="291" t="s">
        <v>7</v>
      </c>
      <c r="B9" s="291"/>
      <c r="C9" s="291"/>
      <c r="D9" s="291"/>
      <c r="E9" s="291"/>
      <c r="F9" s="291"/>
      <c r="G9" s="291"/>
      <c r="H9" s="291"/>
      <c r="I9" s="291"/>
      <c r="J9" s="291"/>
      <c r="K9" s="291"/>
      <c r="L9" s="291"/>
      <c r="M9" s="291"/>
      <c r="N9" s="291"/>
      <c r="O9" s="291"/>
      <c r="P9" s="291"/>
      <c r="Q9" s="291"/>
      <c r="R9" s="291"/>
      <c r="S9" s="291"/>
      <c r="T9" s="291"/>
      <c r="U9" s="291"/>
      <c r="V9" s="291"/>
      <c r="W9" s="291"/>
      <c r="X9" s="291"/>
      <c r="Y9" s="93"/>
      <c r="Z9" s="93"/>
    </row>
    <row r="10" spans="1:26" ht="18.75" x14ac:dyDescent="0.25">
      <c r="B10" s="296"/>
      <c r="C10" s="296"/>
      <c r="D10" s="296"/>
      <c r="E10" s="296"/>
      <c r="F10" s="296"/>
      <c r="G10" s="296"/>
      <c r="H10" s="296"/>
      <c r="I10" s="296"/>
      <c r="J10" s="296"/>
      <c r="K10" s="296"/>
      <c r="L10" s="296"/>
      <c r="M10" s="296"/>
      <c r="N10" s="296"/>
      <c r="O10" s="296"/>
      <c r="P10" s="296"/>
      <c r="Q10" s="296"/>
      <c r="R10" s="296"/>
      <c r="S10" s="296"/>
      <c r="T10" s="296"/>
      <c r="U10" s="296"/>
      <c r="V10" s="296"/>
      <c r="W10" s="296"/>
      <c r="X10" s="296"/>
      <c r="Y10" s="10"/>
      <c r="Z10" s="10"/>
    </row>
    <row r="11" spans="1:26" ht="18.75" x14ac:dyDescent="0.25">
      <c r="A11" s="293" t="str">
        <f>'1. паспорт описание'!A12:D12</f>
        <v>Приобретение информационно-вычислительной техники</v>
      </c>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92"/>
      <c r="Z11" s="92"/>
    </row>
    <row r="12" spans="1:26" ht="15.75" x14ac:dyDescent="0.25">
      <c r="A12" s="291" t="s">
        <v>6</v>
      </c>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93"/>
      <c r="Z12" s="93"/>
    </row>
    <row r="13" spans="1:26" x14ac:dyDescent="0.25">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99"/>
      <c r="Z13" s="99"/>
    </row>
    <row r="14" spans="1:26" x14ac:dyDescent="0.25">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99"/>
      <c r="Z14" s="99"/>
    </row>
    <row r="15" spans="1:26" x14ac:dyDescent="0.25">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99"/>
      <c r="Z15" s="99"/>
    </row>
    <row r="16" spans="1:26" x14ac:dyDescent="0.25">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99"/>
      <c r="Z16" s="99"/>
    </row>
    <row r="17" spans="1:26" x14ac:dyDescent="0.25">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100"/>
      <c r="Z17" s="100"/>
    </row>
    <row r="18" spans="1:26" x14ac:dyDescent="0.25">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100"/>
      <c r="Z18" s="100"/>
    </row>
    <row r="19" spans="1:26" x14ac:dyDescent="0.25">
      <c r="B19" s="328" t="s">
        <v>181</v>
      </c>
      <c r="C19" s="328"/>
      <c r="D19" s="328"/>
      <c r="E19" s="328"/>
      <c r="F19" s="328"/>
      <c r="G19" s="328"/>
      <c r="H19" s="328"/>
      <c r="I19" s="328"/>
      <c r="J19" s="328"/>
      <c r="K19" s="328"/>
      <c r="L19" s="328"/>
      <c r="M19" s="328"/>
      <c r="N19" s="328"/>
      <c r="O19" s="328"/>
      <c r="P19" s="328"/>
      <c r="Q19" s="328"/>
      <c r="R19" s="328"/>
      <c r="S19" s="328"/>
      <c r="T19" s="328"/>
      <c r="U19" s="328"/>
      <c r="V19" s="328"/>
      <c r="W19" s="328"/>
      <c r="X19" s="328"/>
      <c r="Y19" s="101"/>
      <c r="Z19" s="101"/>
    </row>
    <row r="20" spans="1:26" ht="32.25" customHeight="1" x14ac:dyDescent="0.25">
      <c r="A20" s="76"/>
      <c r="B20" s="330" t="s">
        <v>129</v>
      </c>
      <c r="C20" s="331"/>
      <c r="D20" s="331"/>
      <c r="E20" s="331"/>
      <c r="F20" s="331"/>
      <c r="G20" s="331"/>
      <c r="H20" s="331"/>
      <c r="I20" s="331"/>
      <c r="J20" s="331"/>
      <c r="K20" s="331"/>
      <c r="L20" s="332"/>
      <c r="M20" s="329" t="s">
        <v>130</v>
      </c>
      <c r="N20" s="329"/>
      <c r="O20" s="329"/>
      <c r="P20" s="329"/>
      <c r="Q20" s="329"/>
      <c r="R20" s="329"/>
      <c r="S20" s="329"/>
      <c r="T20" s="329"/>
      <c r="U20" s="329"/>
      <c r="V20" s="329"/>
      <c r="W20" s="329"/>
      <c r="X20" s="329"/>
    </row>
    <row r="21" spans="1:26" ht="151.5" customHeight="1" x14ac:dyDescent="0.25">
      <c r="A21" s="110" t="s">
        <v>163</v>
      </c>
      <c r="B21" s="80" t="s">
        <v>80</v>
      </c>
      <c r="C21" s="81" t="s">
        <v>178</v>
      </c>
      <c r="D21" s="80" t="s">
        <v>125</v>
      </c>
      <c r="E21" s="80" t="s">
        <v>81</v>
      </c>
      <c r="F21" s="80" t="s">
        <v>127</v>
      </c>
      <c r="G21" s="80" t="s">
        <v>126</v>
      </c>
      <c r="H21" s="80" t="s">
        <v>82</v>
      </c>
      <c r="I21" s="80" t="s">
        <v>128</v>
      </c>
      <c r="J21" s="80" t="s">
        <v>86</v>
      </c>
      <c r="K21" s="81" t="s">
        <v>85</v>
      </c>
      <c r="L21" s="81" t="s">
        <v>83</v>
      </c>
      <c r="M21" s="82" t="s">
        <v>93</v>
      </c>
      <c r="N21" s="81" t="s">
        <v>162</v>
      </c>
      <c r="O21" s="80" t="s">
        <v>91</v>
      </c>
      <c r="P21" s="80" t="s">
        <v>92</v>
      </c>
      <c r="Q21" s="80" t="s">
        <v>90</v>
      </c>
      <c r="R21" s="80" t="s">
        <v>82</v>
      </c>
      <c r="S21" s="80" t="s">
        <v>89</v>
      </c>
      <c r="T21" s="80" t="s">
        <v>88</v>
      </c>
      <c r="U21" s="80" t="s">
        <v>124</v>
      </c>
      <c r="V21" s="80" t="s">
        <v>90</v>
      </c>
      <c r="W21" s="88" t="s">
        <v>84</v>
      </c>
      <c r="X21" s="90" t="s">
        <v>94</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167</v>
      </c>
      <c r="B23" s="116" t="s">
        <v>131</v>
      </c>
      <c r="C23" s="117" t="s">
        <v>131</v>
      </c>
      <c r="D23" s="77" t="s">
        <v>131</v>
      </c>
      <c r="E23" s="77" t="s">
        <v>131</v>
      </c>
      <c r="F23" s="77" t="s">
        <v>131</v>
      </c>
      <c r="G23" s="77" t="s">
        <v>131</v>
      </c>
      <c r="H23" s="77" t="s">
        <v>131</v>
      </c>
      <c r="I23" s="77" t="s">
        <v>131</v>
      </c>
      <c r="J23" s="77" t="s">
        <v>131</v>
      </c>
      <c r="K23" s="77" t="s">
        <v>131</v>
      </c>
      <c r="L23" s="78" t="s">
        <v>131</v>
      </c>
      <c r="M23" s="79" t="s">
        <v>131</v>
      </c>
      <c r="N23" s="77" t="s">
        <v>131</v>
      </c>
      <c r="O23" s="77" t="s">
        <v>131</v>
      </c>
      <c r="P23" s="77" t="s">
        <v>131</v>
      </c>
      <c r="Q23" s="77" t="s">
        <v>131</v>
      </c>
      <c r="R23" s="77" t="s">
        <v>131</v>
      </c>
      <c r="S23" s="77" t="s">
        <v>131</v>
      </c>
      <c r="T23" s="77" t="s">
        <v>131</v>
      </c>
      <c r="U23" s="77" t="s">
        <v>131</v>
      </c>
      <c r="V23" s="77" t="s">
        <v>131</v>
      </c>
      <c r="W23" s="77" t="s">
        <v>131</v>
      </c>
      <c r="X23" s="116" t="s">
        <v>131</v>
      </c>
    </row>
    <row r="25" spans="1:26" x14ac:dyDescent="0.25">
      <c r="A25" s="326" t="s">
        <v>179</v>
      </c>
      <c r="B25" s="326"/>
      <c r="C25" s="326"/>
      <c r="D25" s="326"/>
      <c r="E25" s="326"/>
      <c r="F25" s="326"/>
      <c r="G25" s="326"/>
      <c r="H25" s="326"/>
    </row>
    <row r="26" spans="1:26" x14ac:dyDescent="0.25">
      <c r="A26" s="118"/>
      <c r="B26" s="118"/>
      <c r="C26" s="118"/>
      <c r="D26" s="118"/>
    </row>
    <row r="27" spans="1:26" x14ac:dyDescent="0.25">
      <c r="B27" s="89"/>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0" t="s">
        <v>173</v>
      </c>
      <c r="B5" s="290"/>
      <c r="C5" s="290"/>
      <c r="D5" s="290"/>
      <c r="E5" s="290"/>
      <c r="F5" s="290"/>
      <c r="G5" s="290"/>
      <c r="H5" s="290"/>
      <c r="I5" s="290"/>
      <c r="J5" s="290"/>
      <c r="K5" s="290"/>
      <c r="L5" s="290"/>
      <c r="M5" s="290"/>
      <c r="N5" s="290"/>
      <c r="O5" s="290"/>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294" t="s">
        <v>180</v>
      </c>
      <c r="B7" s="294"/>
      <c r="C7" s="294"/>
      <c r="D7" s="294"/>
      <c r="E7" s="294"/>
      <c r="F7" s="294"/>
      <c r="G7" s="294"/>
      <c r="H7" s="294"/>
      <c r="I7" s="294"/>
      <c r="J7" s="294"/>
      <c r="K7" s="294"/>
      <c r="L7" s="294"/>
      <c r="M7" s="294"/>
      <c r="N7" s="294"/>
      <c r="O7" s="294"/>
      <c r="P7" s="12"/>
      <c r="Q7" s="12"/>
      <c r="R7" s="12"/>
      <c r="S7" s="12"/>
      <c r="T7" s="12"/>
      <c r="U7" s="12"/>
      <c r="V7" s="12"/>
      <c r="W7" s="12"/>
      <c r="X7" s="12"/>
      <c r="Y7" s="12"/>
      <c r="Z7" s="12"/>
    </row>
    <row r="8" spans="1:28" s="11" customFormat="1" ht="18.75" x14ac:dyDescent="0.2">
      <c r="A8" s="294"/>
      <c r="B8" s="294"/>
      <c r="C8" s="294"/>
      <c r="D8" s="294"/>
      <c r="E8" s="294"/>
      <c r="F8" s="294"/>
      <c r="G8" s="294"/>
      <c r="H8" s="294"/>
      <c r="I8" s="294"/>
      <c r="J8" s="294"/>
      <c r="K8" s="294"/>
      <c r="L8" s="294"/>
      <c r="M8" s="294"/>
      <c r="N8" s="294"/>
      <c r="O8" s="294"/>
      <c r="P8" s="12"/>
      <c r="Q8" s="12"/>
      <c r="R8" s="12"/>
      <c r="S8" s="12"/>
      <c r="T8" s="12"/>
      <c r="U8" s="12"/>
      <c r="V8" s="12"/>
      <c r="W8" s="12"/>
      <c r="X8" s="12"/>
      <c r="Y8" s="12"/>
      <c r="Z8" s="12"/>
    </row>
    <row r="9" spans="1:28" s="11" customFormat="1" ht="18.75" x14ac:dyDescent="0.2">
      <c r="A9" s="293" t="str">
        <f>'1. паспорт описание'!A9:D9</f>
        <v>О_0000000829</v>
      </c>
      <c r="B9" s="293"/>
      <c r="C9" s="293"/>
      <c r="D9" s="293"/>
      <c r="E9" s="293"/>
      <c r="F9" s="293"/>
      <c r="G9" s="293"/>
      <c r="H9" s="293"/>
      <c r="I9" s="293"/>
      <c r="J9" s="293"/>
      <c r="K9" s="293"/>
      <c r="L9" s="293"/>
      <c r="M9" s="293"/>
      <c r="N9" s="293"/>
      <c r="O9" s="293"/>
      <c r="P9" s="12"/>
      <c r="Q9" s="12"/>
      <c r="R9" s="12"/>
      <c r="S9" s="12"/>
      <c r="T9" s="12"/>
      <c r="U9" s="12"/>
      <c r="V9" s="12"/>
      <c r="W9" s="12"/>
      <c r="X9" s="12"/>
      <c r="Y9" s="12"/>
      <c r="Z9" s="12"/>
    </row>
    <row r="10" spans="1:28" s="11" customFormat="1" ht="18.75" x14ac:dyDescent="0.2">
      <c r="A10" s="291" t="s">
        <v>7</v>
      </c>
      <c r="B10" s="291"/>
      <c r="C10" s="291"/>
      <c r="D10" s="291"/>
      <c r="E10" s="291"/>
      <c r="F10" s="291"/>
      <c r="G10" s="291"/>
      <c r="H10" s="291"/>
      <c r="I10" s="291"/>
      <c r="J10" s="291"/>
      <c r="K10" s="291"/>
      <c r="L10" s="291"/>
      <c r="M10" s="291"/>
      <c r="N10" s="291"/>
      <c r="O10" s="291"/>
      <c r="P10" s="12"/>
      <c r="Q10" s="12"/>
      <c r="R10" s="12"/>
      <c r="S10" s="12"/>
      <c r="T10" s="12"/>
      <c r="U10" s="12"/>
      <c r="V10" s="12"/>
      <c r="W10" s="12"/>
      <c r="X10" s="12"/>
      <c r="Y10" s="12"/>
      <c r="Z10" s="12"/>
    </row>
    <row r="11" spans="1:28" s="8" customFormat="1" ht="15.75" customHeight="1" x14ac:dyDescent="0.2">
      <c r="A11" s="296"/>
      <c r="B11" s="296"/>
      <c r="C11" s="296"/>
      <c r="D11" s="296"/>
      <c r="E11" s="296"/>
      <c r="F11" s="296"/>
      <c r="G11" s="296"/>
      <c r="H11" s="296"/>
      <c r="I11" s="296"/>
      <c r="J11" s="296"/>
      <c r="K11" s="296"/>
      <c r="L11" s="296"/>
      <c r="M11" s="296"/>
      <c r="N11" s="296"/>
      <c r="O11" s="296"/>
      <c r="P11" s="9"/>
      <c r="Q11" s="9"/>
      <c r="R11" s="9"/>
      <c r="S11" s="9"/>
      <c r="T11" s="9"/>
      <c r="U11" s="9"/>
      <c r="V11" s="9"/>
      <c r="W11" s="9"/>
      <c r="X11" s="9"/>
      <c r="Y11" s="9"/>
      <c r="Z11" s="9"/>
    </row>
    <row r="12" spans="1:28" s="2" customFormat="1" ht="18.75" x14ac:dyDescent="0.2">
      <c r="A12" s="293" t="str">
        <f>'1. паспорт описание'!A12:D12</f>
        <v>Приобретение информационно-вычислительной техники</v>
      </c>
      <c r="B12" s="293"/>
      <c r="C12" s="293"/>
      <c r="D12" s="293"/>
      <c r="E12" s="293"/>
      <c r="F12" s="293"/>
      <c r="G12" s="293"/>
      <c r="H12" s="293"/>
      <c r="I12" s="293"/>
      <c r="J12" s="293"/>
      <c r="K12" s="293"/>
      <c r="L12" s="293"/>
      <c r="M12" s="293"/>
      <c r="N12" s="293"/>
      <c r="O12" s="293"/>
      <c r="P12" s="7"/>
      <c r="Q12" s="7"/>
      <c r="R12" s="7"/>
      <c r="S12" s="7"/>
      <c r="T12" s="7"/>
      <c r="U12" s="7"/>
      <c r="V12" s="7"/>
      <c r="W12" s="7"/>
      <c r="X12" s="7"/>
      <c r="Y12" s="7"/>
      <c r="Z12" s="7"/>
    </row>
    <row r="13" spans="1:28" s="2" customFormat="1" ht="15" customHeight="1" x14ac:dyDescent="0.2">
      <c r="A13" s="291" t="s">
        <v>6</v>
      </c>
      <c r="B13" s="291"/>
      <c r="C13" s="291"/>
      <c r="D13" s="291"/>
      <c r="E13" s="291"/>
      <c r="F13" s="291"/>
      <c r="G13" s="291"/>
      <c r="H13" s="291"/>
      <c r="I13" s="291"/>
      <c r="J13" s="291"/>
      <c r="K13" s="291"/>
      <c r="L13" s="291"/>
      <c r="M13" s="291"/>
      <c r="N13" s="291"/>
      <c r="O13" s="291"/>
      <c r="P13" s="5"/>
      <c r="Q13" s="5"/>
      <c r="R13" s="5"/>
      <c r="S13" s="5"/>
      <c r="T13" s="5"/>
      <c r="U13" s="5"/>
      <c r="V13" s="5"/>
      <c r="W13" s="5"/>
      <c r="X13" s="5"/>
      <c r="Y13" s="5"/>
      <c r="Z13" s="5"/>
    </row>
    <row r="14" spans="1:28" s="2" customFormat="1" ht="15" customHeight="1" x14ac:dyDescent="0.2">
      <c r="A14" s="301"/>
      <c r="B14" s="301"/>
      <c r="C14" s="301"/>
      <c r="D14" s="301"/>
      <c r="E14" s="301"/>
      <c r="F14" s="301"/>
      <c r="G14" s="301"/>
      <c r="H14" s="301"/>
      <c r="I14" s="301"/>
      <c r="J14" s="301"/>
      <c r="K14" s="301"/>
      <c r="L14" s="301"/>
      <c r="M14" s="301"/>
      <c r="N14" s="301"/>
      <c r="O14" s="301"/>
      <c r="P14" s="3"/>
      <c r="Q14" s="3"/>
      <c r="R14" s="3"/>
      <c r="S14" s="3"/>
      <c r="T14" s="3"/>
      <c r="U14" s="3"/>
      <c r="V14" s="3"/>
      <c r="W14" s="3"/>
    </row>
    <row r="15" spans="1:28" s="2" customFormat="1" ht="91.5" customHeight="1" x14ac:dyDescent="0.2">
      <c r="A15" s="335" t="s">
        <v>147</v>
      </c>
      <c r="B15" s="335"/>
      <c r="C15" s="335"/>
      <c r="D15" s="335"/>
      <c r="E15" s="335"/>
      <c r="F15" s="335"/>
      <c r="G15" s="335"/>
      <c r="H15" s="335"/>
      <c r="I15" s="335"/>
      <c r="J15" s="335"/>
      <c r="K15" s="335"/>
      <c r="L15" s="335"/>
      <c r="M15" s="335"/>
      <c r="N15" s="335"/>
      <c r="O15" s="335"/>
      <c r="P15" s="6"/>
      <c r="Q15" s="6"/>
      <c r="R15" s="6"/>
      <c r="S15" s="6"/>
      <c r="T15" s="6"/>
      <c r="U15" s="6"/>
      <c r="V15" s="6"/>
      <c r="W15" s="6"/>
      <c r="X15" s="6"/>
      <c r="Y15" s="6"/>
      <c r="Z15" s="6"/>
    </row>
    <row r="16" spans="1:28" s="2" customFormat="1" ht="78" customHeight="1" x14ac:dyDescent="0.2">
      <c r="A16" s="300" t="s">
        <v>5</v>
      </c>
      <c r="B16" s="298" t="s">
        <v>163</v>
      </c>
      <c r="C16" s="300" t="s">
        <v>35</v>
      </c>
      <c r="D16" s="300" t="s">
        <v>24</v>
      </c>
      <c r="E16" s="336" t="s">
        <v>34</v>
      </c>
      <c r="F16" s="337"/>
      <c r="G16" s="337"/>
      <c r="H16" s="337"/>
      <c r="I16" s="338"/>
      <c r="J16" s="300" t="s">
        <v>33</v>
      </c>
      <c r="K16" s="300"/>
      <c r="L16" s="300"/>
      <c r="M16" s="300"/>
      <c r="N16" s="300"/>
      <c r="O16" s="300"/>
      <c r="P16" s="3"/>
      <c r="Q16" s="3"/>
      <c r="R16" s="3"/>
      <c r="S16" s="3"/>
      <c r="T16" s="3"/>
      <c r="U16" s="3"/>
      <c r="V16" s="3"/>
      <c r="W16" s="3"/>
    </row>
    <row r="17" spans="1:26" s="2" customFormat="1" ht="51" customHeight="1" x14ac:dyDescent="0.2">
      <c r="A17" s="300"/>
      <c r="B17" s="299"/>
      <c r="C17" s="300"/>
      <c r="D17" s="300"/>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18</v>
      </c>
      <c r="B19" s="127" t="s">
        <v>167</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34" t="s">
        <v>182</v>
      </c>
      <c r="B21" s="334"/>
      <c r="C21" s="334"/>
      <c r="D21" s="334"/>
      <c r="E21" s="334"/>
      <c r="F21" s="334"/>
      <c r="G21" s="334"/>
      <c r="H21" s="334"/>
      <c r="I21" s="334"/>
      <c r="J21" s="334"/>
      <c r="K21" s="334"/>
      <c r="L21" s="334"/>
      <c r="M21" s="334"/>
      <c r="N21" s="334"/>
      <c r="O21" s="334"/>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5:O5"/>
    <mergeCell ref="E16:I16"/>
    <mergeCell ref="A16:A17"/>
    <mergeCell ref="C16:C17"/>
    <mergeCell ref="D16:D17"/>
    <mergeCell ref="J16:O16"/>
    <mergeCell ref="A7:O7"/>
    <mergeCell ref="A8:O8"/>
    <mergeCell ref="A11:O11"/>
    <mergeCell ref="A12:O12"/>
    <mergeCell ref="A13:O13"/>
    <mergeCell ref="A14:O14"/>
    <mergeCell ref="B16:B17"/>
    <mergeCell ref="A21:O21"/>
    <mergeCell ref="A15:O15"/>
    <mergeCell ref="A9:O9"/>
    <mergeCell ref="A10:O10"/>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62"/>
  <sheetViews>
    <sheetView view="pageBreakPreview" zoomScale="80" zoomScaleNormal="82" zoomScaleSheetLayoutView="80" workbookViewId="0">
      <selection activeCell="L19" sqref="L19"/>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217</v>
      </c>
      <c r="O1" s="143"/>
    </row>
    <row r="2" spans="1:21" x14ac:dyDescent="0.25">
      <c r="A2" s="340" t="s">
        <v>218</v>
      </c>
      <c r="B2" s="340"/>
      <c r="C2" s="340"/>
      <c r="D2" s="340"/>
      <c r="E2" s="340"/>
      <c r="F2" s="340"/>
      <c r="G2" s="340"/>
      <c r="H2" s="340"/>
      <c r="I2" s="340"/>
      <c r="J2" s="340"/>
      <c r="K2" s="340"/>
      <c r="L2" s="340"/>
      <c r="M2" s="340"/>
      <c r="N2" s="340"/>
      <c r="O2" s="340"/>
      <c r="P2" s="340"/>
      <c r="Q2" s="340"/>
      <c r="R2" s="340"/>
      <c r="S2" s="340"/>
      <c r="T2" s="340"/>
      <c r="U2" s="340"/>
    </row>
    <row r="3" spans="1:21" x14ac:dyDescent="0.25">
      <c r="A3" s="144" t="s">
        <v>296</v>
      </c>
      <c r="O3" s="143"/>
    </row>
    <row r="4" spans="1:21" ht="19.5" customHeight="1" x14ac:dyDescent="0.25">
      <c r="A4" s="141" t="str">
        <f>'1. паспорт описание'!A9:D9</f>
        <v>О_0000000829</v>
      </c>
      <c r="C4" s="145"/>
      <c r="O4" s="143"/>
    </row>
    <row r="5" spans="1:21" ht="19.5" hidden="1" customHeight="1" x14ac:dyDescent="0.3">
      <c r="O5" s="146"/>
    </row>
    <row r="6" spans="1:21" ht="19.5" hidden="1" customHeight="1" x14ac:dyDescent="0.3">
      <c r="O6" s="147" t="s">
        <v>219</v>
      </c>
    </row>
    <row r="7" spans="1:21" ht="19.5" hidden="1" customHeight="1" x14ac:dyDescent="0.3">
      <c r="O7" s="148" t="s">
        <v>220</v>
      </c>
    </row>
    <row r="8" spans="1:21" ht="18.75" hidden="1" x14ac:dyDescent="0.3">
      <c r="O8" s="148" t="s">
        <v>217</v>
      </c>
    </row>
    <row r="9" spans="1:21" ht="18.75" hidden="1" x14ac:dyDescent="0.3">
      <c r="O9" s="148"/>
    </row>
    <row r="10" spans="1:21" ht="18.75" hidden="1" x14ac:dyDescent="0.3">
      <c r="O10" s="148" t="s">
        <v>221</v>
      </c>
    </row>
    <row r="11" spans="1:21" ht="18.75" hidden="1" x14ac:dyDescent="0.3">
      <c r="O11" s="146" t="s">
        <v>222</v>
      </c>
    </row>
    <row r="12" spans="1:21" hidden="1" x14ac:dyDescent="0.25">
      <c r="O12" s="143"/>
    </row>
    <row r="13" spans="1:21" ht="34.5" customHeight="1" x14ac:dyDescent="0.25">
      <c r="A13" s="341" t="str">
        <f>"Финансовая модель по проекту инвестиционной программы"</f>
        <v>Финансовая модель по проекту инвестиционной программы</v>
      </c>
      <c r="B13" s="341"/>
      <c r="C13" s="341"/>
      <c r="D13" s="341"/>
      <c r="E13" s="341"/>
      <c r="F13" s="341"/>
      <c r="G13" s="341"/>
      <c r="H13" s="341"/>
      <c r="I13" s="341"/>
      <c r="J13" s="341"/>
      <c r="K13" s="341"/>
      <c r="L13" s="341"/>
      <c r="M13" s="341"/>
      <c r="N13" s="341"/>
      <c r="O13" s="341"/>
    </row>
    <row r="14" spans="1:21" ht="27" customHeight="1" x14ac:dyDescent="0.25">
      <c r="A14" s="342" t="str">
        <f>'1. паспорт описание'!A12:D12</f>
        <v>Приобретение информационно-вычислительной техники</v>
      </c>
      <c r="B14" s="342"/>
      <c r="C14" s="342"/>
      <c r="D14" s="342"/>
      <c r="E14" s="342"/>
      <c r="F14" s="342"/>
      <c r="G14" s="342"/>
      <c r="H14" s="342"/>
      <c r="I14" s="342"/>
      <c r="J14" s="342"/>
      <c r="K14" s="342"/>
      <c r="L14" s="342"/>
      <c r="M14" s="342"/>
      <c r="N14" s="342"/>
      <c r="O14" s="342"/>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223</v>
      </c>
      <c r="B18" s="155">
        <f>SUM(B20:B24)</f>
        <v>2677.7600000000007</v>
      </c>
      <c r="C18" s="151"/>
      <c r="D18" s="151"/>
      <c r="E18" s="151"/>
      <c r="F18" s="151"/>
      <c r="H18" s="152"/>
      <c r="I18" s="153"/>
      <c r="J18" s="153"/>
      <c r="K18" s="153"/>
      <c r="L18" s="153"/>
    </row>
    <row r="19" spans="1:18" ht="21" customHeight="1" x14ac:dyDescent="0.25">
      <c r="A19" s="157" t="s">
        <v>224</v>
      </c>
      <c r="B19" s="158"/>
      <c r="C19" s="145"/>
      <c r="D19" s="145"/>
      <c r="E19" s="145"/>
      <c r="F19" s="145"/>
    </row>
    <row r="20" spans="1:18" ht="39" customHeight="1" x14ac:dyDescent="0.25">
      <c r="A20" s="282" t="s">
        <v>298</v>
      </c>
      <c r="B20" s="158">
        <f>'[57]2025'!$D$53</f>
        <v>2677.7600000000007</v>
      </c>
      <c r="C20" s="145"/>
      <c r="D20" s="145"/>
      <c r="E20" s="145"/>
      <c r="F20" s="145"/>
      <c r="H20" s="159"/>
      <c r="I20" s="156"/>
      <c r="J20" s="156"/>
      <c r="K20" s="156"/>
      <c r="L20" s="156"/>
    </row>
    <row r="21" spans="1:18" ht="24.95" hidden="1" customHeight="1" x14ac:dyDescent="0.25">
      <c r="A21" s="283"/>
      <c r="B21" s="158"/>
      <c r="C21" s="145"/>
      <c r="D21" s="145"/>
      <c r="E21" s="145"/>
      <c r="F21" s="145"/>
      <c r="H21" s="339"/>
      <c r="I21" s="339"/>
      <c r="J21" s="156"/>
      <c r="K21" s="160"/>
      <c r="L21" s="156"/>
    </row>
    <row r="22" spans="1:18" ht="24.95" hidden="1" customHeight="1" x14ac:dyDescent="0.25">
      <c r="A22" s="283"/>
      <c r="B22" s="158"/>
      <c r="C22" s="145"/>
      <c r="D22" s="161"/>
      <c r="E22" s="162"/>
      <c r="F22" s="162"/>
      <c r="H22" s="339"/>
      <c r="I22" s="339"/>
      <c r="J22" s="156"/>
      <c r="K22" s="160"/>
      <c r="L22" s="156"/>
    </row>
    <row r="23" spans="1:18" ht="24.95" hidden="1" customHeight="1" x14ac:dyDescent="0.25">
      <c r="A23" s="283"/>
      <c r="B23" s="158"/>
      <c r="C23" s="145"/>
      <c r="D23" s="145"/>
      <c r="E23" s="145"/>
      <c r="F23" s="145"/>
      <c r="H23" s="339"/>
      <c r="I23" s="339"/>
      <c r="J23" s="156"/>
      <c r="K23" s="163"/>
      <c r="L23" s="156"/>
    </row>
    <row r="24" spans="1:18" ht="24.95" hidden="1" customHeight="1" x14ac:dyDescent="0.25">
      <c r="A24" s="283"/>
      <c r="B24" s="158"/>
      <c r="C24" s="145"/>
      <c r="D24" s="145"/>
      <c r="E24" s="145"/>
      <c r="F24" s="145"/>
      <c r="H24" s="339"/>
      <c r="I24" s="339"/>
      <c r="J24" s="156"/>
      <c r="K24" s="164"/>
      <c r="L24" s="156"/>
    </row>
    <row r="25" spans="1:18" hidden="1" x14ac:dyDescent="0.25">
      <c r="A25" s="165" t="s">
        <v>301</v>
      </c>
      <c r="B25" s="180">
        <v>0</v>
      </c>
      <c r="C25" s="145"/>
      <c r="D25" s="145"/>
      <c r="E25" s="145"/>
      <c r="F25" s="145"/>
      <c r="H25" s="156"/>
      <c r="I25" s="156"/>
      <c r="J25" s="156"/>
      <c r="K25" s="156"/>
      <c r="L25" s="156"/>
    </row>
    <row r="26" spans="1:18" ht="27" hidden="1" customHeight="1" x14ac:dyDescent="0.25">
      <c r="A26" s="165" t="s">
        <v>302</v>
      </c>
      <c r="B26" s="166"/>
      <c r="C26" s="145"/>
      <c r="D26" s="145"/>
      <c r="E26" s="145"/>
      <c r="F26" s="145"/>
      <c r="H26" s="159"/>
      <c r="I26" s="156"/>
      <c r="J26" s="156"/>
      <c r="K26" s="156"/>
      <c r="L26" s="156"/>
      <c r="N26" s="156"/>
      <c r="O26" s="156"/>
      <c r="R26" s="167"/>
    </row>
    <row r="27" spans="1:18" ht="39.75" hidden="1" customHeight="1" outlineLevel="1" x14ac:dyDescent="0.25">
      <c r="A27" s="165" t="s">
        <v>303</v>
      </c>
      <c r="B27" s="168"/>
      <c r="C27" s="145"/>
      <c r="D27" s="145"/>
      <c r="E27" s="145"/>
      <c r="F27" s="145"/>
      <c r="H27" s="339"/>
      <c r="I27" s="339"/>
      <c r="J27" s="156"/>
      <c r="K27" s="160"/>
      <c r="L27" s="156"/>
      <c r="N27" s="156"/>
      <c r="O27" s="156"/>
    </row>
    <row r="28" spans="1:18" ht="16.5" outlineLevel="1" thickBot="1" x14ac:dyDescent="0.3">
      <c r="A28" s="188" t="s">
        <v>304</v>
      </c>
      <c r="B28" s="284">
        <v>3</v>
      </c>
      <c r="C28" s="145"/>
      <c r="D28" s="145"/>
      <c r="E28" s="145"/>
      <c r="F28" s="145"/>
      <c r="H28" s="339"/>
      <c r="I28" s="339"/>
      <c r="J28" s="156"/>
      <c r="K28" s="160"/>
      <c r="L28" s="156"/>
      <c r="N28" s="156"/>
      <c r="O28" s="156"/>
    </row>
    <row r="29" spans="1:18" ht="33" hidden="1" customHeight="1" outlineLevel="1" x14ac:dyDescent="0.25">
      <c r="A29" s="157" t="s">
        <v>305</v>
      </c>
      <c r="B29" s="285"/>
      <c r="C29" s="145"/>
      <c r="D29" s="145"/>
      <c r="E29" s="145"/>
      <c r="F29" s="145"/>
      <c r="H29" s="343"/>
      <c r="I29" s="343"/>
      <c r="J29" s="156"/>
      <c r="K29" s="163"/>
      <c r="L29" s="156"/>
      <c r="N29" s="156"/>
      <c r="O29" s="156"/>
    </row>
    <row r="30" spans="1:18" ht="16.5" hidden="1" outlineLevel="1" thickBot="1" x14ac:dyDescent="0.3">
      <c r="A30" s="165" t="s">
        <v>225</v>
      </c>
      <c r="B30" s="168"/>
      <c r="C30" s="145"/>
      <c r="D30" s="145"/>
      <c r="E30" s="145"/>
      <c r="F30" s="145"/>
      <c r="H30" s="339"/>
      <c r="I30" s="339"/>
      <c r="J30" s="156"/>
      <c r="K30" s="164"/>
      <c r="L30" s="156"/>
      <c r="N30" s="156"/>
      <c r="O30" s="156"/>
    </row>
    <row r="31" spans="1:18" ht="16.5" hidden="1" outlineLevel="1" thickBot="1" x14ac:dyDescent="0.3">
      <c r="A31" s="188" t="s">
        <v>226</v>
      </c>
      <c r="B31" s="168"/>
      <c r="C31" s="145"/>
      <c r="D31" s="145"/>
      <c r="E31" s="145"/>
      <c r="F31" s="145"/>
      <c r="H31" s="156"/>
      <c r="I31" s="156"/>
      <c r="J31" s="156"/>
      <c r="K31" s="156"/>
      <c r="L31" s="156"/>
      <c r="N31" s="156"/>
      <c r="O31" s="156"/>
    </row>
    <row r="32" spans="1:18" ht="16.5" hidden="1" outlineLevel="1" thickBot="1" x14ac:dyDescent="0.3">
      <c r="A32" s="154" t="s">
        <v>227</v>
      </c>
      <c r="B32" s="170">
        <v>1.65</v>
      </c>
      <c r="C32" s="145"/>
      <c r="D32" s="145"/>
      <c r="E32" s="145"/>
      <c r="F32" s="145"/>
      <c r="H32" s="156"/>
      <c r="I32" s="156"/>
      <c r="J32" s="156"/>
      <c r="K32" s="156"/>
      <c r="L32" s="156"/>
    </row>
    <row r="33" spans="1:6" ht="16.5" hidden="1" outlineLevel="1" thickBot="1" x14ac:dyDescent="0.3">
      <c r="A33" s="169" t="s">
        <v>228</v>
      </c>
      <c r="B33" s="171">
        <v>4</v>
      </c>
      <c r="C33" s="145"/>
      <c r="D33" s="145"/>
      <c r="E33" s="145"/>
      <c r="F33" s="145"/>
    </row>
    <row r="34" spans="1:6" ht="16.5" hidden="1" outlineLevel="1" thickBot="1" x14ac:dyDescent="0.3">
      <c r="A34" s="169" t="s">
        <v>122</v>
      </c>
      <c r="B34" s="171">
        <v>4</v>
      </c>
      <c r="C34" s="145"/>
      <c r="D34" s="145"/>
      <c r="E34" s="145"/>
      <c r="F34" s="145"/>
    </row>
    <row r="35" spans="1:6" ht="16.5" hidden="1" outlineLevel="1" thickBot="1" x14ac:dyDescent="0.3">
      <c r="A35" s="157" t="s">
        <v>229</v>
      </c>
      <c r="B35" s="172">
        <v>10.16</v>
      </c>
      <c r="C35" s="145"/>
      <c r="D35" s="145"/>
      <c r="E35" s="145"/>
      <c r="F35" s="145"/>
    </row>
    <row r="36" spans="1:6" ht="16.5" hidden="1" outlineLevel="1" thickBot="1" x14ac:dyDescent="0.3">
      <c r="A36" s="165" t="s">
        <v>228</v>
      </c>
      <c r="B36" s="171">
        <v>4.4000000000000004</v>
      </c>
      <c r="C36" s="145"/>
      <c r="D36" s="145"/>
      <c r="E36" s="145"/>
      <c r="F36" s="145"/>
    </row>
    <row r="37" spans="1:6" ht="16.5" hidden="1" outlineLevel="1" thickBot="1" x14ac:dyDescent="0.3">
      <c r="A37" s="165" t="s">
        <v>122</v>
      </c>
      <c r="B37" s="171">
        <v>4</v>
      </c>
      <c r="C37" s="145"/>
      <c r="D37" s="145"/>
      <c r="E37" s="145"/>
      <c r="F37" s="145"/>
    </row>
    <row r="38" spans="1:6" ht="16.5" hidden="1" customHeight="1" outlineLevel="1" x14ac:dyDescent="0.25">
      <c r="A38" s="173" t="s">
        <v>230</v>
      </c>
      <c r="B38" s="174">
        <v>142.76</v>
      </c>
      <c r="C38" s="175"/>
      <c r="D38" s="176"/>
      <c r="E38" s="145"/>
      <c r="F38" s="145"/>
    </row>
    <row r="39" spans="1:6" ht="16.5" hidden="1" outlineLevel="1" thickBot="1" x14ac:dyDescent="0.3">
      <c r="A39" s="165" t="s">
        <v>231</v>
      </c>
      <c r="B39" s="171">
        <v>12</v>
      </c>
      <c r="C39" s="175"/>
      <c r="D39" s="176"/>
      <c r="E39" s="145"/>
      <c r="F39" s="145"/>
    </row>
    <row r="40" spans="1:6" ht="16.5" hidden="1" outlineLevel="1" thickBot="1" x14ac:dyDescent="0.3">
      <c r="A40" s="165" t="s">
        <v>232</v>
      </c>
      <c r="B40" s="171">
        <v>12</v>
      </c>
      <c r="C40" s="175"/>
      <c r="D40" s="176"/>
      <c r="E40" s="145"/>
      <c r="F40" s="145"/>
    </row>
    <row r="41" spans="1:6" ht="15" hidden="1" customHeight="1" outlineLevel="1" x14ac:dyDescent="0.25">
      <c r="A41" s="173" t="s">
        <v>233</v>
      </c>
      <c r="B41" s="174">
        <v>209.91</v>
      </c>
      <c r="C41" s="175"/>
      <c r="D41" s="176"/>
      <c r="E41" s="145"/>
      <c r="F41" s="145"/>
    </row>
    <row r="42" spans="1:6" ht="16.5" hidden="1" thickBot="1" x14ac:dyDescent="0.3">
      <c r="A42" s="165" t="s">
        <v>231</v>
      </c>
      <c r="B42" s="171">
        <v>12</v>
      </c>
      <c r="C42" s="175"/>
      <c r="D42" s="176"/>
      <c r="E42" s="145"/>
      <c r="F42" s="145"/>
    </row>
    <row r="43" spans="1:6" ht="16.5" hidden="1" outlineLevel="1" thickBot="1" x14ac:dyDescent="0.3">
      <c r="A43" s="165" t="s">
        <v>232</v>
      </c>
      <c r="B43" s="171">
        <v>12</v>
      </c>
      <c r="C43" s="175"/>
      <c r="D43" s="176"/>
      <c r="E43" s="145"/>
      <c r="F43" s="145"/>
    </row>
    <row r="44" spans="1:6" ht="16.5" hidden="1" outlineLevel="1" thickBot="1" x14ac:dyDescent="0.3">
      <c r="A44" s="177" t="s">
        <v>234</v>
      </c>
      <c r="B44" s="174">
        <f>1472.41</f>
        <v>1472.41</v>
      </c>
      <c r="C44" s="178"/>
      <c r="D44" s="178"/>
      <c r="E44" s="145"/>
      <c r="F44" s="145"/>
    </row>
    <row r="45" spans="1:6" ht="16.5" hidden="1" outlineLevel="1" thickBot="1" x14ac:dyDescent="0.3">
      <c r="A45" s="179" t="s">
        <v>235</v>
      </c>
      <c r="B45" s="180"/>
      <c r="C45" s="175"/>
      <c r="D45" s="145"/>
      <c r="E45" s="145"/>
      <c r="F45" s="145"/>
    </row>
    <row r="46" spans="1:6" ht="16.5" hidden="1" thickBot="1" x14ac:dyDescent="0.3">
      <c r="A46" s="177" t="s">
        <v>236</v>
      </c>
      <c r="B46" s="171">
        <v>25</v>
      </c>
      <c r="C46" s="181"/>
      <c r="D46" s="181"/>
      <c r="E46" s="181"/>
      <c r="F46" s="181"/>
    </row>
    <row r="47" spans="1:6" ht="16.5" hidden="1" thickBot="1" x14ac:dyDescent="0.3">
      <c r="A47" s="177" t="s">
        <v>237</v>
      </c>
      <c r="B47" s="171">
        <v>25</v>
      </c>
      <c r="C47" s="181"/>
      <c r="D47" s="181"/>
      <c r="E47" s="181"/>
      <c r="F47" s="181"/>
    </row>
    <row r="48" spans="1:6" ht="16.5" hidden="1" thickBot="1" x14ac:dyDescent="0.3">
      <c r="A48" s="177" t="s">
        <v>101</v>
      </c>
      <c r="B48" s="182">
        <v>0.2</v>
      </c>
      <c r="C48" s="181"/>
      <c r="D48" s="181"/>
      <c r="E48" s="181"/>
      <c r="F48" s="181"/>
    </row>
    <row r="49" spans="1:27" x14ac:dyDescent="0.25">
      <c r="A49" s="154" t="str">
        <f>A82</f>
        <v>Оплата труда с отчислениями</v>
      </c>
      <c r="B49" s="172">
        <v>0</v>
      </c>
      <c r="C49" s="181"/>
      <c r="D49" s="181"/>
      <c r="E49" s="181"/>
      <c r="F49" s="181"/>
    </row>
    <row r="50" spans="1:27" x14ac:dyDescent="0.25">
      <c r="A50" s="165" t="str">
        <f>A83</f>
        <v>Вспомогательные материалы</v>
      </c>
      <c r="B50" s="183"/>
      <c r="C50" s="145"/>
      <c r="D50" s="145"/>
      <c r="E50" s="145"/>
      <c r="F50" s="145"/>
    </row>
    <row r="51" spans="1:27" ht="31.5" x14ac:dyDescent="0.25">
      <c r="A51" s="173" t="str">
        <f>A84</f>
        <v>Прочие расходы (без амортизации, арендной платы + транспортные расходы)</v>
      </c>
      <c r="B51" s="171"/>
      <c r="C51" s="184"/>
      <c r="D51" s="184"/>
      <c r="E51" s="184"/>
      <c r="F51" s="184"/>
    </row>
    <row r="52" spans="1:27" ht="16.5" hidden="1" thickBot="1" x14ac:dyDescent="0.3">
      <c r="A52" s="177" t="s">
        <v>121</v>
      </c>
      <c r="B52" s="182">
        <v>0.1</v>
      </c>
      <c r="C52" s="184"/>
      <c r="D52" s="184"/>
      <c r="E52" s="184"/>
      <c r="F52" s="184"/>
    </row>
    <row r="53" spans="1:27" hidden="1" x14ac:dyDescent="0.25">
      <c r="A53" s="185"/>
      <c r="B53" s="186"/>
      <c r="C53" s="184"/>
      <c r="D53" s="184"/>
      <c r="E53" s="184"/>
      <c r="F53" s="184"/>
    </row>
    <row r="54" spans="1:27" hidden="1" x14ac:dyDescent="0.25">
      <c r="A54" s="165" t="s">
        <v>238</v>
      </c>
      <c r="B54" s="187">
        <v>246.85</v>
      </c>
      <c r="C54" s="184"/>
      <c r="D54" s="184"/>
      <c r="E54" s="184"/>
      <c r="F54" s="184"/>
    </row>
    <row r="55" spans="1:27" ht="16.5" hidden="1" thickBot="1" x14ac:dyDescent="0.3">
      <c r="A55" s="188" t="s">
        <v>239</v>
      </c>
      <c r="B55" s="189">
        <v>515240.19</v>
      </c>
      <c r="C55" s="184"/>
      <c r="D55" s="184"/>
      <c r="E55" s="184"/>
      <c r="F55" s="184"/>
    </row>
    <row r="56" spans="1:27" hidden="1" x14ac:dyDescent="0.25">
      <c r="A56" s="157" t="s">
        <v>240</v>
      </c>
      <c r="B56" s="190">
        <v>2</v>
      </c>
      <c r="C56" s="184"/>
      <c r="D56" s="184"/>
      <c r="E56" s="184"/>
      <c r="F56" s="184"/>
    </row>
    <row r="57" spans="1:27" hidden="1" x14ac:dyDescent="0.25">
      <c r="A57" s="165" t="s">
        <v>120</v>
      </c>
      <c r="B57" s="191">
        <v>8.8999999999999996E-2</v>
      </c>
      <c r="C57" s="184"/>
      <c r="D57" s="184"/>
      <c r="E57" s="184"/>
      <c r="F57" s="184"/>
    </row>
    <row r="58" spans="1:27" hidden="1" outlineLevel="1" x14ac:dyDescent="0.25">
      <c r="A58" s="165" t="s">
        <v>119</v>
      </c>
      <c r="B58" s="192">
        <v>8.8999999999999996E-2</v>
      </c>
      <c r="C58" s="184"/>
      <c r="D58" s="184"/>
      <c r="E58" s="184"/>
      <c r="F58" s="184"/>
    </row>
    <row r="59" spans="1:27" hidden="1" outlineLevel="1" x14ac:dyDescent="0.25">
      <c r="A59" s="165" t="s">
        <v>118</v>
      </c>
      <c r="B59" s="192">
        <v>0</v>
      </c>
      <c r="C59" s="184"/>
      <c r="D59" s="184"/>
      <c r="E59" s="184"/>
      <c r="F59" s="184"/>
    </row>
    <row r="60" spans="1:27" s="150" customFormat="1" hidden="1" x14ac:dyDescent="0.25">
      <c r="A60" s="165" t="s">
        <v>117</v>
      </c>
      <c r="B60" s="192">
        <v>0.11</v>
      </c>
      <c r="C60" s="184"/>
      <c r="D60" s="184"/>
      <c r="E60" s="184"/>
      <c r="F60" s="184"/>
      <c r="G60" s="142"/>
      <c r="H60" s="142"/>
      <c r="I60" s="142"/>
      <c r="J60" s="142"/>
      <c r="K60" s="142"/>
      <c r="L60" s="142"/>
      <c r="M60" s="142"/>
      <c r="N60" s="142"/>
      <c r="O60" s="142"/>
      <c r="P60" s="142"/>
      <c r="Q60" s="142"/>
      <c r="R60" s="142"/>
      <c r="S60" s="142"/>
      <c r="T60" s="142"/>
      <c r="U60" s="142"/>
      <c r="V60" s="142"/>
    </row>
    <row r="61" spans="1:27" hidden="1" x14ac:dyDescent="0.25">
      <c r="A61" s="165" t="s">
        <v>116</v>
      </c>
      <c r="B61" s="192">
        <f>1-B59</f>
        <v>1</v>
      </c>
      <c r="C61" s="184"/>
      <c r="D61" s="184"/>
      <c r="E61" s="184"/>
      <c r="F61" s="184"/>
    </row>
    <row r="62" spans="1:27" ht="16.5" hidden="1" thickBot="1" x14ac:dyDescent="0.3">
      <c r="A62" s="177" t="s">
        <v>241</v>
      </c>
      <c r="B62" s="193">
        <f>B61*B60+B59*B58*(1-B48)</f>
        <v>0.11</v>
      </c>
      <c r="C62" s="184"/>
      <c r="D62" s="184"/>
      <c r="E62" s="184"/>
      <c r="F62" s="184"/>
      <c r="W62" s="194"/>
      <c r="X62" s="194"/>
      <c r="Y62" s="194"/>
      <c r="Z62" s="194"/>
      <c r="AA62" s="194"/>
    </row>
    <row r="63" spans="1:27" hidden="1" x14ac:dyDescent="0.25">
      <c r="A63" s="195" t="s">
        <v>115</v>
      </c>
      <c r="B63" s="196">
        <v>1</v>
      </c>
      <c r="C63" s="196">
        <f>B63+1</f>
        <v>2</v>
      </c>
      <c r="D63" s="196">
        <f t="shared" ref="D63:P63" si="0">C63+1</f>
        <v>3</v>
      </c>
      <c r="E63" s="196">
        <f t="shared" si="0"/>
        <v>4</v>
      </c>
      <c r="F63" s="196">
        <f t="shared" si="0"/>
        <v>5</v>
      </c>
      <c r="G63" s="196">
        <f t="shared" si="0"/>
        <v>6</v>
      </c>
      <c r="H63" s="196">
        <f t="shared" si="0"/>
        <v>7</v>
      </c>
      <c r="I63" s="196">
        <f t="shared" si="0"/>
        <v>8</v>
      </c>
      <c r="J63" s="196">
        <f t="shared" si="0"/>
        <v>9</v>
      </c>
      <c r="K63" s="196">
        <f t="shared" si="0"/>
        <v>10</v>
      </c>
      <c r="L63" s="196">
        <f t="shared" si="0"/>
        <v>11</v>
      </c>
      <c r="M63" s="196">
        <f t="shared" si="0"/>
        <v>12</v>
      </c>
      <c r="N63" s="196">
        <f t="shared" si="0"/>
        <v>13</v>
      </c>
      <c r="O63" s="196">
        <f t="shared" si="0"/>
        <v>14</v>
      </c>
      <c r="P63" s="196">
        <f t="shared" si="0"/>
        <v>15</v>
      </c>
      <c r="Q63" s="196">
        <f>P63+1</f>
        <v>16</v>
      </c>
      <c r="R63" s="196">
        <f>Q63+1</f>
        <v>17</v>
      </c>
      <c r="S63" s="196">
        <f>R63+1</f>
        <v>18</v>
      </c>
      <c r="T63" s="196">
        <f>S63+1</f>
        <v>19</v>
      </c>
      <c r="U63" s="197">
        <f>T63+1</f>
        <v>20</v>
      </c>
      <c r="V63" s="150"/>
      <c r="W63" s="194"/>
      <c r="X63" s="194"/>
      <c r="Y63" s="194"/>
      <c r="Z63" s="194"/>
      <c r="AA63" s="194"/>
    </row>
    <row r="64" spans="1:27" hidden="1" x14ac:dyDescent="0.25">
      <c r="A64" s="198" t="s">
        <v>114</v>
      </c>
      <c r="B64" s="199">
        <v>0.04</v>
      </c>
      <c r="C64" s="199">
        <v>0.04</v>
      </c>
      <c r="D64" s="199">
        <v>0.04</v>
      </c>
      <c r="E64" s="199">
        <v>0.04</v>
      </c>
      <c r="F64" s="199">
        <v>0.04</v>
      </c>
      <c r="G64" s="199">
        <v>0.04</v>
      </c>
      <c r="H64" s="199">
        <v>0.04</v>
      </c>
      <c r="I64" s="199">
        <v>0.04</v>
      </c>
      <c r="J64" s="199">
        <v>0.04</v>
      </c>
      <c r="K64" s="199">
        <v>0.04</v>
      </c>
      <c r="L64" s="199">
        <v>0.04</v>
      </c>
      <c r="M64" s="199">
        <v>0.04</v>
      </c>
      <c r="N64" s="199">
        <v>0.04</v>
      </c>
      <c r="O64" s="199">
        <v>0.04</v>
      </c>
      <c r="P64" s="199">
        <v>0.04</v>
      </c>
      <c r="Q64" s="199">
        <v>0.04</v>
      </c>
      <c r="R64" s="199">
        <v>0.04</v>
      </c>
      <c r="S64" s="199">
        <v>0.04</v>
      </c>
      <c r="T64" s="199">
        <v>0.04</v>
      </c>
      <c r="U64" s="200">
        <v>0.04</v>
      </c>
      <c r="W64" s="194"/>
      <c r="X64" s="194"/>
      <c r="Y64" s="194"/>
      <c r="Z64" s="194"/>
      <c r="AA64" s="194"/>
    </row>
    <row r="65" spans="1:27" hidden="1" x14ac:dyDescent="0.25">
      <c r="A65" s="198" t="s">
        <v>113</v>
      </c>
      <c r="B65" s="199">
        <v>0.04</v>
      </c>
      <c r="C65" s="199">
        <f>(1+B65)*(1+C64)-1</f>
        <v>8.1600000000000117E-2</v>
      </c>
      <c r="D65" s="199">
        <f t="shared" ref="D65:U65" si="1">(1+C65)*(1+D64)-1</f>
        <v>0.12486400000000009</v>
      </c>
      <c r="E65" s="199">
        <f t="shared" si="1"/>
        <v>0.16985856000000021</v>
      </c>
      <c r="F65" s="199">
        <f t="shared" si="1"/>
        <v>0.21665290240000035</v>
      </c>
      <c r="G65" s="199">
        <f t="shared" si="1"/>
        <v>0.26531901849600037</v>
      </c>
      <c r="H65" s="199">
        <f t="shared" si="1"/>
        <v>0.31593177923584048</v>
      </c>
      <c r="I65" s="199">
        <f t="shared" si="1"/>
        <v>0.3685690504052741</v>
      </c>
      <c r="J65" s="199">
        <f t="shared" si="1"/>
        <v>0.42331181242148519</v>
      </c>
      <c r="K65" s="199">
        <f t="shared" si="1"/>
        <v>0.48024428491834459</v>
      </c>
      <c r="L65" s="199">
        <f t="shared" si="1"/>
        <v>0.53945405631507848</v>
      </c>
      <c r="M65" s="199">
        <f t="shared" si="1"/>
        <v>0.60103221856768174</v>
      </c>
      <c r="N65" s="199">
        <f t="shared" si="1"/>
        <v>0.66507350731038906</v>
      </c>
      <c r="O65" s="199">
        <f t="shared" si="1"/>
        <v>0.73167644760280459</v>
      </c>
      <c r="P65" s="199">
        <f t="shared" si="1"/>
        <v>0.80094350550691673</v>
      </c>
      <c r="Q65" s="199">
        <f t="shared" si="1"/>
        <v>0.87298124572719349</v>
      </c>
      <c r="R65" s="199">
        <f>(1+Q65)*(1+R64)-1</f>
        <v>0.94790049555628131</v>
      </c>
      <c r="S65" s="199">
        <f>(1+R65)*(1+S64)-1</f>
        <v>1.0258165153785326</v>
      </c>
      <c r="T65" s="199">
        <f t="shared" si="1"/>
        <v>1.1068491759936738</v>
      </c>
      <c r="U65" s="200">
        <f t="shared" si="1"/>
        <v>1.1911231430334208</v>
      </c>
      <c r="V65" s="194"/>
      <c r="W65" s="194"/>
      <c r="X65" s="194"/>
      <c r="Y65" s="194"/>
      <c r="Z65" s="194"/>
      <c r="AA65" s="194"/>
    </row>
    <row r="66" spans="1:27" ht="16.5" hidden="1" thickBot="1" x14ac:dyDescent="0.3">
      <c r="A66" s="201" t="s">
        <v>242</v>
      </c>
      <c r="B66" s="202">
        <v>0</v>
      </c>
      <c r="C66" s="203">
        <f>B123</f>
        <v>0</v>
      </c>
      <c r="D66" s="203">
        <f>$C$123*(1+D65)</f>
        <v>0</v>
      </c>
      <c r="E66" s="203">
        <f t="shared" ref="E66:U66" si="2">$D$123*(1+E65)</f>
        <v>0</v>
      </c>
      <c r="F66" s="203">
        <f t="shared" si="2"/>
        <v>0</v>
      </c>
      <c r="G66" s="203">
        <f t="shared" si="2"/>
        <v>0</v>
      </c>
      <c r="H66" s="203">
        <f t="shared" si="2"/>
        <v>0</v>
      </c>
      <c r="I66" s="203">
        <f t="shared" si="2"/>
        <v>0</v>
      </c>
      <c r="J66" s="203">
        <f t="shared" si="2"/>
        <v>0</v>
      </c>
      <c r="K66" s="203">
        <f t="shared" si="2"/>
        <v>0</v>
      </c>
      <c r="L66" s="203">
        <f t="shared" si="2"/>
        <v>0</v>
      </c>
      <c r="M66" s="203">
        <f t="shared" si="2"/>
        <v>0</v>
      </c>
      <c r="N66" s="203">
        <f t="shared" si="2"/>
        <v>0</v>
      </c>
      <c r="O66" s="203">
        <f t="shared" si="2"/>
        <v>0</v>
      </c>
      <c r="P66" s="203">
        <f t="shared" si="2"/>
        <v>0</v>
      </c>
      <c r="Q66" s="203">
        <f t="shared" si="2"/>
        <v>0</v>
      </c>
      <c r="R66" s="203">
        <f t="shared" si="2"/>
        <v>0</v>
      </c>
      <c r="S66" s="203">
        <f t="shared" si="2"/>
        <v>0</v>
      </c>
      <c r="T66" s="203">
        <f t="shared" si="2"/>
        <v>0</v>
      </c>
      <c r="U66" s="204">
        <f t="shared" si="2"/>
        <v>0</v>
      </c>
      <c r="V66" s="194"/>
      <c r="W66" s="194"/>
      <c r="X66" s="194"/>
      <c r="Y66" s="194"/>
      <c r="Z66" s="194"/>
      <c r="AA66" s="194"/>
    </row>
    <row r="67" spans="1:27" hidden="1" x14ac:dyDescent="0.25">
      <c r="Q67" s="194"/>
      <c r="R67" s="194"/>
      <c r="S67" s="194"/>
      <c r="T67" s="194"/>
      <c r="U67" s="194"/>
      <c r="V67" s="194"/>
      <c r="W67" s="194"/>
      <c r="X67" s="194"/>
      <c r="Y67" s="194"/>
      <c r="Z67" s="194"/>
      <c r="AA67" s="194"/>
    </row>
    <row r="68" spans="1:27" s="156" customFormat="1" hidden="1" x14ac:dyDescent="0.25">
      <c r="A68" s="205" t="s">
        <v>243</v>
      </c>
      <c r="B68" s="196">
        <f t="shared" ref="B68:P68" si="3">B63</f>
        <v>1</v>
      </c>
      <c r="C68" s="196">
        <f t="shared" si="3"/>
        <v>2</v>
      </c>
      <c r="D68" s="196">
        <f t="shared" si="3"/>
        <v>3</v>
      </c>
      <c r="E68" s="196">
        <f t="shared" si="3"/>
        <v>4</v>
      </c>
      <c r="F68" s="196">
        <f t="shared" si="3"/>
        <v>5</v>
      </c>
      <c r="G68" s="196">
        <f t="shared" si="3"/>
        <v>6</v>
      </c>
      <c r="H68" s="196">
        <f t="shared" si="3"/>
        <v>7</v>
      </c>
      <c r="I68" s="196">
        <f t="shared" si="3"/>
        <v>8</v>
      </c>
      <c r="J68" s="196">
        <f t="shared" si="3"/>
        <v>9</v>
      </c>
      <c r="K68" s="196">
        <f t="shared" si="3"/>
        <v>10</v>
      </c>
      <c r="L68" s="196">
        <f t="shared" si="3"/>
        <v>11</v>
      </c>
      <c r="M68" s="196">
        <f t="shared" si="3"/>
        <v>12</v>
      </c>
      <c r="N68" s="196">
        <f t="shared" si="3"/>
        <v>13</v>
      </c>
      <c r="O68" s="196">
        <f t="shared" si="3"/>
        <v>14</v>
      </c>
      <c r="P68" s="196">
        <f t="shared" si="3"/>
        <v>15</v>
      </c>
      <c r="Q68" s="196">
        <f>P68+1</f>
        <v>16</v>
      </c>
      <c r="R68" s="196">
        <f>Q68+1</f>
        <v>17</v>
      </c>
      <c r="S68" s="196">
        <f>R68+1</f>
        <v>18</v>
      </c>
      <c r="T68" s="196">
        <f>S68+1</f>
        <v>19</v>
      </c>
      <c r="U68" s="197">
        <f>T68+1</f>
        <v>20</v>
      </c>
      <c r="V68" s="194"/>
    </row>
    <row r="69" spans="1:27" s="150" customFormat="1" hidden="1" x14ac:dyDescent="0.25">
      <c r="A69" s="198" t="s">
        <v>112</v>
      </c>
      <c r="B69" s="206">
        <v>0</v>
      </c>
      <c r="C69" s="206">
        <f>B69+B70-B71</f>
        <v>0</v>
      </c>
      <c r="D69" s="206">
        <f t="shared" ref="D69:P69" si="4">C69+C70-C71</f>
        <v>0</v>
      </c>
      <c r="E69" s="206">
        <f t="shared" si="4"/>
        <v>0</v>
      </c>
      <c r="F69" s="206">
        <f t="shared" si="4"/>
        <v>0</v>
      </c>
      <c r="G69" s="206">
        <f t="shared" si="4"/>
        <v>0</v>
      </c>
      <c r="H69" s="206">
        <f t="shared" si="4"/>
        <v>0</v>
      </c>
      <c r="I69" s="206">
        <f t="shared" si="4"/>
        <v>0</v>
      </c>
      <c r="J69" s="206">
        <f t="shared" si="4"/>
        <v>0</v>
      </c>
      <c r="K69" s="206">
        <f t="shared" si="4"/>
        <v>0</v>
      </c>
      <c r="L69" s="206">
        <f t="shared" si="4"/>
        <v>0</v>
      </c>
      <c r="M69" s="206">
        <f t="shared" si="4"/>
        <v>0</v>
      </c>
      <c r="N69" s="206">
        <f t="shared" si="4"/>
        <v>0</v>
      </c>
      <c r="O69" s="206">
        <f t="shared" si="4"/>
        <v>0</v>
      </c>
      <c r="P69" s="206">
        <f t="shared" si="4"/>
        <v>0</v>
      </c>
      <c r="Q69" s="206">
        <f>P69+P70-P71</f>
        <v>0</v>
      </c>
      <c r="R69" s="206">
        <f>Q69+Q70-Q71</f>
        <v>0</v>
      </c>
      <c r="S69" s="206">
        <f>R69+R70-R71</f>
        <v>0</v>
      </c>
      <c r="T69" s="206">
        <f>S69+S70-S71</f>
        <v>0</v>
      </c>
      <c r="U69" s="207">
        <f>T69+T70-T71</f>
        <v>0</v>
      </c>
      <c r="V69" s="194"/>
    </row>
    <row r="70" spans="1:27" ht="15" hidden="1" customHeight="1" x14ac:dyDescent="0.25">
      <c r="A70" s="198" t="s">
        <v>111</v>
      </c>
      <c r="B70" s="206">
        <f>B18*B31*B59*1.18</f>
        <v>0</v>
      </c>
      <c r="C70" s="206">
        <v>0</v>
      </c>
      <c r="D70" s="206">
        <v>0</v>
      </c>
      <c r="E70" s="206">
        <v>0</v>
      </c>
      <c r="F70" s="206">
        <v>0</v>
      </c>
      <c r="G70" s="206">
        <v>0</v>
      </c>
      <c r="H70" s="206">
        <v>0</v>
      </c>
      <c r="I70" s="206">
        <v>0</v>
      </c>
      <c r="J70" s="206">
        <v>0</v>
      </c>
      <c r="K70" s="206">
        <v>0</v>
      </c>
      <c r="L70" s="206">
        <v>0</v>
      </c>
      <c r="M70" s="206">
        <v>0</v>
      </c>
      <c r="N70" s="206">
        <v>0</v>
      </c>
      <c r="O70" s="206">
        <v>0</v>
      </c>
      <c r="P70" s="206">
        <v>0</v>
      </c>
      <c r="Q70" s="206">
        <v>0</v>
      </c>
      <c r="R70" s="206">
        <v>0</v>
      </c>
      <c r="S70" s="206">
        <v>0</v>
      </c>
      <c r="T70" s="206">
        <v>0</v>
      </c>
      <c r="U70" s="207">
        <v>0</v>
      </c>
      <c r="V70" s="194"/>
    </row>
    <row r="71" spans="1:27" hidden="1" outlineLevel="1" x14ac:dyDescent="0.25">
      <c r="A71" s="198" t="s">
        <v>110</v>
      </c>
      <c r="B71" s="206">
        <f>$B$70/$B$56</f>
        <v>0</v>
      </c>
      <c r="C71" s="206">
        <f t="shared" ref="C71:U71" si="5">IF(ROUND(C69,1)=0,0,B71+C70/$B$52)</f>
        <v>0</v>
      </c>
      <c r="D71" s="206">
        <f t="shared" si="5"/>
        <v>0</v>
      </c>
      <c r="E71" s="206">
        <f t="shared" si="5"/>
        <v>0</v>
      </c>
      <c r="F71" s="206">
        <f t="shared" si="5"/>
        <v>0</v>
      </c>
      <c r="G71" s="206">
        <f t="shared" si="5"/>
        <v>0</v>
      </c>
      <c r="H71" s="206">
        <f t="shared" si="5"/>
        <v>0</v>
      </c>
      <c r="I71" s="206">
        <f t="shared" si="5"/>
        <v>0</v>
      </c>
      <c r="J71" s="206">
        <f t="shared" si="5"/>
        <v>0</v>
      </c>
      <c r="K71" s="206">
        <f t="shared" si="5"/>
        <v>0</v>
      </c>
      <c r="L71" s="206">
        <f t="shared" si="5"/>
        <v>0</v>
      </c>
      <c r="M71" s="206">
        <f t="shared" si="5"/>
        <v>0</v>
      </c>
      <c r="N71" s="206">
        <f t="shared" si="5"/>
        <v>0</v>
      </c>
      <c r="O71" s="206">
        <f t="shared" si="5"/>
        <v>0</v>
      </c>
      <c r="P71" s="206">
        <f t="shared" si="5"/>
        <v>0</v>
      </c>
      <c r="Q71" s="206">
        <f t="shared" si="5"/>
        <v>0</v>
      </c>
      <c r="R71" s="206">
        <f t="shared" si="5"/>
        <v>0</v>
      </c>
      <c r="S71" s="206">
        <f t="shared" si="5"/>
        <v>0</v>
      </c>
      <c r="T71" s="206">
        <f t="shared" si="5"/>
        <v>0</v>
      </c>
      <c r="U71" s="207">
        <f t="shared" si="5"/>
        <v>0</v>
      </c>
      <c r="V71" s="156"/>
    </row>
    <row r="72" spans="1:27" ht="16.5" hidden="1" outlineLevel="1" thickBot="1" x14ac:dyDescent="0.3">
      <c r="A72" s="201" t="s">
        <v>109</v>
      </c>
      <c r="B72" s="208">
        <f t="shared" ref="B72:U72" si="6">AVERAGE(SUM(B69:B70),(SUM(B69:B70)-B71))*$B$58</f>
        <v>0</v>
      </c>
      <c r="C72" s="208">
        <f t="shared" si="6"/>
        <v>0</v>
      </c>
      <c r="D72" s="208">
        <f t="shared" si="6"/>
        <v>0</v>
      </c>
      <c r="E72" s="208">
        <f t="shared" si="6"/>
        <v>0</v>
      </c>
      <c r="F72" s="208">
        <f t="shared" si="6"/>
        <v>0</v>
      </c>
      <c r="G72" s="208">
        <f t="shared" si="6"/>
        <v>0</v>
      </c>
      <c r="H72" s="208">
        <f t="shared" si="6"/>
        <v>0</v>
      </c>
      <c r="I72" s="208">
        <f t="shared" si="6"/>
        <v>0</v>
      </c>
      <c r="J72" s="208">
        <f t="shared" si="6"/>
        <v>0</v>
      </c>
      <c r="K72" s="208">
        <f t="shared" si="6"/>
        <v>0</v>
      </c>
      <c r="L72" s="208">
        <f t="shared" si="6"/>
        <v>0</v>
      </c>
      <c r="M72" s="208">
        <f t="shared" si="6"/>
        <v>0</v>
      </c>
      <c r="N72" s="208">
        <f t="shared" si="6"/>
        <v>0</v>
      </c>
      <c r="O72" s="208">
        <f t="shared" si="6"/>
        <v>0</v>
      </c>
      <c r="P72" s="208">
        <f t="shared" si="6"/>
        <v>0</v>
      </c>
      <c r="Q72" s="208">
        <f t="shared" si="6"/>
        <v>0</v>
      </c>
      <c r="R72" s="208">
        <f t="shared" si="6"/>
        <v>0</v>
      </c>
      <c r="S72" s="208">
        <f t="shared" si="6"/>
        <v>0</v>
      </c>
      <c r="T72" s="208">
        <f t="shared" si="6"/>
        <v>0</v>
      </c>
      <c r="U72" s="209">
        <f t="shared" si="6"/>
        <v>0</v>
      </c>
      <c r="V72" s="150"/>
    </row>
    <row r="73" spans="1:27" hidden="1" outlineLevel="1" x14ac:dyDescent="0.25">
      <c r="A73" s="156"/>
      <c r="B73" s="210"/>
      <c r="C73" s="210"/>
      <c r="D73" s="210"/>
      <c r="E73" s="210"/>
      <c r="F73" s="210"/>
      <c r="G73" s="210"/>
      <c r="H73" s="210"/>
      <c r="I73" s="210"/>
      <c r="J73" s="210"/>
      <c r="K73" s="210"/>
      <c r="L73" s="210"/>
      <c r="M73" s="210"/>
      <c r="N73" s="210"/>
      <c r="O73" s="210"/>
      <c r="P73" s="194"/>
      <c r="Q73" s="150"/>
    </row>
    <row r="74" spans="1:27" ht="16.5" hidden="1" customHeight="1" outlineLevel="1" x14ac:dyDescent="0.25">
      <c r="A74" s="205" t="s">
        <v>244</v>
      </c>
      <c r="B74" s="196">
        <f t="shared" ref="B74:P74" si="7">B63</f>
        <v>1</v>
      </c>
      <c r="C74" s="196">
        <f t="shared" si="7"/>
        <v>2</v>
      </c>
      <c r="D74" s="196">
        <f t="shared" si="7"/>
        <v>3</v>
      </c>
      <c r="E74" s="196">
        <f t="shared" si="7"/>
        <v>4</v>
      </c>
      <c r="F74" s="196">
        <f t="shared" si="7"/>
        <v>5</v>
      </c>
      <c r="G74" s="196">
        <f t="shared" si="7"/>
        <v>6</v>
      </c>
      <c r="H74" s="196">
        <f t="shared" si="7"/>
        <v>7</v>
      </c>
      <c r="I74" s="196">
        <f t="shared" si="7"/>
        <v>8</v>
      </c>
      <c r="J74" s="196">
        <f t="shared" si="7"/>
        <v>9</v>
      </c>
      <c r="K74" s="196">
        <f t="shared" si="7"/>
        <v>10</v>
      </c>
      <c r="L74" s="196">
        <f t="shared" si="7"/>
        <v>11</v>
      </c>
      <c r="M74" s="196">
        <f t="shared" si="7"/>
        <v>12</v>
      </c>
      <c r="N74" s="196">
        <f t="shared" si="7"/>
        <v>13</v>
      </c>
      <c r="O74" s="196">
        <f t="shared" si="7"/>
        <v>14</v>
      </c>
      <c r="P74" s="196">
        <f t="shared" si="7"/>
        <v>15</v>
      </c>
      <c r="Q74" s="211">
        <f>P74+1</f>
        <v>16</v>
      </c>
      <c r="R74" s="196">
        <f>Q74+1</f>
        <v>17</v>
      </c>
      <c r="S74" s="196">
        <f>R74+1</f>
        <v>18</v>
      </c>
      <c r="T74" s="196">
        <f>S74+1</f>
        <v>19</v>
      </c>
      <c r="U74" s="197">
        <f>T74+1</f>
        <v>20</v>
      </c>
    </row>
    <row r="75" spans="1:27" ht="16.5" hidden="1" customHeight="1" outlineLevel="1" x14ac:dyDescent="0.25">
      <c r="A75" s="212" t="s">
        <v>108</v>
      </c>
      <c r="B75" s="213">
        <f t="shared" ref="B75:O75" si="8">B66*$B$31</f>
        <v>0</v>
      </c>
      <c r="C75" s="213">
        <f t="shared" si="8"/>
        <v>0</v>
      </c>
      <c r="D75" s="213">
        <f t="shared" si="8"/>
        <v>0</v>
      </c>
      <c r="E75" s="213">
        <f t="shared" si="8"/>
        <v>0</v>
      </c>
      <c r="F75" s="213">
        <f t="shared" si="8"/>
        <v>0</v>
      </c>
      <c r="G75" s="213">
        <f t="shared" si="8"/>
        <v>0</v>
      </c>
      <c r="H75" s="213">
        <f t="shared" si="8"/>
        <v>0</v>
      </c>
      <c r="I75" s="213">
        <f t="shared" si="8"/>
        <v>0</v>
      </c>
      <c r="J75" s="213">
        <f t="shared" si="8"/>
        <v>0</v>
      </c>
      <c r="K75" s="213">
        <f t="shared" si="8"/>
        <v>0</v>
      </c>
      <c r="L75" s="213">
        <f t="shared" si="8"/>
        <v>0</v>
      </c>
      <c r="M75" s="213">
        <f t="shared" si="8"/>
        <v>0</v>
      </c>
      <c r="N75" s="213">
        <f t="shared" si="8"/>
        <v>0</v>
      </c>
      <c r="O75" s="213">
        <f t="shared" si="8"/>
        <v>0</v>
      </c>
      <c r="P75" s="214"/>
      <c r="Q75" s="215"/>
      <c r="R75" s="215"/>
      <c r="S75" s="215"/>
      <c r="T75" s="215"/>
      <c r="U75" s="216"/>
    </row>
    <row r="76" spans="1:27" ht="16.5" customHeight="1" outlineLevel="1" x14ac:dyDescent="0.25">
      <c r="A76" s="217" t="s">
        <v>107</v>
      </c>
      <c r="B76" s="218">
        <f t="shared" ref="B76:U76" si="9">SUM(B77:B84)</f>
        <v>0</v>
      </c>
      <c r="C76" s="218">
        <f t="shared" si="9"/>
        <v>0</v>
      </c>
      <c r="D76" s="218">
        <f t="shared" si="9"/>
        <v>0</v>
      </c>
      <c r="E76" s="218">
        <f t="shared" si="9"/>
        <v>0</v>
      </c>
      <c r="F76" s="218">
        <f t="shared" si="9"/>
        <v>0</v>
      </c>
      <c r="G76" s="218">
        <f t="shared" si="9"/>
        <v>0</v>
      </c>
      <c r="H76" s="218">
        <f t="shared" si="9"/>
        <v>0</v>
      </c>
      <c r="I76" s="218">
        <f t="shared" si="9"/>
        <v>0</v>
      </c>
      <c r="J76" s="218">
        <f t="shared" si="9"/>
        <v>0</v>
      </c>
      <c r="K76" s="218">
        <f t="shared" si="9"/>
        <v>0</v>
      </c>
      <c r="L76" s="218">
        <f t="shared" si="9"/>
        <v>0</v>
      </c>
      <c r="M76" s="218">
        <f t="shared" si="9"/>
        <v>0</v>
      </c>
      <c r="N76" s="218">
        <f t="shared" si="9"/>
        <v>0</v>
      </c>
      <c r="O76" s="218">
        <f t="shared" si="9"/>
        <v>0</v>
      </c>
      <c r="P76" s="218">
        <f t="shared" si="9"/>
        <v>0</v>
      </c>
      <c r="Q76" s="218">
        <f t="shared" si="9"/>
        <v>0</v>
      </c>
      <c r="R76" s="218">
        <f t="shared" si="9"/>
        <v>0</v>
      </c>
      <c r="S76" s="218">
        <f t="shared" si="9"/>
        <v>0</v>
      </c>
      <c r="T76" s="218">
        <f t="shared" si="9"/>
        <v>0</v>
      </c>
      <c r="U76" s="219">
        <f t="shared" si="9"/>
        <v>0</v>
      </c>
    </row>
    <row r="77" spans="1:27" hidden="1" outlineLevel="1" x14ac:dyDescent="0.25">
      <c r="A77" s="220" t="str">
        <f>A32</f>
        <v>Затраты на текущий ремонт ТП (строит.часть), т.руб. без НДС</v>
      </c>
      <c r="B77" s="221">
        <f t="shared" ref="B77:U77" si="10">-IF(B$63/$B$34-INT(B63/$B$34)&lt;&gt;0,0,$B$32*(1+B$65)*$B$31)</f>
        <v>0</v>
      </c>
      <c r="C77" s="221">
        <f t="shared" si="10"/>
        <v>0</v>
      </c>
      <c r="D77" s="221">
        <f t="shared" si="10"/>
        <v>0</v>
      </c>
      <c r="E77" s="221">
        <f t="shared" si="10"/>
        <v>0</v>
      </c>
      <c r="F77" s="221">
        <f t="shared" si="10"/>
        <v>0</v>
      </c>
      <c r="G77" s="221">
        <f t="shared" si="10"/>
        <v>0</v>
      </c>
      <c r="H77" s="221">
        <f t="shared" si="10"/>
        <v>0</v>
      </c>
      <c r="I77" s="221">
        <f t="shared" si="10"/>
        <v>0</v>
      </c>
      <c r="J77" s="221">
        <f t="shared" si="10"/>
        <v>0</v>
      </c>
      <c r="K77" s="221">
        <f t="shared" si="10"/>
        <v>0</v>
      </c>
      <c r="L77" s="221">
        <f t="shared" si="10"/>
        <v>0</v>
      </c>
      <c r="M77" s="221">
        <f t="shared" si="10"/>
        <v>0</v>
      </c>
      <c r="N77" s="221">
        <f t="shared" si="10"/>
        <v>0</v>
      </c>
      <c r="O77" s="221">
        <f t="shared" si="10"/>
        <v>0</v>
      </c>
      <c r="P77" s="221">
        <f t="shared" si="10"/>
        <v>0</v>
      </c>
      <c r="Q77" s="221">
        <f t="shared" si="10"/>
        <v>0</v>
      </c>
      <c r="R77" s="221">
        <f t="shared" si="10"/>
        <v>0</v>
      </c>
      <c r="S77" s="221">
        <f t="shared" si="10"/>
        <v>0</v>
      </c>
      <c r="T77" s="221">
        <f t="shared" si="10"/>
        <v>0</v>
      </c>
      <c r="U77" s="222">
        <f t="shared" si="10"/>
        <v>0</v>
      </c>
    </row>
    <row r="78" spans="1:27" hidden="1" outlineLevel="1" x14ac:dyDescent="0.25">
      <c r="A78" s="220" t="str">
        <f>A38</f>
        <v>Затраты на капитальный ремонт ТП (строит.часть), т.руб. без НДС</v>
      </c>
      <c r="B78" s="221">
        <f t="shared" ref="B78:U78" si="11">-IF(B$63/$B$40-INT(B63/$B$40)&lt;&gt;0,0,$B$38*(1+B$65)*$B$31)</f>
        <v>0</v>
      </c>
      <c r="C78" s="221">
        <f t="shared" si="11"/>
        <v>0</v>
      </c>
      <c r="D78" s="221">
        <f t="shared" si="11"/>
        <v>0</v>
      </c>
      <c r="E78" s="221">
        <f t="shared" si="11"/>
        <v>0</v>
      </c>
      <c r="F78" s="221">
        <f t="shared" si="11"/>
        <v>0</v>
      </c>
      <c r="G78" s="221">
        <f t="shared" si="11"/>
        <v>0</v>
      </c>
      <c r="H78" s="221">
        <f t="shared" si="11"/>
        <v>0</v>
      </c>
      <c r="I78" s="221">
        <f t="shared" si="11"/>
        <v>0</v>
      </c>
      <c r="J78" s="221">
        <f t="shared" si="11"/>
        <v>0</v>
      </c>
      <c r="K78" s="221">
        <f t="shared" si="11"/>
        <v>0</v>
      </c>
      <c r="L78" s="221">
        <f t="shared" si="11"/>
        <v>0</v>
      </c>
      <c r="M78" s="221">
        <f t="shared" si="11"/>
        <v>0</v>
      </c>
      <c r="N78" s="221">
        <f t="shared" si="11"/>
        <v>0</v>
      </c>
      <c r="O78" s="221">
        <f t="shared" si="11"/>
        <v>0</v>
      </c>
      <c r="P78" s="221">
        <f t="shared" si="11"/>
        <v>0</v>
      </c>
      <c r="Q78" s="221">
        <f t="shared" si="11"/>
        <v>0</v>
      </c>
      <c r="R78" s="221">
        <f t="shared" si="11"/>
        <v>0</v>
      </c>
      <c r="S78" s="221">
        <f t="shared" si="11"/>
        <v>0</v>
      </c>
      <c r="T78" s="221">
        <f t="shared" si="11"/>
        <v>0</v>
      </c>
      <c r="U78" s="222">
        <f t="shared" si="11"/>
        <v>0</v>
      </c>
    </row>
    <row r="79" spans="1:27" hidden="1" x14ac:dyDescent="0.25">
      <c r="A79" s="220" t="str">
        <f>A44</f>
        <v>Затраты на капитальный ремонт КЛ т.руб. без НДС</v>
      </c>
      <c r="B79" s="221">
        <f t="shared" ref="B79:U79" si="12">-IF(B$63/$B$47-INT(B63/$B$47)&lt;&gt;0,0,$B$44*(1+B$65)*$B$45)</f>
        <v>0</v>
      </c>
      <c r="C79" s="221">
        <f t="shared" si="12"/>
        <v>0</v>
      </c>
      <c r="D79" s="221">
        <f t="shared" si="12"/>
        <v>0</v>
      </c>
      <c r="E79" s="221">
        <f t="shared" si="12"/>
        <v>0</v>
      </c>
      <c r="F79" s="221">
        <f t="shared" si="12"/>
        <v>0</v>
      </c>
      <c r="G79" s="221">
        <f t="shared" si="12"/>
        <v>0</v>
      </c>
      <c r="H79" s="221">
        <f t="shared" si="12"/>
        <v>0</v>
      </c>
      <c r="I79" s="221">
        <f t="shared" si="12"/>
        <v>0</v>
      </c>
      <c r="J79" s="221">
        <f t="shared" si="12"/>
        <v>0</v>
      </c>
      <c r="K79" s="221">
        <f t="shared" si="12"/>
        <v>0</v>
      </c>
      <c r="L79" s="221">
        <f t="shared" si="12"/>
        <v>0</v>
      </c>
      <c r="M79" s="221">
        <f t="shared" si="12"/>
        <v>0</v>
      </c>
      <c r="N79" s="221">
        <f t="shared" si="12"/>
        <v>0</v>
      </c>
      <c r="O79" s="221">
        <f t="shared" si="12"/>
        <v>0</v>
      </c>
      <c r="P79" s="221">
        <f t="shared" si="12"/>
        <v>0</v>
      </c>
      <c r="Q79" s="221">
        <f t="shared" si="12"/>
        <v>0</v>
      </c>
      <c r="R79" s="221">
        <f t="shared" si="12"/>
        <v>0</v>
      </c>
      <c r="S79" s="221">
        <f t="shared" si="12"/>
        <v>0</v>
      </c>
      <c r="T79" s="221">
        <f t="shared" si="12"/>
        <v>0</v>
      </c>
      <c r="U79" s="222">
        <f t="shared" si="12"/>
        <v>0</v>
      </c>
    </row>
    <row r="80" spans="1:27" s="150" customFormat="1" hidden="1" x14ac:dyDescent="0.25">
      <c r="A80" s="220" t="str">
        <f>A35</f>
        <v>Затраты на текущий ремонт ТП (оборудование), т.руб. без НДС</v>
      </c>
      <c r="B80" s="221">
        <f>-IF(B$63/$B$37-INT(B63/$B$37)&lt;&gt;0,0,$B$35*(1+B$65)*$B$31)</f>
        <v>0</v>
      </c>
      <c r="C80" s="221">
        <f t="shared" ref="C80:U80" si="13">-IF(C$63/$B$37-INT(C63/$B$37)&lt;&gt;0,0,$B$35*(1+C$65)*$B$31)</f>
        <v>0</v>
      </c>
      <c r="D80" s="221">
        <f t="shared" si="13"/>
        <v>0</v>
      </c>
      <c r="E80" s="221">
        <f t="shared" si="13"/>
        <v>0</v>
      </c>
      <c r="F80" s="221">
        <f t="shared" si="13"/>
        <v>0</v>
      </c>
      <c r="G80" s="221">
        <f t="shared" si="13"/>
        <v>0</v>
      </c>
      <c r="H80" s="221">
        <f t="shared" si="13"/>
        <v>0</v>
      </c>
      <c r="I80" s="221">
        <f t="shared" si="13"/>
        <v>0</v>
      </c>
      <c r="J80" s="221">
        <f t="shared" si="13"/>
        <v>0</v>
      </c>
      <c r="K80" s="221">
        <f t="shared" si="13"/>
        <v>0</v>
      </c>
      <c r="L80" s="221">
        <f t="shared" si="13"/>
        <v>0</v>
      </c>
      <c r="M80" s="221">
        <f t="shared" si="13"/>
        <v>0</v>
      </c>
      <c r="N80" s="221">
        <f t="shared" si="13"/>
        <v>0</v>
      </c>
      <c r="O80" s="221">
        <f t="shared" si="13"/>
        <v>0</v>
      </c>
      <c r="P80" s="221">
        <f t="shared" si="13"/>
        <v>0</v>
      </c>
      <c r="Q80" s="221">
        <f t="shared" si="13"/>
        <v>0</v>
      </c>
      <c r="R80" s="221">
        <f t="shared" si="13"/>
        <v>0</v>
      </c>
      <c r="S80" s="221">
        <f t="shared" si="13"/>
        <v>0</v>
      </c>
      <c r="T80" s="221">
        <f t="shared" si="13"/>
        <v>0</v>
      </c>
      <c r="U80" s="222">
        <f t="shared" si="13"/>
        <v>0</v>
      </c>
      <c r="V80" s="142"/>
    </row>
    <row r="81" spans="1:27" hidden="1" x14ac:dyDescent="0.25">
      <c r="A81" s="220" t="str">
        <f>A41</f>
        <v>Затраты на капитальный ремонт ТП (оборудование), т.руб. без НДС</v>
      </c>
      <c r="B81" s="221">
        <f>-IF(B$63/$B$42-INT(B63/$B$42)&lt;&gt;0,0,$B$41*(1+B$65)*$B$31)</f>
        <v>0</v>
      </c>
      <c r="C81" s="221">
        <f t="shared" ref="C81:U81" si="14">-IF(C$63/$B$42-INT(C63/$B$42)&lt;&gt;0,0,$B$41*(1+C$65)*$B$31)</f>
        <v>0</v>
      </c>
      <c r="D81" s="221">
        <f t="shared" si="14"/>
        <v>0</v>
      </c>
      <c r="E81" s="221">
        <f t="shared" si="14"/>
        <v>0</v>
      </c>
      <c r="F81" s="221">
        <f t="shared" si="14"/>
        <v>0</v>
      </c>
      <c r="G81" s="221">
        <f t="shared" si="14"/>
        <v>0</v>
      </c>
      <c r="H81" s="221">
        <f t="shared" si="14"/>
        <v>0</v>
      </c>
      <c r="I81" s="221">
        <f t="shared" si="14"/>
        <v>0</v>
      </c>
      <c r="J81" s="221">
        <f t="shared" si="14"/>
        <v>0</v>
      </c>
      <c r="K81" s="221">
        <f t="shared" si="14"/>
        <v>0</v>
      </c>
      <c r="L81" s="221">
        <f t="shared" si="14"/>
        <v>0</v>
      </c>
      <c r="M81" s="221">
        <f t="shared" si="14"/>
        <v>0</v>
      </c>
      <c r="N81" s="221">
        <f t="shared" si="14"/>
        <v>0</v>
      </c>
      <c r="O81" s="221">
        <f t="shared" si="14"/>
        <v>0</v>
      </c>
      <c r="P81" s="221">
        <f t="shared" si="14"/>
        <v>0</v>
      </c>
      <c r="Q81" s="221">
        <f t="shared" si="14"/>
        <v>0</v>
      </c>
      <c r="R81" s="221">
        <f t="shared" si="14"/>
        <v>0</v>
      </c>
      <c r="S81" s="221">
        <f t="shared" si="14"/>
        <v>0</v>
      </c>
      <c r="T81" s="221">
        <f t="shared" si="14"/>
        <v>0</v>
      </c>
      <c r="U81" s="222">
        <f t="shared" si="14"/>
        <v>0</v>
      </c>
    </row>
    <row r="82" spans="1:27" s="150" customFormat="1" hidden="1" x14ac:dyDescent="0.25">
      <c r="A82" s="220" t="s">
        <v>245</v>
      </c>
      <c r="B82" s="221"/>
      <c r="C82" s="221">
        <f>-$B$49</f>
        <v>0</v>
      </c>
      <c r="D82" s="221">
        <f t="shared" ref="D82:U82" si="15">-$B$49*(1+D65)</f>
        <v>0</v>
      </c>
      <c r="E82" s="221">
        <f t="shared" si="15"/>
        <v>0</v>
      </c>
      <c r="F82" s="221">
        <f t="shared" si="15"/>
        <v>0</v>
      </c>
      <c r="G82" s="221">
        <f t="shared" si="15"/>
        <v>0</v>
      </c>
      <c r="H82" s="221">
        <f t="shared" si="15"/>
        <v>0</v>
      </c>
      <c r="I82" s="221">
        <f t="shared" si="15"/>
        <v>0</v>
      </c>
      <c r="J82" s="221">
        <f t="shared" si="15"/>
        <v>0</v>
      </c>
      <c r="K82" s="221">
        <f t="shared" si="15"/>
        <v>0</v>
      </c>
      <c r="L82" s="221">
        <f t="shared" si="15"/>
        <v>0</v>
      </c>
      <c r="M82" s="221">
        <f t="shared" si="15"/>
        <v>0</v>
      </c>
      <c r="N82" s="221">
        <f t="shared" si="15"/>
        <v>0</v>
      </c>
      <c r="O82" s="221">
        <f t="shared" si="15"/>
        <v>0</v>
      </c>
      <c r="P82" s="221">
        <f t="shared" si="15"/>
        <v>0</v>
      </c>
      <c r="Q82" s="221">
        <f t="shared" si="15"/>
        <v>0</v>
      </c>
      <c r="R82" s="221">
        <f t="shared" si="15"/>
        <v>0</v>
      </c>
      <c r="S82" s="221">
        <f t="shared" si="15"/>
        <v>0</v>
      </c>
      <c r="T82" s="221">
        <f t="shared" si="15"/>
        <v>0</v>
      </c>
      <c r="U82" s="222">
        <f t="shared" si="15"/>
        <v>0</v>
      </c>
      <c r="V82" s="142"/>
    </row>
    <row r="83" spans="1:27" s="150" customFormat="1" hidden="1" x14ac:dyDescent="0.25">
      <c r="A83" s="220" t="s">
        <v>246</v>
      </c>
      <c r="B83" s="221"/>
      <c r="C83" s="221">
        <f t="shared" ref="C83:U83" si="16">-$B$50*(1+C65)*$B$31</f>
        <v>0</v>
      </c>
      <c r="D83" s="221">
        <f t="shared" si="16"/>
        <v>0</v>
      </c>
      <c r="E83" s="221">
        <f t="shared" si="16"/>
        <v>0</v>
      </c>
      <c r="F83" s="221">
        <f t="shared" si="16"/>
        <v>0</v>
      </c>
      <c r="G83" s="221">
        <f t="shared" si="16"/>
        <v>0</v>
      </c>
      <c r="H83" s="221">
        <f t="shared" si="16"/>
        <v>0</v>
      </c>
      <c r="I83" s="221">
        <f t="shared" si="16"/>
        <v>0</v>
      </c>
      <c r="J83" s="221">
        <f t="shared" si="16"/>
        <v>0</v>
      </c>
      <c r="K83" s="221">
        <f t="shared" si="16"/>
        <v>0</v>
      </c>
      <c r="L83" s="221">
        <f t="shared" si="16"/>
        <v>0</v>
      </c>
      <c r="M83" s="221">
        <f t="shared" si="16"/>
        <v>0</v>
      </c>
      <c r="N83" s="221">
        <f t="shared" si="16"/>
        <v>0</v>
      </c>
      <c r="O83" s="221">
        <f t="shared" si="16"/>
        <v>0</v>
      </c>
      <c r="P83" s="221">
        <f t="shared" si="16"/>
        <v>0</v>
      </c>
      <c r="Q83" s="221">
        <f t="shared" si="16"/>
        <v>0</v>
      </c>
      <c r="R83" s="221">
        <f t="shared" si="16"/>
        <v>0</v>
      </c>
      <c r="S83" s="221">
        <f t="shared" si="16"/>
        <v>0</v>
      </c>
      <c r="T83" s="221">
        <f t="shared" si="16"/>
        <v>0</v>
      </c>
      <c r="U83" s="222">
        <f t="shared" si="16"/>
        <v>0</v>
      </c>
    </row>
    <row r="84" spans="1:27" ht="31.5" hidden="1" x14ac:dyDescent="0.25">
      <c r="A84" s="223" t="s">
        <v>247</v>
      </c>
      <c r="B84" s="221"/>
      <c r="C84" s="221">
        <f t="shared" ref="C84:U84" si="17">-$B$51*(1+C65)*$B$31</f>
        <v>0</v>
      </c>
      <c r="D84" s="221">
        <f t="shared" si="17"/>
        <v>0</v>
      </c>
      <c r="E84" s="221">
        <f t="shared" si="17"/>
        <v>0</v>
      </c>
      <c r="F84" s="221">
        <f t="shared" si="17"/>
        <v>0</v>
      </c>
      <c r="G84" s="221">
        <f t="shared" si="17"/>
        <v>0</v>
      </c>
      <c r="H84" s="221">
        <f t="shared" si="17"/>
        <v>0</v>
      </c>
      <c r="I84" s="221">
        <f t="shared" si="17"/>
        <v>0</v>
      </c>
      <c r="J84" s="221">
        <f t="shared" si="17"/>
        <v>0</v>
      </c>
      <c r="K84" s="221">
        <f t="shared" si="17"/>
        <v>0</v>
      </c>
      <c r="L84" s="221">
        <f t="shared" si="17"/>
        <v>0</v>
      </c>
      <c r="M84" s="221">
        <f t="shared" si="17"/>
        <v>0</v>
      </c>
      <c r="N84" s="221">
        <f t="shared" si="17"/>
        <v>0</v>
      </c>
      <c r="O84" s="221">
        <f t="shared" si="17"/>
        <v>0</v>
      </c>
      <c r="P84" s="221">
        <f t="shared" si="17"/>
        <v>0</v>
      </c>
      <c r="Q84" s="221">
        <f t="shared" si="17"/>
        <v>0</v>
      </c>
      <c r="R84" s="221">
        <f t="shared" si="17"/>
        <v>0</v>
      </c>
      <c r="S84" s="221">
        <f t="shared" si="17"/>
        <v>0</v>
      </c>
      <c r="T84" s="221">
        <f t="shared" si="17"/>
        <v>0</v>
      </c>
      <c r="U84" s="222">
        <f t="shared" si="17"/>
        <v>0</v>
      </c>
    </row>
    <row r="85" spans="1:27" s="150" customFormat="1" hidden="1" x14ac:dyDescent="0.25">
      <c r="A85" s="220" t="s">
        <v>106</v>
      </c>
      <c r="B85" s="221"/>
      <c r="C85" s="221"/>
      <c r="D85" s="221"/>
      <c r="E85" s="221"/>
      <c r="F85" s="221"/>
      <c r="G85" s="221"/>
      <c r="H85" s="221"/>
      <c r="I85" s="221"/>
      <c r="J85" s="221"/>
      <c r="K85" s="221"/>
      <c r="L85" s="221"/>
      <c r="M85" s="221"/>
      <c r="N85" s="221"/>
      <c r="O85" s="221"/>
      <c r="P85" s="221"/>
      <c r="Q85" s="221"/>
      <c r="R85" s="221"/>
      <c r="S85" s="221"/>
      <c r="T85" s="221"/>
      <c r="U85" s="222"/>
    </row>
    <row r="86" spans="1:27" x14ac:dyDescent="0.25">
      <c r="A86" s="224" t="s">
        <v>248</v>
      </c>
      <c r="B86" s="225">
        <f t="shared" ref="B86:U86" si="18">B75+B76</f>
        <v>0</v>
      </c>
      <c r="C86" s="225">
        <f>C75+C76</f>
        <v>0</v>
      </c>
      <c r="D86" s="225">
        <f t="shared" si="18"/>
        <v>0</v>
      </c>
      <c r="E86" s="225">
        <f t="shared" si="18"/>
        <v>0</v>
      </c>
      <c r="F86" s="225">
        <f t="shared" si="18"/>
        <v>0</v>
      </c>
      <c r="G86" s="225">
        <f t="shared" si="18"/>
        <v>0</v>
      </c>
      <c r="H86" s="225">
        <f t="shared" si="18"/>
        <v>0</v>
      </c>
      <c r="I86" s="225">
        <f t="shared" si="18"/>
        <v>0</v>
      </c>
      <c r="J86" s="225">
        <f t="shared" si="18"/>
        <v>0</v>
      </c>
      <c r="K86" s="225">
        <f t="shared" si="18"/>
        <v>0</v>
      </c>
      <c r="L86" s="225">
        <f t="shared" si="18"/>
        <v>0</v>
      </c>
      <c r="M86" s="225">
        <f t="shared" si="18"/>
        <v>0</v>
      </c>
      <c r="N86" s="225">
        <f t="shared" si="18"/>
        <v>0</v>
      </c>
      <c r="O86" s="225">
        <f t="shared" si="18"/>
        <v>0</v>
      </c>
      <c r="P86" s="225">
        <f t="shared" si="18"/>
        <v>0</v>
      </c>
      <c r="Q86" s="225">
        <f t="shared" si="18"/>
        <v>0</v>
      </c>
      <c r="R86" s="225">
        <f t="shared" si="18"/>
        <v>0</v>
      </c>
      <c r="S86" s="225">
        <f t="shared" si="18"/>
        <v>0</v>
      </c>
      <c r="T86" s="225">
        <f t="shared" si="18"/>
        <v>0</v>
      </c>
      <c r="U86" s="226">
        <f t="shared" si="18"/>
        <v>0</v>
      </c>
      <c r="V86" s="150"/>
    </row>
    <row r="87" spans="1:27" x14ac:dyDescent="0.25">
      <c r="A87" s="220" t="s">
        <v>306</v>
      </c>
      <c r="B87" s="221"/>
      <c r="C87" s="221">
        <f>IF(C74&lt;$B$26+2,-($B$20+$B$25+$B$21+$B$23+$B$24)/$B$26,0)+IF(C74&lt;$B$27+2,-($B$21+$B$25+$B$22+$B$23+$B$24+$B$20)/$B$27,0)+IF(C74&lt;$B$28+2,-($B$22+$B$25+$B$20+$B$21+$B$23+$B$24)/$B$28,0)</f>
        <v>-892.58666666666693</v>
      </c>
      <c r="D87" s="221">
        <f t="shared" ref="D87:U87" si="19">IF(D74&lt;$B$26+2,-($B$20+$B$25+$B$21+$B$23+$B$24)/$B$26,0)+IF(D74&lt;$B$27+2,-($B$21+$B$25+$B$22+$B$23+$B$24+$B$20)/$B$27,0)+IF(D74&lt;$B$28+2,-($B$22+$B$25+$B$20+$B$21+$B$23+$B$24)/$B$28,0)</f>
        <v>-892.58666666666693</v>
      </c>
      <c r="E87" s="221">
        <f t="shared" si="19"/>
        <v>-892.58666666666693</v>
      </c>
      <c r="F87" s="221">
        <f t="shared" si="19"/>
        <v>0</v>
      </c>
      <c r="G87" s="221">
        <f t="shared" si="19"/>
        <v>0</v>
      </c>
      <c r="H87" s="221">
        <f t="shared" si="19"/>
        <v>0</v>
      </c>
      <c r="I87" s="221">
        <f t="shared" si="19"/>
        <v>0</v>
      </c>
      <c r="J87" s="221">
        <f t="shared" si="19"/>
        <v>0</v>
      </c>
      <c r="K87" s="221">
        <f t="shared" si="19"/>
        <v>0</v>
      </c>
      <c r="L87" s="221">
        <f t="shared" si="19"/>
        <v>0</v>
      </c>
      <c r="M87" s="221">
        <f t="shared" si="19"/>
        <v>0</v>
      </c>
      <c r="N87" s="221">
        <f t="shared" si="19"/>
        <v>0</v>
      </c>
      <c r="O87" s="221">
        <f t="shared" si="19"/>
        <v>0</v>
      </c>
      <c r="P87" s="221">
        <f t="shared" si="19"/>
        <v>0</v>
      </c>
      <c r="Q87" s="221">
        <f t="shared" si="19"/>
        <v>0</v>
      </c>
      <c r="R87" s="221">
        <f t="shared" si="19"/>
        <v>0</v>
      </c>
      <c r="S87" s="221">
        <f t="shared" si="19"/>
        <v>0</v>
      </c>
      <c r="T87" s="221">
        <f t="shared" si="19"/>
        <v>0</v>
      </c>
      <c r="U87" s="221">
        <f t="shared" si="19"/>
        <v>0</v>
      </c>
    </row>
    <row r="88" spans="1:27" x14ac:dyDescent="0.25">
      <c r="A88" s="220" t="s">
        <v>103</v>
      </c>
      <c r="B88" s="221"/>
      <c r="C88" s="221">
        <f>IF(C74&lt;$B$29+2,-($B$23)/$B$29-($B$23)/$B$29,0)+IF(C74&lt;$B$30+2,-($B$24)/$B$30-($B$24)/$B$30,0)</f>
        <v>0</v>
      </c>
      <c r="D88" s="221">
        <f t="shared" ref="D88:U88" si="20">IF(D74&lt;$B$29+2,-($B$23)/$B$29-($B$23)/$B$29,0)+IF(D74&lt;$B$30+2,-($B$24)/$B$30-($B$24)/$B$30,0)</f>
        <v>0</v>
      </c>
      <c r="E88" s="221">
        <f t="shared" si="20"/>
        <v>0</v>
      </c>
      <c r="F88" s="221">
        <f t="shared" si="20"/>
        <v>0</v>
      </c>
      <c r="G88" s="221">
        <f t="shared" si="20"/>
        <v>0</v>
      </c>
      <c r="H88" s="221">
        <f t="shared" si="20"/>
        <v>0</v>
      </c>
      <c r="I88" s="221">
        <f t="shared" si="20"/>
        <v>0</v>
      </c>
      <c r="J88" s="221">
        <f t="shared" si="20"/>
        <v>0</v>
      </c>
      <c r="K88" s="221">
        <f t="shared" si="20"/>
        <v>0</v>
      </c>
      <c r="L88" s="221">
        <f t="shared" si="20"/>
        <v>0</v>
      </c>
      <c r="M88" s="221">
        <f t="shared" si="20"/>
        <v>0</v>
      </c>
      <c r="N88" s="221">
        <f t="shared" si="20"/>
        <v>0</v>
      </c>
      <c r="O88" s="221">
        <f t="shared" si="20"/>
        <v>0</v>
      </c>
      <c r="P88" s="221">
        <f t="shared" si="20"/>
        <v>0</v>
      </c>
      <c r="Q88" s="221">
        <f t="shared" si="20"/>
        <v>0</v>
      </c>
      <c r="R88" s="221">
        <f t="shared" si="20"/>
        <v>0</v>
      </c>
      <c r="S88" s="221">
        <f t="shared" si="20"/>
        <v>0</v>
      </c>
      <c r="T88" s="221">
        <f t="shared" si="20"/>
        <v>0</v>
      </c>
      <c r="U88" s="222">
        <f t="shared" si="20"/>
        <v>0</v>
      </c>
      <c r="V88" s="150"/>
      <c r="W88" s="194"/>
      <c r="X88" s="194"/>
      <c r="Y88" s="194"/>
      <c r="Z88" s="194"/>
      <c r="AA88" s="194"/>
    </row>
    <row r="89" spans="1:27" x14ac:dyDescent="0.25">
      <c r="A89" s="224" t="s">
        <v>249</v>
      </c>
      <c r="B89" s="225">
        <f>B86+B87+B88</f>
        <v>0</v>
      </c>
      <c r="C89" s="225">
        <f>C86+C87+C88</f>
        <v>-892.58666666666693</v>
      </c>
      <c r="D89" s="225">
        <f t="shared" ref="D89:P89" si="21">D86+D87+D88</f>
        <v>-892.58666666666693</v>
      </c>
      <c r="E89" s="225">
        <f t="shared" si="21"/>
        <v>-892.58666666666693</v>
      </c>
      <c r="F89" s="225">
        <f t="shared" si="21"/>
        <v>0</v>
      </c>
      <c r="G89" s="225">
        <f t="shared" si="21"/>
        <v>0</v>
      </c>
      <c r="H89" s="225">
        <f t="shared" si="21"/>
        <v>0</v>
      </c>
      <c r="I89" s="225">
        <f t="shared" si="21"/>
        <v>0</v>
      </c>
      <c r="J89" s="225">
        <f t="shared" si="21"/>
        <v>0</v>
      </c>
      <c r="K89" s="225">
        <f t="shared" si="21"/>
        <v>0</v>
      </c>
      <c r="L89" s="225">
        <f t="shared" si="21"/>
        <v>0</v>
      </c>
      <c r="M89" s="225">
        <f t="shared" si="21"/>
        <v>0</v>
      </c>
      <c r="N89" s="225">
        <f t="shared" si="21"/>
        <v>0</v>
      </c>
      <c r="O89" s="225">
        <f t="shared" si="21"/>
        <v>0</v>
      </c>
      <c r="P89" s="225">
        <f t="shared" si="21"/>
        <v>0</v>
      </c>
      <c r="Q89" s="225">
        <f>Q86+Q87+Q88</f>
        <v>0</v>
      </c>
      <c r="R89" s="225">
        <f>R86+R87+R88</f>
        <v>0</v>
      </c>
      <c r="S89" s="225">
        <f>S86+S87+S88</f>
        <v>0</v>
      </c>
      <c r="T89" s="225">
        <f>T86+T87+T88</f>
        <v>0</v>
      </c>
      <c r="U89" s="226">
        <f>U86+U87+U88</f>
        <v>0</v>
      </c>
      <c r="W89" s="194"/>
      <c r="X89" s="194"/>
      <c r="Y89" s="194"/>
      <c r="Z89" s="194"/>
      <c r="AA89" s="194"/>
    </row>
    <row r="90" spans="1:27" s="150" customFormat="1" x14ac:dyDescent="0.25">
      <c r="A90" s="220" t="s">
        <v>250</v>
      </c>
      <c r="B90" s="221">
        <f t="shared" ref="B90:U90" si="22">-B72</f>
        <v>0</v>
      </c>
      <c r="C90" s="221">
        <f t="shared" si="22"/>
        <v>0</v>
      </c>
      <c r="D90" s="221">
        <f t="shared" si="22"/>
        <v>0</v>
      </c>
      <c r="E90" s="221">
        <f t="shared" si="22"/>
        <v>0</v>
      </c>
      <c r="F90" s="221">
        <f t="shared" si="22"/>
        <v>0</v>
      </c>
      <c r="G90" s="221">
        <f t="shared" si="22"/>
        <v>0</v>
      </c>
      <c r="H90" s="221">
        <f t="shared" si="22"/>
        <v>0</v>
      </c>
      <c r="I90" s="221">
        <f t="shared" si="22"/>
        <v>0</v>
      </c>
      <c r="J90" s="221">
        <f t="shared" si="22"/>
        <v>0</v>
      </c>
      <c r="K90" s="221">
        <f t="shared" si="22"/>
        <v>0</v>
      </c>
      <c r="L90" s="221">
        <f t="shared" si="22"/>
        <v>0</v>
      </c>
      <c r="M90" s="221">
        <f t="shared" si="22"/>
        <v>0</v>
      </c>
      <c r="N90" s="221">
        <f t="shared" si="22"/>
        <v>0</v>
      </c>
      <c r="O90" s="221">
        <f t="shared" si="22"/>
        <v>0</v>
      </c>
      <c r="P90" s="221">
        <f t="shared" si="22"/>
        <v>0</v>
      </c>
      <c r="Q90" s="221">
        <f t="shared" si="22"/>
        <v>0</v>
      </c>
      <c r="R90" s="221">
        <f t="shared" si="22"/>
        <v>0</v>
      </c>
      <c r="S90" s="221">
        <f t="shared" si="22"/>
        <v>0</v>
      </c>
      <c r="T90" s="221">
        <f t="shared" si="22"/>
        <v>0</v>
      </c>
      <c r="U90" s="222">
        <f t="shared" si="22"/>
        <v>0</v>
      </c>
      <c r="V90" s="142"/>
      <c r="W90" s="227"/>
      <c r="X90" s="227"/>
      <c r="Y90" s="227"/>
      <c r="Z90" s="227"/>
      <c r="AA90" s="227"/>
    </row>
    <row r="91" spans="1:27" x14ac:dyDescent="0.25">
      <c r="A91" s="224" t="s">
        <v>105</v>
      </c>
      <c r="B91" s="225">
        <f t="shared" ref="B91:P91" si="23">B89+B90</f>
        <v>0</v>
      </c>
      <c r="C91" s="225">
        <f t="shared" si="23"/>
        <v>-892.58666666666693</v>
      </c>
      <c r="D91" s="225">
        <f t="shared" si="23"/>
        <v>-892.58666666666693</v>
      </c>
      <c r="E91" s="225">
        <f t="shared" si="23"/>
        <v>-892.58666666666693</v>
      </c>
      <c r="F91" s="225">
        <f t="shared" si="23"/>
        <v>0</v>
      </c>
      <c r="G91" s="225">
        <f t="shared" si="23"/>
        <v>0</v>
      </c>
      <c r="H91" s="225">
        <f t="shared" si="23"/>
        <v>0</v>
      </c>
      <c r="I91" s="225">
        <f t="shared" si="23"/>
        <v>0</v>
      </c>
      <c r="J91" s="225">
        <f t="shared" si="23"/>
        <v>0</v>
      </c>
      <c r="K91" s="225">
        <f t="shared" si="23"/>
        <v>0</v>
      </c>
      <c r="L91" s="225">
        <f t="shared" si="23"/>
        <v>0</v>
      </c>
      <c r="M91" s="225">
        <f t="shared" si="23"/>
        <v>0</v>
      </c>
      <c r="N91" s="225">
        <f t="shared" si="23"/>
        <v>0</v>
      </c>
      <c r="O91" s="225">
        <f t="shared" si="23"/>
        <v>0</v>
      </c>
      <c r="P91" s="225">
        <f t="shared" si="23"/>
        <v>0</v>
      </c>
      <c r="Q91" s="225">
        <f>Q89+Q90</f>
        <v>0</v>
      </c>
      <c r="R91" s="225">
        <f>R89+R90</f>
        <v>0</v>
      </c>
      <c r="S91" s="225">
        <f>S89+S90</f>
        <v>0</v>
      </c>
      <c r="T91" s="225">
        <f>T89+T90</f>
        <v>0</v>
      </c>
      <c r="U91" s="226">
        <f>U89+U90</f>
        <v>0</v>
      </c>
      <c r="V91" s="194"/>
      <c r="W91" s="194"/>
      <c r="X91" s="194"/>
      <c r="Y91" s="194"/>
      <c r="Z91" s="194"/>
      <c r="AA91" s="194"/>
    </row>
    <row r="92" spans="1:27" ht="15.75" customHeight="1" x14ac:dyDescent="0.25">
      <c r="A92" s="228" t="s">
        <v>101</v>
      </c>
      <c r="B92" s="221">
        <f t="shared" ref="B92:U92" si="24">-B91*$B$48</f>
        <v>0</v>
      </c>
      <c r="C92" s="221">
        <f t="shared" si="24"/>
        <v>178.5173333333334</v>
      </c>
      <c r="D92" s="221">
        <f t="shared" si="24"/>
        <v>178.5173333333334</v>
      </c>
      <c r="E92" s="221">
        <f t="shared" si="24"/>
        <v>178.5173333333334</v>
      </c>
      <c r="F92" s="221">
        <f t="shared" si="24"/>
        <v>0</v>
      </c>
      <c r="G92" s="221">
        <f t="shared" si="24"/>
        <v>0</v>
      </c>
      <c r="H92" s="221">
        <f t="shared" si="24"/>
        <v>0</v>
      </c>
      <c r="I92" s="221">
        <f t="shared" si="24"/>
        <v>0</v>
      </c>
      <c r="J92" s="221">
        <f t="shared" si="24"/>
        <v>0</v>
      </c>
      <c r="K92" s="221">
        <f t="shared" si="24"/>
        <v>0</v>
      </c>
      <c r="L92" s="221">
        <f t="shared" si="24"/>
        <v>0</v>
      </c>
      <c r="M92" s="221">
        <f t="shared" si="24"/>
        <v>0</v>
      </c>
      <c r="N92" s="221">
        <f t="shared" si="24"/>
        <v>0</v>
      </c>
      <c r="O92" s="221">
        <f t="shared" si="24"/>
        <v>0</v>
      </c>
      <c r="P92" s="221">
        <f t="shared" si="24"/>
        <v>0</v>
      </c>
      <c r="Q92" s="221">
        <f t="shared" si="24"/>
        <v>0</v>
      </c>
      <c r="R92" s="221">
        <f t="shared" si="24"/>
        <v>0</v>
      </c>
      <c r="S92" s="221">
        <f t="shared" si="24"/>
        <v>0</v>
      </c>
      <c r="T92" s="221">
        <f t="shared" si="24"/>
        <v>0</v>
      </c>
      <c r="U92" s="222">
        <f t="shared" si="24"/>
        <v>0</v>
      </c>
      <c r="V92" s="194"/>
      <c r="W92" s="194"/>
      <c r="X92" s="194"/>
      <c r="Y92" s="194"/>
      <c r="Z92" s="194"/>
      <c r="AA92" s="194"/>
    </row>
    <row r="93" spans="1:27" ht="15.75" customHeight="1" thickBot="1" x14ac:dyDescent="0.3">
      <c r="A93" s="229" t="s">
        <v>104</v>
      </c>
      <c r="B93" s="230">
        <f t="shared" ref="B93:P93" si="25">B91+B92</f>
        <v>0</v>
      </c>
      <c r="C93" s="230">
        <f t="shared" si="25"/>
        <v>-714.06933333333359</v>
      </c>
      <c r="D93" s="230">
        <f t="shared" si="25"/>
        <v>-714.06933333333359</v>
      </c>
      <c r="E93" s="230">
        <f t="shared" si="25"/>
        <v>-714.06933333333359</v>
      </c>
      <c r="F93" s="230">
        <f t="shared" si="25"/>
        <v>0</v>
      </c>
      <c r="G93" s="230">
        <f t="shared" si="25"/>
        <v>0</v>
      </c>
      <c r="H93" s="230">
        <f t="shared" si="25"/>
        <v>0</v>
      </c>
      <c r="I93" s="230">
        <f t="shared" si="25"/>
        <v>0</v>
      </c>
      <c r="J93" s="230">
        <f t="shared" si="25"/>
        <v>0</v>
      </c>
      <c r="K93" s="230">
        <f t="shared" si="25"/>
        <v>0</v>
      </c>
      <c r="L93" s="230">
        <f t="shared" si="25"/>
        <v>0</v>
      </c>
      <c r="M93" s="230">
        <f t="shared" si="25"/>
        <v>0</v>
      </c>
      <c r="N93" s="230">
        <f t="shared" si="25"/>
        <v>0</v>
      </c>
      <c r="O93" s="230">
        <f t="shared" si="25"/>
        <v>0</v>
      </c>
      <c r="P93" s="230">
        <f t="shared" si="25"/>
        <v>0</v>
      </c>
      <c r="Q93" s="230">
        <f>Q91+Q92</f>
        <v>0</v>
      </c>
      <c r="R93" s="230">
        <f>R91+R92</f>
        <v>0</v>
      </c>
      <c r="S93" s="230">
        <f>S91+S92</f>
        <v>0</v>
      </c>
      <c r="T93" s="230">
        <f>T91+T92</f>
        <v>0</v>
      </c>
      <c r="U93" s="231">
        <f>U91+U92</f>
        <v>0</v>
      </c>
      <c r="V93" s="227"/>
      <c r="W93" s="194"/>
      <c r="X93" s="194"/>
      <c r="Y93" s="194"/>
      <c r="Z93" s="194"/>
      <c r="AA93" s="194"/>
    </row>
    <row r="94" spans="1:27" ht="15.75" customHeight="1" x14ac:dyDescent="0.25">
      <c r="A94" s="232"/>
      <c r="B94" s="233"/>
      <c r="C94" s="233"/>
      <c r="D94" s="233"/>
      <c r="E94" s="233"/>
      <c r="F94" s="233"/>
      <c r="G94" s="233"/>
      <c r="H94" s="233"/>
      <c r="I94" s="233"/>
      <c r="J94" s="233"/>
      <c r="K94" s="233"/>
      <c r="L94" s="233"/>
      <c r="M94" s="233"/>
      <c r="N94" s="233"/>
      <c r="O94" s="233"/>
      <c r="P94" s="233"/>
      <c r="Q94" s="233"/>
      <c r="R94" s="233"/>
      <c r="S94" s="233"/>
      <c r="T94" s="233"/>
      <c r="U94" s="233"/>
      <c r="V94" s="227"/>
      <c r="W94" s="194"/>
      <c r="X94" s="194"/>
      <c r="Y94" s="194"/>
      <c r="Z94" s="194"/>
      <c r="AA94" s="194"/>
    </row>
    <row r="95" spans="1:27" ht="15.75" hidden="1" customHeight="1" x14ac:dyDescent="0.25">
      <c r="A95" s="234" t="s">
        <v>251</v>
      </c>
      <c r="B95" s="235"/>
      <c r="C95" s="236"/>
      <c r="D95" s="121" t="s">
        <v>252</v>
      </c>
      <c r="E95" s="121" t="s">
        <v>253</v>
      </c>
      <c r="F95" s="233"/>
      <c r="G95" s="233"/>
      <c r="H95" s="233"/>
      <c r="I95" s="233"/>
      <c r="J95" s="233"/>
      <c r="K95" s="233"/>
      <c r="L95" s="233"/>
      <c r="M95" s="233"/>
      <c r="N95" s="233"/>
      <c r="O95" s="233"/>
      <c r="P95" s="233"/>
      <c r="Q95" s="233"/>
      <c r="R95" s="233"/>
      <c r="S95" s="233"/>
      <c r="T95" s="233"/>
      <c r="U95" s="233"/>
      <c r="V95" s="227"/>
      <c r="W95" s="194"/>
      <c r="X95" s="194"/>
      <c r="Y95" s="194"/>
      <c r="Z95" s="194"/>
      <c r="AA95" s="194"/>
    </row>
    <row r="96" spans="1:27" ht="15.75" hidden="1" customHeight="1" x14ac:dyDescent="0.25">
      <c r="A96" s="237"/>
      <c r="B96" s="238" t="s">
        <v>107</v>
      </c>
      <c r="C96" s="239" t="s">
        <v>254</v>
      </c>
      <c r="D96" s="240">
        <f>$K$76</f>
        <v>0</v>
      </c>
      <c r="E96" s="240">
        <f>$U$76</f>
        <v>0</v>
      </c>
      <c r="F96" s="233"/>
      <c r="G96" s="233"/>
      <c r="H96" s="233"/>
      <c r="I96" s="233"/>
      <c r="J96" s="233"/>
      <c r="K96" s="233"/>
      <c r="L96" s="233"/>
      <c r="M96" s="233"/>
      <c r="N96" s="233"/>
      <c r="O96" s="233"/>
      <c r="P96" s="233"/>
      <c r="Q96" s="233"/>
      <c r="R96" s="233"/>
      <c r="S96" s="233"/>
      <c r="T96" s="233"/>
      <c r="U96" s="233"/>
      <c r="V96" s="227"/>
      <c r="W96" s="194"/>
      <c r="X96" s="194"/>
      <c r="Y96" s="194"/>
      <c r="Z96" s="194"/>
      <c r="AA96" s="194"/>
    </row>
    <row r="97" spans="1:27" ht="15.75" hidden="1" customHeight="1" x14ac:dyDescent="0.25">
      <c r="A97" s="237"/>
      <c r="B97" s="241" t="s">
        <v>108</v>
      </c>
      <c r="C97" s="239" t="s">
        <v>254</v>
      </c>
      <c r="D97" s="240">
        <f>$K$75</f>
        <v>0</v>
      </c>
      <c r="E97" s="240">
        <f>$U$75</f>
        <v>0</v>
      </c>
      <c r="F97" s="233"/>
      <c r="G97" s="233"/>
      <c r="H97" s="233"/>
      <c r="I97" s="233"/>
      <c r="J97" s="233"/>
      <c r="K97" s="233"/>
      <c r="L97" s="233"/>
      <c r="M97" s="233"/>
      <c r="N97" s="233"/>
      <c r="O97" s="233"/>
      <c r="P97" s="233"/>
      <c r="Q97" s="233"/>
      <c r="R97" s="233"/>
      <c r="S97" s="233"/>
      <c r="T97" s="233"/>
      <c r="U97" s="233"/>
      <c r="V97" s="227"/>
      <c r="W97" s="194"/>
      <c r="X97" s="194"/>
      <c r="Y97" s="194"/>
      <c r="Z97" s="194"/>
      <c r="AA97" s="194"/>
    </row>
    <row r="98" spans="1:27" ht="15.75" hidden="1" customHeight="1" x14ac:dyDescent="0.25">
      <c r="A98" s="237"/>
      <c r="B98" s="241" t="s">
        <v>255</v>
      </c>
      <c r="C98" s="239" t="s">
        <v>254</v>
      </c>
      <c r="D98" s="240">
        <f>$K$86</f>
        <v>0</v>
      </c>
      <c r="E98" s="240">
        <f>$U$86</f>
        <v>0</v>
      </c>
      <c r="F98" s="233"/>
      <c r="G98" s="233"/>
      <c r="H98" s="233"/>
      <c r="I98" s="233"/>
      <c r="J98" s="233"/>
      <c r="K98" s="233"/>
      <c r="L98" s="233"/>
      <c r="M98" s="233"/>
      <c r="N98" s="233"/>
      <c r="O98" s="233"/>
      <c r="P98" s="233"/>
      <c r="Q98" s="233"/>
      <c r="R98" s="233"/>
      <c r="S98" s="233"/>
      <c r="T98" s="233"/>
      <c r="U98" s="233"/>
      <c r="V98" s="227"/>
      <c r="W98" s="194"/>
      <c r="X98" s="194"/>
      <c r="Y98" s="194"/>
      <c r="Z98" s="194"/>
      <c r="AA98" s="194"/>
    </row>
    <row r="99" spans="1:27" ht="15.75" hidden="1" customHeight="1" x14ac:dyDescent="0.25">
      <c r="A99" s="237"/>
      <c r="B99" s="241" t="s">
        <v>256</v>
      </c>
      <c r="C99" s="239" t="s">
        <v>254</v>
      </c>
      <c r="D99" s="240">
        <f>$K$90</f>
        <v>0</v>
      </c>
      <c r="E99" s="240">
        <f>$U$90</f>
        <v>0</v>
      </c>
      <c r="F99" s="233"/>
      <c r="G99" s="233"/>
      <c r="H99" s="233"/>
      <c r="I99" s="233"/>
      <c r="J99" s="233"/>
      <c r="K99" s="233"/>
      <c r="L99" s="233"/>
      <c r="M99" s="233"/>
      <c r="N99" s="233"/>
      <c r="O99" s="233"/>
      <c r="P99" s="233"/>
      <c r="Q99" s="233"/>
      <c r="R99" s="233"/>
      <c r="S99" s="233"/>
      <c r="T99" s="233"/>
      <c r="U99" s="233"/>
      <c r="V99" s="227"/>
      <c r="W99" s="194"/>
      <c r="X99" s="194"/>
      <c r="Y99" s="194"/>
      <c r="Z99" s="194"/>
      <c r="AA99" s="194"/>
    </row>
    <row r="100" spans="1:27" ht="15.75" hidden="1" customHeight="1" x14ac:dyDescent="0.25">
      <c r="A100" s="237"/>
      <c r="B100" s="241" t="s">
        <v>257</v>
      </c>
      <c r="C100" s="239" t="s">
        <v>254</v>
      </c>
      <c r="D100" s="240">
        <f>$K$94</f>
        <v>0</v>
      </c>
      <c r="E100" s="240">
        <f>$U$94</f>
        <v>0</v>
      </c>
      <c r="F100" s="233"/>
      <c r="G100" s="233"/>
      <c r="H100" s="233"/>
      <c r="I100" s="233"/>
      <c r="J100" s="233"/>
      <c r="K100" s="233"/>
      <c r="L100" s="233"/>
      <c r="M100" s="233"/>
      <c r="N100" s="233"/>
      <c r="O100" s="233"/>
      <c r="P100" s="233"/>
      <c r="Q100" s="233"/>
      <c r="R100" s="233"/>
      <c r="S100" s="233"/>
      <c r="T100" s="233"/>
      <c r="U100" s="233"/>
      <c r="V100" s="227"/>
      <c r="W100" s="194"/>
      <c r="X100" s="194"/>
      <c r="Y100" s="194"/>
      <c r="Z100" s="194"/>
      <c r="AA100" s="194"/>
    </row>
    <row r="101" spans="1:27" s="246" customFormat="1" ht="15.75" hidden="1" customHeight="1" x14ac:dyDescent="0.25">
      <c r="A101" s="242" t="s">
        <v>258</v>
      </c>
      <c r="B101" s="243">
        <v>0.5</v>
      </c>
      <c r="C101" s="243">
        <f>AVERAGE(B68:C68)</f>
        <v>1.5</v>
      </c>
      <c r="D101" s="243">
        <f t="shared" ref="D101:P101" si="26">AVERAGE(C74:D74)</f>
        <v>2.5</v>
      </c>
      <c r="E101" s="243">
        <f t="shared" si="26"/>
        <v>3.5</v>
      </c>
      <c r="F101" s="243">
        <f t="shared" si="26"/>
        <v>4.5</v>
      </c>
      <c r="G101" s="243">
        <f t="shared" si="26"/>
        <v>5.5</v>
      </c>
      <c r="H101" s="243">
        <f t="shared" si="26"/>
        <v>6.5</v>
      </c>
      <c r="I101" s="243">
        <f t="shared" si="26"/>
        <v>7.5</v>
      </c>
      <c r="J101" s="243">
        <f t="shared" si="26"/>
        <v>8.5</v>
      </c>
      <c r="K101" s="243">
        <f t="shared" si="26"/>
        <v>9.5</v>
      </c>
      <c r="L101" s="243">
        <f t="shared" si="26"/>
        <v>10.5</v>
      </c>
      <c r="M101" s="243">
        <f t="shared" si="26"/>
        <v>11.5</v>
      </c>
      <c r="N101" s="243">
        <f t="shared" si="26"/>
        <v>12.5</v>
      </c>
      <c r="O101" s="243">
        <f t="shared" si="26"/>
        <v>13.5</v>
      </c>
      <c r="P101" s="243">
        <f t="shared" si="26"/>
        <v>14.5</v>
      </c>
      <c r="Q101" s="244"/>
      <c r="R101" s="245"/>
      <c r="S101" s="245"/>
      <c r="T101" s="245"/>
      <c r="U101" s="245"/>
      <c r="V101" s="245"/>
      <c r="W101" s="245"/>
      <c r="X101" s="245"/>
      <c r="Y101" s="245"/>
      <c r="Z101" s="245"/>
      <c r="AA101" s="245"/>
    </row>
    <row r="102" spans="1:27" ht="15.75" hidden="1" customHeight="1" x14ac:dyDescent="0.25">
      <c r="A102" s="286" t="s">
        <v>259</v>
      </c>
      <c r="B102" s="287">
        <f t="shared" ref="B102:P102" si="27">B74</f>
        <v>1</v>
      </c>
      <c r="C102" s="287">
        <f t="shared" si="27"/>
        <v>2</v>
      </c>
      <c r="D102" s="287">
        <f t="shared" si="27"/>
        <v>3</v>
      </c>
      <c r="E102" s="287">
        <f t="shared" si="27"/>
        <v>4</v>
      </c>
      <c r="F102" s="287">
        <f t="shared" si="27"/>
        <v>5</v>
      </c>
      <c r="G102" s="287">
        <f t="shared" si="27"/>
        <v>6</v>
      </c>
      <c r="H102" s="287">
        <f t="shared" si="27"/>
        <v>7</v>
      </c>
      <c r="I102" s="287">
        <f t="shared" si="27"/>
        <v>8</v>
      </c>
      <c r="J102" s="287">
        <f t="shared" si="27"/>
        <v>9</v>
      </c>
      <c r="K102" s="287">
        <f t="shared" si="27"/>
        <v>10</v>
      </c>
      <c r="L102" s="287">
        <f t="shared" si="27"/>
        <v>11</v>
      </c>
      <c r="M102" s="287">
        <f t="shared" si="27"/>
        <v>12</v>
      </c>
      <c r="N102" s="287">
        <f t="shared" si="27"/>
        <v>13</v>
      </c>
      <c r="O102" s="287">
        <f t="shared" si="27"/>
        <v>14</v>
      </c>
      <c r="P102" s="287">
        <f t="shared" si="27"/>
        <v>15</v>
      </c>
      <c r="Q102" s="287">
        <f>Q74</f>
        <v>16</v>
      </c>
      <c r="R102" s="287">
        <f>R74</f>
        <v>17</v>
      </c>
      <c r="S102" s="287">
        <f>S74</f>
        <v>18</v>
      </c>
      <c r="T102" s="287">
        <f>T74</f>
        <v>19</v>
      </c>
      <c r="U102" s="287">
        <f>U74</f>
        <v>20</v>
      </c>
      <c r="V102" s="194"/>
      <c r="W102" s="194"/>
      <c r="X102" s="194"/>
      <c r="Y102" s="194"/>
      <c r="Z102" s="194"/>
      <c r="AA102" s="194"/>
    </row>
    <row r="103" spans="1:27" ht="15.75" hidden="1" customHeight="1" x14ac:dyDescent="0.25">
      <c r="A103" s="288" t="s">
        <v>249</v>
      </c>
      <c r="B103" s="225">
        <f t="shared" ref="B103:P103" si="28">B89</f>
        <v>0</v>
      </c>
      <c r="C103" s="225">
        <f t="shared" si="28"/>
        <v>-892.58666666666693</v>
      </c>
      <c r="D103" s="225">
        <f t="shared" si="28"/>
        <v>-892.58666666666693</v>
      </c>
      <c r="E103" s="225">
        <f t="shared" si="28"/>
        <v>-892.58666666666693</v>
      </c>
      <c r="F103" s="225">
        <f t="shared" si="28"/>
        <v>0</v>
      </c>
      <c r="G103" s="225">
        <f t="shared" si="28"/>
        <v>0</v>
      </c>
      <c r="H103" s="225">
        <f t="shared" si="28"/>
        <v>0</v>
      </c>
      <c r="I103" s="225">
        <f t="shared" si="28"/>
        <v>0</v>
      </c>
      <c r="J103" s="225">
        <f t="shared" si="28"/>
        <v>0</v>
      </c>
      <c r="K103" s="225">
        <f t="shared" si="28"/>
        <v>0</v>
      </c>
      <c r="L103" s="225">
        <f t="shared" si="28"/>
        <v>0</v>
      </c>
      <c r="M103" s="225">
        <f t="shared" si="28"/>
        <v>0</v>
      </c>
      <c r="N103" s="225">
        <f t="shared" si="28"/>
        <v>0</v>
      </c>
      <c r="O103" s="225">
        <f t="shared" si="28"/>
        <v>0</v>
      </c>
      <c r="P103" s="225">
        <f t="shared" si="28"/>
        <v>0</v>
      </c>
      <c r="Q103" s="225">
        <f>Q89</f>
        <v>0</v>
      </c>
      <c r="R103" s="225">
        <f>R89</f>
        <v>0</v>
      </c>
      <c r="S103" s="225">
        <f>S89</f>
        <v>0</v>
      </c>
      <c r="T103" s="225">
        <f>T89</f>
        <v>0</v>
      </c>
      <c r="U103" s="225">
        <f>U89</f>
        <v>0</v>
      </c>
      <c r="V103" s="194"/>
    </row>
    <row r="104" spans="1:27" ht="15.75" hidden="1" customHeight="1" x14ac:dyDescent="0.25">
      <c r="A104" s="289" t="s">
        <v>103</v>
      </c>
      <c r="B104" s="221">
        <f>-B87-B88</f>
        <v>0</v>
      </c>
      <c r="C104" s="221">
        <f>-C87-C88</f>
        <v>892.58666666666693</v>
      </c>
      <c r="D104" s="221">
        <f t="shared" ref="D104:P104" si="29">-D87-D88</f>
        <v>892.58666666666693</v>
      </c>
      <c r="E104" s="221">
        <f t="shared" si="29"/>
        <v>892.58666666666693</v>
      </c>
      <c r="F104" s="221">
        <f t="shared" si="29"/>
        <v>0</v>
      </c>
      <c r="G104" s="221">
        <f t="shared" si="29"/>
        <v>0</v>
      </c>
      <c r="H104" s="221">
        <f t="shared" si="29"/>
        <v>0</v>
      </c>
      <c r="I104" s="221">
        <f t="shared" si="29"/>
        <v>0</v>
      </c>
      <c r="J104" s="221">
        <f t="shared" si="29"/>
        <v>0</v>
      </c>
      <c r="K104" s="221">
        <f t="shared" si="29"/>
        <v>0</v>
      </c>
      <c r="L104" s="221">
        <f t="shared" si="29"/>
        <v>0</v>
      </c>
      <c r="M104" s="221">
        <f t="shared" si="29"/>
        <v>0</v>
      </c>
      <c r="N104" s="221">
        <f t="shared" si="29"/>
        <v>0</v>
      </c>
      <c r="O104" s="221">
        <f t="shared" si="29"/>
        <v>0</v>
      </c>
      <c r="P104" s="221">
        <f t="shared" si="29"/>
        <v>0</v>
      </c>
      <c r="Q104" s="221">
        <f>-Q87-Q88</f>
        <v>0</v>
      </c>
      <c r="R104" s="221">
        <f>-R87-R88</f>
        <v>0</v>
      </c>
      <c r="S104" s="221">
        <f>-S87-S88</f>
        <v>0</v>
      </c>
      <c r="T104" s="221">
        <f>-T87-T88</f>
        <v>0</v>
      </c>
      <c r="U104" s="221">
        <f>-U87-U88</f>
        <v>0</v>
      </c>
      <c r="V104" s="194"/>
    </row>
    <row r="105" spans="1:27" s="150" customFormat="1" hidden="1" x14ac:dyDescent="0.25">
      <c r="A105" s="289" t="s">
        <v>102</v>
      </c>
      <c r="B105" s="221">
        <f t="shared" ref="B105:P105" si="30">B90</f>
        <v>0</v>
      </c>
      <c r="C105" s="221">
        <f t="shared" si="30"/>
        <v>0</v>
      </c>
      <c r="D105" s="221">
        <f t="shared" si="30"/>
        <v>0</v>
      </c>
      <c r="E105" s="221">
        <f t="shared" si="30"/>
        <v>0</v>
      </c>
      <c r="F105" s="221">
        <f t="shared" si="30"/>
        <v>0</v>
      </c>
      <c r="G105" s="221">
        <f t="shared" si="30"/>
        <v>0</v>
      </c>
      <c r="H105" s="221">
        <f t="shared" si="30"/>
        <v>0</v>
      </c>
      <c r="I105" s="221">
        <f t="shared" si="30"/>
        <v>0</v>
      </c>
      <c r="J105" s="221">
        <f t="shared" si="30"/>
        <v>0</v>
      </c>
      <c r="K105" s="221">
        <f t="shared" si="30"/>
        <v>0</v>
      </c>
      <c r="L105" s="221">
        <f t="shared" si="30"/>
        <v>0</v>
      </c>
      <c r="M105" s="221">
        <f t="shared" si="30"/>
        <v>0</v>
      </c>
      <c r="N105" s="221">
        <f t="shared" si="30"/>
        <v>0</v>
      </c>
      <c r="O105" s="221">
        <f t="shared" si="30"/>
        <v>0</v>
      </c>
      <c r="P105" s="221">
        <f t="shared" si="30"/>
        <v>0</v>
      </c>
      <c r="Q105" s="221">
        <f>Q90</f>
        <v>0</v>
      </c>
      <c r="R105" s="221">
        <f>R90</f>
        <v>0</v>
      </c>
      <c r="S105" s="221">
        <f>S90</f>
        <v>0</v>
      </c>
      <c r="T105" s="221">
        <f>T90</f>
        <v>0</v>
      </c>
      <c r="U105" s="221">
        <f>U90</f>
        <v>0</v>
      </c>
      <c r="V105" s="194"/>
    </row>
    <row r="106" spans="1:27" s="150" customFormat="1" hidden="1" x14ac:dyDescent="0.25">
      <c r="A106" s="289" t="s">
        <v>101</v>
      </c>
      <c r="B106" s="221">
        <f>IF(SUM($B$92:B92)+SUM($A$106:A106)&gt;0,0,SUM($B$92:B92)-SUM($A$106:A106))</f>
        <v>0</v>
      </c>
      <c r="C106" s="221">
        <f>IF(SUM($B$85:C85)+SUM($A$106:B106)&gt;0,0,SUM($B$85:C85)-SUM($A$106:B106))</f>
        <v>0</v>
      </c>
      <c r="D106" s="221">
        <f>IF(SUM($B$85:D85)+SUM($A$92:C92)&gt;0,0,SUM($B$85:D85)-SUM($A$92:C92))</f>
        <v>0</v>
      </c>
      <c r="E106" s="221">
        <f>IF(SUM($B$85:E85)+SUM($A$92:D92)&gt;0,0,SUM($B$85:E85)-SUM($A$92:D92))</f>
        <v>0</v>
      </c>
      <c r="F106" s="221">
        <f>IF(SUM($B$85:F85)+SUM($A$92:E92)&gt;0,0,SUM($B$85:F85)-SUM($A$92:E92))</f>
        <v>0</v>
      </c>
      <c r="G106" s="221">
        <f>IF(SUM($B$85:G85)+SUM($A$92:F92)&gt;0,0,SUM($B$85:G85)-SUM($A$92:F92))</f>
        <v>0</v>
      </c>
      <c r="H106" s="221">
        <f>IF(SUM($B$85:H85)+SUM($A$92:G92)&gt;0,0,SUM($B$85:H85)-SUM($A$92:G92))</f>
        <v>0</v>
      </c>
      <c r="I106" s="221">
        <f>IF(SUM($B$85:I85)+SUM($A$92:H92)&gt;0,0,SUM($B$85:I85)-SUM($A$92:H92))</f>
        <v>0</v>
      </c>
      <c r="J106" s="221">
        <f>IF(SUM($B$85:J85)+SUM($A$92:I92)&gt;0,0,SUM($B$85:J85)-SUM($A$92:I92))</f>
        <v>0</v>
      </c>
      <c r="K106" s="221">
        <f>IF(SUM($B$85:K85)+SUM($A$92:J92)&gt;0,0,SUM($B$85:K85)-SUM($A$92:J92))</f>
        <v>0</v>
      </c>
      <c r="L106" s="221">
        <f>IF(SUM($B$85:L85)+SUM($A$92:K92)&gt;0,0,SUM($B$85:L85)-SUM($A$92:K92))</f>
        <v>0</v>
      </c>
      <c r="M106" s="221">
        <f>IF(SUM($B$85:M85)+SUM($A$92:L92)&gt;0,0,SUM($B$85:M85)-SUM($A$92:L92))</f>
        <v>0</v>
      </c>
      <c r="N106" s="221">
        <f>IF(SUM($B$85:N85)+SUM($A$92:M92)&gt;0,0,SUM($B$85:N85)-SUM($A$92:M92))</f>
        <v>0</v>
      </c>
      <c r="O106" s="221">
        <f>IF(SUM($B$85:O85)+SUM($A$92:N92)&gt;0,0,SUM($B$85:O85)-SUM($A$92:N92))</f>
        <v>0</v>
      </c>
      <c r="P106" s="221">
        <f>IF(SUM($B$85:P85)+SUM($A$92:O92)&gt;0,0,SUM($B$85:P85)-SUM($A$92:O92))</f>
        <v>0</v>
      </c>
      <c r="Q106" s="221">
        <f>IF(SUM($B$85:Q85)+SUM($A$92:P92)&gt;0,0,SUM($B$85:Q85)-SUM($A$92:P92))</f>
        <v>0</v>
      </c>
      <c r="R106" s="221">
        <f>IF(SUM($B$85:R85)+SUM($A$92:Q92)&gt;0,0,SUM($B$85:R85)-SUM($A$92:Q92))</f>
        <v>0</v>
      </c>
      <c r="S106" s="221">
        <f>IF(SUM($B$85:S85)+SUM($A$92:R92)&gt;0,0,SUM($B$85:S85)-SUM($A$92:R92))</f>
        <v>0</v>
      </c>
      <c r="T106" s="221">
        <f>IF(SUM($B$85:T85)+SUM($A$92:S92)&gt;0,0,SUM($B$85:T85)-SUM($A$92:S92))</f>
        <v>0</v>
      </c>
      <c r="U106" s="221">
        <f>IF(SUM($B$85:U85)+SUM($A$92:T92)&gt;0,0,SUM($B$85:U85)-SUM($A$92:T92))</f>
        <v>0</v>
      </c>
      <c r="V106" s="142"/>
    </row>
    <row r="107" spans="1:27" hidden="1" x14ac:dyDescent="0.25">
      <c r="A107" s="289" t="s">
        <v>100</v>
      </c>
      <c r="B107" s="221">
        <f>IF(((SUM($B$75:B75)+SUM($B$77:B84))+SUM($B$109:B109))&lt;0,((SUM($B$75:B75)+SUM($B$77:B84))+SUM($B$109:B109))*0.2-SUM($A$107:A107),IF(SUM(A$107:$B107)&lt;0,0-SUM(A$107:$B107),0))</f>
        <v>-535.55200000000013</v>
      </c>
      <c r="C107" s="221">
        <f>IF(((SUM($B$68:C68)+SUM($B$70:C77))+SUM($B$102:C102))&lt;0,((SUM($B$68:C68)+SUM($B$70:C77))+SUM($B$102:C102))*0.2-SUM($A$107:B107),IF(SUM(B$107:$B107)&lt;0,0-SUM(B$107:$B107),0))</f>
        <v>535.55200000000013</v>
      </c>
      <c r="D107" s="221">
        <f>IF(((SUM($B$68:D68)+SUM($B$70:D77))+SUM($B$102:D102))&lt;0,((SUM($B$68:D68)+SUM($B$70:D77))+SUM($B$102:D102))*0.2-SUM($A$93:C93),IF(SUM($B$93:C93)&lt;0,0-SUM($B$93:C93),0))</f>
        <v>714.06933333333359</v>
      </c>
      <c r="E107" s="221">
        <f>IF(((SUM($B$68:E68)+SUM($B$70:E77))+SUM($B$102:E102))&lt;0,((SUM($B$68:E68)+SUM($B$70:E77))+SUM($B$102:E102))*0.2-SUM($A$93:D93),IF(SUM($B$93:D93)&lt;0,0-SUM($B$93:D93),0))</f>
        <v>1428.1386666666672</v>
      </c>
      <c r="F107" s="221">
        <f>IF(((SUM($B$68:F68)+SUM($B$70:F77))+SUM($B$102:F102))&lt;0,((SUM($B$68:F68)+SUM($B$70:F77))+SUM($B$102:F102))*0.2-SUM($A$93:E93),IF(SUM($B$93:E93)&lt;0,0-SUM($B$93:E93),0))</f>
        <v>2142.2080000000005</v>
      </c>
      <c r="G107" s="221">
        <f>IF(((SUM($B$68:G68)+SUM($B$70:G77))+SUM($B$102:G102))&lt;0,((SUM($B$68:G68)+SUM($B$70:G77))+SUM($B$102:G102))*0.2-SUM($A$93:F93),IF(SUM($B$93:F93)&lt;0,0-SUM($B$93:F93),0))</f>
        <v>2142.2080000000005</v>
      </c>
      <c r="H107" s="221">
        <f>IF(((SUM($B$68:H68)+SUM($B$70:H77))+SUM($B$102:H102))&lt;0,((SUM($B$68:H68)+SUM($B$70:H77))+SUM($B$102:H102))*0.2-SUM($A$93:G93),IF(SUM($B$93:G93)&lt;0,0-SUM($B$93:G93),0))</f>
        <v>2142.2080000000005</v>
      </c>
      <c r="I107" s="221">
        <f>IF(((SUM($B$68:I68)+SUM($B$70:I77))+SUM($B$102:I102))&lt;0,((SUM($B$68:I68)+SUM($B$70:I77))+SUM($B$102:I102))*0.2-SUM($A$93:H93),IF(SUM($B$93:H93)&lt;0,0-SUM($B$93:H93),0))</f>
        <v>2142.2080000000005</v>
      </c>
      <c r="J107" s="221">
        <f>IF(((SUM($B$68:J68)+SUM($B$70:J77))+SUM($B$102:J102))&lt;0,((SUM($B$68:J68)+SUM($B$70:J77))+SUM($B$102:J102))*0.2-SUM($A$93:I93),IF(SUM($B$93:I93)&lt;0,0-SUM($B$93:I93),0))</f>
        <v>2142.2080000000005</v>
      </c>
      <c r="K107" s="221">
        <f>IF(((SUM($B$68:K68)+SUM($B$70:K77))+SUM($B$102:K102))&lt;0,((SUM($B$68:K68)+SUM($B$70:K77))+SUM($B$102:K102))*0.2-SUM($A$93:J93),IF(SUM($B$93:J93)&lt;0,0-SUM($B$93:J93),0))</f>
        <v>2142.2080000000005</v>
      </c>
      <c r="L107" s="221">
        <f>IF(((SUM($B$68:L68)+SUM($B$70:L77))+SUM($B$102:L102))&lt;0,((SUM($B$68:L68)+SUM($B$70:L77))+SUM($B$102:L102))*0.2-SUM($A$93:K93),IF(SUM($B$93:K93)&lt;0,0-SUM($B$93:K93),0))</f>
        <v>2142.2080000000005</v>
      </c>
      <c r="M107" s="221">
        <f>IF(((SUM($B$68:M68)+SUM($B$70:M77))+SUM($B$102:M102))&lt;0,((SUM($B$68:M68)+SUM($B$70:M77))+SUM($B$102:M102))*0.2-SUM($A$93:L93),IF(SUM($B$93:L93)&lt;0,0-SUM($B$93:L93),0))</f>
        <v>2142.2080000000005</v>
      </c>
      <c r="N107" s="221">
        <f>IF(((SUM($B$68:N68)+SUM($B$70:N77))+SUM($B$102:N102))&lt;0,((SUM($B$68:N68)+SUM($B$70:N77))+SUM($B$102:N102))*0.2-SUM($A$93:M93),IF(SUM($B$93:M93)&lt;0,0-SUM($B$93:M93),0))</f>
        <v>2142.2080000000005</v>
      </c>
      <c r="O107" s="221">
        <f>IF(((SUM($B$68:O68)+SUM($B$70:O77))+SUM($B$102:O102))&lt;0,((SUM($B$68:O68)+SUM($B$70:O77))+SUM($B$102:O102))*0.2-SUM($A$93:N93),IF(SUM($B$93:N93)&lt;0,0-SUM($B$93:N93),0))</f>
        <v>2142.2080000000005</v>
      </c>
      <c r="P107" s="221">
        <f>IF(((SUM($B$68:P68)+SUM($B$70:P77))+SUM($B$102:P102))&lt;0,((SUM($B$68:P68)+SUM($B$70:P77))+SUM($B$102:P102))*0.2-SUM($A$93:O93),IF(SUM($B$93:O93)&lt;0,0-SUM($B$93:O93),0))</f>
        <v>2142.2080000000005</v>
      </c>
      <c r="Q107" s="221">
        <f>IF(((SUM($B$68:Q68)+SUM($B$70:Q77))+SUM($B$102:Q102))&lt;0,((SUM($B$68:Q68)+SUM($B$70:Q77))+SUM($B$102:Q102))*0.2-SUM($A$93:P93),IF(SUM($B$93:P93)&lt;0,0-SUM($B$93:P93),0))</f>
        <v>2142.2080000000005</v>
      </c>
      <c r="R107" s="221">
        <f>IF(((SUM($B$68:R68)+SUM($B$70:R77))+SUM($B$102:R102))&lt;0,((SUM($B$68:R68)+SUM($B$70:R77))+SUM($B$102:R102))*0.2-SUM($A$93:Q93),IF(SUM($B$93:Q93)&lt;0,0-SUM($B$93:Q93),0))</f>
        <v>2142.2080000000005</v>
      </c>
      <c r="S107" s="221">
        <f>IF(((SUM($B$68:S68)+SUM($B$70:S77))+SUM($B$102:S102))&lt;0,((SUM($B$68:S68)+SUM($B$70:S77))+SUM($B$102:S102))*0.2-SUM($A$93:R93),IF(SUM($B$93:R93)&lt;0,0-SUM($B$93:R93),0))</f>
        <v>2142.2080000000005</v>
      </c>
      <c r="T107" s="221">
        <f>IF(((SUM($B$68:T68)+SUM($B$70:T77))+SUM($B$102:T102))&lt;0,((SUM($B$68:T68)+SUM($B$70:T77))+SUM($B$102:T102))*0.2-SUM($A$93:S93),IF(SUM($B$93:S93)&lt;0,0-SUM($B$93:S93),0))</f>
        <v>2142.2080000000005</v>
      </c>
      <c r="U107" s="221">
        <f>IF(((SUM($B$68:U68)+SUM($B$70:U77))+SUM($B$102:U102))&lt;0,((SUM($B$68:U68)+SUM($B$70:U77))+SUM($B$102:U102))*0.2-SUM($A$93:T93),IF(SUM($B$93:T93)&lt;0,0-SUM($B$93:T93),0))</f>
        <v>2142.2080000000005</v>
      </c>
    </row>
    <row r="108" spans="1:27" s="150" customFormat="1" hidden="1" x14ac:dyDescent="0.25">
      <c r="A108" s="289" t="s">
        <v>99</v>
      </c>
      <c r="B108" s="221">
        <f>-B75*($B$52)</f>
        <v>0</v>
      </c>
      <c r="C108" s="221">
        <f t="shared" ref="C108:P108" si="31">-(C75-B75)*$B$52</f>
        <v>0</v>
      </c>
      <c r="D108" s="221">
        <f t="shared" si="31"/>
        <v>0</v>
      </c>
      <c r="E108" s="221">
        <f t="shared" si="31"/>
        <v>0</v>
      </c>
      <c r="F108" s="221">
        <f t="shared" si="31"/>
        <v>0</v>
      </c>
      <c r="G108" s="221">
        <f t="shared" si="31"/>
        <v>0</v>
      </c>
      <c r="H108" s="221">
        <f t="shared" si="31"/>
        <v>0</v>
      </c>
      <c r="I108" s="221">
        <f t="shared" si="31"/>
        <v>0</v>
      </c>
      <c r="J108" s="221">
        <f t="shared" si="31"/>
        <v>0</v>
      </c>
      <c r="K108" s="221">
        <f t="shared" si="31"/>
        <v>0</v>
      </c>
      <c r="L108" s="221">
        <f t="shared" si="31"/>
        <v>0</v>
      </c>
      <c r="M108" s="221">
        <f t="shared" si="31"/>
        <v>0</v>
      </c>
      <c r="N108" s="221">
        <f t="shared" si="31"/>
        <v>0</v>
      </c>
      <c r="O108" s="221">
        <f t="shared" si="31"/>
        <v>0</v>
      </c>
      <c r="P108" s="221">
        <f t="shared" si="31"/>
        <v>0</v>
      </c>
      <c r="Q108" s="221">
        <f>-(Q75-P75)*$B$52</f>
        <v>0</v>
      </c>
      <c r="R108" s="221">
        <f>-(R75-Q75)*$B$52</f>
        <v>0</v>
      </c>
      <c r="S108" s="221">
        <f>-(S75-R75)*$B$52</f>
        <v>0</v>
      </c>
      <c r="T108" s="221">
        <f>-(T75-S75)*$B$52</f>
        <v>0</v>
      </c>
      <c r="U108" s="221">
        <f>-(U75-T75)*$B$52</f>
        <v>0</v>
      </c>
    </row>
    <row r="109" spans="1:27" s="150" customFormat="1" hidden="1" x14ac:dyDescent="0.25">
      <c r="A109" s="289" t="s">
        <v>98</v>
      </c>
      <c r="B109" s="221">
        <f>-($B$18+$B$25)</f>
        <v>-2677.7600000000007</v>
      </c>
      <c r="C109" s="221"/>
      <c r="D109" s="221"/>
      <c r="E109" s="221"/>
      <c r="F109" s="221"/>
      <c r="G109" s="221"/>
      <c r="H109" s="221"/>
      <c r="I109" s="221"/>
      <c r="J109" s="221"/>
      <c r="K109" s="221"/>
      <c r="L109" s="221"/>
      <c r="M109" s="221"/>
      <c r="N109" s="221"/>
      <c r="O109" s="221"/>
      <c r="P109" s="221"/>
      <c r="Q109" s="221"/>
      <c r="R109" s="221"/>
      <c r="S109" s="221"/>
      <c r="T109" s="221"/>
      <c r="U109" s="221"/>
    </row>
    <row r="110" spans="1:27" s="150" customFormat="1" hidden="1" x14ac:dyDescent="0.25">
      <c r="A110" s="289" t="s">
        <v>97</v>
      </c>
      <c r="B110" s="221">
        <f t="shared" ref="B110:P110" si="32">B70-B71</f>
        <v>0</v>
      </c>
      <c r="C110" s="221">
        <f t="shared" si="32"/>
        <v>0</v>
      </c>
      <c r="D110" s="221">
        <f t="shared" si="32"/>
        <v>0</v>
      </c>
      <c r="E110" s="221">
        <f t="shared" si="32"/>
        <v>0</v>
      </c>
      <c r="F110" s="221">
        <f t="shared" si="32"/>
        <v>0</v>
      </c>
      <c r="G110" s="221">
        <f t="shared" si="32"/>
        <v>0</v>
      </c>
      <c r="H110" s="221">
        <f t="shared" si="32"/>
        <v>0</v>
      </c>
      <c r="I110" s="221">
        <f t="shared" si="32"/>
        <v>0</v>
      </c>
      <c r="J110" s="221">
        <f t="shared" si="32"/>
        <v>0</v>
      </c>
      <c r="K110" s="221">
        <f t="shared" si="32"/>
        <v>0</v>
      </c>
      <c r="L110" s="221">
        <f t="shared" si="32"/>
        <v>0</v>
      </c>
      <c r="M110" s="221">
        <f t="shared" si="32"/>
        <v>0</v>
      </c>
      <c r="N110" s="221">
        <f t="shared" si="32"/>
        <v>0</v>
      </c>
      <c r="O110" s="221">
        <f t="shared" si="32"/>
        <v>0</v>
      </c>
      <c r="P110" s="221">
        <f t="shared" si="32"/>
        <v>0</v>
      </c>
      <c r="Q110" s="221">
        <f>Q70-Q71</f>
        <v>0</v>
      </c>
      <c r="R110" s="221">
        <f>R70-R71</f>
        <v>0</v>
      </c>
      <c r="S110" s="221">
        <f>S70-S71</f>
        <v>0</v>
      </c>
      <c r="T110" s="221">
        <f>T70-T71</f>
        <v>0</v>
      </c>
      <c r="U110" s="221">
        <f>U70-U71</f>
        <v>0</v>
      </c>
      <c r="V110" s="142"/>
    </row>
    <row r="111" spans="1:27" s="150" customFormat="1" ht="14.25" hidden="1" x14ac:dyDescent="0.25">
      <c r="A111" s="288" t="s">
        <v>96</v>
      </c>
      <c r="B111" s="225">
        <f t="shared" ref="B111:P111" si="33">SUM(B103:B110)</f>
        <v>-3213.3120000000008</v>
      </c>
      <c r="C111" s="225">
        <f t="shared" si="33"/>
        <v>535.55200000000013</v>
      </c>
      <c r="D111" s="225">
        <f t="shared" si="33"/>
        <v>714.06933333333359</v>
      </c>
      <c r="E111" s="225">
        <f t="shared" si="33"/>
        <v>1428.1386666666672</v>
      </c>
      <c r="F111" s="225">
        <f t="shared" si="33"/>
        <v>2142.2080000000005</v>
      </c>
      <c r="G111" s="225">
        <f t="shared" si="33"/>
        <v>2142.2080000000005</v>
      </c>
      <c r="H111" s="225">
        <f t="shared" si="33"/>
        <v>2142.2080000000005</v>
      </c>
      <c r="I111" s="225">
        <f t="shared" si="33"/>
        <v>2142.2080000000005</v>
      </c>
      <c r="J111" s="225">
        <f t="shared" si="33"/>
        <v>2142.2080000000005</v>
      </c>
      <c r="K111" s="225">
        <f t="shared" si="33"/>
        <v>2142.2080000000005</v>
      </c>
      <c r="L111" s="225">
        <f t="shared" si="33"/>
        <v>2142.2080000000005</v>
      </c>
      <c r="M111" s="225">
        <f t="shared" si="33"/>
        <v>2142.2080000000005</v>
      </c>
      <c r="N111" s="225">
        <f t="shared" si="33"/>
        <v>2142.2080000000005</v>
      </c>
      <c r="O111" s="225">
        <f t="shared" si="33"/>
        <v>2142.2080000000005</v>
      </c>
      <c r="P111" s="225">
        <f t="shared" si="33"/>
        <v>2142.2080000000005</v>
      </c>
      <c r="Q111" s="225">
        <f>SUM(Q103:Q110)</f>
        <v>2142.2080000000005</v>
      </c>
      <c r="R111" s="225">
        <f>SUM(R103:R110)</f>
        <v>2142.2080000000005</v>
      </c>
      <c r="S111" s="225">
        <f>SUM(S103:S110)</f>
        <v>2142.2080000000005</v>
      </c>
      <c r="T111" s="225">
        <f>SUM(T103:T110)</f>
        <v>2142.2080000000005</v>
      </c>
      <c r="U111" s="225">
        <f>SUM(U103:U110)</f>
        <v>2142.2080000000005</v>
      </c>
    </row>
    <row r="112" spans="1:27" s="150" customFormat="1" ht="14.25" hidden="1" x14ac:dyDescent="0.25">
      <c r="A112" s="288" t="s">
        <v>260</v>
      </c>
      <c r="B112" s="225">
        <f>SUM($B$111:B111)</f>
        <v>-3213.3120000000008</v>
      </c>
      <c r="C112" s="225">
        <f>SUM($B$104:C104)</f>
        <v>892.58666666666693</v>
      </c>
      <c r="D112" s="225">
        <f>SUM($B$104:D104)</f>
        <v>1785.1733333333339</v>
      </c>
      <c r="E112" s="225">
        <f>SUM($B$104:E104)</f>
        <v>2677.7600000000007</v>
      </c>
      <c r="F112" s="225">
        <f>SUM($B$104:F104)</f>
        <v>2677.7600000000007</v>
      </c>
      <c r="G112" s="225">
        <f>SUM($B$104:G104)</f>
        <v>2677.7600000000007</v>
      </c>
      <c r="H112" s="225">
        <f>SUM($B$104:H104)</f>
        <v>2677.7600000000007</v>
      </c>
      <c r="I112" s="225">
        <f>SUM($B$104:I104)</f>
        <v>2677.7600000000007</v>
      </c>
      <c r="J112" s="225">
        <f>SUM($B$104:J104)</f>
        <v>2677.7600000000007</v>
      </c>
      <c r="K112" s="225">
        <f>SUM($B$104:K104)</f>
        <v>2677.7600000000007</v>
      </c>
      <c r="L112" s="225">
        <f>SUM($B$104:L104)</f>
        <v>2677.7600000000007</v>
      </c>
      <c r="M112" s="225">
        <f>SUM($B$104:M104)</f>
        <v>2677.7600000000007</v>
      </c>
      <c r="N112" s="225">
        <f>SUM($B$104:N104)</f>
        <v>2677.7600000000007</v>
      </c>
      <c r="O112" s="225">
        <f>SUM($B$104:O104)</f>
        <v>2677.7600000000007</v>
      </c>
      <c r="P112" s="225">
        <f>SUM($B$104:P104)</f>
        <v>2677.7600000000007</v>
      </c>
      <c r="Q112" s="225">
        <f>SUM($B$104:Q104)</f>
        <v>2677.7600000000007</v>
      </c>
      <c r="R112" s="225">
        <f>SUM($B$104:R104)</f>
        <v>2677.7600000000007</v>
      </c>
      <c r="S112" s="225">
        <f>SUM($B$104:S104)</f>
        <v>2677.7600000000007</v>
      </c>
      <c r="T112" s="225">
        <f>SUM($B$104:T104)</f>
        <v>2677.7600000000007</v>
      </c>
      <c r="U112" s="225">
        <f>SUM($B$104:U104)</f>
        <v>2677.7600000000007</v>
      </c>
    </row>
    <row r="113" spans="1:22" hidden="1" x14ac:dyDescent="0.25">
      <c r="A113" s="289" t="s">
        <v>95</v>
      </c>
      <c r="B113" s="247">
        <f t="shared" ref="B113:P113" si="34">1/POWER((1+$B$60),B101)</f>
        <v>0.94915799575249904</v>
      </c>
      <c r="C113" s="247">
        <f t="shared" si="34"/>
        <v>0.85509729347071961</v>
      </c>
      <c r="D113" s="247">
        <f t="shared" si="34"/>
        <v>0.77035792204569342</v>
      </c>
      <c r="E113" s="247">
        <f t="shared" si="34"/>
        <v>0.69401614598711103</v>
      </c>
      <c r="F113" s="247">
        <f t="shared" si="34"/>
        <v>0.62523977115955953</v>
      </c>
      <c r="G113" s="247">
        <f t="shared" si="34"/>
        <v>0.56327907311672021</v>
      </c>
      <c r="H113" s="247">
        <f t="shared" si="34"/>
        <v>0.50745862442947753</v>
      </c>
      <c r="I113" s="247">
        <f t="shared" si="34"/>
        <v>0.45716993191844818</v>
      </c>
      <c r="J113" s="247">
        <f t="shared" si="34"/>
        <v>0.41186480353013355</v>
      </c>
      <c r="K113" s="247">
        <f t="shared" si="34"/>
        <v>0.37104937254966985</v>
      </c>
      <c r="L113" s="247">
        <f t="shared" si="34"/>
        <v>0.33427871400871156</v>
      </c>
      <c r="M113" s="247">
        <f t="shared" si="34"/>
        <v>0.30115199460244274</v>
      </c>
      <c r="N113" s="247">
        <f t="shared" si="34"/>
        <v>0.27130810324544391</v>
      </c>
      <c r="O113" s="247">
        <f t="shared" si="34"/>
        <v>0.24442171463553505</v>
      </c>
      <c r="P113" s="247">
        <f t="shared" si="34"/>
        <v>0.22019974291489644</v>
      </c>
      <c r="Q113" s="247">
        <f>1/POWER((1+$B$60),Q101)</f>
        <v>1</v>
      </c>
      <c r="R113" s="247">
        <f>1/POWER((1+$B$60),R101)</f>
        <v>1</v>
      </c>
      <c r="S113" s="247">
        <f>1/POWER((1+$B$60),S101)</f>
        <v>1</v>
      </c>
      <c r="T113" s="247">
        <f>1/POWER((1+$B$60),T101)</f>
        <v>1</v>
      </c>
      <c r="U113" s="247">
        <f>1/POWER((1+$B$60),U101)</f>
        <v>1</v>
      </c>
      <c r="V113" s="150"/>
    </row>
    <row r="114" spans="1:22" hidden="1" outlineLevel="1" x14ac:dyDescent="0.25">
      <c r="A114" s="286" t="s">
        <v>261</v>
      </c>
      <c r="B114" s="225">
        <f>B111*B113</f>
        <v>-3049.940777647455</v>
      </c>
      <c r="C114" s="225">
        <f t="shared" ref="C114:P114" si="35">C111*C113</f>
        <v>457.94906571283093</v>
      </c>
      <c r="D114" s="225">
        <f t="shared" si="35"/>
        <v>550.08896782322051</v>
      </c>
      <c r="E114" s="225">
        <f t="shared" si="35"/>
        <v>991.1512933751718</v>
      </c>
      <c r="F114" s="225">
        <f t="shared" si="35"/>
        <v>1339.3936396961781</v>
      </c>
      <c r="G114" s="225">
        <f t="shared" si="35"/>
        <v>1206.6609366632233</v>
      </c>
      <c r="H114" s="225">
        <f t="shared" si="35"/>
        <v>1087.0819249218225</v>
      </c>
      <c r="I114" s="225">
        <f t="shared" si="35"/>
        <v>979.35308551515527</v>
      </c>
      <c r="J114" s="225">
        <f t="shared" si="35"/>
        <v>882.30007704068055</v>
      </c>
      <c r="K114" s="225">
        <f t="shared" si="35"/>
        <v>794.8649342708834</v>
      </c>
      <c r="L114" s="225">
        <f t="shared" si="35"/>
        <v>716.0945353791742</v>
      </c>
      <c r="M114" s="225">
        <f t="shared" si="35"/>
        <v>645.13021205330983</v>
      </c>
      <c r="N114" s="225">
        <f t="shared" si="35"/>
        <v>581.19838923721602</v>
      </c>
      <c r="O114" s="225">
        <f t="shared" si="35"/>
        <v>523.60215246596044</v>
      </c>
      <c r="P114" s="225">
        <f t="shared" si="35"/>
        <v>471.71365087023457</v>
      </c>
      <c r="Q114" s="225">
        <f>Q111*Q113</f>
        <v>2142.2080000000005</v>
      </c>
      <c r="R114" s="225">
        <f>R111*R113</f>
        <v>2142.2080000000005</v>
      </c>
      <c r="S114" s="225">
        <f>S111*S113</f>
        <v>2142.2080000000005</v>
      </c>
      <c r="T114" s="225">
        <f>T111*T113</f>
        <v>2142.2080000000005</v>
      </c>
      <c r="U114" s="225">
        <f>U111*U113</f>
        <v>2142.2080000000005</v>
      </c>
      <c r="V114" s="150"/>
    </row>
    <row r="115" spans="1:22" s="141" customFormat="1" hidden="1" outlineLevel="1" x14ac:dyDescent="0.25">
      <c r="A115" s="286" t="s">
        <v>262</v>
      </c>
      <c r="B115" s="225">
        <f>SUM($B$114:B114)</f>
        <v>-3049.940777647455</v>
      </c>
      <c r="C115" s="225">
        <f>SUM($B$107:C107)</f>
        <v>0</v>
      </c>
      <c r="D115" s="225">
        <f>SUM($B$107:D107)</f>
        <v>714.06933333333359</v>
      </c>
      <c r="E115" s="225">
        <f>SUM($B$107:E107)</f>
        <v>2142.2080000000005</v>
      </c>
      <c r="F115" s="225">
        <f>SUM($B$107:F107)</f>
        <v>4284.4160000000011</v>
      </c>
      <c r="G115" s="225">
        <f>SUM($B$107:G107)</f>
        <v>6426.6240000000016</v>
      </c>
      <c r="H115" s="225">
        <f>SUM($B$107:H107)</f>
        <v>8568.8320000000022</v>
      </c>
      <c r="I115" s="225">
        <f>SUM($B$107:I107)</f>
        <v>10711.040000000003</v>
      </c>
      <c r="J115" s="225">
        <f>SUM($B$107:J107)</f>
        <v>12853.248000000003</v>
      </c>
      <c r="K115" s="225">
        <f>SUM($B$107:K107)</f>
        <v>14995.456000000004</v>
      </c>
      <c r="L115" s="225">
        <f>SUM($B$107:L107)</f>
        <v>17137.664000000004</v>
      </c>
      <c r="M115" s="225">
        <f>SUM($B$107:M107)</f>
        <v>19279.872000000003</v>
      </c>
      <c r="N115" s="225">
        <f>SUM($B$107:N107)</f>
        <v>21422.080000000002</v>
      </c>
      <c r="O115" s="225">
        <f>SUM($B$107:O107)</f>
        <v>23564.288</v>
      </c>
      <c r="P115" s="225">
        <f>SUM($B$107:P107)</f>
        <v>25706.495999999999</v>
      </c>
      <c r="Q115" s="225">
        <f>SUM($B$107:Q107)</f>
        <v>27848.703999999998</v>
      </c>
      <c r="R115" s="225">
        <f>SUM($B$107:R107)</f>
        <v>29990.911999999997</v>
      </c>
      <c r="S115" s="225">
        <f>SUM($B$107:S107)</f>
        <v>32133.119999999995</v>
      </c>
      <c r="T115" s="225">
        <f>SUM($B$107:T107)</f>
        <v>34275.327999999994</v>
      </c>
      <c r="U115" s="225">
        <f>SUM($B$107:U107)</f>
        <v>36417.535999999993</v>
      </c>
      <c r="V115" s="150"/>
    </row>
    <row r="116" spans="1:22" hidden="1" outlineLevel="1" x14ac:dyDescent="0.25">
      <c r="A116" s="286" t="s">
        <v>263</v>
      </c>
      <c r="B116" s="248">
        <f>IF((ISERR(IRR($B$111:B111))),0,IF(IRR($B$111:B111)&lt;0,0,IRR($B$111:B111)))</f>
        <v>0</v>
      </c>
      <c r="C116" s="248">
        <f>IF((ISERR(IRR($B$104:C104))),0,IF(IRR($B$104:C104)&lt;0,0,IRR($B$104:C104)))</f>
        <v>0</v>
      </c>
      <c r="D116" s="248">
        <f>IF((ISERR(IRR($B$104:D104))),0,IF(IRR($B$104:D104)&lt;0,0,IRR($B$104:D104)))</f>
        <v>0</v>
      </c>
      <c r="E116" s="248">
        <f>IF((ISERR(IRR($B$104:E104))),0,IF(IRR($B$104:E104)&lt;0,0,IRR($B$104:E104)))</f>
        <v>0</v>
      </c>
      <c r="F116" s="248">
        <f>IF((ISERR(IRR($B$104:F104))),0,IF(IRR($B$104:F104)&lt;0,0,IRR($B$104:F104)))</f>
        <v>0</v>
      </c>
      <c r="G116" s="248">
        <f>IF((ISERR(IRR($B$104:G104))),0,IF(IRR($B$104:G104)&lt;0,0,IRR($B$104:G104)))</f>
        <v>0</v>
      </c>
      <c r="H116" s="248">
        <f>IF((ISERR(IRR($B$104:H104))),0,IF(IRR($B$104:H104)&lt;0,0,IRR($B$104:H104)))</f>
        <v>0</v>
      </c>
      <c r="I116" s="248">
        <f>IF((ISERR(IRR($B$104:I104))),0,IF(IRR($B$104:I104)&lt;0,0,IRR($B$104:I104)))</f>
        <v>0</v>
      </c>
      <c r="J116" s="248">
        <f>IF((ISERR(IRR($B$104:J104))),0,IF(IRR($B$104:J104)&lt;0,0,IRR($B$104:J104)))</f>
        <v>0</v>
      </c>
      <c r="K116" s="248">
        <f>IF((ISERR(IRR($B$104:K104))),0,IF(IRR($B$104:K104)&lt;0,0,IRR($B$104:K104)))</f>
        <v>0</v>
      </c>
      <c r="L116" s="248">
        <f>IF((ISERR(IRR($B$104:L104))),0,IF(IRR($B$104:L104)&lt;0,0,IRR($B$104:L104)))</f>
        <v>0</v>
      </c>
      <c r="M116" s="248">
        <f>IF((ISERR(IRR($B$104:M104))),0,IF(IRR($B$104:M104)&lt;0,0,IRR($B$104:M104)))</f>
        <v>0</v>
      </c>
      <c r="N116" s="248">
        <f>IF((ISERR(IRR($B$104:N104))),0,IF(IRR($B$104:N104)&lt;0,0,IRR($B$104:N104)))</f>
        <v>0</v>
      </c>
      <c r="O116" s="248">
        <f>IF((ISERR(IRR($B$104:O104))),0,IF(IRR($B$104:O104)&lt;0,0,IRR($B$104:O104)))</f>
        <v>0</v>
      </c>
      <c r="P116" s="248">
        <f>IF((ISERR(IRR($B$104:P104))),0,IF(IRR($B$104:P104)&lt;0,0,IRR($B$104:P104)))</f>
        <v>0</v>
      </c>
      <c r="Q116" s="248">
        <f>IF((ISERR(IRR($B$104:Q104))),0,IF(IRR($B$104:Q104)&lt;0,0,IRR($B$104:Q104)))</f>
        <v>0</v>
      </c>
      <c r="R116" s="248">
        <f>IF((ISERR(IRR($B$104:R104))),0,IF(IRR($B$104:R104)&lt;0,0,IRR($B$104:R104)))</f>
        <v>0</v>
      </c>
      <c r="S116" s="248">
        <f>IF((ISERR(IRR($B$104:S104))),0,IF(IRR($B$104:S104)&lt;0,0,IRR($B$104:S104)))</f>
        <v>0</v>
      </c>
      <c r="T116" s="248">
        <f>IF((ISERR(IRR($B$104:T104))),0,IF(IRR($B$104:T104)&lt;0,0,IRR($B$104:T104)))</f>
        <v>0</v>
      </c>
      <c r="U116" s="248">
        <f>IF((ISERR(IRR($B$104:U104))),0,IF(IRR($B$104:U104)&lt;0,0,IRR($B$104:U104)))</f>
        <v>0</v>
      </c>
    </row>
    <row r="117" spans="1:22" hidden="1" outlineLevel="1" x14ac:dyDescent="0.25">
      <c r="A117" s="286" t="s">
        <v>264</v>
      </c>
      <c r="B117" s="249">
        <f>IF(AND(B112&gt;0,A112&lt;0),(B102-(B112/(B112-A112))),0)</f>
        <v>0</v>
      </c>
      <c r="C117" s="249">
        <f>IF(AND(C112&gt;0,B112&lt;0),(C102-(C112/(C112-B112))),0)</f>
        <v>1.7826086956521738</v>
      </c>
      <c r="D117" s="249">
        <f t="shared" ref="D117:P117" si="36">IF(AND(D112&gt;0,C112&lt;0),(D102-(D112/(D112-C112))),0)</f>
        <v>0</v>
      </c>
      <c r="E117" s="249">
        <f t="shared" si="36"/>
        <v>0</v>
      </c>
      <c r="F117" s="249">
        <f t="shared" si="36"/>
        <v>0</v>
      </c>
      <c r="G117" s="249">
        <f t="shared" si="36"/>
        <v>0</v>
      </c>
      <c r="H117" s="249">
        <f t="shared" si="36"/>
        <v>0</v>
      </c>
      <c r="I117" s="249">
        <f t="shared" si="36"/>
        <v>0</v>
      </c>
      <c r="J117" s="249">
        <f t="shared" si="36"/>
        <v>0</v>
      </c>
      <c r="K117" s="249">
        <f t="shared" si="36"/>
        <v>0</v>
      </c>
      <c r="L117" s="249">
        <f t="shared" si="36"/>
        <v>0</v>
      </c>
      <c r="M117" s="249">
        <f t="shared" si="36"/>
        <v>0</v>
      </c>
      <c r="N117" s="249">
        <f t="shared" si="36"/>
        <v>0</v>
      </c>
      <c r="O117" s="249">
        <f t="shared" si="36"/>
        <v>0</v>
      </c>
      <c r="P117" s="249">
        <f t="shared" si="36"/>
        <v>0</v>
      </c>
      <c r="Q117" s="249">
        <f>IF(AND(Q112&gt;0,P112&lt;0),(Q102-(Q112/(Q112-P112))),0)</f>
        <v>0</v>
      </c>
      <c r="R117" s="249">
        <f>IF(AND(R112&gt;0,Q112&lt;0),(R102-(R112/(R112-Q112))),0)</f>
        <v>0</v>
      </c>
      <c r="S117" s="249">
        <f>IF(AND(S112&gt;0,R112&lt;0),(S102-(S112/(S112-R112))),0)</f>
        <v>0</v>
      </c>
      <c r="T117" s="249">
        <f>IF(AND(T112&gt;0,S112&lt;0),(T102-(T112/(T112-S112))),0)</f>
        <v>0</v>
      </c>
      <c r="U117" s="249">
        <f>IF(AND(U112&gt;0,T112&lt;0),(U102-(U112/(U112-T112))),0)</f>
        <v>0</v>
      </c>
    </row>
    <row r="118" spans="1:22" hidden="1" outlineLevel="1" x14ac:dyDescent="0.25">
      <c r="A118" s="286" t="s">
        <v>265</v>
      </c>
      <c r="B118" s="249">
        <f>IF(AND(B115&gt;0,A115&lt;0),(B102-(B115/(B115-A115))),0)</f>
        <v>0</v>
      </c>
      <c r="C118" s="249">
        <f>IF(AND(C115&gt;0,B115&lt;0),(C102-(C115/(C115-B115))),0)</f>
        <v>0</v>
      </c>
      <c r="D118" s="249">
        <f t="shared" ref="D118:P118" si="37">IF(AND(D115&gt;0,C115&lt;0),(D102-(D115/(D115-C115))),0)</f>
        <v>0</v>
      </c>
      <c r="E118" s="249">
        <f t="shared" si="37"/>
        <v>0</v>
      </c>
      <c r="F118" s="249">
        <f t="shared" si="37"/>
        <v>0</v>
      </c>
      <c r="G118" s="249">
        <f t="shared" si="37"/>
        <v>0</v>
      </c>
      <c r="H118" s="249">
        <f t="shared" si="37"/>
        <v>0</v>
      </c>
      <c r="I118" s="249">
        <f t="shared" si="37"/>
        <v>0</v>
      </c>
      <c r="J118" s="249">
        <f t="shared" si="37"/>
        <v>0</v>
      </c>
      <c r="K118" s="249">
        <f t="shared" si="37"/>
        <v>0</v>
      </c>
      <c r="L118" s="249">
        <f t="shared" si="37"/>
        <v>0</v>
      </c>
      <c r="M118" s="249">
        <f t="shared" si="37"/>
        <v>0</v>
      </c>
      <c r="N118" s="249">
        <f t="shared" si="37"/>
        <v>0</v>
      </c>
      <c r="O118" s="249">
        <f t="shared" si="37"/>
        <v>0</v>
      </c>
      <c r="P118" s="249">
        <f t="shared" si="37"/>
        <v>0</v>
      </c>
      <c r="Q118" s="249">
        <f>IF(AND(Q115&gt;0,P115&lt;0),(Q102-(Q115/(Q115-P115))),0)</f>
        <v>0</v>
      </c>
      <c r="R118" s="249">
        <f>IF(AND(R115&gt;0,Q115&lt;0),(R102-(R115/(R115-Q115))),0)</f>
        <v>0</v>
      </c>
      <c r="S118" s="249">
        <f>IF(AND(S115&gt;0,R115&lt;0),(S102-(S115/(S115-R115))),0)</f>
        <v>0</v>
      </c>
      <c r="T118" s="249">
        <f>IF(AND(T115&gt;0,S115&lt;0),(T102-(T115/(T115-S115))),0)</f>
        <v>0</v>
      </c>
      <c r="U118" s="249">
        <f>IF(AND(U115&gt;0,T115&lt;0),(U102-(U115/(U115-T115))),0)</f>
        <v>0</v>
      </c>
      <c r="V118" s="141"/>
    </row>
    <row r="119" spans="1:22" hidden="1" outlineLevel="1" x14ac:dyDescent="0.25">
      <c r="Q119" s="141"/>
    </row>
    <row r="120" spans="1:22" hidden="1" outlineLevel="1" x14ac:dyDescent="0.25"/>
    <row r="121" spans="1:22" hidden="1" outlineLevel="1" x14ac:dyDescent="0.25">
      <c r="A121" s="250"/>
      <c r="B121" s="251">
        <v>2019</v>
      </c>
      <c r="C121" s="251">
        <f>B121+1</f>
        <v>2020</v>
      </c>
      <c r="D121" s="251">
        <f t="shared" ref="D121:P121" si="38">C121+1</f>
        <v>2021</v>
      </c>
      <c r="E121" s="251">
        <f t="shared" si="38"/>
        <v>2022</v>
      </c>
      <c r="F121" s="251">
        <f t="shared" si="38"/>
        <v>2023</v>
      </c>
      <c r="G121" s="251">
        <f t="shared" si="38"/>
        <v>2024</v>
      </c>
      <c r="H121" s="251">
        <f t="shared" si="38"/>
        <v>2025</v>
      </c>
      <c r="I121" s="251">
        <f t="shared" si="38"/>
        <v>2026</v>
      </c>
      <c r="J121" s="251">
        <f t="shared" si="38"/>
        <v>2027</v>
      </c>
      <c r="K121" s="251">
        <f t="shared" si="38"/>
        <v>2028</v>
      </c>
      <c r="L121" s="251">
        <f t="shared" si="38"/>
        <v>2029</v>
      </c>
      <c r="M121" s="251">
        <f t="shared" si="38"/>
        <v>2030</v>
      </c>
      <c r="N121" s="251">
        <f t="shared" si="38"/>
        <v>2031</v>
      </c>
      <c r="O121" s="251">
        <f t="shared" si="38"/>
        <v>2032</v>
      </c>
      <c r="P121" s="252">
        <f t="shared" si="38"/>
        <v>2033</v>
      </c>
    </row>
    <row r="122" spans="1:22" ht="60.75" hidden="1" customHeight="1" outlineLevel="1" x14ac:dyDescent="0.25">
      <c r="A122" s="253" t="s">
        <v>266</v>
      </c>
      <c r="B122" s="254"/>
      <c r="C122" s="254"/>
      <c r="D122" s="254"/>
      <c r="E122" s="254"/>
      <c r="F122" s="254"/>
      <c r="G122" s="254"/>
      <c r="H122" s="254"/>
      <c r="I122" s="254"/>
      <c r="J122" s="254"/>
      <c r="K122" s="254"/>
      <c r="L122" s="254"/>
      <c r="M122" s="254"/>
      <c r="N122" s="254"/>
      <c r="O122" s="254"/>
      <c r="P122" s="255"/>
    </row>
    <row r="123" spans="1:22" hidden="1" x14ac:dyDescent="0.25">
      <c r="A123" s="198" t="s">
        <v>267</v>
      </c>
      <c r="B123" s="254">
        <f>B125*$B$55*12/1000</f>
        <v>0</v>
      </c>
      <c r="C123" s="254">
        <f>C125*$B$55*12/1000</f>
        <v>0</v>
      </c>
      <c r="D123" s="254">
        <f>D125*$B$55*12/1000</f>
        <v>0</v>
      </c>
      <c r="E123" s="254"/>
      <c r="F123" s="254"/>
      <c r="G123" s="254"/>
      <c r="H123" s="254"/>
      <c r="I123" s="254"/>
      <c r="J123" s="254"/>
      <c r="K123" s="254"/>
      <c r="L123" s="254"/>
      <c r="M123" s="254"/>
      <c r="N123" s="254"/>
      <c r="O123" s="254"/>
      <c r="P123" s="255"/>
    </row>
    <row r="124" spans="1:22" hidden="1" x14ac:dyDescent="0.25">
      <c r="A124" s="198" t="s">
        <v>268</v>
      </c>
      <c r="B124" s="256"/>
      <c r="C124" s="256"/>
      <c r="D124" s="256"/>
      <c r="E124" s="256"/>
      <c r="F124" s="256">
        <f t="shared" ref="F124:P124" si="39">E124</f>
        <v>0</v>
      </c>
      <c r="G124" s="256">
        <f t="shared" si="39"/>
        <v>0</v>
      </c>
      <c r="H124" s="256">
        <f t="shared" si="39"/>
        <v>0</v>
      </c>
      <c r="I124" s="256">
        <f t="shared" si="39"/>
        <v>0</v>
      </c>
      <c r="J124" s="256">
        <f t="shared" si="39"/>
        <v>0</v>
      </c>
      <c r="K124" s="256">
        <f t="shared" si="39"/>
        <v>0</v>
      </c>
      <c r="L124" s="256">
        <f t="shared" si="39"/>
        <v>0</v>
      </c>
      <c r="M124" s="256">
        <f t="shared" si="39"/>
        <v>0</v>
      </c>
      <c r="N124" s="256">
        <f t="shared" si="39"/>
        <v>0</v>
      </c>
      <c r="O124" s="256">
        <f t="shared" si="39"/>
        <v>0</v>
      </c>
      <c r="P124" s="257">
        <f t="shared" si="39"/>
        <v>0</v>
      </c>
    </row>
    <row r="125" spans="1:22" hidden="1" outlineLevel="1" x14ac:dyDescent="0.25">
      <c r="A125" s="198" t="s">
        <v>269</v>
      </c>
      <c r="B125" s="256"/>
      <c r="C125" s="256"/>
      <c r="D125" s="256"/>
      <c r="E125" s="256"/>
      <c r="F125" s="256">
        <f t="shared" ref="F125:P125" si="40">F124/3.1</f>
        <v>0</v>
      </c>
      <c r="G125" s="256">
        <f t="shared" si="40"/>
        <v>0</v>
      </c>
      <c r="H125" s="256">
        <f t="shared" si="40"/>
        <v>0</v>
      </c>
      <c r="I125" s="256">
        <f t="shared" si="40"/>
        <v>0</v>
      </c>
      <c r="J125" s="256">
        <f t="shared" si="40"/>
        <v>0</v>
      </c>
      <c r="K125" s="256">
        <f t="shared" si="40"/>
        <v>0</v>
      </c>
      <c r="L125" s="256">
        <f t="shared" si="40"/>
        <v>0</v>
      </c>
      <c r="M125" s="256">
        <f t="shared" si="40"/>
        <v>0</v>
      </c>
      <c r="N125" s="256">
        <f t="shared" si="40"/>
        <v>0</v>
      </c>
      <c r="O125" s="256">
        <f t="shared" si="40"/>
        <v>0</v>
      </c>
      <c r="P125" s="257">
        <f t="shared" si="40"/>
        <v>0</v>
      </c>
    </row>
    <row r="126" spans="1:22" ht="16.5" hidden="1" outlineLevel="1" thickBot="1" x14ac:dyDescent="0.3">
      <c r="A126" s="201" t="s">
        <v>270</v>
      </c>
      <c r="B126" s="258" t="e">
        <f t="shared" ref="B126:P126" si="41">(B76+B87)/B125/12</f>
        <v>#DIV/0!</v>
      </c>
      <c r="C126" s="258" t="e">
        <f t="shared" si="41"/>
        <v>#DIV/0!</v>
      </c>
      <c r="D126" s="258" t="e">
        <f t="shared" si="41"/>
        <v>#DIV/0!</v>
      </c>
      <c r="E126" s="258" t="e">
        <f t="shared" si="41"/>
        <v>#DIV/0!</v>
      </c>
      <c r="F126" s="258" t="e">
        <f t="shared" si="41"/>
        <v>#DIV/0!</v>
      </c>
      <c r="G126" s="258" t="e">
        <f t="shared" si="41"/>
        <v>#DIV/0!</v>
      </c>
      <c r="H126" s="258" t="e">
        <f t="shared" si="41"/>
        <v>#DIV/0!</v>
      </c>
      <c r="I126" s="258" t="e">
        <f t="shared" si="41"/>
        <v>#DIV/0!</v>
      </c>
      <c r="J126" s="258" t="e">
        <f t="shared" si="41"/>
        <v>#DIV/0!</v>
      </c>
      <c r="K126" s="258" t="e">
        <f t="shared" si="41"/>
        <v>#DIV/0!</v>
      </c>
      <c r="L126" s="258" t="e">
        <f t="shared" si="41"/>
        <v>#DIV/0!</v>
      </c>
      <c r="M126" s="258" t="e">
        <f t="shared" si="41"/>
        <v>#DIV/0!</v>
      </c>
      <c r="N126" s="258" t="e">
        <f t="shared" si="41"/>
        <v>#DIV/0!</v>
      </c>
      <c r="O126" s="258" t="e">
        <f t="shared" si="41"/>
        <v>#DIV/0!</v>
      </c>
      <c r="P126" s="259" t="e">
        <f t="shared" si="41"/>
        <v>#DIV/0!</v>
      </c>
    </row>
    <row r="127" spans="1:22" hidden="1" collapsed="1" x14ac:dyDescent="0.25"/>
    <row r="128" spans="1:22" ht="90" hidden="1" x14ac:dyDescent="0.25">
      <c r="A128" s="260" t="s">
        <v>271</v>
      </c>
      <c r="B128" s="260"/>
      <c r="C128" s="260"/>
      <c r="D128" s="260"/>
      <c r="E128" s="260"/>
      <c r="F128" s="260"/>
      <c r="G128" s="260"/>
      <c r="H128" s="260"/>
      <c r="I128" s="260"/>
      <c r="J128" s="260"/>
      <c r="K128" s="260"/>
      <c r="L128" s="260"/>
      <c r="M128" s="260"/>
      <c r="N128" s="260"/>
      <c r="O128" s="260"/>
    </row>
    <row r="129" spans="1:16" hidden="1" x14ac:dyDescent="0.25"/>
    <row r="130" spans="1:16" hidden="1" x14ac:dyDescent="0.25"/>
    <row r="131" spans="1:16" hidden="1" x14ac:dyDescent="0.25">
      <c r="A131" s="142" t="s">
        <v>272</v>
      </c>
      <c r="I131" s="142" t="s">
        <v>273</v>
      </c>
    </row>
    <row r="132" spans="1:16" hidden="1" x14ac:dyDescent="0.25">
      <c r="A132" s="142" t="s">
        <v>274</v>
      </c>
    </row>
    <row r="133" spans="1:16" hidden="1" x14ac:dyDescent="0.25"/>
    <row r="134" spans="1:16" hidden="1" x14ac:dyDescent="0.25">
      <c r="A134" s="142" t="s">
        <v>275</v>
      </c>
      <c r="I134" s="142" t="s">
        <v>276</v>
      </c>
    </row>
    <row r="135" spans="1:16" hidden="1" x14ac:dyDescent="0.25"/>
    <row r="136" spans="1:16" hidden="1" x14ac:dyDescent="0.25"/>
    <row r="137" spans="1:16" hidden="1" x14ac:dyDescent="0.25"/>
    <row r="138" spans="1:16" hidden="1" x14ac:dyDescent="0.25">
      <c r="A138" s="153" t="s">
        <v>277</v>
      </c>
    </row>
    <row r="139" spans="1:16" hidden="1" x14ac:dyDescent="0.25">
      <c r="A139" s="261">
        <f>IF(MIN(B132:P132)=100,"не окупается",MIN(B132:P132))</f>
        <v>0</v>
      </c>
      <c r="B139" s="261">
        <f t="shared" ref="B139:P139" si="42">IF(B116&lt;=0,1,B116)</f>
        <v>1</v>
      </c>
      <c r="C139" s="261">
        <f t="shared" si="42"/>
        <v>1</v>
      </c>
      <c r="D139" s="261">
        <f t="shared" si="42"/>
        <v>1</v>
      </c>
      <c r="E139" s="261">
        <f t="shared" si="42"/>
        <v>1</v>
      </c>
      <c r="F139" s="261">
        <f t="shared" si="42"/>
        <v>1</v>
      </c>
      <c r="G139" s="261">
        <f t="shared" si="42"/>
        <v>1</v>
      </c>
      <c r="H139" s="261">
        <f t="shared" si="42"/>
        <v>1</v>
      </c>
      <c r="I139" s="261">
        <f t="shared" si="42"/>
        <v>1</v>
      </c>
      <c r="J139" s="261">
        <f t="shared" si="42"/>
        <v>1</v>
      </c>
      <c r="K139" s="261">
        <f t="shared" si="42"/>
        <v>1</v>
      </c>
      <c r="L139" s="261">
        <f t="shared" si="42"/>
        <v>1</v>
      </c>
      <c r="M139" s="261">
        <f t="shared" si="42"/>
        <v>1</v>
      </c>
      <c r="N139" s="261">
        <f t="shared" si="42"/>
        <v>1</v>
      </c>
      <c r="O139" s="261">
        <f t="shared" si="42"/>
        <v>1</v>
      </c>
      <c r="P139" s="261">
        <f t="shared" si="42"/>
        <v>1</v>
      </c>
    </row>
    <row r="140" spans="1:16" hidden="1" x14ac:dyDescent="0.25">
      <c r="A140" s="280" t="s">
        <v>278</v>
      </c>
      <c r="B140" s="241"/>
      <c r="C140" s="241"/>
      <c r="D140" s="121" t="s">
        <v>252</v>
      </c>
      <c r="E140" s="121" t="s">
        <v>253</v>
      </c>
    </row>
    <row r="141" spans="1:16" hidden="1" x14ac:dyDescent="0.25">
      <c r="A141" s="280" t="s">
        <v>279</v>
      </c>
      <c r="B141" s="241" t="s">
        <v>280</v>
      </c>
      <c r="C141" s="121" t="s">
        <v>254</v>
      </c>
      <c r="D141" s="262">
        <f>$K115</f>
        <v>14995.456000000004</v>
      </c>
      <c r="E141" s="262">
        <f>$P115</f>
        <v>25706.495999999999</v>
      </c>
    </row>
    <row r="142" spans="1:16" hidden="1" x14ac:dyDescent="0.25">
      <c r="B142" s="241" t="s">
        <v>263</v>
      </c>
      <c r="C142" s="121" t="s">
        <v>281</v>
      </c>
      <c r="D142" s="263">
        <f>$K116</f>
        <v>0</v>
      </c>
      <c r="E142" s="263">
        <f>$P116</f>
        <v>0</v>
      </c>
    </row>
    <row r="143" spans="1:16" hidden="1" x14ac:dyDescent="0.25">
      <c r="B143" s="241" t="s">
        <v>264</v>
      </c>
      <c r="C143" s="121" t="s">
        <v>282</v>
      </c>
      <c r="D143" s="262">
        <f>$K117</f>
        <v>0</v>
      </c>
      <c r="E143" s="262">
        <f>$P117</f>
        <v>0</v>
      </c>
    </row>
    <row r="144" spans="1:16" hidden="1" x14ac:dyDescent="0.25">
      <c r="B144" s="241" t="s">
        <v>265</v>
      </c>
      <c r="C144" s="121" t="s">
        <v>282</v>
      </c>
      <c r="D144" s="262">
        <f>$K118</f>
        <v>0</v>
      </c>
      <c r="E144" s="262">
        <f>$P118</f>
        <v>0</v>
      </c>
    </row>
    <row r="145" spans="1:21" hidden="1" x14ac:dyDescent="0.25"/>
    <row r="146" spans="1:21" hidden="1" x14ac:dyDescent="0.25">
      <c r="A146" s="264" t="s">
        <v>283</v>
      </c>
      <c r="B146" s="156"/>
    </row>
    <row r="147" spans="1:21" hidden="1" x14ac:dyDescent="0.25">
      <c r="A147" s="264" t="s">
        <v>284</v>
      </c>
      <c r="B147" s="156"/>
    </row>
    <row r="148" spans="1:21" hidden="1" x14ac:dyDescent="0.25">
      <c r="A148" s="264" t="s">
        <v>285</v>
      </c>
      <c r="B148" s="156"/>
    </row>
    <row r="149" spans="1:21" hidden="1" x14ac:dyDescent="0.25">
      <c r="A149" s="264" t="s">
        <v>286</v>
      </c>
      <c r="B149" s="156"/>
    </row>
    <row r="150" spans="1:21" ht="16.5" thickBot="1" x14ac:dyDescent="0.3"/>
    <row r="151" spans="1:21" ht="16.5" thickBot="1" x14ac:dyDescent="0.3">
      <c r="A151" s="265" t="s">
        <v>287</v>
      </c>
      <c r="B151" s="266"/>
      <c r="C151" s="267">
        <v>2</v>
      </c>
      <c r="D151" s="267">
        <f>C151+1</f>
        <v>3</v>
      </c>
      <c r="E151" s="267">
        <f t="shared" ref="E151:U151" si="43">D151+1</f>
        <v>4</v>
      </c>
      <c r="F151" s="267">
        <f t="shared" si="43"/>
        <v>5</v>
      </c>
      <c r="G151" s="267">
        <f t="shared" si="43"/>
        <v>6</v>
      </c>
      <c r="H151" s="267">
        <f t="shared" si="43"/>
        <v>7</v>
      </c>
      <c r="I151" s="267">
        <f t="shared" si="43"/>
        <v>8</v>
      </c>
      <c r="J151" s="267">
        <f t="shared" si="43"/>
        <v>9</v>
      </c>
      <c r="K151" s="267">
        <f t="shared" si="43"/>
        <v>10</v>
      </c>
      <c r="L151" s="267">
        <f t="shared" si="43"/>
        <v>11</v>
      </c>
      <c r="M151" s="267">
        <f t="shared" si="43"/>
        <v>12</v>
      </c>
      <c r="N151" s="267">
        <f t="shared" si="43"/>
        <v>13</v>
      </c>
      <c r="O151" s="267">
        <f t="shared" si="43"/>
        <v>14</v>
      </c>
      <c r="P151" s="267">
        <f t="shared" si="43"/>
        <v>15</v>
      </c>
      <c r="Q151" s="267">
        <f t="shared" si="43"/>
        <v>16</v>
      </c>
      <c r="R151" s="267">
        <f t="shared" si="43"/>
        <v>17</v>
      </c>
      <c r="S151" s="267">
        <f t="shared" si="43"/>
        <v>18</v>
      </c>
      <c r="T151" s="267">
        <f t="shared" si="43"/>
        <v>19</v>
      </c>
      <c r="U151" s="268">
        <f t="shared" si="43"/>
        <v>20</v>
      </c>
    </row>
    <row r="152" spans="1:21" x14ac:dyDescent="0.25">
      <c r="A152" s="269" t="s">
        <v>103</v>
      </c>
      <c r="B152" s="270" t="s">
        <v>254</v>
      </c>
      <c r="C152" s="271">
        <f>C$104</f>
        <v>892.58666666666693</v>
      </c>
      <c r="D152" s="271">
        <f t="shared" ref="D152:U152" si="44">D$104</f>
        <v>892.58666666666693</v>
      </c>
      <c r="E152" s="271">
        <f t="shared" si="44"/>
        <v>892.58666666666693</v>
      </c>
      <c r="F152" s="271">
        <f t="shared" si="44"/>
        <v>0</v>
      </c>
      <c r="G152" s="271">
        <f t="shared" si="44"/>
        <v>0</v>
      </c>
      <c r="H152" s="271">
        <f t="shared" si="44"/>
        <v>0</v>
      </c>
      <c r="I152" s="271">
        <f t="shared" si="44"/>
        <v>0</v>
      </c>
      <c r="J152" s="271">
        <f t="shared" si="44"/>
        <v>0</v>
      </c>
      <c r="K152" s="271">
        <f t="shared" si="44"/>
        <v>0</v>
      </c>
      <c r="L152" s="271">
        <f t="shared" si="44"/>
        <v>0</v>
      </c>
      <c r="M152" s="271">
        <f t="shared" si="44"/>
        <v>0</v>
      </c>
      <c r="N152" s="271">
        <f t="shared" si="44"/>
        <v>0</v>
      </c>
      <c r="O152" s="271">
        <f t="shared" si="44"/>
        <v>0</v>
      </c>
      <c r="P152" s="271">
        <f t="shared" si="44"/>
        <v>0</v>
      </c>
      <c r="Q152" s="271">
        <f t="shared" si="44"/>
        <v>0</v>
      </c>
      <c r="R152" s="271">
        <f t="shared" si="44"/>
        <v>0</v>
      </c>
      <c r="S152" s="271">
        <f t="shared" si="44"/>
        <v>0</v>
      </c>
      <c r="T152" s="271">
        <f t="shared" si="44"/>
        <v>0</v>
      </c>
      <c r="U152" s="271">
        <f t="shared" si="44"/>
        <v>0</v>
      </c>
    </row>
    <row r="153" spans="1:21" x14ac:dyDescent="0.25">
      <c r="A153" s="198" t="s">
        <v>106</v>
      </c>
      <c r="B153" s="121" t="s">
        <v>254</v>
      </c>
      <c r="C153" s="272"/>
      <c r="D153" s="272"/>
      <c r="E153" s="272"/>
      <c r="F153" s="272"/>
      <c r="G153" s="272"/>
      <c r="H153" s="272"/>
      <c r="I153" s="272"/>
      <c r="J153" s="272"/>
      <c r="K153" s="272"/>
      <c r="L153" s="272"/>
      <c r="M153" s="272"/>
      <c r="N153" s="272"/>
      <c r="O153" s="272"/>
      <c r="P153" s="272"/>
      <c r="Q153" s="272"/>
      <c r="R153" s="272"/>
      <c r="S153" s="272"/>
      <c r="T153" s="272"/>
      <c r="U153" s="273"/>
    </row>
    <row r="154" spans="1:21" x14ac:dyDescent="0.25">
      <c r="A154" s="198" t="s">
        <v>288</v>
      </c>
      <c r="B154" s="121" t="s">
        <v>254</v>
      </c>
      <c r="C154" s="121"/>
      <c r="D154" s="121"/>
      <c r="E154" s="121"/>
      <c r="F154" s="121"/>
      <c r="G154" s="121"/>
      <c r="H154" s="121"/>
      <c r="I154" s="121"/>
      <c r="J154" s="121"/>
      <c r="K154" s="121"/>
      <c r="L154" s="121"/>
      <c r="M154" s="121"/>
      <c r="N154" s="121"/>
      <c r="O154" s="121"/>
      <c r="P154" s="121"/>
      <c r="Q154" s="121"/>
      <c r="R154" s="121"/>
      <c r="S154" s="121"/>
      <c r="T154" s="121"/>
      <c r="U154" s="274"/>
    </row>
    <row r="155" spans="1:21" x14ac:dyDescent="0.25">
      <c r="A155" s="198" t="s">
        <v>289</v>
      </c>
      <c r="B155" s="121" t="s">
        <v>254</v>
      </c>
      <c r="C155" s="121"/>
      <c r="D155" s="121"/>
      <c r="E155" s="121"/>
      <c r="F155" s="121"/>
      <c r="G155" s="121"/>
      <c r="H155" s="121"/>
      <c r="I155" s="121"/>
      <c r="J155" s="121"/>
      <c r="K155" s="121"/>
      <c r="L155" s="121"/>
      <c r="M155" s="121"/>
      <c r="N155" s="121"/>
      <c r="O155" s="121"/>
      <c r="P155" s="121"/>
      <c r="Q155" s="121"/>
      <c r="R155" s="121"/>
      <c r="S155" s="121"/>
      <c r="T155" s="121"/>
      <c r="U155" s="274"/>
    </row>
    <row r="156" spans="1:21" x14ac:dyDescent="0.25">
      <c r="A156" s="198" t="s">
        <v>290</v>
      </c>
      <c r="B156" s="121" t="s">
        <v>254</v>
      </c>
      <c r="C156" s="121"/>
      <c r="D156" s="121"/>
      <c r="E156" s="121"/>
      <c r="F156" s="121"/>
      <c r="G156" s="121"/>
      <c r="H156" s="121"/>
      <c r="I156" s="121"/>
      <c r="J156" s="121"/>
      <c r="K156" s="121"/>
      <c r="L156" s="121"/>
      <c r="M156" s="121"/>
      <c r="N156" s="121"/>
      <c r="O156" s="121"/>
      <c r="P156" s="121"/>
      <c r="Q156" s="121"/>
      <c r="R156" s="121"/>
      <c r="S156" s="121"/>
      <c r="T156" s="121"/>
      <c r="U156" s="274"/>
    </row>
    <row r="157" spans="1:21" x14ac:dyDescent="0.25">
      <c r="A157" s="198" t="s">
        <v>291</v>
      </c>
      <c r="B157" s="121" t="s">
        <v>254</v>
      </c>
      <c r="C157" s="121"/>
      <c r="D157" s="121"/>
      <c r="E157" s="121"/>
      <c r="F157" s="121"/>
      <c r="G157" s="121"/>
      <c r="H157" s="121"/>
      <c r="I157" s="121"/>
      <c r="J157" s="121"/>
      <c r="K157" s="121"/>
      <c r="L157" s="121"/>
      <c r="M157" s="121"/>
      <c r="N157" s="121"/>
      <c r="O157" s="121"/>
      <c r="P157" s="121"/>
      <c r="Q157" s="121"/>
      <c r="R157" s="121"/>
      <c r="S157" s="121"/>
      <c r="T157" s="121"/>
      <c r="U157" s="274"/>
    </row>
    <row r="158" spans="1:21" x14ac:dyDescent="0.25">
      <c r="A158" s="198" t="s">
        <v>292</v>
      </c>
      <c r="B158" s="121" t="s">
        <v>254</v>
      </c>
      <c r="C158" s="121"/>
      <c r="D158" s="121"/>
      <c r="E158" s="121"/>
      <c r="F158" s="121"/>
      <c r="G158" s="121"/>
      <c r="H158" s="121"/>
      <c r="I158" s="121"/>
      <c r="J158" s="121"/>
      <c r="K158" s="121"/>
      <c r="L158" s="121"/>
      <c r="M158" s="121"/>
      <c r="N158" s="121"/>
      <c r="O158" s="121"/>
      <c r="P158" s="121"/>
      <c r="Q158" s="121"/>
      <c r="R158" s="121"/>
      <c r="S158" s="121"/>
      <c r="T158" s="121"/>
      <c r="U158" s="274"/>
    </row>
    <row r="159" spans="1:21" x14ac:dyDescent="0.25">
      <c r="A159" s="198" t="s">
        <v>293</v>
      </c>
      <c r="B159" s="121" t="s">
        <v>254</v>
      </c>
      <c r="C159" s="272"/>
      <c r="D159" s="272"/>
      <c r="E159" s="272"/>
      <c r="F159" s="272"/>
      <c r="G159" s="272"/>
      <c r="H159" s="272"/>
      <c r="I159" s="272"/>
      <c r="J159" s="272"/>
      <c r="K159" s="272"/>
      <c r="L159" s="272"/>
      <c r="M159" s="272"/>
      <c r="N159" s="272"/>
      <c r="O159" s="272"/>
      <c r="P159" s="272"/>
      <c r="Q159" s="272"/>
      <c r="R159" s="272"/>
      <c r="S159" s="272"/>
      <c r="T159" s="272"/>
      <c r="U159" s="273"/>
    </row>
    <row r="160" spans="1:21" x14ac:dyDescent="0.25">
      <c r="A160" s="198" t="s">
        <v>294</v>
      </c>
      <c r="B160" s="121" t="s">
        <v>254</v>
      </c>
      <c r="C160" s="272"/>
      <c r="D160" s="272"/>
      <c r="E160" s="272"/>
      <c r="F160" s="272"/>
      <c r="G160" s="272"/>
      <c r="H160" s="272"/>
      <c r="I160" s="272"/>
      <c r="J160" s="272"/>
      <c r="K160" s="272"/>
      <c r="L160" s="272"/>
      <c r="M160" s="272"/>
      <c r="N160" s="272"/>
      <c r="O160" s="272"/>
      <c r="P160" s="272"/>
      <c r="Q160" s="272"/>
      <c r="R160" s="272"/>
      <c r="S160" s="272"/>
      <c r="T160" s="272"/>
      <c r="U160" s="273"/>
    </row>
    <row r="161" spans="1:21" ht="16.5" thickBot="1" x14ac:dyDescent="0.3">
      <c r="A161" s="201" t="s">
        <v>245</v>
      </c>
      <c r="B161" s="275" t="s">
        <v>254</v>
      </c>
      <c r="C161" s="272"/>
      <c r="D161" s="272"/>
      <c r="E161" s="272"/>
      <c r="F161" s="272"/>
      <c r="G161" s="272"/>
      <c r="H161" s="272"/>
      <c r="I161" s="272"/>
      <c r="J161" s="272"/>
      <c r="K161" s="272"/>
      <c r="L161" s="272"/>
      <c r="M161" s="272"/>
      <c r="N161" s="272"/>
      <c r="O161" s="272"/>
      <c r="P161" s="272"/>
      <c r="Q161" s="272"/>
      <c r="R161" s="272"/>
      <c r="S161" s="272"/>
      <c r="T161" s="272"/>
      <c r="U161" s="273"/>
    </row>
    <row r="162" spans="1:21" ht="16.5" thickBot="1" x14ac:dyDescent="0.3">
      <c r="A162" s="276" t="s">
        <v>295</v>
      </c>
      <c r="B162" s="277" t="s">
        <v>254</v>
      </c>
      <c r="C162" s="278">
        <f>SUM(C152:C161)</f>
        <v>892.58666666666693</v>
      </c>
      <c r="D162" s="278">
        <f t="shared" ref="D162:U162" si="45">SUM(D152:D161)</f>
        <v>892.58666666666693</v>
      </c>
      <c r="E162" s="278">
        <f t="shared" si="45"/>
        <v>892.58666666666693</v>
      </c>
      <c r="F162" s="278">
        <f t="shared" si="45"/>
        <v>0</v>
      </c>
      <c r="G162" s="278">
        <f t="shared" si="45"/>
        <v>0</v>
      </c>
      <c r="H162" s="278">
        <f t="shared" si="45"/>
        <v>0</v>
      </c>
      <c r="I162" s="278">
        <f t="shared" si="45"/>
        <v>0</v>
      </c>
      <c r="J162" s="278">
        <f t="shared" si="45"/>
        <v>0</v>
      </c>
      <c r="K162" s="278">
        <f t="shared" si="45"/>
        <v>0</v>
      </c>
      <c r="L162" s="278">
        <f t="shared" si="45"/>
        <v>0</v>
      </c>
      <c r="M162" s="278">
        <f t="shared" si="45"/>
        <v>0</v>
      </c>
      <c r="N162" s="278">
        <f t="shared" si="45"/>
        <v>0</v>
      </c>
      <c r="O162" s="278">
        <f t="shared" si="45"/>
        <v>0</v>
      </c>
      <c r="P162" s="278">
        <f t="shared" si="45"/>
        <v>0</v>
      </c>
      <c r="Q162" s="278">
        <f t="shared" si="45"/>
        <v>0</v>
      </c>
      <c r="R162" s="278">
        <f t="shared" si="45"/>
        <v>0</v>
      </c>
      <c r="S162" s="278">
        <f t="shared" si="45"/>
        <v>0</v>
      </c>
      <c r="T162" s="278">
        <f t="shared" si="45"/>
        <v>0</v>
      </c>
      <c r="U162" s="279">
        <f t="shared" si="45"/>
        <v>0</v>
      </c>
    </row>
  </sheetData>
  <mergeCells count="11">
    <mergeCell ref="H24:I24"/>
    <mergeCell ref="H27:I27"/>
    <mergeCell ref="H28:I28"/>
    <mergeCell ref="H29:I29"/>
    <mergeCell ref="H30:I30"/>
    <mergeCell ref="H23:I23"/>
    <mergeCell ref="A2:U2"/>
    <mergeCell ref="A13:O13"/>
    <mergeCell ref="A14:O14"/>
    <mergeCell ref="H21:I21"/>
    <mergeCell ref="H22:I22"/>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62"/>
  <sheetViews>
    <sheetView view="pageBreakPreview" zoomScale="80" zoomScaleNormal="82" zoomScaleSheetLayoutView="80" workbookViewId="0">
      <selection activeCell="H19" sqref="H19"/>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217</v>
      </c>
      <c r="O1" s="143"/>
    </row>
    <row r="2" spans="1:21" x14ac:dyDescent="0.25">
      <c r="A2" s="340" t="s">
        <v>218</v>
      </c>
      <c r="B2" s="340"/>
      <c r="C2" s="340"/>
      <c r="D2" s="340"/>
      <c r="E2" s="340"/>
      <c r="F2" s="340"/>
      <c r="G2" s="340"/>
      <c r="H2" s="340"/>
      <c r="I2" s="340"/>
      <c r="J2" s="340"/>
      <c r="K2" s="340"/>
      <c r="L2" s="340"/>
      <c r="M2" s="340"/>
      <c r="N2" s="340"/>
      <c r="O2" s="340"/>
      <c r="P2" s="340"/>
      <c r="Q2" s="340"/>
      <c r="R2" s="340"/>
      <c r="S2" s="340"/>
      <c r="T2" s="340"/>
      <c r="U2" s="340"/>
    </row>
    <row r="3" spans="1:21" x14ac:dyDescent="0.25">
      <c r="A3" s="144" t="s">
        <v>296</v>
      </c>
      <c r="O3" s="143"/>
    </row>
    <row r="4" spans="1:21" ht="19.5" customHeight="1" x14ac:dyDescent="0.25">
      <c r="A4" s="141" t="str">
        <f>'1. паспорт описание'!A9:D9</f>
        <v>О_0000000829</v>
      </c>
      <c r="C4" s="145"/>
      <c r="O4" s="143"/>
    </row>
    <row r="5" spans="1:21" ht="19.5" hidden="1" customHeight="1" x14ac:dyDescent="0.3">
      <c r="O5" s="146"/>
    </row>
    <row r="6" spans="1:21" ht="19.5" hidden="1" customHeight="1" x14ac:dyDescent="0.3">
      <c r="O6" s="147" t="s">
        <v>219</v>
      </c>
    </row>
    <row r="7" spans="1:21" ht="19.5" hidden="1" customHeight="1" x14ac:dyDescent="0.3">
      <c r="O7" s="148" t="s">
        <v>220</v>
      </c>
    </row>
    <row r="8" spans="1:21" ht="18.75" hidden="1" x14ac:dyDescent="0.3">
      <c r="O8" s="148" t="s">
        <v>217</v>
      </c>
    </row>
    <row r="9" spans="1:21" ht="18.75" hidden="1" x14ac:dyDescent="0.3">
      <c r="O9" s="148"/>
    </row>
    <row r="10" spans="1:21" ht="18.75" hidden="1" x14ac:dyDescent="0.3">
      <c r="O10" s="148" t="s">
        <v>221</v>
      </c>
    </row>
    <row r="11" spans="1:21" ht="18.75" hidden="1" x14ac:dyDescent="0.3">
      <c r="O11" s="146" t="s">
        <v>222</v>
      </c>
    </row>
    <row r="12" spans="1:21" hidden="1" x14ac:dyDescent="0.25">
      <c r="O12" s="143"/>
    </row>
    <row r="13" spans="1:21" ht="34.5" customHeight="1" x14ac:dyDescent="0.25">
      <c r="A13" s="341" t="str">
        <f>"Финансовая модель по проекту инвестиционной программы"</f>
        <v>Финансовая модель по проекту инвестиционной программы</v>
      </c>
      <c r="B13" s="341"/>
      <c r="C13" s="341"/>
      <c r="D13" s="341"/>
      <c r="E13" s="341"/>
      <c r="F13" s="341"/>
      <c r="G13" s="341"/>
      <c r="H13" s="341"/>
      <c r="I13" s="341"/>
      <c r="J13" s="341"/>
      <c r="K13" s="341"/>
      <c r="L13" s="341"/>
      <c r="M13" s="341"/>
      <c r="N13" s="341"/>
      <c r="O13" s="341"/>
    </row>
    <row r="14" spans="1:21" ht="27" customHeight="1" x14ac:dyDescent="0.25">
      <c r="A14" s="342" t="str">
        <f>'1. паспорт описание'!A12:D12</f>
        <v>Приобретение информационно-вычислительной техники</v>
      </c>
      <c r="B14" s="342"/>
      <c r="C14" s="342"/>
      <c r="D14" s="342"/>
      <c r="E14" s="342"/>
      <c r="F14" s="342"/>
      <c r="G14" s="342"/>
      <c r="H14" s="342"/>
      <c r="I14" s="342"/>
      <c r="J14" s="342"/>
      <c r="K14" s="342"/>
      <c r="L14" s="342"/>
      <c r="M14" s="342"/>
      <c r="N14" s="342"/>
      <c r="O14" s="342"/>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223</v>
      </c>
      <c r="B18" s="155">
        <f>SUM(B20:B24)</f>
        <v>2025.5833333333339</v>
      </c>
      <c r="C18" s="151"/>
      <c r="D18" s="151"/>
      <c r="E18" s="151"/>
      <c r="F18" s="151"/>
      <c r="H18" s="152"/>
      <c r="I18" s="153"/>
      <c r="J18" s="153"/>
      <c r="K18" s="153"/>
      <c r="L18" s="153"/>
    </row>
    <row r="19" spans="1:18" ht="21" customHeight="1" x14ac:dyDescent="0.25">
      <c r="A19" s="157" t="s">
        <v>224</v>
      </c>
      <c r="B19" s="158"/>
      <c r="C19" s="145"/>
      <c r="D19" s="145"/>
      <c r="E19" s="145"/>
      <c r="F19" s="145"/>
    </row>
    <row r="20" spans="1:18" ht="39" customHeight="1" x14ac:dyDescent="0.25">
      <c r="A20" s="282" t="s">
        <v>298</v>
      </c>
      <c r="B20" s="158">
        <f>'[58]2026'!$D$53</f>
        <v>2025.5833333333339</v>
      </c>
      <c r="C20" s="145"/>
      <c r="D20" s="145"/>
      <c r="E20" s="145"/>
      <c r="F20" s="145"/>
      <c r="H20" s="159"/>
      <c r="I20" s="156"/>
      <c r="J20" s="156"/>
      <c r="K20" s="156"/>
      <c r="L20" s="156"/>
    </row>
    <row r="21" spans="1:18" ht="24.95" hidden="1" customHeight="1" x14ac:dyDescent="0.25">
      <c r="A21" s="283"/>
      <c r="B21" s="158"/>
      <c r="C21" s="145"/>
      <c r="D21" s="145"/>
      <c r="E21" s="145"/>
      <c r="F21" s="145"/>
      <c r="H21" s="339"/>
      <c r="I21" s="339"/>
      <c r="J21" s="156"/>
      <c r="K21" s="160"/>
      <c r="L21" s="156"/>
    </row>
    <row r="22" spans="1:18" ht="24.95" hidden="1" customHeight="1" x14ac:dyDescent="0.25">
      <c r="A22" s="283"/>
      <c r="B22" s="158"/>
      <c r="C22" s="145"/>
      <c r="D22" s="161"/>
      <c r="E22" s="162"/>
      <c r="F22" s="162"/>
      <c r="H22" s="339"/>
      <c r="I22" s="339"/>
      <c r="J22" s="156"/>
      <c r="K22" s="160"/>
      <c r="L22" s="156"/>
    </row>
    <row r="23" spans="1:18" ht="24.95" hidden="1" customHeight="1" x14ac:dyDescent="0.25">
      <c r="A23" s="283"/>
      <c r="B23" s="158"/>
      <c r="C23" s="145"/>
      <c r="D23" s="145"/>
      <c r="E23" s="145"/>
      <c r="F23" s="145"/>
      <c r="H23" s="339"/>
      <c r="I23" s="339"/>
      <c r="J23" s="156"/>
      <c r="K23" s="163"/>
      <c r="L23" s="156"/>
    </row>
    <row r="24" spans="1:18" ht="24.95" hidden="1" customHeight="1" x14ac:dyDescent="0.25">
      <c r="A24" s="283"/>
      <c r="B24" s="158"/>
      <c r="C24" s="145"/>
      <c r="D24" s="145"/>
      <c r="E24" s="145"/>
      <c r="F24" s="145"/>
      <c r="H24" s="339"/>
      <c r="I24" s="339"/>
      <c r="J24" s="156"/>
      <c r="K24" s="164"/>
      <c r="L24" s="156"/>
    </row>
    <row r="25" spans="1:18" hidden="1" x14ac:dyDescent="0.25">
      <c r="A25" s="165" t="s">
        <v>301</v>
      </c>
      <c r="B25" s="180">
        <v>0</v>
      </c>
      <c r="C25" s="145"/>
      <c r="D25" s="145"/>
      <c r="E25" s="145"/>
      <c r="F25" s="145"/>
      <c r="H25" s="156"/>
      <c r="I25" s="156"/>
      <c r="J25" s="156"/>
      <c r="K25" s="156"/>
      <c r="L25" s="156"/>
    </row>
    <row r="26" spans="1:18" ht="27" hidden="1" customHeight="1" x14ac:dyDescent="0.25">
      <c r="A26" s="165" t="s">
        <v>302</v>
      </c>
      <c r="B26" s="166"/>
      <c r="C26" s="145"/>
      <c r="D26" s="145"/>
      <c r="E26" s="145"/>
      <c r="F26" s="145"/>
      <c r="H26" s="159"/>
      <c r="I26" s="156"/>
      <c r="J26" s="156"/>
      <c r="K26" s="156"/>
      <c r="L26" s="156"/>
      <c r="N26" s="156"/>
      <c r="O26" s="156"/>
      <c r="R26" s="167"/>
    </row>
    <row r="27" spans="1:18" ht="39.75" hidden="1" customHeight="1" outlineLevel="1" x14ac:dyDescent="0.25">
      <c r="A27" s="165" t="s">
        <v>303</v>
      </c>
      <c r="B27" s="168"/>
      <c r="C27" s="145"/>
      <c r="D27" s="145"/>
      <c r="E27" s="145"/>
      <c r="F27" s="145"/>
      <c r="H27" s="339"/>
      <c r="I27" s="339"/>
      <c r="J27" s="156"/>
      <c r="K27" s="160"/>
      <c r="L27" s="156"/>
      <c r="N27" s="156"/>
      <c r="O27" s="156"/>
    </row>
    <row r="28" spans="1:18" ht="16.5" outlineLevel="1" thickBot="1" x14ac:dyDescent="0.3">
      <c r="A28" s="188" t="s">
        <v>304</v>
      </c>
      <c r="B28" s="284">
        <v>3</v>
      </c>
      <c r="C28" s="145"/>
      <c r="D28" s="145"/>
      <c r="E28" s="145"/>
      <c r="F28" s="145"/>
      <c r="H28" s="339"/>
      <c r="I28" s="339"/>
      <c r="J28" s="156"/>
      <c r="K28" s="160"/>
      <c r="L28" s="156"/>
      <c r="N28" s="156"/>
      <c r="O28" s="156"/>
    </row>
    <row r="29" spans="1:18" ht="33" hidden="1" customHeight="1" outlineLevel="1" x14ac:dyDescent="0.25">
      <c r="A29" s="157" t="s">
        <v>305</v>
      </c>
      <c r="B29" s="285"/>
      <c r="C29" s="145"/>
      <c r="D29" s="145"/>
      <c r="E29" s="145"/>
      <c r="F29" s="145"/>
      <c r="H29" s="343"/>
      <c r="I29" s="343"/>
      <c r="J29" s="156"/>
      <c r="K29" s="163"/>
      <c r="L29" s="156"/>
      <c r="N29" s="156"/>
      <c r="O29" s="156"/>
    </row>
    <row r="30" spans="1:18" ht="16.5" hidden="1" outlineLevel="1" thickBot="1" x14ac:dyDescent="0.3">
      <c r="A30" s="165" t="s">
        <v>225</v>
      </c>
      <c r="B30" s="168"/>
      <c r="C30" s="145"/>
      <c r="D30" s="145"/>
      <c r="E30" s="145"/>
      <c r="F30" s="145"/>
      <c r="H30" s="339"/>
      <c r="I30" s="339"/>
      <c r="J30" s="156"/>
      <c r="K30" s="164"/>
      <c r="L30" s="156"/>
      <c r="N30" s="156"/>
      <c r="O30" s="156"/>
    </row>
    <row r="31" spans="1:18" ht="16.5" hidden="1" outlineLevel="1" thickBot="1" x14ac:dyDescent="0.3">
      <c r="A31" s="188" t="s">
        <v>226</v>
      </c>
      <c r="B31" s="168"/>
      <c r="C31" s="145"/>
      <c r="D31" s="145"/>
      <c r="E31" s="145"/>
      <c r="F31" s="145"/>
      <c r="H31" s="156"/>
      <c r="I31" s="156"/>
      <c r="J31" s="156"/>
      <c r="K31" s="156"/>
      <c r="L31" s="156"/>
      <c r="N31" s="156"/>
      <c r="O31" s="156"/>
    </row>
    <row r="32" spans="1:18" ht="16.5" hidden="1" outlineLevel="1" thickBot="1" x14ac:dyDescent="0.3">
      <c r="A32" s="154" t="s">
        <v>227</v>
      </c>
      <c r="B32" s="170">
        <v>1.65</v>
      </c>
      <c r="C32" s="145"/>
      <c r="D32" s="145"/>
      <c r="E32" s="145"/>
      <c r="F32" s="145"/>
      <c r="H32" s="156"/>
      <c r="I32" s="156"/>
      <c r="J32" s="156"/>
      <c r="K32" s="156"/>
      <c r="L32" s="156"/>
    </row>
    <row r="33" spans="1:6" ht="16.5" hidden="1" outlineLevel="1" thickBot="1" x14ac:dyDescent="0.3">
      <c r="A33" s="169" t="s">
        <v>228</v>
      </c>
      <c r="B33" s="171">
        <v>4</v>
      </c>
      <c r="C33" s="145"/>
      <c r="D33" s="145"/>
      <c r="E33" s="145"/>
      <c r="F33" s="145"/>
    </row>
    <row r="34" spans="1:6" ht="16.5" hidden="1" outlineLevel="1" thickBot="1" x14ac:dyDescent="0.3">
      <c r="A34" s="169" t="s">
        <v>122</v>
      </c>
      <c r="B34" s="171">
        <v>4</v>
      </c>
      <c r="C34" s="145"/>
      <c r="D34" s="145"/>
      <c r="E34" s="145"/>
      <c r="F34" s="145"/>
    </row>
    <row r="35" spans="1:6" ht="16.5" hidden="1" outlineLevel="1" thickBot="1" x14ac:dyDescent="0.3">
      <c r="A35" s="157" t="s">
        <v>229</v>
      </c>
      <c r="B35" s="172">
        <v>10.16</v>
      </c>
      <c r="C35" s="145"/>
      <c r="D35" s="145"/>
      <c r="E35" s="145"/>
      <c r="F35" s="145"/>
    </row>
    <row r="36" spans="1:6" ht="16.5" hidden="1" outlineLevel="1" thickBot="1" x14ac:dyDescent="0.3">
      <c r="A36" s="165" t="s">
        <v>228</v>
      </c>
      <c r="B36" s="171">
        <v>4.4000000000000004</v>
      </c>
      <c r="C36" s="145"/>
      <c r="D36" s="145"/>
      <c r="E36" s="145"/>
      <c r="F36" s="145"/>
    </row>
    <row r="37" spans="1:6" ht="16.5" hidden="1" outlineLevel="1" thickBot="1" x14ac:dyDescent="0.3">
      <c r="A37" s="165" t="s">
        <v>122</v>
      </c>
      <c r="B37" s="171">
        <v>4</v>
      </c>
      <c r="C37" s="145"/>
      <c r="D37" s="145"/>
      <c r="E37" s="145"/>
      <c r="F37" s="145"/>
    </row>
    <row r="38" spans="1:6" ht="16.5" hidden="1" customHeight="1" outlineLevel="1" x14ac:dyDescent="0.25">
      <c r="A38" s="173" t="s">
        <v>230</v>
      </c>
      <c r="B38" s="174">
        <v>142.76</v>
      </c>
      <c r="C38" s="175"/>
      <c r="D38" s="176"/>
      <c r="E38" s="145"/>
      <c r="F38" s="145"/>
    </row>
    <row r="39" spans="1:6" ht="16.5" hidden="1" outlineLevel="1" thickBot="1" x14ac:dyDescent="0.3">
      <c r="A39" s="165" t="s">
        <v>231</v>
      </c>
      <c r="B39" s="171">
        <v>12</v>
      </c>
      <c r="C39" s="175"/>
      <c r="D39" s="176"/>
      <c r="E39" s="145"/>
      <c r="F39" s="145"/>
    </row>
    <row r="40" spans="1:6" ht="16.5" hidden="1" outlineLevel="1" thickBot="1" x14ac:dyDescent="0.3">
      <c r="A40" s="165" t="s">
        <v>232</v>
      </c>
      <c r="B40" s="171">
        <v>12</v>
      </c>
      <c r="C40" s="175"/>
      <c r="D40" s="176"/>
      <c r="E40" s="145"/>
      <c r="F40" s="145"/>
    </row>
    <row r="41" spans="1:6" ht="15" hidden="1" customHeight="1" outlineLevel="1" x14ac:dyDescent="0.25">
      <c r="A41" s="173" t="s">
        <v>233</v>
      </c>
      <c r="B41" s="174">
        <v>209.91</v>
      </c>
      <c r="C41" s="175"/>
      <c r="D41" s="176"/>
      <c r="E41" s="145"/>
      <c r="F41" s="145"/>
    </row>
    <row r="42" spans="1:6" ht="16.5" hidden="1" thickBot="1" x14ac:dyDescent="0.3">
      <c r="A42" s="165" t="s">
        <v>231</v>
      </c>
      <c r="B42" s="171">
        <v>12</v>
      </c>
      <c r="C42" s="175"/>
      <c r="D42" s="176"/>
      <c r="E42" s="145"/>
      <c r="F42" s="145"/>
    </row>
    <row r="43" spans="1:6" ht="16.5" hidden="1" outlineLevel="1" thickBot="1" x14ac:dyDescent="0.3">
      <c r="A43" s="165" t="s">
        <v>232</v>
      </c>
      <c r="B43" s="171">
        <v>12</v>
      </c>
      <c r="C43" s="175"/>
      <c r="D43" s="176"/>
      <c r="E43" s="145"/>
      <c r="F43" s="145"/>
    </row>
    <row r="44" spans="1:6" ht="16.5" hidden="1" outlineLevel="1" thickBot="1" x14ac:dyDescent="0.3">
      <c r="A44" s="177" t="s">
        <v>234</v>
      </c>
      <c r="B44" s="174">
        <f>1472.41</f>
        <v>1472.41</v>
      </c>
      <c r="C44" s="178"/>
      <c r="D44" s="178"/>
      <c r="E44" s="145"/>
      <c r="F44" s="145"/>
    </row>
    <row r="45" spans="1:6" ht="16.5" hidden="1" outlineLevel="1" thickBot="1" x14ac:dyDescent="0.3">
      <c r="A45" s="179" t="s">
        <v>235</v>
      </c>
      <c r="B45" s="180"/>
      <c r="C45" s="175"/>
      <c r="D45" s="145"/>
      <c r="E45" s="145"/>
      <c r="F45" s="145"/>
    </row>
    <row r="46" spans="1:6" ht="16.5" hidden="1" thickBot="1" x14ac:dyDescent="0.3">
      <c r="A46" s="177" t="s">
        <v>236</v>
      </c>
      <c r="B46" s="171">
        <v>25</v>
      </c>
      <c r="C46" s="181"/>
      <c r="D46" s="181"/>
      <c r="E46" s="181"/>
      <c r="F46" s="181"/>
    </row>
    <row r="47" spans="1:6" ht="16.5" hidden="1" thickBot="1" x14ac:dyDescent="0.3">
      <c r="A47" s="177" t="s">
        <v>237</v>
      </c>
      <c r="B47" s="171">
        <v>25</v>
      </c>
      <c r="C47" s="181"/>
      <c r="D47" s="181"/>
      <c r="E47" s="181"/>
      <c r="F47" s="181"/>
    </row>
    <row r="48" spans="1:6" ht="16.5" hidden="1" thickBot="1" x14ac:dyDescent="0.3">
      <c r="A48" s="177" t="s">
        <v>101</v>
      </c>
      <c r="B48" s="182">
        <v>0.2</v>
      </c>
      <c r="C48" s="181"/>
      <c r="D48" s="181"/>
      <c r="E48" s="181"/>
      <c r="F48" s="181"/>
    </row>
    <row r="49" spans="1:27" x14ac:dyDescent="0.25">
      <c r="A49" s="154" t="str">
        <f>A82</f>
        <v>Оплата труда с отчислениями</v>
      </c>
      <c r="B49" s="172">
        <v>0</v>
      </c>
      <c r="C49" s="181"/>
      <c r="D49" s="181"/>
      <c r="E49" s="181"/>
      <c r="F49" s="181"/>
    </row>
    <row r="50" spans="1:27" x14ac:dyDescent="0.25">
      <c r="A50" s="165" t="str">
        <f>A83</f>
        <v>Вспомогательные материалы</v>
      </c>
      <c r="B50" s="183"/>
      <c r="C50" s="145"/>
      <c r="D50" s="145"/>
      <c r="E50" s="145"/>
      <c r="F50" s="145"/>
    </row>
    <row r="51" spans="1:27" ht="31.5" x14ac:dyDescent="0.25">
      <c r="A51" s="173" t="str">
        <f>A84</f>
        <v>Прочие расходы (без амортизации, арендной платы + транспортные расходы)</v>
      </c>
      <c r="B51" s="171"/>
      <c r="C51" s="184"/>
      <c r="D51" s="184"/>
      <c r="E51" s="184"/>
      <c r="F51" s="184"/>
    </row>
    <row r="52" spans="1:27" ht="16.5" hidden="1" thickBot="1" x14ac:dyDescent="0.3">
      <c r="A52" s="177" t="s">
        <v>121</v>
      </c>
      <c r="B52" s="182">
        <v>0.1</v>
      </c>
      <c r="C52" s="184"/>
      <c r="D52" s="184"/>
      <c r="E52" s="184"/>
      <c r="F52" s="184"/>
    </row>
    <row r="53" spans="1:27" hidden="1" x14ac:dyDescent="0.25">
      <c r="A53" s="185"/>
      <c r="B53" s="186"/>
      <c r="C53" s="184"/>
      <c r="D53" s="184"/>
      <c r="E53" s="184"/>
      <c r="F53" s="184"/>
    </row>
    <row r="54" spans="1:27" hidden="1" x14ac:dyDescent="0.25">
      <c r="A54" s="165" t="s">
        <v>238</v>
      </c>
      <c r="B54" s="187">
        <v>246.85</v>
      </c>
      <c r="C54" s="184"/>
      <c r="D54" s="184"/>
      <c r="E54" s="184"/>
      <c r="F54" s="184"/>
    </row>
    <row r="55" spans="1:27" ht="16.5" hidden="1" thickBot="1" x14ac:dyDescent="0.3">
      <c r="A55" s="188" t="s">
        <v>239</v>
      </c>
      <c r="B55" s="189">
        <v>515240.19</v>
      </c>
      <c r="C55" s="184"/>
      <c r="D55" s="184"/>
      <c r="E55" s="184"/>
      <c r="F55" s="184"/>
    </row>
    <row r="56" spans="1:27" hidden="1" x14ac:dyDescent="0.25">
      <c r="A56" s="157" t="s">
        <v>240</v>
      </c>
      <c r="B56" s="190">
        <v>2</v>
      </c>
      <c r="C56" s="184"/>
      <c r="D56" s="184"/>
      <c r="E56" s="184"/>
      <c r="F56" s="184"/>
    </row>
    <row r="57" spans="1:27" hidden="1" x14ac:dyDescent="0.25">
      <c r="A57" s="165" t="s">
        <v>120</v>
      </c>
      <c r="B57" s="191">
        <v>8.8999999999999996E-2</v>
      </c>
      <c r="C57" s="184"/>
      <c r="D57" s="184"/>
      <c r="E57" s="184"/>
      <c r="F57" s="184"/>
    </row>
    <row r="58" spans="1:27" hidden="1" outlineLevel="1" x14ac:dyDescent="0.25">
      <c r="A58" s="165" t="s">
        <v>119</v>
      </c>
      <c r="B58" s="192">
        <v>8.8999999999999996E-2</v>
      </c>
      <c r="C58" s="184"/>
      <c r="D58" s="184"/>
      <c r="E58" s="184"/>
      <c r="F58" s="184"/>
    </row>
    <row r="59" spans="1:27" hidden="1" outlineLevel="1" x14ac:dyDescent="0.25">
      <c r="A59" s="165" t="s">
        <v>118</v>
      </c>
      <c r="B59" s="192">
        <v>0</v>
      </c>
      <c r="C59" s="184"/>
      <c r="D59" s="184"/>
      <c r="E59" s="184"/>
      <c r="F59" s="184"/>
    </row>
    <row r="60" spans="1:27" s="150" customFormat="1" hidden="1" x14ac:dyDescent="0.25">
      <c r="A60" s="165" t="s">
        <v>117</v>
      </c>
      <c r="B60" s="192">
        <v>0.11</v>
      </c>
      <c r="C60" s="184"/>
      <c r="D60" s="184"/>
      <c r="E60" s="184"/>
      <c r="F60" s="184"/>
      <c r="G60" s="142"/>
      <c r="H60" s="142"/>
      <c r="I60" s="142"/>
      <c r="J60" s="142"/>
      <c r="K60" s="142"/>
      <c r="L60" s="142"/>
      <c r="M60" s="142"/>
      <c r="N60" s="142"/>
      <c r="O60" s="142"/>
      <c r="P60" s="142"/>
      <c r="Q60" s="142"/>
      <c r="R60" s="142"/>
      <c r="S60" s="142"/>
      <c r="T60" s="142"/>
      <c r="U60" s="142"/>
      <c r="V60" s="142"/>
    </row>
    <row r="61" spans="1:27" hidden="1" x14ac:dyDescent="0.25">
      <c r="A61" s="165" t="s">
        <v>116</v>
      </c>
      <c r="B61" s="192">
        <f>1-B59</f>
        <v>1</v>
      </c>
      <c r="C61" s="184"/>
      <c r="D61" s="184"/>
      <c r="E61" s="184"/>
      <c r="F61" s="184"/>
    </row>
    <row r="62" spans="1:27" ht="16.5" hidden="1" thickBot="1" x14ac:dyDescent="0.3">
      <c r="A62" s="177" t="s">
        <v>241</v>
      </c>
      <c r="B62" s="193">
        <f>B61*B60+B59*B58*(1-B48)</f>
        <v>0.11</v>
      </c>
      <c r="C62" s="184"/>
      <c r="D62" s="184"/>
      <c r="E62" s="184"/>
      <c r="F62" s="184"/>
      <c r="W62" s="194"/>
      <c r="X62" s="194"/>
      <c r="Y62" s="194"/>
      <c r="Z62" s="194"/>
      <c r="AA62" s="194"/>
    </row>
    <row r="63" spans="1:27" hidden="1" x14ac:dyDescent="0.25">
      <c r="A63" s="195" t="s">
        <v>115</v>
      </c>
      <c r="B63" s="196">
        <v>1</v>
      </c>
      <c r="C63" s="196">
        <f>B63+1</f>
        <v>2</v>
      </c>
      <c r="D63" s="196">
        <f t="shared" ref="D63:P63" si="0">C63+1</f>
        <v>3</v>
      </c>
      <c r="E63" s="196">
        <f t="shared" si="0"/>
        <v>4</v>
      </c>
      <c r="F63" s="196">
        <f t="shared" si="0"/>
        <v>5</v>
      </c>
      <c r="G63" s="196">
        <f t="shared" si="0"/>
        <v>6</v>
      </c>
      <c r="H63" s="196">
        <f t="shared" si="0"/>
        <v>7</v>
      </c>
      <c r="I63" s="196">
        <f t="shared" si="0"/>
        <v>8</v>
      </c>
      <c r="J63" s="196">
        <f t="shared" si="0"/>
        <v>9</v>
      </c>
      <c r="K63" s="196">
        <f t="shared" si="0"/>
        <v>10</v>
      </c>
      <c r="L63" s="196">
        <f t="shared" si="0"/>
        <v>11</v>
      </c>
      <c r="M63" s="196">
        <f t="shared" si="0"/>
        <v>12</v>
      </c>
      <c r="N63" s="196">
        <f t="shared" si="0"/>
        <v>13</v>
      </c>
      <c r="O63" s="196">
        <f t="shared" si="0"/>
        <v>14</v>
      </c>
      <c r="P63" s="196">
        <f t="shared" si="0"/>
        <v>15</v>
      </c>
      <c r="Q63" s="196">
        <f>P63+1</f>
        <v>16</v>
      </c>
      <c r="R63" s="196">
        <f>Q63+1</f>
        <v>17</v>
      </c>
      <c r="S63" s="196">
        <f>R63+1</f>
        <v>18</v>
      </c>
      <c r="T63" s="196">
        <f>S63+1</f>
        <v>19</v>
      </c>
      <c r="U63" s="197">
        <f>T63+1</f>
        <v>20</v>
      </c>
      <c r="V63" s="150"/>
      <c r="W63" s="194"/>
      <c r="X63" s="194"/>
      <c r="Y63" s="194"/>
      <c r="Z63" s="194"/>
      <c r="AA63" s="194"/>
    </row>
    <row r="64" spans="1:27" hidden="1" x14ac:dyDescent="0.25">
      <c r="A64" s="198" t="s">
        <v>114</v>
      </c>
      <c r="B64" s="199">
        <v>0.04</v>
      </c>
      <c r="C64" s="199">
        <v>0.04</v>
      </c>
      <c r="D64" s="199">
        <v>0.04</v>
      </c>
      <c r="E64" s="199">
        <v>0.04</v>
      </c>
      <c r="F64" s="199">
        <v>0.04</v>
      </c>
      <c r="G64" s="199">
        <v>0.04</v>
      </c>
      <c r="H64" s="199">
        <v>0.04</v>
      </c>
      <c r="I64" s="199">
        <v>0.04</v>
      </c>
      <c r="J64" s="199">
        <v>0.04</v>
      </c>
      <c r="K64" s="199">
        <v>0.04</v>
      </c>
      <c r="L64" s="199">
        <v>0.04</v>
      </c>
      <c r="M64" s="199">
        <v>0.04</v>
      </c>
      <c r="N64" s="199">
        <v>0.04</v>
      </c>
      <c r="O64" s="199">
        <v>0.04</v>
      </c>
      <c r="P64" s="199">
        <v>0.04</v>
      </c>
      <c r="Q64" s="199">
        <v>0.04</v>
      </c>
      <c r="R64" s="199">
        <v>0.04</v>
      </c>
      <c r="S64" s="199">
        <v>0.04</v>
      </c>
      <c r="T64" s="199">
        <v>0.04</v>
      </c>
      <c r="U64" s="200">
        <v>0.04</v>
      </c>
      <c r="W64" s="194"/>
      <c r="X64" s="194"/>
      <c r="Y64" s="194"/>
      <c r="Z64" s="194"/>
      <c r="AA64" s="194"/>
    </row>
    <row r="65" spans="1:27" hidden="1" x14ac:dyDescent="0.25">
      <c r="A65" s="198" t="s">
        <v>113</v>
      </c>
      <c r="B65" s="199">
        <v>0.04</v>
      </c>
      <c r="C65" s="199">
        <f>(1+B65)*(1+C64)-1</f>
        <v>8.1600000000000117E-2</v>
      </c>
      <c r="D65" s="199">
        <f t="shared" ref="D65:U65" si="1">(1+C65)*(1+D64)-1</f>
        <v>0.12486400000000009</v>
      </c>
      <c r="E65" s="199">
        <f t="shared" si="1"/>
        <v>0.16985856000000021</v>
      </c>
      <c r="F65" s="199">
        <f t="shared" si="1"/>
        <v>0.21665290240000035</v>
      </c>
      <c r="G65" s="199">
        <f t="shared" si="1"/>
        <v>0.26531901849600037</v>
      </c>
      <c r="H65" s="199">
        <f t="shared" si="1"/>
        <v>0.31593177923584048</v>
      </c>
      <c r="I65" s="199">
        <f t="shared" si="1"/>
        <v>0.3685690504052741</v>
      </c>
      <c r="J65" s="199">
        <f t="shared" si="1"/>
        <v>0.42331181242148519</v>
      </c>
      <c r="K65" s="199">
        <f t="shared" si="1"/>
        <v>0.48024428491834459</v>
      </c>
      <c r="L65" s="199">
        <f t="shared" si="1"/>
        <v>0.53945405631507848</v>
      </c>
      <c r="M65" s="199">
        <f t="shared" si="1"/>
        <v>0.60103221856768174</v>
      </c>
      <c r="N65" s="199">
        <f t="shared" si="1"/>
        <v>0.66507350731038906</v>
      </c>
      <c r="O65" s="199">
        <f t="shared" si="1"/>
        <v>0.73167644760280459</v>
      </c>
      <c r="P65" s="199">
        <f t="shared" si="1"/>
        <v>0.80094350550691673</v>
      </c>
      <c r="Q65" s="199">
        <f t="shared" si="1"/>
        <v>0.87298124572719349</v>
      </c>
      <c r="R65" s="199">
        <f>(1+Q65)*(1+R64)-1</f>
        <v>0.94790049555628131</v>
      </c>
      <c r="S65" s="199">
        <f>(1+R65)*(1+S64)-1</f>
        <v>1.0258165153785326</v>
      </c>
      <c r="T65" s="199">
        <f t="shared" si="1"/>
        <v>1.1068491759936738</v>
      </c>
      <c r="U65" s="200">
        <f t="shared" si="1"/>
        <v>1.1911231430334208</v>
      </c>
      <c r="V65" s="194"/>
      <c r="W65" s="194"/>
      <c r="X65" s="194"/>
      <c r="Y65" s="194"/>
      <c r="Z65" s="194"/>
      <c r="AA65" s="194"/>
    </row>
    <row r="66" spans="1:27" ht="16.5" hidden="1" thickBot="1" x14ac:dyDescent="0.3">
      <c r="A66" s="201" t="s">
        <v>242</v>
      </c>
      <c r="B66" s="202">
        <v>0</v>
      </c>
      <c r="C66" s="203">
        <f>B123</f>
        <v>0</v>
      </c>
      <c r="D66" s="203">
        <f>$C$123*(1+D65)</f>
        <v>0</v>
      </c>
      <c r="E66" s="203">
        <f t="shared" ref="E66:U66" si="2">$D$123*(1+E65)</f>
        <v>0</v>
      </c>
      <c r="F66" s="203">
        <f t="shared" si="2"/>
        <v>0</v>
      </c>
      <c r="G66" s="203">
        <f t="shared" si="2"/>
        <v>0</v>
      </c>
      <c r="H66" s="203">
        <f t="shared" si="2"/>
        <v>0</v>
      </c>
      <c r="I66" s="203">
        <f t="shared" si="2"/>
        <v>0</v>
      </c>
      <c r="J66" s="203">
        <f t="shared" si="2"/>
        <v>0</v>
      </c>
      <c r="K66" s="203">
        <f t="shared" si="2"/>
        <v>0</v>
      </c>
      <c r="L66" s="203">
        <f t="shared" si="2"/>
        <v>0</v>
      </c>
      <c r="M66" s="203">
        <f t="shared" si="2"/>
        <v>0</v>
      </c>
      <c r="N66" s="203">
        <f t="shared" si="2"/>
        <v>0</v>
      </c>
      <c r="O66" s="203">
        <f t="shared" si="2"/>
        <v>0</v>
      </c>
      <c r="P66" s="203">
        <f t="shared" si="2"/>
        <v>0</v>
      </c>
      <c r="Q66" s="203">
        <f t="shared" si="2"/>
        <v>0</v>
      </c>
      <c r="R66" s="203">
        <f t="shared" si="2"/>
        <v>0</v>
      </c>
      <c r="S66" s="203">
        <f t="shared" si="2"/>
        <v>0</v>
      </c>
      <c r="T66" s="203">
        <f t="shared" si="2"/>
        <v>0</v>
      </c>
      <c r="U66" s="204">
        <f t="shared" si="2"/>
        <v>0</v>
      </c>
      <c r="V66" s="194"/>
      <c r="W66" s="194"/>
      <c r="X66" s="194"/>
      <c r="Y66" s="194"/>
      <c r="Z66" s="194"/>
      <c r="AA66" s="194"/>
    </row>
    <row r="67" spans="1:27" hidden="1" x14ac:dyDescent="0.25">
      <c r="Q67" s="194"/>
      <c r="R67" s="194"/>
      <c r="S67" s="194"/>
      <c r="T67" s="194"/>
      <c r="U67" s="194"/>
      <c r="V67" s="194"/>
      <c r="W67" s="194"/>
      <c r="X67" s="194"/>
      <c r="Y67" s="194"/>
      <c r="Z67" s="194"/>
      <c r="AA67" s="194"/>
    </row>
    <row r="68" spans="1:27" s="156" customFormat="1" hidden="1" x14ac:dyDescent="0.25">
      <c r="A68" s="205" t="s">
        <v>243</v>
      </c>
      <c r="B68" s="196">
        <f t="shared" ref="B68:P68" si="3">B63</f>
        <v>1</v>
      </c>
      <c r="C68" s="196">
        <f t="shared" si="3"/>
        <v>2</v>
      </c>
      <c r="D68" s="196">
        <f t="shared" si="3"/>
        <v>3</v>
      </c>
      <c r="E68" s="196">
        <f t="shared" si="3"/>
        <v>4</v>
      </c>
      <c r="F68" s="196">
        <f t="shared" si="3"/>
        <v>5</v>
      </c>
      <c r="G68" s="196">
        <f t="shared" si="3"/>
        <v>6</v>
      </c>
      <c r="H68" s="196">
        <f t="shared" si="3"/>
        <v>7</v>
      </c>
      <c r="I68" s="196">
        <f t="shared" si="3"/>
        <v>8</v>
      </c>
      <c r="J68" s="196">
        <f t="shared" si="3"/>
        <v>9</v>
      </c>
      <c r="K68" s="196">
        <f t="shared" si="3"/>
        <v>10</v>
      </c>
      <c r="L68" s="196">
        <f t="shared" si="3"/>
        <v>11</v>
      </c>
      <c r="M68" s="196">
        <f t="shared" si="3"/>
        <v>12</v>
      </c>
      <c r="N68" s="196">
        <f t="shared" si="3"/>
        <v>13</v>
      </c>
      <c r="O68" s="196">
        <f t="shared" si="3"/>
        <v>14</v>
      </c>
      <c r="P68" s="196">
        <f t="shared" si="3"/>
        <v>15</v>
      </c>
      <c r="Q68" s="196">
        <f>P68+1</f>
        <v>16</v>
      </c>
      <c r="R68" s="196">
        <f>Q68+1</f>
        <v>17</v>
      </c>
      <c r="S68" s="196">
        <f>R68+1</f>
        <v>18</v>
      </c>
      <c r="T68" s="196">
        <f>S68+1</f>
        <v>19</v>
      </c>
      <c r="U68" s="197">
        <f>T68+1</f>
        <v>20</v>
      </c>
      <c r="V68" s="194"/>
    </row>
    <row r="69" spans="1:27" s="150" customFormat="1" hidden="1" x14ac:dyDescent="0.25">
      <c r="A69" s="198" t="s">
        <v>112</v>
      </c>
      <c r="B69" s="206">
        <v>0</v>
      </c>
      <c r="C69" s="206">
        <f>B69+B70-B71</f>
        <v>0</v>
      </c>
      <c r="D69" s="206">
        <f t="shared" ref="D69:P69" si="4">C69+C70-C71</f>
        <v>0</v>
      </c>
      <c r="E69" s="206">
        <f t="shared" si="4"/>
        <v>0</v>
      </c>
      <c r="F69" s="206">
        <f t="shared" si="4"/>
        <v>0</v>
      </c>
      <c r="G69" s="206">
        <f t="shared" si="4"/>
        <v>0</v>
      </c>
      <c r="H69" s="206">
        <f t="shared" si="4"/>
        <v>0</v>
      </c>
      <c r="I69" s="206">
        <f t="shared" si="4"/>
        <v>0</v>
      </c>
      <c r="J69" s="206">
        <f t="shared" si="4"/>
        <v>0</v>
      </c>
      <c r="K69" s="206">
        <f t="shared" si="4"/>
        <v>0</v>
      </c>
      <c r="L69" s="206">
        <f t="shared" si="4"/>
        <v>0</v>
      </c>
      <c r="M69" s="206">
        <f t="shared" si="4"/>
        <v>0</v>
      </c>
      <c r="N69" s="206">
        <f t="shared" si="4"/>
        <v>0</v>
      </c>
      <c r="O69" s="206">
        <f t="shared" si="4"/>
        <v>0</v>
      </c>
      <c r="P69" s="206">
        <f t="shared" si="4"/>
        <v>0</v>
      </c>
      <c r="Q69" s="206">
        <f>P69+P70-P71</f>
        <v>0</v>
      </c>
      <c r="R69" s="206">
        <f>Q69+Q70-Q71</f>
        <v>0</v>
      </c>
      <c r="S69" s="206">
        <f>R69+R70-R71</f>
        <v>0</v>
      </c>
      <c r="T69" s="206">
        <f>S69+S70-S71</f>
        <v>0</v>
      </c>
      <c r="U69" s="207">
        <f>T69+T70-T71</f>
        <v>0</v>
      </c>
      <c r="V69" s="194"/>
    </row>
    <row r="70" spans="1:27" ht="15" hidden="1" customHeight="1" x14ac:dyDescent="0.25">
      <c r="A70" s="198" t="s">
        <v>111</v>
      </c>
      <c r="B70" s="206">
        <f>B18*B31*B59*1.18</f>
        <v>0</v>
      </c>
      <c r="C70" s="206">
        <v>0</v>
      </c>
      <c r="D70" s="206">
        <v>0</v>
      </c>
      <c r="E70" s="206">
        <v>0</v>
      </c>
      <c r="F70" s="206">
        <v>0</v>
      </c>
      <c r="G70" s="206">
        <v>0</v>
      </c>
      <c r="H70" s="206">
        <v>0</v>
      </c>
      <c r="I70" s="206">
        <v>0</v>
      </c>
      <c r="J70" s="206">
        <v>0</v>
      </c>
      <c r="K70" s="206">
        <v>0</v>
      </c>
      <c r="L70" s="206">
        <v>0</v>
      </c>
      <c r="M70" s="206">
        <v>0</v>
      </c>
      <c r="N70" s="206">
        <v>0</v>
      </c>
      <c r="O70" s="206">
        <v>0</v>
      </c>
      <c r="P70" s="206">
        <v>0</v>
      </c>
      <c r="Q70" s="206">
        <v>0</v>
      </c>
      <c r="R70" s="206">
        <v>0</v>
      </c>
      <c r="S70" s="206">
        <v>0</v>
      </c>
      <c r="T70" s="206">
        <v>0</v>
      </c>
      <c r="U70" s="207">
        <v>0</v>
      </c>
      <c r="V70" s="194"/>
    </row>
    <row r="71" spans="1:27" hidden="1" outlineLevel="1" x14ac:dyDescent="0.25">
      <c r="A71" s="198" t="s">
        <v>110</v>
      </c>
      <c r="B71" s="206">
        <f>$B$70/$B$56</f>
        <v>0</v>
      </c>
      <c r="C71" s="206">
        <f t="shared" ref="C71:U71" si="5">IF(ROUND(C69,1)=0,0,B71+C70/$B$52)</f>
        <v>0</v>
      </c>
      <c r="D71" s="206">
        <f t="shared" si="5"/>
        <v>0</v>
      </c>
      <c r="E71" s="206">
        <f t="shared" si="5"/>
        <v>0</v>
      </c>
      <c r="F71" s="206">
        <f t="shared" si="5"/>
        <v>0</v>
      </c>
      <c r="G71" s="206">
        <f t="shared" si="5"/>
        <v>0</v>
      </c>
      <c r="H71" s="206">
        <f t="shared" si="5"/>
        <v>0</v>
      </c>
      <c r="I71" s="206">
        <f t="shared" si="5"/>
        <v>0</v>
      </c>
      <c r="J71" s="206">
        <f t="shared" si="5"/>
        <v>0</v>
      </c>
      <c r="K71" s="206">
        <f t="shared" si="5"/>
        <v>0</v>
      </c>
      <c r="L71" s="206">
        <f t="shared" si="5"/>
        <v>0</v>
      </c>
      <c r="M71" s="206">
        <f t="shared" si="5"/>
        <v>0</v>
      </c>
      <c r="N71" s="206">
        <f t="shared" si="5"/>
        <v>0</v>
      </c>
      <c r="O71" s="206">
        <f t="shared" si="5"/>
        <v>0</v>
      </c>
      <c r="P71" s="206">
        <f t="shared" si="5"/>
        <v>0</v>
      </c>
      <c r="Q71" s="206">
        <f t="shared" si="5"/>
        <v>0</v>
      </c>
      <c r="R71" s="206">
        <f t="shared" si="5"/>
        <v>0</v>
      </c>
      <c r="S71" s="206">
        <f t="shared" si="5"/>
        <v>0</v>
      </c>
      <c r="T71" s="206">
        <f t="shared" si="5"/>
        <v>0</v>
      </c>
      <c r="U71" s="207">
        <f t="shared" si="5"/>
        <v>0</v>
      </c>
      <c r="V71" s="156"/>
    </row>
    <row r="72" spans="1:27" ht="16.5" hidden="1" outlineLevel="1" thickBot="1" x14ac:dyDescent="0.3">
      <c r="A72" s="201" t="s">
        <v>109</v>
      </c>
      <c r="B72" s="208">
        <f t="shared" ref="B72:U72" si="6">AVERAGE(SUM(B69:B70),(SUM(B69:B70)-B71))*$B$58</f>
        <v>0</v>
      </c>
      <c r="C72" s="208">
        <f t="shared" si="6"/>
        <v>0</v>
      </c>
      <c r="D72" s="208">
        <f t="shared" si="6"/>
        <v>0</v>
      </c>
      <c r="E72" s="208">
        <f t="shared" si="6"/>
        <v>0</v>
      </c>
      <c r="F72" s="208">
        <f t="shared" si="6"/>
        <v>0</v>
      </c>
      <c r="G72" s="208">
        <f t="shared" si="6"/>
        <v>0</v>
      </c>
      <c r="H72" s="208">
        <f t="shared" si="6"/>
        <v>0</v>
      </c>
      <c r="I72" s="208">
        <f t="shared" si="6"/>
        <v>0</v>
      </c>
      <c r="J72" s="208">
        <f t="shared" si="6"/>
        <v>0</v>
      </c>
      <c r="K72" s="208">
        <f t="shared" si="6"/>
        <v>0</v>
      </c>
      <c r="L72" s="208">
        <f t="shared" si="6"/>
        <v>0</v>
      </c>
      <c r="M72" s="208">
        <f t="shared" si="6"/>
        <v>0</v>
      </c>
      <c r="N72" s="208">
        <f t="shared" si="6"/>
        <v>0</v>
      </c>
      <c r="O72" s="208">
        <f t="shared" si="6"/>
        <v>0</v>
      </c>
      <c r="P72" s="208">
        <f t="shared" si="6"/>
        <v>0</v>
      </c>
      <c r="Q72" s="208">
        <f t="shared" si="6"/>
        <v>0</v>
      </c>
      <c r="R72" s="208">
        <f t="shared" si="6"/>
        <v>0</v>
      </c>
      <c r="S72" s="208">
        <f t="shared" si="6"/>
        <v>0</v>
      </c>
      <c r="T72" s="208">
        <f t="shared" si="6"/>
        <v>0</v>
      </c>
      <c r="U72" s="209">
        <f t="shared" si="6"/>
        <v>0</v>
      </c>
      <c r="V72" s="150"/>
    </row>
    <row r="73" spans="1:27" hidden="1" outlineLevel="1" x14ac:dyDescent="0.25">
      <c r="A73" s="156"/>
      <c r="B73" s="210"/>
      <c r="C73" s="210"/>
      <c r="D73" s="210"/>
      <c r="E73" s="210"/>
      <c r="F73" s="210"/>
      <c r="G73" s="210"/>
      <c r="H73" s="210"/>
      <c r="I73" s="210"/>
      <c r="J73" s="210"/>
      <c r="K73" s="210"/>
      <c r="L73" s="210"/>
      <c r="M73" s="210"/>
      <c r="N73" s="210"/>
      <c r="O73" s="210"/>
      <c r="P73" s="194"/>
      <c r="Q73" s="150"/>
    </row>
    <row r="74" spans="1:27" ht="16.5" hidden="1" customHeight="1" outlineLevel="1" x14ac:dyDescent="0.25">
      <c r="A74" s="205" t="s">
        <v>244</v>
      </c>
      <c r="B74" s="196">
        <f t="shared" ref="B74:P74" si="7">B63</f>
        <v>1</v>
      </c>
      <c r="C74" s="196">
        <f t="shared" si="7"/>
        <v>2</v>
      </c>
      <c r="D74" s="196">
        <f t="shared" si="7"/>
        <v>3</v>
      </c>
      <c r="E74" s="196">
        <f t="shared" si="7"/>
        <v>4</v>
      </c>
      <c r="F74" s="196">
        <f t="shared" si="7"/>
        <v>5</v>
      </c>
      <c r="G74" s="196">
        <f t="shared" si="7"/>
        <v>6</v>
      </c>
      <c r="H74" s="196">
        <f t="shared" si="7"/>
        <v>7</v>
      </c>
      <c r="I74" s="196">
        <f t="shared" si="7"/>
        <v>8</v>
      </c>
      <c r="J74" s="196">
        <f t="shared" si="7"/>
        <v>9</v>
      </c>
      <c r="K74" s="196">
        <f t="shared" si="7"/>
        <v>10</v>
      </c>
      <c r="L74" s="196">
        <f t="shared" si="7"/>
        <v>11</v>
      </c>
      <c r="M74" s="196">
        <f t="shared" si="7"/>
        <v>12</v>
      </c>
      <c r="N74" s="196">
        <f t="shared" si="7"/>
        <v>13</v>
      </c>
      <c r="O74" s="196">
        <f t="shared" si="7"/>
        <v>14</v>
      </c>
      <c r="P74" s="196">
        <f t="shared" si="7"/>
        <v>15</v>
      </c>
      <c r="Q74" s="211">
        <f>P74+1</f>
        <v>16</v>
      </c>
      <c r="R74" s="196">
        <f>Q74+1</f>
        <v>17</v>
      </c>
      <c r="S74" s="196">
        <f>R74+1</f>
        <v>18</v>
      </c>
      <c r="T74" s="196">
        <f>S74+1</f>
        <v>19</v>
      </c>
      <c r="U74" s="197">
        <f>T74+1</f>
        <v>20</v>
      </c>
    </row>
    <row r="75" spans="1:27" ht="16.5" hidden="1" customHeight="1" outlineLevel="1" x14ac:dyDescent="0.25">
      <c r="A75" s="212" t="s">
        <v>108</v>
      </c>
      <c r="B75" s="213">
        <f t="shared" ref="B75:O75" si="8">B66*$B$31</f>
        <v>0</v>
      </c>
      <c r="C75" s="213">
        <f t="shared" si="8"/>
        <v>0</v>
      </c>
      <c r="D75" s="213">
        <f t="shared" si="8"/>
        <v>0</v>
      </c>
      <c r="E75" s="213">
        <f t="shared" si="8"/>
        <v>0</v>
      </c>
      <c r="F75" s="213">
        <f t="shared" si="8"/>
        <v>0</v>
      </c>
      <c r="G75" s="213">
        <f t="shared" si="8"/>
        <v>0</v>
      </c>
      <c r="H75" s="213">
        <f t="shared" si="8"/>
        <v>0</v>
      </c>
      <c r="I75" s="213">
        <f t="shared" si="8"/>
        <v>0</v>
      </c>
      <c r="J75" s="213">
        <f t="shared" si="8"/>
        <v>0</v>
      </c>
      <c r="K75" s="213">
        <f t="shared" si="8"/>
        <v>0</v>
      </c>
      <c r="L75" s="213">
        <f t="shared" si="8"/>
        <v>0</v>
      </c>
      <c r="M75" s="213">
        <f t="shared" si="8"/>
        <v>0</v>
      </c>
      <c r="N75" s="213">
        <f t="shared" si="8"/>
        <v>0</v>
      </c>
      <c r="O75" s="213">
        <f t="shared" si="8"/>
        <v>0</v>
      </c>
      <c r="P75" s="214"/>
      <c r="Q75" s="215"/>
      <c r="R75" s="215"/>
      <c r="S75" s="215"/>
      <c r="T75" s="215"/>
      <c r="U75" s="216"/>
    </row>
    <row r="76" spans="1:27" ht="16.5" customHeight="1" outlineLevel="1" x14ac:dyDescent="0.25">
      <c r="A76" s="217" t="s">
        <v>107</v>
      </c>
      <c r="B76" s="218">
        <f t="shared" ref="B76:U76" si="9">SUM(B77:B84)</f>
        <v>0</v>
      </c>
      <c r="C76" s="218">
        <f t="shared" si="9"/>
        <v>0</v>
      </c>
      <c r="D76" s="218">
        <f t="shared" si="9"/>
        <v>0</v>
      </c>
      <c r="E76" s="218">
        <f t="shared" si="9"/>
        <v>0</v>
      </c>
      <c r="F76" s="218">
        <f t="shared" si="9"/>
        <v>0</v>
      </c>
      <c r="G76" s="218">
        <f t="shared" si="9"/>
        <v>0</v>
      </c>
      <c r="H76" s="218">
        <f t="shared" si="9"/>
        <v>0</v>
      </c>
      <c r="I76" s="218">
        <f t="shared" si="9"/>
        <v>0</v>
      </c>
      <c r="J76" s="218">
        <f t="shared" si="9"/>
        <v>0</v>
      </c>
      <c r="K76" s="218">
        <f t="shared" si="9"/>
        <v>0</v>
      </c>
      <c r="L76" s="218">
        <f t="shared" si="9"/>
        <v>0</v>
      </c>
      <c r="M76" s="218">
        <f t="shared" si="9"/>
        <v>0</v>
      </c>
      <c r="N76" s="218">
        <f t="shared" si="9"/>
        <v>0</v>
      </c>
      <c r="O76" s="218">
        <f t="shared" si="9"/>
        <v>0</v>
      </c>
      <c r="P76" s="218">
        <f t="shared" si="9"/>
        <v>0</v>
      </c>
      <c r="Q76" s="218">
        <f t="shared" si="9"/>
        <v>0</v>
      </c>
      <c r="R76" s="218">
        <f t="shared" si="9"/>
        <v>0</v>
      </c>
      <c r="S76" s="218">
        <f t="shared" si="9"/>
        <v>0</v>
      </c>
      <c r="T76" s="218">
        <f t="shared" si="9"/>
        <v>0</v>
      </c>
      <c r="U76" s="219">
        <f t="shared" si="9"/>
        <v>0</v>
      </c>
    </row>
    <row r="77" spans="1:27" hidden="1" outlineLevel="1" x14ac:dyDescent="0.25">
      <c r="A77" s="220" t="str">
        <f>A32</f>
        <v>Затраты на текущий ремонт ТП (строит.часть), т.руб. без НДС</v>
      </c>
      <c r="B77" s="221">
        <f t="shared" ref="B77:U77" si="10">-IF(B$63/$B$34-INT(B63/$B$34)&lt;&gt;0,0,$B$32*(1+B$65)*$B$31)</f>
        <v>0</v>
      </c>
      <c r="C77" s="221">
        <f t="shared" si="10"/>
        <v>0</v>
      </c>
      <c r="D77" s="221">
        <f t="shared" si="10"/>
        <v>0</v>
      </c>
      <c r="E77" s="221">
        <f t="shared" si="10"/>
        <v>0</v>
      </c>
      <c r="F77" s="221">
        <f t="shared" si="10"/>
        <v>0</v>
      </c>
      <c r="G77" s="221">
        <f t="shared" si="10"/>
        <v>0</v>
      </c>
      <c r="H77" s="221">
        <f t="shared" si="10"/>
        <v>0</v>
      </c>
      <c r="I77" s="221">
        <f t="shared" si="10"/>
        <v>0</v>
      </c>
      <c r="J77" s="221">
        <f t="shared" si="10"/>
        <v>0</v>
      </c>
      <c r="K77" s="221">
        <f t="shared" si="10"/>
        <v>0</v>
      </c>
      <c r="L77" s="221">
        <f t="shared" si="10"/>
        <v>0</v>
      </c>
      <c r="M77" s="221">
        <f t="shared" si="10"/>
        <v>0</v>
      </c>
      <c r="N77" s="221">
        <f t="shared" si="10"/>
        <v>0</v>
      </c>
      <c r="O77" s="221">
        <f t="shared" si="10"/>
        <v>0</v>
      </c>
      <c r="P77" s="221">
        <f t="shared" si="10"/>
        <v>0</v>
      </c>
      <c r="Q77" s="221">
        <f t="shared" si="10"/>
        <v>0</v>
      </c>
      <c r="R77" s="221">
        <f t="shared" si="10"/>
        <v>0</v>
      </c>
      <c r="S77" s="221">
        <f t="shared" si="10"/>
        <v>0</v>
      </c>
      <c r="T77" s="221">
        <f t="shared" si="10"/>
        <v>0</v>
      </c>
      <c r="U77" s="222">
        <f t="shared" si="10"/>
        <v>0</v>
      </c>
    </row>
    <row r="78" spans="1:27" hidden="1" outlineLevel="1" x14ac:dyDescent="0.25">
      <c r="A78" s="220" t="str">
        <f>A38</f>
        <v>Затраты на капитальный ремонт ТП (строит.часть), т.руб. без НДС</v>
      </c>
      <c r="B78" s="221">
        <f t="shared" ref="B78:U78" si="11">-IF(B$63/$B$40-INT(B63/$B$40)&lt;&gt;0,0,$B$38*(1+B$65)*$B$31)</f>
        <v>0</v>
      </c>
      <c r="C78" s="221">
        <f t="shared" si="11"/>
        <v>0</v>
      </c>
      <c r="D78" s="221">
        <f t="shared" si="11"/>
        <v>0</v>
      </c>
      <c r="E78" s="221">
        <f t="shared" si="11"/>
        <v>0</v>
      </c>
      <c r="F78" s="221">
        <f t="shared" si="11"/>
        <v>0</v>
      </c>
      <c r="G78" s="221">
        <f t="shared" si="11"/>
        <v>0</v>
      </c>
      <c r="H78" s="221">
        <f t="shared" si="11"/>
        <v>0</v>
      </c>
      <c r="I78" s="221">
        <f t="shared" si="11"/>
        <v>0</v>
      </c>
      <c r="J78" s="221">
        <f t="shared" si="11"/>
        <v>0</v>
      </c>
      <c r="K78" s="221">
        <f t="shared" si="11"/>
        <v>0</v>
      </c>
      <c r="L78" s="221">
        <f t="shared" si="11"/>
        <v>0</v>
      </c>
      <c r="M78" s="221">
        <f t="shared" si="11"/>
        <v>0</v>
      </c>
      <c r="N78" s="221">
        <f t="shared" si="11"/>
        <v>0</v>
      </c>
      <c r="O78" s="221">
        <f t="shared" si="11"/>
        <v>0</v>
      </c>
      <c r="P78" s="221">
        <f t="shared" si="11"/>
        <v>0</v>
      </c>
      <c r="Q78" s="221">
        <f t="shared" si="11"/>
        <v>0</v>
      </c>
      <c r="R78" s="221">
        <f t="shared" si="11"/>
        <v>0</v>
      </c>
      <c r="S78" s="221">
        <f t="shared" si="11"/>
        <v>0</v>
      </c>
      <c r="T78" s="221">
        <f t="shared" si="11"/>
        <v>0</v>
      </c>
      <c r="U78" s="222">
        <f t="shared" si="11"/>
        <v>0</v>
      </c>
    </row>
    <row r="79" spans="1:27" hidden="1" x14ac:dyDescent="0.25">
      <c r="A79" s="220" t="str">
        <f>A44</f>
        <v>Затраты на капитальный ремонт КЛ т.руб. без НДС</v>
      </c>
      <c r="B79" s="221">
        <f t="shared" ref="B79:U79" si="12">-IF(B$63/$B$47-INT(B63/$B$47)&lt;&gt;0,0,$B$44*(1+B$65)*$B$45)</f>
        <v>0</v>
      </c>
      <c r="C79" s="221">
        <f t="shared" si="12"/>
        <v>0</v>
      </c>
      <c r="D79" s="221">
        <f t="shared" si="12"/>
        <v>0</v>
      </c>
      <c r="E79" s="221">
        <f t="shared" si="12"/>
        <v>0</v>
      </c>
      <c r="F79" s="221">
        <f t="shared" si="12"/>
        <v>0</v>
      </c>
      <c r="G79" s="221">
        <f t="shared" si="12"/>
        <v>0</v>
      </c>
      <c r="H79" s="221">
        <f t="shared" si="12"/>
        <v>0</v>
      </c>
      <c r="I79" s="221">
        <f t="shared" si="12"/>
        <v>0</v>
      </c>
      <c r="J79" s="221">
        <f t="shared" si="12"/>
        <v>0</v>
      </c>
      <c r="K79" s="221">
        <f t="shared" si="12"/>
        <v>0</v>
      </c>
      <c r="L79" s="221">
        <f t="shared" si="12"/>
        <v>0</v>
      </c>
      <c r="M79" s="221">
        <f t="shared" si="12"/>
        <v>0</v>
      </c>
      <c r="N79" s="221">
        <f t="shared" si="12"/>
        <v>0</v>
      </c>
      <c r="O79" s="221">
        <f t="shared" si="12"/>
        <v>0</v>
      </c>
      <c r="P79" s="221">
        <f t="shared" si="12"/>
        <v>0</v>
      </c>
      <c r="Q79" s="221">
        <f t="shared" si="12"/>
        <v>0</v>
      </c>
      <c r="R79" s="221">
        <f t="shared" si="12"/>
        <v>0</v>
      </c>
      <c r="S79" s="221">
        <f t="shared" si="12"/>
        <v>0</v>
      </c>
      <c r="T79" s="221">
        <f t="shared" si="12"/>
        <v>0</v>
      </c>
      <c r="U79" s="222">
        <f t="shared" si="12"/>
        <v>0</v>
      </c>
    </row>
    <row r="80" spans="1:27" s="150" customFormat="1" hidden="1" x14ac:dyDescent="0.25">
      <c r="A80" s="220" t="str">
        <f>A35</f>
        <v>Затраты на текущий ремонт ТП (оборудование), т.руб. без НДС</v>
      </c>
      <c r="B80" s="221">
        <f>-IF(B$63/$B$37-INT(B63/$B$37)&lt;&gt;0,0,$B$35*(1+B$65)*$B$31)</f>
        <v>0</v>
      </c>
      <c r="C80" s="221">
        <f t="shared" ref="C80:U80" si="13">-IF(C$63/$B$37-INT(C63/$B$37)&lt;&gt;0,0,$B$35*(1+C$65)*$B$31)</f>
        <v>0</v>
      </c>
      <c r="D80" s="221">
        <f t="shared" si="13"/>
        <v>0</v>
      </c>
      <c r="E80" s="221">
        <f t="shared" si="13"/>
        <v>0</v>
      </c>
      <c r="F80" s="221">
        <f t="shared" si="13"/>
        <v>0</v>
      </c>
      <c r="G80" s="221">
        <f t="shared" si="13"/>
        <v>0</v>
      </c>
      <c r="H80" s="221">
        <f t="shared" si="13"/>
        <v>0</v>
      </c>
      <c r="I80" s="221">
        <f t="shared" si="13"/>
        <v>0</v>
      </c>
      <c r="J80" s="221">
        <f t="shared" si="13"/>
        <v>0</v>
      </c>
      <c r="K80" s="221">
        <f t="shared" si="13"/>
        <v>0</v>
      </c>
      <c r="L80" s="221">
        <f t="shared" si="13"/>
        <v>0</v>
      </c>
      <c r="M80" s="221">
        <f t="shared" si="13"/>
        <v>0</v>
      </c>
      <c r="N80" s="221">
        <f t="shared" si="13"/>
        <v>0</v>
      </c>
      <c r="O80" s="221">
        <f t="shared" si="13"/>
        <v>0</v>
      </c>
      <c r="P80" s="221">
        <f t="shared" si="13"/>
        <v>0</v>
      </c>
      <c r="Q80" s="221">
        <f t="shared" si="13"/>
        <v>0</v>
      </c>
      <c r="R80" s="221">
        <f t="shared" si="13"/>
        <v>0</v>
      </c>
      <c r="S80" s="221">
        <f t="shared" si="13"/>
        <v>0</v>
      </c>
      <c r="T80" s="221">
        <f t="shared" si="13"/>
        <v>0</v>
      </c>
      <c r="U80" s="222">
        <f t="shared" si="13"/>
        <v>0</v>
      </c>
      <c r="V80" s="142"/>
    </row>
    <row r="81" spans="1:27" hidden="1" x14ac:dyDescent="0.25">
      <c r="A81" s="220" t="str">
        <f>A41</f>
        <v>Затраты на капитальный ремонт ТП (оборудование), т.руб. без НДС</v>
      </c>
      <c r="B81" s="221">
        <f>-IF(B$63/$B$42-INT(B63/$B$42)&lt;&gt;0,0,$B$41*(1+B$65)*$B$31)</f>
        <v>0</v>
      </c>
      <c r="C81" s="221">
        <f t="shared" ref="C81:U81" si="14">-IF(C$63/$B$42-INT(C63/$B$42)&lt;&gt;0,0,$B$41*(1+C$65)*$B$31)</f>
        <v>0</v>
      </c>
      <c r="D81" s="221">
        <f t="shared" si="14"/>
        <v>0</v>
      </c>
      <c r="E81" s="221">
        <f t="shared" si="14"/>
        <v>0</v>
      </c>
      <c r="F81" s="221">
        <f t="shared" si="14"/>
        <v>0</v>
      </c>
      <c r="G81" s="221">
        <f t="shared" si="14"/>
        <v>0</v>
      </c>
      <c r="H81" s="221">
        <f t="shared" si="14"/>
        <v>0</v>
      </c>
      <c r="I81" s="221">
        <f t="shared" si="14"/>
        <v>0</v>
      </c>
      <c r="J81" s="221">
        <f t="shared" si="14"/>
        <v>0</v>
      </c>
      <c r="K81" s="221">
        <f t="shared" si="14"/>
        <v>0</v>
      </c>
      <c r="L81" s="221">
        <f t="shared" si="14"/>
        <v>0</v>
      </c>
      <c r="M81" s="221">
        <f t="shared" si="14"/>
        <v>0</v>
      </c>
      <c r="N81" s="221">
        <f t="shared" si="14"/>
        <v>0</v>
      </c>
      <c r="O81" s="221">
        <f t="shared" si="14"/>
        <v>0</v>
      </c>
      <c r="P81" s="221">
        <f t="shared" si="14"/>
        <v>0</v>
      </c>
      <c r="Q81" s="221">
        <f t="shared" si="14"/>
        <v>0</v>
      </c>
      <c r="R81" s="221">
        <f t="shared" si="14"/>
        <v>0</v>
      </c>
      <c r="S81" s="221">
        <f t="shared" si="14"/>
        <v>0</v>
      </c>
      <c r="T81" s="221">
        <f t="shared" si="14"/>
        <v>0</v>
      </c>
      <c r="U81" s="222">
        <f t="shared" si="14"/>
        <v>0</v>
      </c>
    </row>
    <row r="82" spans="1:27" s="150" customFormat="1" hidden="1" x14ac:dyDescent="0.25">
      <c r="A82" s="220" t="s">
        <v>245</v>
      </c>
      <c r="B82" s="221"/>
      <c r="C82" s="221">
        <f>-$B$49</f>
        <v>0</v>
      </c>
      <c r="D82" s="221">
        <f t="shared" ref="D82:U82" si="15">-$B$49*(1+D65)</f>
        <v>0</v>
      </c>
      <c r="E82" s="221">
        <f t="shared" si="15"/>
        <v>0</v>
      </c>
      <c r="F82" s="221">
        <f t="shared" si="15"/>
        <v>0</v>
      </c>
      <c r="G82" s="221">
        <f t="shared" si="15"/>
        <v>0</v>
      </c>
      <c r="H82" s="221">
        <f t="shared" si="15"/>
        <v>0</v>
      </c>
      <c r="I82" s="221">
        <f t="shared" si="15"/>
        <v>0</v>
      </c>
      <c r="J82" s="221">
        <f t="shared" si="15"/>
        <v>0</v>
      </c>
      <c r="K82" s="221">
        <f t="shared" si="15"/>
        <v>0</v>
      </c>
      <c r="L82" s="221">
        <f t="shared" si="15"/>
        <v>0</v>
      </c>
      <c r="M82" s="221">
        <f t="shared" si="15"/>
        <v>0</v>
      </c>
      <c r="N82" s="221">
        <f t="shared" si="15"/>
        <v>0</v>
      </c>
      <c r="O82" s="221">
        <f t="shared" si="15"/>
        <v>0</v>
      </c>
      <c r="P82" s="221">
        <f t="shared" si="15"/>
        <v>0</v>
      </c>
      <c r="Q82" s="221">
        <f t="shared" si="15"/>
        <v>0</v>
      </c>
      <c r="R82" s="221">
        <f t="shared" si="15"/>
        <v>0</v>
      </c>
      <c r="S82" s="221">
        <f t="shared" si="15"/>
        <v>0</v>
      </c>
      <c r="T82" s="221">
        <f t="shared" si="15"/>
        <v>0</v>
      </c>
      <c r="U82" s="222">
        <f t="shared" si="15"/>
        <v>0</v>
      </c>
      <c r="V82" s="142"/>
    </row>
    <row r="83" spans="1:27" s="150" customFormat="1" hidden="1" x14ac:dyDescent="0.25">
      <c r="A83" s="220" t="s">
        <v>246</v>
      </c>
      <c r="B83" s="221"/>
      <c r="C83" s="221">
        <f t="shared" ref="C83:U83" si="16">-$B$50*(1+C65)*$B$31</f>
        <v>0</v>
      </c>
      <c r="D83" s="221">
        <f t="shared" si="16"/>
        <v>0</v>
      </c>
      <c r="E83" s="221">
        <f t="shared" si="16"/>
        <v>0</v>
      </c>
      <c r="F83" s="221">
        <f t="shared" si="16"/>
        <v>0</v>
      </c>
      <c r="G83" s="221">
        <f t="shared" si="16"/>
        <v>0</v>
      </c>
      <c r="H83" s="221">
        <f t="shared" si="16"/>
        <v>0</v>
      </c>
      <c r="I83" s="221">
        <f t="shared" si="16"/>
        <v>0</v>
      </c>
      <c r="J83" s="221">
        <f t="shared" si="16"/>
        <v>0</v>
      </c>
      <c r="K83" s="221">
        <f t="shared" si="16"/>
        <v>0</v>
      </c>
      <c r="L83" s="221">
        <f t="shared" si="16"/>
        <v>0</v>
      </c>
      <c r="M83" s="221">
        <f t="shared" si="16"/>
        <v>0</v>
      </c>
      <c r="N83" s="221">
        <f t="shared" si="16"/>
        <v>0</v>
      </c>
      <c r="O83" s="221">
        <f t="shared" si="16"/>
        <v>0</v>
      </c>
      <c r="P83" s="221">
        <f t="shared" si="16"/>
        <v>0</v>
      </c>
      <c r="Q83" s="221">
        <f t="shared" si="16"/>
        <v>0</v>
      </c>
      <c r="R83" s="221">
        <f t="shared" si="16"/>
        <v>0</v>
      </c>
      <c r="S83" s="221">
        <f t="shared" si="16"/>
        <v>0</v>
      </c>
      <c r="T83" s="221">
        <f t="shared" si="16"/>
        <v>0</v>
      </c>
      <c r="U83" s="222">
        <f t="shared" si="16"/>
        <v>0</v>
      </c>
    </row>
    <row r="84" spans="1:27" ht="31.5" hidden="1" x14ac:dyDescent="0.25">
      <c r="A84" s="223" t="s">
        <v>247</v>
      </c>
      <c r="B84" s="221"/>
      <c r="C84" s="221">
        <f t="shared" ref="C84:U84" si="17">-$B$51*(1+C65)*$B$31</f>
        <v>0</v>
      </c>
      <c r="D84" s="221">
        <f t="shared" si="17"/>
        <v>0</v>
      </c>
      <c r="E84" s="221">
        <f t="shared" si="17"/>
        <v>0</v>
      </c>
      <c r="F84" s="221">
        <f t="shared" si="17"/>
        <v>0</v>
      </c>
      <c r="G84" s="221">
        <f t="shared" si="17"/>
        <v>0</v>
      </c>
      <c r="H84" s="221">
        <f t="shared" si="17"/>
        <v>0</v>
      </c>
      <c r="I84" s="221">
        <f t="shared" si="17"/>
        <v>0</v>
      </c>
      <c r="J84" s="221">
        <f t="shared" si="17"/>
        <v>0</v>
      </c>
      <c r="K84" s="221">
        <f t="shared" si="17"/>
        <v>0</v>
      </c>
      <c r="L84" s="221">
        <f t="shared" si="17"/>
        <v>0</v>
      </c>
      <c r="M84" s="221">
        <f t="shared" si="17"/>
        <v>0</v>
      </c>
      <c r="N84" s="221">
        <f t="shared" si="17"/>
        <v>0</v>
      </c>
      <c r="O84" s="221">
        <f t="shared" si="17"/>
        <v>0</v>
      </c>
      <c r="P84" s="221">
        <f t="shared" si="17"/>
        <v>0</v>
      </c>
      <c r="Q84" s="221">
        <f t="shared" si="17"/>
        <v>0</v>
      </c>
      <c r="R84" s="221">
        <f t="shared" si="17"/>
        <v>0</v>
      </c>
      <c r="S84" s="221">
        <f t="shared" si="17"/>
        <v>0</v>
      </c>
      <c r="T84" s="221">
        <f t="shared" si="17"/>
        <v>0</v>
      </c>
      <c r="U84" s="222">
        <f t="shared" si="17"/>
        <v>0</v>
      </c>
    </row>
    <row r="85" spans="1:27" s="150" customFormat="1" hidden="1" x14ac:dyDescent="0.25">
      <c r="A85" s="220" t="s">
        <v>106</v>
      </c>
      <c r="B85" s="221"/>
      <c r="C85" s="221"/>
      <c r="D85" s="221"/>
      <c r="E85" s="221"/>
      <c r="F85" s="221"/>
      <c r="G85" s="221"/>
      <c r="H85" s="221"/>
      <c r="I85" s="221"/>
      <c r="J85" s="221"/>
      <c r="K85" s="221"/>
      <c r="L85" s="221"/>
      <c r="M85" s="221"/>
      <c r="N85" s="221"/>
      <c r="O85" s="221"/>
      <c r="P85" s="221"/>
      <c r="Q85" s="221"/>
      <c r="R85" s="221"/>
      <c r="S85" s="221"/>
      <c r="T85" s="221"/>
      <c r="U85" s="222"/>
    </row>
    <row r="86" spans="1:27" x14ac:dyDescent="0.25">
      <c r="A86" s="224" t="s">
        <v>248</v>
      </c>
      <c r="B86" s="225">
        <f t="shared" ref="B86:U86" si="18">B75+B76</f>
        <v>0</v>
      </c>
      <c r="C86" s="225">
        <f>C75+C76</f>
        <v>0</v>
      </c>
      <c r="D86" s="225">
        <f t="shared" si="18"/>
        <v>0</v>
      </c>
      <c r="E86" s="225">
        <f t="shared" si="18"/>
        <v>0</v>
      </c>
      <c r="F86" s="225">
        <f t="shared" si="18"/>
        <v>0</v>
      </c>
      <c r="G86" s="225">
        <f t="shared" si="18"/>
        <v>0</v>
      </c>
      <c r="H86" s="225">
        <f t="shared" si="18"/>
        <v>0</v>
      </c>
      <c r="I86" s="225">
        <f t="shared" si="18"/>
        <v>0</v>
      </c>
      <c r="J86" s="225">
        <f t="shared" si="18"/>
        <v>0</v>
      </c>
      <c r="K86" s="225">
        <f t="shared" si="18"/>
        <v>0</v>
      </c>
      <c r="L86" s="225">
        <f t="shared" si="18"/>
        <v>0</v>
      </c>
      <c r="M86" s="225">
        <f t="shared" si="18"/>
        <v>0</v>
      </c>
      <c r="N86" s="225">
        <f t="shared" si="18"/>
        <v>0</v>
      </c>
      <c r="O86" s="225">
        <f t="shared" si="18"/>
        <v>0</v>
      </c>
      <c r="P86" s="225">
        <f t="shared" si="18"/>
        <v>0</v>
      </c>
      <c r="Q86" s="225">
        <f t="shared" si="18"/>
        <v>0</v>
      </c>
      <c r="R86" s="225">
        <f t="shared" si="18"/>
        <v>0</v>
      </c>
      <c r="S86" s="225">
        <f t="shared" si="18"/>
        <v>0</v>
      </c>
      <c r="T86" s="225">
        <f t="shared" si="18"/>
        <v>0</v>
      </c>
      <c r="U86" s="226">
        <f t="shared" si="18"/>
        <v>0</v>
      </c>
      <c r="V86" s="150"/>
    </row>
    <row r="87" spans="1:27" x14ac:dyDescent="0.25">
      <c r="A87" s="220" t="s">
        <v>306</v>
      </c>
      <c r="B87" s="221"/>
      <c r="C87" s="221">
        <f>IF(C74&lt;$B$26+2,-($B$20+$B$25+$B$21+$B$23+$B$24)/$B$26,0)+IF(C74&lt;$B$27+2,-($B$21+$B$25+$B$22+$B$23+$B$24+$B$20)/$B$27,0)+IF(C74&lt;$B$28+2,-($B$22+$B$25+$B$20+$B$21+$B$23+$B$24)/$B$28,0)</f>
        <v>-675.19444444444468</v>
      </c>
      <c r="D87" s="221">
        <f t="shared" ref="D87:U87" si="19">IF(D74&lt;$B$26+2,-($B$20+$B$25+$B$21+$B$23+$B$24)/$B$26,0)+IF(D74&lt;$B$27+2,-($B$21+$B$25+$B$22+$B$23+$B$24+$B$20)/$B$27,0)+IF(D74&lt;$B$28+2,-($B$22+$B$25+$B$20+$B$21+$B$23+$B$24)/$B$28,0)</f>
        <v>-675.19444444444468</v>
      </c>
      <c r="E87" s="221">
        <f t="shared" si="19"/>
        <v>-675.19444444444468</v>
      </c>
      <c r="F87" s="221">
        <f t="shared" si="19"/>
        <v>0</v>
      </c>
      <c r="G87" s="221">
        <f t="shared" si="19"/>
        <v>0</v>
      </c>
      <c r="H87" s="221">
        <f t="shared" si="19"/>
        <v>0</v>
      </c>
      <c r="I87" s="221">
        <f t="shared" si="19"/>
        <v>0</v>
      </c>
      <c r="J87" s="221">
        <f t="shared" si="19"/>
        <v>0</v>
      </c>
      <c r="K87" s="221">
        <f t="shared" si="19"/>
        <v>0</v>
      </c>
      <c r="L87" s="221">
        <f t="shared" si="19"/>
        <v>0</v>
      </c>
      <c r="M87" s="221">
        <f t="shared" si="19"/>
        <v>0</v>
      </c>
      <c r="N87" s="221">
        <f t="shared" si="19"/>
        <v>0</v>
      </c>
      <c r="O87" s="221">
        <f t="shared" si="19"/>
        <v>0</v>
      </c>
      <c r="P87" s="221">
        <f t="shared" si="19"/>
        <v>0</v>
      </c>
      <c r="Q87" s="221">
        <f t="shared" si="19"/>
        <v>0</v>
      </c>
      <c r="R87" s="221">
        <f t="shared" si="19"/>
        <v>0</v>
      </c>
      <c r="S87" s="221">
        <f t="shared" si="19"/>
        <v>0</v>
      </c>
      <c r="T87" s="221">
        <f t="shared" si="19"/>
        <v>0</v>
      </c>
      <c r="U87" s="221">
        <f t="shared" si="19"/>
        <v>0</v>
      </c>
    </row>
    <row r="88" spans="1:27" x14ac:dyDescent="0.25">
      <c r="A88" s="220" t="s">
        <v>103</v>
      </c>
      <c r="B88" s="221"/>
      <c r="C88" s="221">
        <f>IF(C74&lt;$B$29+2,-($B$23)/$B$29-($B$23)/$B$29,0)+IF(C74&lt;$B$30+2,-($B$24)/$B$30-($B$24)/$B$30,0)</f>
        <v>0</v>
      </c>
      <c r="D88" s="221">
        <f t="shared" ref="D88:U88" si="20">IF(D74&lt;$B$29+2,-($B$23)/$B$29-($B$23)/$B$29,0)+IF(D74&lt;$B$30+2,-($B$24)/$B$30-($B$24)/$B$30,0)</f>
        <v>0</v>
      </c>
      <c r="E88" s="221">
        <f t="shared" si="20"/>
        <v>0</v>
      </c>
      <c r="F88" s="221">
        <f t="shared" si="20"/>
        <v>0</v>
      </c>
      <c r="G88" s="221">
        <f t="shared" si="20"/>
        <v>0</v>
      </c>
      <c r="H88" s="221">
        <f t="shared" si="20"/>
        <v>0</v>
      </c>
      <c r="I88" s="221">
        <f t="shared" si="20"/>
        <v>0</v>
      </c>
      <c r="J88" s="221">
        <f t="shared" si="20"/>
        <v>0</v>
      </c>
      <c r="K88" s="221">
        <f t="shared" si="20"/>
        <v>0</v>
      </c>
      <c r="L88" s="221">
        <f t="shared" si="20"/>
        <v>0</v>
      </c>
      <c r="M88" s="221">
        <f t="shared" si="20"/>
        <v>0</v>
      </c>
      <c r="N88" s="221">
        <f t="shared" si="20"/>
        <v>0</v>
      </c>
      <c r="O88" s="221">
        <f t="shared" si="20"/>
        <v>0</v>
      </c>
      <c r="P88" s="221">
        <f t="shared" si="20"/>
        <v>0</v>
      </c>
      <c r="Q88" s="221">
        <f t="shared" si="20"/>
        <v>0</v>
      </c>
      <c r="R88" s="221">
        <f t="shared" si="20"/>
        <v>0</v>
      </c>
      <c r="S88" s="221">
        <f t="shared" si="20"/>
        <v>0</v>
      </c>
      <c r="T88" s="221">
        <f t="shared" si="20"/>
        <v>0</v>
      </c>
      <c r="U88" s="222">
        <f t="shared" si="20"/>
        <v>0</v>
      </c>
      <c r="V88" s="150"/>
      <c r="W88" s="194"/>
      <c r="X88" s="194"/>
      <c r="Y88" s="194"/>
      <c r="Z88" s="194"/>
      <c r="AA88" s="194"/>
    </row>
    <row r="89" spans="1:27" x14ac:dyDescent="0.25">
      <c r="A89" s="224" t="s">
        <v>249</v>
      </c>
      <c r="B89" s="225">
        <f>B86+B87+B88</f>
        <v>0</v>
      </c>
      <c r="C89" s="225">
        <f>C86+C87+C88</f>
        <v>-675.19444444444468</v>
      </c>
      <c r="D89" s="225">
        <f t="shared" ref="D89:P89" si="21">D86+D87+D88</f>
        <v>-675.19444444444468</v>
      </c>
      <c r="E89" s="225">
        <f t="shared" si="21"/>
        <v>-675.19444444444468</v>
      </c>
      <c r="F89" s="225">
        <f t="shared" si="21"/>
        <v>0</v>
      </c>
      <c r="G89" s="225">
        <f t="shared" si="21"/>
        <v>0</v>
      </c>
      <c r="H89" s="225">
        <f t="shared" si="21"/>
        <v>0</v>
      </c>
      <c r="I89" s="225">
        <f t="shared" si="21"/>
        <v>0</v>
      </c>
      <c r="J89" s="225">
        <f t="shared" si="21"/>
        <v>0</v>
      </c>
      <c r="K89" s="225">
        <f t="shared" si="21"/>
        <v>0</v>
      </c>
      <c r="L89" s="225">
        <f t="shared" si="21"/>
        <v>0</v>
      </c>
      <c r="M89" s="225">
        <f t="shared" si="21"/>
        <v>0</v>
      </c>
      <c r="N89" s="225">
        <f t="shared" si="21"/>
        <v>0</v>
      </c>
      <c r="O89" s="225">
        <f t="shared" si="21"/>
        <v>0</v>
      </c>
      <c r="P89" s="225">
        <f t="shared" si="21"/>
        <v>0</v>
      </c>
      <c r="Q89" s="225">
        <f>Q86+Q87+Q88</f>
        <v>0</v>
      </c>
      <c r="R89" s="225">
        <f>R86+R87+R88</f>
        <v>0</v>
      </c>
      <c r="S89" s="225">
        <f>S86+S87+S88</f>
        <v>0</v>
      </c>
      <c r="T89" s="225">
        <f>T86+T87+T88</f>
        <v>0</v>
      </c>
      <c r="U89" s="226">
        <f>U86+U87+U88</f>
        <v>0</v>
      </c>
      <c r="W89" s="194"/>
      <c r="X89" s="194"/>
      <c r="Y89" s="194"/>
      <c r="Z89" s="194"/>
      <c r="AA89" s="194"/>
    </row>
    <row r="90" spans="1:27" s="150" customFormat="1" x14ac:dyDescent="0.25">
      <c r="A90" s="220" t="s">
        <v>250</v>
      </c>
      <c r="B90" s="221">
        <f t="shared" ref="B90:U90" si="22">-B72</f>
        <v>0</v>
      </c>
      <c r="C90" s="221">
        <f t="shared" si="22"/>
        <v>0</v>
      </c>
      <c r="D90" s="221">
        <f t="shared" si="22"/>
        <v>0</v>
      </c>
      <c r="E90" s="221">
        <f t="shared" si="22"/>
        <v>0</v>
      </c>
      <c r="F90" s="221">
        <f t="shared" si="22"/>
        <v>0</v>
      </c>
      <c r="G90" s="221">
        <f t="shared" si="22"/>
        <v>0</v>
      </c>
      <c r="H90" s="221">
        <f t="shared" si="22"/>
        <v>0</v>
      </c>
      <c r="I90" s="221">
        <f t="shared" si="22"/>
        <v>0</v>
      </c>
      <c r="J90" s="221">
        <f t="shared" si="22"/>
        <v>0</v>
      </c>
      <c r="K90" s="221">
        <f t="shared" si="22"/>
        <v>0</v>
      </c>
      <c r="L90" s="221">
        <f t="shared" si="22"/>
        <v>0</v>
      </c>
      <c r="M90" s="221">
        <f t="shared" si="22"/>
        <v>0</v>
      </c>
      <c r="N90" s="221">
        <f t="shared" si="22"/>
        <v>0</v>
      </c>
      <c r="O90" s="221">
        <f t="shared" si="22"/>
        <v>0</v>
      </c>
      <c r="P90" s="221">
        <f t="shared" si="22"/>
        <v>0</v>
      </c>
      <c r="Q90" s="221">
        <f t="shared" si="22"/>
        <v>0</v>
      </c>
      <c r="R90" s="221">
        <f t="shared" si="22"/>
        <v>0</v>
      </c>
      <c r="S90" s="221">
        <f t="shared" si="22"/>
        <v>0</v>
      </c>
      <c r="T90" s="221">
        <f t="shared" si="22"/>
        <v>0</v>
      </c>
      <c r="U90" s="222">
        <f t="shared" si="22"/>
        <v>0</v>
      </c>
      <c r="V90" s="142"/>
      <c r="W90" s="227"/>
      <c r="X90" s="227"/>
      <c r="Y90" s="227"/>
      <c r="Z90" s="227"/>
      <c r="AA90" s="227"/>
    </row>
    <row r="91" spans="1:27" x14ac:dyDescent="0.25">
      <c r="A91" s="224" t="s">
        <v>105</v>
      </c>
      <c r="B91" s="225">
        <f t="shared" ref="B91:P91" si="23">B89+B90</f>
        <v>0</v>
      </c>
      <c r="C91" s="225">
        <f t="shared" si="23"/>
        <v>-675.19444444444468</v>
      </c>
      <c r="D91" s="225">
        <f t="shared" si="23"/>
        <v>-675.19444444444468</v>
      </c>
      <c r="E91" s="225">
        <f t="shared" si="23"/>
        <v>-675.19444444444468</v>
      </c>
      <c r="F91" s="225">
        <f t="shared" si="23"/>
        <v>0</v>
      </c>
      <c r="G91" s="225">
        <f t="shared" si="23"/>
        <v>0</v>
      </c>
      <c r="H91" s="225">
        <f t="shared" si="23"/>
        <v>0</v>
      </c>
      <c r="I91" s="225">
        <f t="shared" si="23"/>
        <v>0</v>
      </c>
      <c r="J91" s="225">
        <f t="shared" si="23"/>
        <v>0</v>
      </c>
      <c r="K91" s="225">
        <f t="shared" si="23"/>
        <v>0</v>
      </c>
      <c r="L91" s="225">
        <f t="shared" si="23"/>
        <v>0</v>
      </c>
      <c r="M91" s="225">
        <f t="shared" si="23"/>
        <v>0</v>
      </c>
      <c r="N91" s="225">
        <f t="shared" si="23"/>
        <v>0</v>
      </c>
      <c r="O91" s="225">
        <f t="shared" si="23"/>
        <v>0</v>
      </c>
      <c r="P91" s="225">
        <f t="shared" si="23"/>
        <v>0</v>
      </c>
      <c r="Q91" s="225">
        <f>Q89+Q90</f>
        <v>0</v>
      </c>
      <c r="R91" s="225">
        <f>R89+R90</f>
        <v>0</v>
      </c>
      <c r="S91" s="225">
        <f>S89+S90</f>
        <v>0</v>
      </c>
      <c r="T91" s="225">
        <f>T89+T90</f>
        <v>0</v>
      </c>
      <c r="U91" s="226">
        <f>U89+U90</f>
        <v>0</v>
      </c>
      <c r="V91" s="194"/>
      <c r="W91" s="194"/>
      <c r="X91" s="194"/>
      <c r="Y91" s="194"/>
      <c r="Z91" s="194"/>
      <c r="AA91" s="194"/>
    </row>
    <row r="92" spans="1:27" ht="15.75" customHeight="1" x14ac:dyDescent="0.25">
      <c r="A92" s="228" t="s">
        <v>101</v>
      </c>
      <c r="B92" s="221">
        <f t="shared" ref="B92:U92" si="24">-B91*$B$48</f>
        <v>0</v>
      </c>
      <c r="C92" s="221">
        <f t="shared" si="24"/>
        <v>135.03888888888895</v>
      </c>
      <c r="D92" s="221">
        <f t="shared" si="24"/>
        <v>135.03888888888895</v>
      </c>
      <c r="E92" s="221">
        <f t="shared" si="24"/>
        <v>135.03888888888895</v>
      </c>
      <c r="F92" s="221">
        <f t="shared" si="24"/>
        <v>0</v>
      </c>
      <c r="G92" s="221">
        <f t="shared" si="24"/>
        <v>0</v>
      </c>
      <c r="H92" s="221">
        <f t="shared" si="24"/>
        <v>0</v>
      </c>
      <c r="I92" s="221">
        <f t="shared" si="24"/>
        <v>0</v>
      </c>
      <c r="J92" s="221">
        <f t="shared" si="24"/>
        <v>0</v>
      </c>
      <c r="K92" s="221">
        <f t="shared" si="24"/>
        <v>0</v>
      </c>
      <c r="L92" s="221">
        <f t="shared" si="24"/>
        <v>0</v>
      </c>
      <c r="M92" s="221">
        <f t="shared" si="24"/>
        <v>0</v>
      </c>
      <c r="N92" s="221">
        <f t="shared" si="24"/>
        <v>0</v>
      </c>
      <c r="O92" s="221">
        <f t="shared" si="24"/>
        <v>0</v>
      </c>
      <c r="P92" s="221">
        <f t="shared" si="24"/>
        <v>0</v>
      </c>
      <c r="Q92" s="221">
        <f t="shared" si="24"/>
        <v>0</v>
      </c>
      <c r="R92" s="221">
        <f t="shared" si="24"/>
        <v>0</v>
      </c>
      <c r="S92" s="221">
        <f t="shared" si="24"/>
        <v>0</v>
      </c>
      <c r="T92" s="221">
        <f t="shared" si="24"/>
        <v>0</v>
      </c>
      <c r="U92" s="222">
        <f t="shared" si="24"/>
        <v>0</v>
      </c>
      <c r="V92" s="194"/>
      <c r="W92" s="194"/>
      <c r="X92" s="194"/>
      <c r="Y92" s="194"/>
      <c r="Z92" s="194"/>
      <c r="AA92" s="194"/>
    </row>
    <row r="93" spans="1:27" ht="15.75" customHeight="1" thickBot="1" x14ac:dyDescent="0.3">
      <c r="A93" s="229" t="s">
        <v>104</v>
      </c>
      <c r="B93" s="230">
        <f t="shared" ref="B93:P93" si="25">B91+B92</f>
        <v>0</v>
      </c>
      <c r="C93" s="230">
        <f t="shared" si="25"/>
        <v>-540.15555555555579</v>
      </c>
      <c r="D93" s="230">
        <f t="shared" si="25"/>
        <v>-540.15555555555579</v>
      </c>
      <c r="E93" s="230">
        <f t="shared" si="25"/>
        <v>-540.15555555555579</v>
      </c>
      <c r="F93" s="230">
        <f t="shared" si="25"/>
        <v>0</v>
      </c>
      <c r="G93" s="230">
        <f t="shared" si="25"/>
        <v>0</v>
      </c>
      <c r="H93" s="230">
        <f t="shared" si="25"/>
        <v>0</v>
      </c>
      <c r="I93" s="230">
        <f t="shared" si="25"/>
        <v>0</v>
      </c>
      <c r="J93" s="230">
        <f t="shared" si="25"/>
        <v>0</v>
      </c>
      <c r="K93" s="230">
        <f t="shared" si="25"/>
        <v>0</v>
      </c>
      <c r="L93" s="230">
        <f t="shared" si="25"/>
        <v>0</v>
      </c>
      <c r="M93" s="230">
        <f t="shared" si="25"/>
        <v>0</v>
      </c>
      <c r="N93" s="230">
        <f t="shared" si="25"/>
        <v>0</v>
      </c>
      <c r="O93" s="230">
        <f t="shared" si="25"/>
        <v>0</v>
      </c>
      <c r="P93" s="230">
        <f t="shared" si="25"/>
        <v>0</v>
      </c>
      <c r="Q93" s="230">
        <f>Q91+Q92</f>
        <v>0</v>
      </c>
      <c r="R93" s="230">
        <f>R91+R92</f>
        <v>0</v>
      </c>
      <c r="S93" s="230">
        <f>S91+S92</f>
        <v>0</v>
      </c>
      <c r="T93" s="230">
        <f>T91+T92</f>
        <v>0</v>
      </c>
      <c r="U93" s="231">
        <f>U91+U92</f>
        <v>0</v>
      </c>
      <c r="V93" s="227"/>
      <c r="W93" s="194"/>
      <c r="X93" s="194"/>
      <c r="Y93" s="194"/>
      <c r="Z93" s="194"/>
      <c r="AA93" s="194"/>
    </row>
    <row r="94" spans="1:27" ht="15.75" customHeight="1" x14ac:dyDescent="0.25">
      <c r="A94" s="232"/>
      <c r="B94" s="233"/>
      <c r="C94" s="233"/>
      <c r="D94" s="233"/>
      <c r="E94" s="233"/>
      <c r="F94" s="233"/>
      <c r="G94" s="233"/>
      <c r="H94" s="233"/>
      <c r="I94" s="233"/>
      <c r="J94" s="233"/>
      <c r="K94" s="233"/>
      <c r="L94" s="233"/>
      <c r="M94" s="233"/>
      <c r="N94" s="233"/>
      <c r="O94" s="233"/>
      <c r="P94" s="233"/>
      <c r="Q94" s="233"/>
      <c r="R94" s="233"/>
      <c r="S94" s="233"/>
      <c r="T94" s="233"/>
      <c r="U94" s="233"/>
      <c r="V94" s="227"/>
      <c r="W94" s="194"/>
      <c r="X94" s="194"/>
      <c r="Y94" s="194"/>
      <c r="Z94" s="194"/>
      <c r="AA94" s="194"/>
    </row>
    <row r="95" spans="1:27" ht="15.75" hidden="1" customHeight="1" x14ac:dyDescent="0.25">
      <c r="A95" s="234" t="s">
        <v>251</v>
      </c>
      <c r="B95" s="235"/>
      <c r="C95" s="236"/>
      <c r="D95" s="121" t="s">
        <v>252</v>
      </c>
      <c r="E95" s="121" t="s">
        <v>253</v>
      </c>
      <c r="F95" s="233"/>
      <c r="G95" s="233"/>
      <c r="H95" s="233"/>
      <c r="I95" s="233"/>
      <c r="J95" s="233"/>
      <c r="K95" s="233"/>
      <c r="L95" s="233"/>
      <c r="M95" s="233"/>
      <c r="N95" s="233"/>
      <c r="O95" s="233"/>
      <c r="P95" s="233"/>
      <c r="Q95" s="233"/>
      <c r="R95" s="233"/>
      <c r="S95" s="233"/>
      <c r="T95" s="233"/>
      <c r="U95" s="233"/>
      <c r="V95" s="227"/>
      <c r="W95" s="194"/>
      <c r="X95" s="194"/>
      <c r="Y95" s="194"/>
      <c r="Z95" s="194"/>
      <c r="AA95" s="194"/>
    </row>
    <row r="96" spans="1:27" ht="15.75" hidden="1" customHeight="1" x14ac:dyDescent="0.25">
      <c r="A96" s="237"/>
      <c r="B96" s="238" t="s">
        <v>107</v>
      </c>
      <c r="C96" s="239" t="s">
        <v>254</v>
      </c>
      <c r="D96" s="240">
        <f>$K$76</f>
        <v>0</v>
      </c>
      <c r="E96" s="240">
        <f>$U$76</f>
        <v>0</v>
      </c>
      <c r="F96" s="233"/>
      <c r="G96" s="233"/>
      <c r="H96" s="233"/>
      <c r="I96" s="233"/>
      <c r="J96" s="233"/>
      <c r="K96" s="233"/>
      <c r="L96" s="233"/>
      <c r="M96" s="233"/>
      <c r="N96" s="233"/>
      <c r="O96" s="233"/>
      <c r="P96" s="233"/>
      <c r="Q96" s="233"/>
      <c r="R96" s="233"/>
      <c r="S96" s="233"/>
      <c r="T96" s="233"/>
      <c r="U96" s="233"/>
      <c r="V96" s="227"/>
      <c r="W96" s="194"/>
      <c r="X96" s="194"/>
      <c r="Y96" s="194"/>
      <c r="Z96" s="194"/>
      <c r="AA96" s="194"/>
    </row>
    <row r="97" spans="1:27" ht="15.75" hidden="1" customHeight="1" x14ac:dyDescent="0.25">
      <c r="A97" s="237"/>
      <c r="B97" s="241" t="s">
        <v>108</v>
      </c>
      <c r="C97" s="239" t="s">
        <v>254</v>
      </c>
      <c r="D97" s="240">
        <f>$K$75</f>
        <v>0</v>
      </c>
      <c r="E97" s="240">
        <f>$U$75</f>
        <v>0</v>
      </c>
      <c r="F97" s="233"/>
      <c r="G97" s="233"/>
      <c r="H97" s="233"/>
      <c r="I97" s="233"/>
      <c r="J97" s="233"/>
      <c r="K97" s="233"/>
      <c r="L97" s="233"/>
      <c r="M97" s="233"/>
      <c r="N97" s="233"/>
      <c r="O97" s="233"/>
      <c r="P97" s="233"/>
      <c r="Q97" s="233"/>
      <c r="R97" s="233"/>
      <c r="S97" s="233"/>
      <c r="T97" s="233"/>
      <c r="U97" s="233"/>
      <c r="V97" s="227"/>
      <c r="W97" s="194"/>
      <c r="X97" s="194"/>
      <c r="Y97" s="194"/>
      <c r="Z97" s="194"/>
      <c r="AA97" s="194"/>
    </row>
    <row r="98" spans="1:27" ht="15.75" hidden="1" customHeight="1" x14ac:dyDescent="0.25">
      <c r="A98" s="237"/>
      <c r="B98" s="241" t="s">
        <v>255</v>
      </c>
      <c r="C98" s="239" t="s">
        <v>254</v>
      </c>
      <c r="D98" s="240">
        <f>$K$86</f>
        <v>0</v>
      </c>
      <c r="E98" s="240">
        <f>$U$86</f>
        <v>0</v>
      </c>
      <c r="F98" s="233"/>
      <c r="G98" s="233"/>
      <c r="H98" s="233"/>
      <c r="I98" s="233"/>
      <c r="J98" s="233"/>
      <c r="K98" s="233"/>
      <c r="L98" s="233"/>
      <c r="M98" s="233"/>
      <c r="N98" s="233"/>
      <c r="O98" s="233"/>
      <c r="P98" s="233"/>
      <c r="Q98" s="233"/>
      <c r="R98" s="233"/>
      <c r="S98" s="233"/>
      <c r="T98" s="233"/>
      <c r="U98" s="233"/>
      <c r="V98" s="227"/>
      <c r="W98" s="194"/>
      <c r="X98" s="194"/>
      <c r="Y98" s="194"/>
      <c r="Z98" s="194"/>
      <c r="AA98" s="194"/>
    </row>
    <row r="99" spans="1:27" ht="15.75" hidden="1" customHeight="1" x14ac:dyDescent="0.25">
      <c r="A99" s="237"/>
      <c r="B99" s="241" t="s">
        <v>256</v>
      </c>
      <c r="C99" s="239" t="s">
        <v>254</v>
      </c>
      <c r="D99" s="240">
        <f>$K$90</f>
        <v>0</v>
      </c>
      <c r="E99" s="240">
        <f>$U$90</f>
        <v>0</v>
      </c>
      <c r="F99" s="233"/>
      <c r="G99" s="233"/>
      <c r="H99" s="233"/>
      <c r="I99" s="233"/>
      <c r="J99" s="233"/>
      <c r="K99" s="233"/>
      <c r="L99" s="233"/>
      <c r="M99" s="233"/>
      <c r="N99" s="233"/>
      <c r="O99" s="233"/>
      <c r="P99" s="233"/>
      <c r="Q99" s="233"/>
      <c r="R99" s="233"/>
      <c r="S99" s="233"/>
      <c r="T99" s="233"/>
      <c r="U99" s="233"/>
      <c r="V99" s="227"/>
      <c r="W99" s="194"/>
      <c r="X99" s="194"/>
      <c r="Y99" s="194"/>
      <c r="Z99" s="194"/>
      <c r="AA99" s="194"/>
    </row>
    <row r="100" spans="1:27" ht="15.75" hidden="1" customHeight="1" x14ac:dyDescent="0.25">
      <c r="A100" s="237"/>
      <c r="B100" s="241" t="s">
        <v>257</v>
      </c>
      <c r="C100" s="239" t="s">
        <v>254</v>
      </c>
      <c r="D100" s="240">
        <f>$K$94</f>
        <v>0</v>
      </c>
      <c r="E100" s="240">
        <f>$U$94</f>
        <v>0</v>
      </c>
      <c r="F100" s="233"/>
      <c r="G100" s="233"/>
      <c r="H100" s="233"/>
      <c r="I100" s="233"/>
      <c r="J100" s="233"/>
      <c r="K100" s="233"/>
      <c r="L100" s="233"/>
      <c r="M100" s="233"/>
      <c r="N100" s="233"/>
      <c r="O100" s="233"/>
      <c r="P100" s="233"/>
      <c r="Q100" s="233"/>
      <c r="R100" s="233"/>
      <c r="S100" s="233"/>
      <c r="T100" s="233"/>
      <c r="U100" s="233"/>
      <c r="V100" s="227"/>
      <c r="W100" s="194"/>
      <c r="X100" s="194"/>
      <c r="Y100" s="194"/>
      <c r="Z100" s="194"/>
      <c r="AA100" s="194"/>
    </row>
    <row r="101" spans="1:27" s="246" customFormat="1" ht="15.75" hidden="1" customHeight="1" x14ac:dyDescent="0.25">
      <c r="A101" s="242" t="s">
        <v>258</v>
      </c>
      <c r="B101" s="243">
        <v>0.5</v>
      </c>
      <c r="C101" s="243">
        <f>AVERAGE(B68:C68)</f>
        <v>1.5</v>
      </c>
      <c r="D101" s="243">
        <f t="shared" ref="D101:P101" si="26">AVERAGE(C74:D74)</f>
        <v>2.5</v>
      </c>
      <c r="E101" s="243">
        <f t="shared" si="26"/>
        <v>3.5</v>
      </c>
      <c r="F101" s="243">
        <f t="shared" si="26"/>
        <v>4.5</v>
      </c>
      <c r="G101" s="243">
        <f t="shared" si="26"/>
        <v>5.5</v>
      </c>
      <c r="H101" s="243">
        <f t="shared" si="26"/>
        <v>6.5</v>
      </c>
      <c r="I101" s="243">
        <f t="shared" si="26"/>
        <v>7.5</v>
      </c>
      <c r="J101" s="243">
        <f t="shared" si="26"/>
        <v>8.5</v>
      </c>
      <c r="K101" s="243">
        <f t="shared" si="26"/>
        <v>9.5</v>
      </c>
      <c r="L101" s="243">
        <f t="shared" si="26"/>
        <v>10.5</v>
      </c>
      <c r="M101" s="243">
        <f t="shared" si="26"/>
        <v>11.5</v>
      </c>
      <c r="N101" s="243">
        <f t="shared" si="26"/>
        <v>12.5</v>
      </c>
      <c r="O101" s="243">
        <f t="shared" si="26"/>
        <v>13.5</v>
      </c>
      <c r="P101" s="243">
        <f t="shared" si="26"/>
        <v>14.5</v>
      </c>
      <c r="Q101" s="244"/>
      <c r="R101" s="245"/>
      <c r="S101" s="245"/>
      <c r="T101" s="245"/>
      <c r="U101" s="245"/>
      <c r="V101" s="245"/>
      <c r="W101" s="245"/>
      <c r="X101" s="245"/>
      <c r="Y101" s="245"/>
      <c r="Z101" s="245"/>
      <c r="AA101" s="245"/>
    </row>
    <row r="102" spans="1:27" ht="15.75" hidden="1" customHeight="1" x14ac:dyDescent="0.25">
      <c r="A102" s="286" t="s">
        <v>259</v>
      </c>
      <c r="B102" s="287">
        <f t="shared" ref="B102:P102" si="27">B74</f>
        <v>1</v>
      </c>
      <c r="C102" s="287">
        <f t="shared" si="27"/>
        <v>2</v>
      </c>
      <c r="D102" s="287">
        <f t="shared" si="27"/>
        <v>3</v>
      </c>
      <c r="E102" s="287">
        <f t="shared" si="27"/>
        <v>4</v>
      </c>
      <c r="F102" s="287">
        <f t="shared" si="27"/>
        <v>5</v>
      </c>
      <c r="G102" s="287">
        <f t="shared" si="27"/>
        <v>6</v>
      </c>
      <c r="H102" s="287">
        <f t="shared" si="27"/>
        <v>7</v>
      </c>
      <c r="I102" s="287">
        <f t="shared" si="27"/>
        <v>8</v>
      </c>
      <c r="J102" s="287">
        <f t="shared" si="27"/>
        <v>9</v>
      </c>
      <c r="K102" s="287">
        <f t="shared" si="27"/>
        <v>10</v>
      </c>
      <c r="L102" s="287">
        <f t="shared" si="27"/>
        <v>11</v>
      </c>
      <c r="M102" s="287">
        <f t="shared" si="27"/>
        <v>12</v>
      </c>
      <c r="N102" s="287">
        <f t="shared" si="27"/>
        <v>13</v>
      </c>
      <c r="O102" s="287">
        <f t="shared" si="27"/>
        <v>14</v>
      </c>
      <c r="P102" s="287">
        <f t="shared" si="27"/>
        <v>15</v>
      </c>
      <c r="Q102" s="287">
        <f>Q74</f>
        <v>16</v>
      </c>
      <c r="R102" s="287">
        <f>R74</f>
        <v>17</v>
      </c>
      <c r="S102" s="287">
        <f>S74</f>
        <v>18</v>
      </c>
      <c r="T102" s="287">
        <f>T74</f>
        <v>19</v>
      </c>
      <c r="U102" s="287">
        <f>U74</f>
        <v>20</v>
      </c>
      <c r="V102" s="194"/>
      <c r="W102" s="194"/>
      <c r="X102" s="194"/>
      <c r="Y102" s="194"/>
      <c r="Z102" s="194"/>
      <c r="AA102" s="194"/>
    </row>
    <row r="103" spans="1:27" ht="15.75" hidden="1" customHeight="1" x14ac:dyDescent="0.25">
      <c r="A103" s="288" t="s">
        <v>249</v>
      </c>
      <c r="B103" s="225">
        <f t="shared" ref="B103:P103" si="28">B89</f>
        <v>0</v>
      </c>
      <c r="C103" s="225">
        <f t="shared" si="28"/>
        <v>-675.19444444444468</v>
      </c>
      <c r="D103" s="225">
        <f t="shared" si="28"/>
        <v>-675.19444444444468</v>
      </c>
      <c r="E103" s="225">
        <f t="shared" si="28"/>
        <v>-675.19444444444468</v>
      </c>
      <c r="F103" s="225">
        <f t="shared" si="28"/>
        <v>0</v>
      </c>
      <c r="G103" s="225">
        <f t="shared" si="28"/>
        <v>0</v>
      </c>
      <c r="H103" s="225">
        <f t="shared" si="28"/>
        <v>0</v>
      </c>
      <c r="I103" s="225">
        <f t="shared" si="28"/>
        <v>0</v>
      </c>
      <c r="J103" s="225">
        <f t="shared" si="28"/>
        <v>0</v>
      </c>
      <c r="K103" s="225">
        <f t="shared" si="28"/>
        <v>0</v>
      </c>
      <c r="L103" s="225">
        <f t="shared" si="28"/>
        <v>0</v>
      </c>
      <c r="M103" s="225">
        <f t="shared" si="28"/>
        <v>0</v>
      </c>
      <c r="N103" s="225">
        <f t="shared" si="28"/>
        <v>0</v>
      </c>
      <c r="O103" s="225">
        <f t="shared" si="28"/>
        <v>0</v>
      </c>
      <c r="P103" s="225">
        <f t="shared" si="28"/>
        <v>0</v>
      </c>
      <c r="Q103" s="225">
        <f>Q89</f>
        <v>0</v>
      </c>
      <c r="R103" s="225">
        <f>R89</f>
        <v>0</v>
      </c>
      <c r="S103" s="225">
        <f>S89</f>
        <v>0</v>
      </c>
      <c r="T103" s="225">
        <f>T89</f>
        <v>0</v>
      </c>
      <c r="U103" s="225">
        <f>U89</f>
        <v>0</v>
      </c>
      <c r="V103" s="194"/>
    </row>
    <row r="104" spans="1:27" ht="15.75" hidden="1" customHeight="1" x14ac:dyDescent="0.25">
      <c r="A104" s="289" t="s">
        <v>103</v>
      </c>
      <c r="B104" s="221">
        <f>-B87-B88</f>
        <v>0</v>
      </c>
      <c r="C104" s="221">
        <f>-C87-C88</f>
        <v>675.19444444444468</v>
      </c>
      <c r="D104" s="221">
        <f t="shared" ref="D104:P104" si="29">-D87-D88</f>
        <v>675.19444444444468</v>
      </c>
      <c r="E104" s="221">
        <f t="shared" si="29"/>
        <v>675.19444444444468</v>
      </c>
      <c r="F104" s="221">
        <f t="shared" si="29"/>
        <v>0</v>
      </c>
      <c r="G104" s="221">
        <f t="shared" si="29"/>
        <v>0</v>
      </c>
      <c r="H104" s="221">
        <f t="shared" si="29"/>
        <v>0</v>
      </c>
      <c r="I104" s="221">
        <f t="shared" si="29"/>
        <v>0</v>
      </c>
      <c r="J104" s="221">
        <f t="shared" si="29"/>
        <v>0</v>
      </c>
      <c r="K104" s="221">
        <f t="shared" si="29"/>
        <v>0</v>
      </c>
      <c r="L104" s="221">
        <f t="shared" si="29"/>
        <v>0</v>
      </c>
      <c r="M104" s="221">
        <f t="shared" si="29"/>
        <v>0</v>
      </c>
      <c r="N104" s="221">
        <f t="shared" si="29"/>
        <v>0</v>
      </c>
      <c r="O104" s="221">
        <f t="shared" si="29"/>
        <v>0</v>
      </c>
      <c r="P104" s="221">
        <f t="shared" si="29"/>
        <v>0</v>
      </c>
      <c r="Q104" s="221">
        <f>-Q87-Q88</f>
        <v>0</v>
      </c>
      <c r="R104" s="221">
        <f>-R87-R88</f>
        <v>0</v>
      </c>
      <c r="S104" s="221">
        <f>-S87-S88</f>
        <v>0</v>
      </c>
      <c r="T104" s="221">
        <f>-T87-T88</f>
        <v>0</v>
      </c>
      <c r="U104" s="221">
        <f>-U87-U88</f>
        <v>0</v>
      </c>
      <c r="V104" s="194"/>
    </row>
    <row r="105" spans="1:27" s="150" customFormat="1" hidden="1" x14ac:dyDescent="0.25">
      <c r="A105" s="289" t="s">
        <v>102</v>
      </c>
      <c r="B105" s="221">
        <f t="shared" ref="B105:P105" si="30">B90</f>
        <v>0</v>
      </c>
      <c r="C105" s="221">
        <f t="shared" si="30"/>
        <v>0</v>
      </c>
      <c r="D105" s="221">
        <f t="shared" si="30"/>
        <v>0</v>
      </c>
      <c r="E105" s="221">
        <f t="shared" si="30"/>
        <v>0</v>
      </c>
      <c r="F105" s="221">
        <f t="shared" si="30"/>
        <v>0</v>
      </c>
      <c r="G105" s="221">
        <f t="shared" si="30"/>
        <v>0</v>
      </c>
      <c r="H105" s="221">
        <f t="shared" si="30"/>
        <v>0</v>
      </c>
      <c r="I105" s="221">
        <f t="shared" si="30"/>
        <v>0</v>
      </c>
      <c r="J105" s="221">
        <f t="shared" si="30"/>
        <v>0</v>
      </c>
      <c r="K105" s="221">
        <f t="shared" si="30"/>
        <v>0</v>
      </c>
      <c r="L105" s="221">
        <f t="shared" si="30"/>
        <v>0</v>
      </c>
      <c r="M105" s="221">
        <f t="shared" si="30"/>
        <v>0</v>
      </c>
      <c r="N105" s="221">
        <f t="shared" si="30"/>
        <v>0</v>
      </c>
      <c r="O105" s="221">
        <f t="shared" si="30"/>
        <v>0</v>
      </c>
      <c r="P105" s="221">
        <f t="shared" si="30"/>
        <v>0</v>
      </c>
      <c r="Q105" s="221">
        <f>Q90</f>
        <v>0</v>
      </c>
      <c r="R105" s="221">
        <f>R90</f>
        <v>0</v>
      </c>
      <c r="S105" s="221">
        <f>S90</f>
        <v>0</v>
      </c>
      <c r="T105" s="221">
        <f>T90</f>
        <v>0</v>
      </c>
      <c r="U105" s="221">
        <f>U90</f>
        <v>0</v>
      </c>
      <c r="V105" s="194"/>
    </row>
    <row r="106" spans="1:27" s="150" customFormat="1" hidden="1" x14ac:dyDescent="0.25">
      <c r="A106" s="289" t="s">
        <v>101</v>
      </c>
      <c r="B106" s="221">
        <f>IF(SUM($B$92:B92)+SUM($A$106:A106)&gt;0,0,SUM($B$92:B92)-SUM($A$106:A106))</f>
        <v>0</v>
      </c>
      <c r="C106" s="221">
        <f>IF(SUM($B$85:C85)+SUM($A$106:B106)&gt;0,0,SUM($B$85:C85)-SUM($A$106:B106))</f>
        <v>0</v>
      </c>
      <c r="D106" s="221">
        <f>IF(SUM($B$85:D85)+SUM($A$92:C92)&gt;0,0,SUM($B$85:D85)-SUM($A$92:C92))</f>
        <v>0</v>
      </c>
      <c r="E106" s="221">
        <f>IF(SUM($B$85:E85)+SUM($A$92:D92)&gt;0,0,SUM($B$85:E85)-SUM($A$92:D92))</f>
        <v>0</v>
      </c>
      <c r="F106" s="221">
        <f>IF(SUM($B$85:F85)+SUM($A$92:E92)&gt;0,0,SUM($B$85:F85)-SUM($A$92:E92))</f>
        <v>0</v>
      </c>
      <c r="G106" s="221">
        <f>IF(SUM($B$85:G85)+SUM($A$92:F92)&gt;0,0,SUM($B$85:G85)-SUM($A$92:F92))</f>
        <v>0</v>
      </c>
      <c r="H106" s="221">
        <f>IF(SUM($B$85:H85)+SUM($A$92:G92)&gt;0,0,SUM($B$85:H85)-SUM($A$92:G92))</f>
        <v>0</v>
      </c>
      <c r="I106" s="221">
        <f>IF(SUM($B$85:I85)+SUM($A$92:H92)&gt;0,0,SUM($B$85:I85)-SUM($A$92:H92))</f>
        <v>0</v>
      </c>
      <c r="J106" s="221">
        <f>IF(SUM($B$85:J85)+SUM($A$92:I92)&gt;0,0,SUM($B$85:J85)-SUM($A$92:I92))</f>
        <v>0</v>
      </c>
      <c r="K106" s="221">
        <f>IF(SUM($B$85:K85)+SUM($A$92:J92)&gt;0,0,SUM($B$85:K85)-SUM($A$92:J92))</f>
        <v>0</v>
      </c>
      <c r="L106" s="221">
        <f>IF(SUM($B$85:L85)+SUM($A$92:K92)&gt;0,0,SUM($B$85:L85)-SUM($A$92:K92))</f>
        <v>0</v>
      </c>
      <c r="M106" s="221">
        <f>IF(SUM($B$85:M85)+SUM($A$92:L92)&gt;0,0,SUM($B$85:M85)-SUM($A$92:L92))</f>
        <v>0</v>
      </c>
      <c r="N106" s="221">
        <f>IF(SUM($B$85:N85)+SUM($A$92:M92)&gt;0,0,SUM($B$85:N85)-SUM($A$92:M92))</f>
        <v>0</v>
      </c>
      <c r="O106" s="221">
        <f>IF(SUM($B$85:O85)+SUM($A$92:N92)&gt;0,0,SUM($B$85:O85)-SUM($A$92:N92))</f>
        <v>0</v>
      </c>
      <c r="P106" s="221">
        <f>IF(SUM($B$85:P85)+SUM($A$92:O92)&gt;0,0,SUM($B$85:P85)-SUM($A$92:O92))</f>
        <v>0</v>
      </c>
      <c r="Q106" s="221">
        <f>IF(SUM($B$85:Q85)+SUM($A$92:P92)&gt;0,0,SUM($B$85:Q85)-SUM($A$92:P92))</f>
        <v>0</v>
      </c>
      <c r="R106" s="221">
        <f>IF(SUM($B$85:R85)+SUM($A$92:Q92)&gt;0,0,SUM($B$85:R85)-SUM($A$92:Q92))</f>
        <v>0</v>
      </c>
      <c r="S106" s="221">
        <f>IF(SUM($B$85:S85)+SUM($A$92:R92)&gt;0,0,SUM($B$85:S85)-SUM($A$92:R92))</f>
        <v>0</v>
      </c>
      <c r="T106" s="221">
        <f>IF(SUM($B$85:T85)+SUM($A$92:S92)&gt;0,0,SUM($B$85:T85)-SUM($A$92:S92))</f>
        <v>0</v>
      </c>
      <c r="U106" s="221">
        <f>IF(SUM($B$85:U85)+SUM($A$92:T92)&gt;0,0,SUM($B$85:U85)-SUM($A$92:T92))</f>
        <v>0</v>
      </c>
      <c r="V106" s="142"/>
    </row>
    <row r="107" spans="1:27" hidden="1" x14ac:dyDescent="0.25">
      <c r="A107" s="289" t="s">
        <v>100</v>
      </c>
      <c r="B107" s="221">
        <f>IF(((SUM($B$75:B75)+SUM($B$77:B84))+SUM($B$109:B109))&lt;0,((SUM($B$75:B75)+SUM($B$77:B84))+SUM($B$109:B109))*0.2-SUM($A$107:A107),IF(SUM(A$107:$B107)&lt;0,0-SUM(A$107:$B107),0))</f>
        <v>-405.11666666666679</v>
      </c>
      <c r="C107" s="221">
        <f>IF(((SUM($B$68:C68)+SUM($B$70:C77))+SUM($B$102:C102))&lt;0,((SUM($B$68:C68)+SUM($B$70:C77))+SUM($B$102:C102))*0.2-SUM($A$107:B107),IF(SUM(B$107:$B107)&lt;0,0-SUM(B$107:$B107),0))</f>
        <v>405.11666666666679</v>
      </c>
      <c r="D107" s="221">
        <f>IF(((SUM($B$68:D68)+SUM($B$70:D77))+SUM($B$102:D102))&lt;0,((SUM($B$68:D68)+SUM($B$70:D77))+SUM($B$102:D102))*0.2-SUM($A$93:C93),IF(SUM($B$93:C93)&lt;0,0-SUM($B$93:C93),0))</f>
        <v>540.15555555555579</v>
      </c>
      <c r="E107" s="221">
        <f>IF(((SUM($B$68:E68)+SUM($B$70:E77))+SUM($B$102:E102))&lt;0,((SUM($B$68:E68)+SUM($B$70:E77))+SUM($B$102:E102))*0.2-SUM($A$93:D93),IF(SUM($B$93:D93)&lt;0,0-SUM($B$93:D93),0))</f>
        <v>1080.3111111111116</v>
      </c>
      <c r="F107" s="221">
        <f>IF(((SUM($B$68:F68)+SUM($B$70:F77))+SUM($B$102:F102))&lt;0,((SUM($B$68:F68)+SUM($B$70:F77))+SUM($B$102:F102))*0.2-SUM($A$93:E93),IF(SUM($B$93:E93)&lt;0,0-SUM($B$93:E93),0))</f>
        <v>1620.4666666666674</v>
      </c>
      <c r="G107" s="221">
        <f>IF(((SUM($B$68:G68)+SUM($B$70:G77))+SUM($B$102:G102))&lt;0,((SUM($B$68:G68)+SUM($B$70:G77))+SUM($B$102:G102))*0.2-SUM($A$93:F93),IF(SUM($B$93:F93)&lt;0,0-SUM($B$93:F93),0))</f>
        <v>1620.4666666666674</v>
      </c>
      <c r="H107" s="221">
        <f>IF(((SUM($B$68:H68)+SUM($B$70:H77))+SUM($B$102:H102))&lt;0,((SUM($B$68:H68)+SUM($B$70:H77))+SUM($B$102:H102))*0.2-SUM($A$93:G93),IF(SUM($B$93:G93)&lt;0,0-SUM($B$93:G93),0))</f>
        <v>1620.4666666666674</v>
      </c>
      <c r="I107" s="221">
        <f>IF(((SUM($B$68:I68)+SUM($B$70:I77))+SUM($B$102:I102))&lt;0,((SUM($B$68:I68)+SUM($B$70:I77))+SUM($B$102:I102))*0.2-SUM($A$93:H93),IF(SUM($B$93:H93)&lt;0,0-SUM($B$93:H93),0))</f>
        <v>1620.4666666666674</v>
      </c>
      <c r="J107" s="221">
        <f>IF(((SUM($B$68:J68)+SUM($B$70:J77))+SUM($B$102:J102))&lt;0,((SUM($B$68:J68)+SUM($B$70:J77))+SUM($B$102:J102))*0.2-SUM($A$93:I93),IF(SUM($B$93:I93)&lt;0,0-SUM($B$93:I93),0))</f>
        <v>1620.4666666666674</v>
      </c>
      <c r="K107" s="221">
        <f>IF(((SUM($B$68:K68)+SUM($B$70:K77))+SUM($B$102:K102))&lt;0,((SUM($B$68:K68)+SUM($B$70:K77))+SUM($B$102:K102))*0.2-SUM($A$93:J93),IF(SUM($B$93:J93)&lt;0,0-SUM($B$93:J93),0))</f>
        <v>1620.4666666666674</v>
      </c>
      <c r="L107" s="221">
        <f>IF(((SUM($B$68:L68)+SUM($B$70:L77))+SUM($B$102:L102))&lt;0,((SUM($B$68:L68)+SUM($B$70:L77))+SUM($B$102:L102))*0.2-SUM($A$93:K93),IF(SUM($B$93:K93)&lt;0,0-SUM($B$93:K93),0))</f>
        <v>1620.4666666666674</v>
      </c>
      <c r="M107" s="221">
        <f>IF(((SUM($B$68:M68)+SUM($B$70:M77))+SUM($B$102:M102))&lt;0,((SUM($B$68:M68)+SUM($B$70:M77))+SUM($B$102:M102))*0.2-SUM($A$93:L93),IF(SUM($B$93:L93)&lt;0,0-SUM($B$93:L93),0))</f>
        <v>1620.4666666666674</v>
      </c>
      <c r="N107" s="221">
        <f>IF(((SUM($B$68:N68)+SUM($B$70:N77))+SUM($B$102:N102))&lt;0,((SUM($B$68:N68)+SUM($B$70:N77))+SUM($B$102:N102))*0.2-SUM($A$93:M93),IF(SUM($B$93:M93)&lt;0,0-SUM($B$93:M93),0))</f>
        <v>1620.4666666666674</v>
      </c>
      <c r="O107" s="221">
        <f>IF(((SUM($B$68:O68)+SUM($B$70:O77))+SUM($B$102:O102))&lt;0,((SUM($B$68:O68)+SUM($B$70:O77))+SUM($B$102:O102))*0.2-SUM($A$93:N93),IF(SUM($B$93:N93)&lt;0,0-SUM($B$93:N93),0))</f>
        <v>1620.4666666666674</v>
      </c>
      <c r="P107" s="221">
        <f>IF(((SUM($B$68:P68)+SUM($B$70:P77))+SUM($B$102:P102))&lt;0,((SUM($B$68:P68)+SUM($B$70:P77))+SUM($B$102:P102))*0.2-SUM($A$93:O93),IF(SUM($B$93:O93)&lt;0,0-SUM($B$93:O93),0))</f>
        <v>1620.4666666666674</v>
      </c>
      <c r="Q107" s="221">
        <f>IF(((SUM($B$68:Q68)+SUM($B$70:Q77))+SUM($B$102:Q102))&lt;0,((SUM($B$68:Q68)+SUM($B$70:Q77))+SUM($B$102:Q102))*0.2-SUM($A$93:P93),IF(SUM($B$93:P93)&lt;0,0-SUM($B$93:P93),0))</f>
        <v>1620.4666666666674</v>
      </c>
      <c r="R107" s="221">
        <f>IF(((SUM($B$68:R68)+SUM($B$70:R77))+SUM($B$102:R102))&lt;0,((SUM($B$68:R68)+SUM($B$70:R77))+SUM($B$102:R102))*0.2-SUM($A$93:Q93),IF(SUM($B$93:Q93)&lt;0,0-SUM($B$93:Q93),0))</f>
        <v>1620.4666666666674</v>
      </c>
      <c r="S107" s="221">
        <f>IF(((SUM($B$68:S68)+SUM($B$70:S77))+SUM($B$102:S102))&lt;0,((SUM($B$68:S68)+SUM($B$70:S77))+SUM($B$102:S102))*0.2-SUM($A$93:R93),IF(SUM($B$93:R93)&lt;0,0-SUM($B$93:R93),0))</f>
        <v>1620.4666666666674</v>
      </c>
      <c r="T107" s="221">
        <f>IF(((SUM($B$68:T68)+SUM($B$70:T77))+SUM($B$102:T102))&lt;0,((SUM($B$68:T68)+SUM($B$70:T77))+SUM($B$102:T102))*0.2-SUM($A$93:S93),IF(SUM($B$93:S93)&lt;0,0-SUM($B$93:S93),0))</f>
        <v>1620.4666666666674</v>
      </c>
      <c r="U107" s="221">
        <f>IF(((SUM($B$68:U68)+SUM($B$70:U77))+SUM($B$102:U102))&lt;0,((SUM($B$68:U68)+SUM($B$70:U77))+SUM($B$102:U102))*0.2-SUM($A$93:T93),IF(SUM($B$93:T93)&lt;0,0-SUM($B$93:T93),0))</f>
        <v>1620.4666666666674</v>
      </c>
    </row>
    <row r="108" spans="1:27" s="150" customFormat="1" hidden="1" x14ac:dyDescent="0.25">
      <c r="A108" s="289" t="s">
        <v>99</v>
      </c>
      <c r="B108" s="221">
        <f>-B75*($B$52)</f>
        <v>0</v>
      </c>
      <c r="C108" s="221">
        <f t="shared" ref="C108:P108" si="31">-(C75-B75)*$B$52</f>
        <v>0</v>
      </c>
      <c r="D108" s="221">
        <f t="shared" si="31"/>
        <v>0</v>
      </c>
      <c r="E108" s="221">
        <f t="shared" si="31"/>
        <v>0</v>
      </c>
      <c r="F108" s="221">
        <f t="shared" si="31"/>
        <v>0</v>
      </c>
      <c r="G108" s="221">
        <f t="shared" si="31"/>
        <v>0</v>
      </c>
      <c r="H108" s="221">
        <f t="shared" si="31"/>
        <v>0</v>
      </c>
      <c r="I108" s="221">
        <f t="shared" si="31"/>
        <v>0</v>
      </c>
      <c r="J108" s="221">
        <f t="shared" si="31"/>
        <v>0</v>
      </c>
      <c r="K108" s="221">
        <f t="shared" si="31"/>
        <v>0</v>
      </c>
      <c r="L108" s="221">
        <f t="shared" si="31"/>
        <v>0</v>
      </c>
      <c r="M108" s="221">
        <f t="shared" si="31"/>
        <v>0</v>
      </c>
      <c r="N108" s="221">
        <f t="shared" si="31"/>
        <v>0</v>
      </c>
      <c r="O108" s="221">
        <f t="shared" si="31"/>
        <v>0</v>
      </c>
      <c r="P108" s="221">
        <f t="shared" si="31"/>
        <v>0</v>
      </c>
      <c r="Q108" s="221">
        <f>-(Q75-P75)*$B$52</f>
        <v>0</v>
      </c>
      <c r="R108" s="221">
        <f>-(R75-Q75)*$B$52</f>
        <v>0</v>
      </c>
      <c r="S108" s="221">
        <f>-(S75-R75)*$B$52</f>
        <v>0</v>
      </c>
      <c r="T108" s="221">
        <f>-(T75-S75)*$B$52</f>
        <v>0</v>
      </c>
      <c r="U108" s="221">
        <f>-(U75-T75)*$B$52</f>
        <v>0</v>
      </c>
    </row>
    <row r="109" spans="1:27" s="150" customFormat="1" hidden="1" x14ac:dyDescent="0.25">
      <c r="A109" s="289" t="s">
        <v>98</v>
      </c>
      <c r="B109" s="221">
        <f>-($B$18+$B$25)</f>
        <v>-2025.5833333333339</v>
      </c>
      <c r="C109" s="221"/>
      <c r="D109" s="221"/>
      <c r="E109" s="221"/>
      <c r="F109" s="221"/>
      <c r="G109" s="221"/>
      <c r="H109" s="221"/>
      <c r="I109" s="221"/>
      <c r="J109" s="221"/>
      <c r="K109" s="221"/>
      <c r="L109" s="221"/>
      <c r="M109" s="221"/>
      <c r="N109" s="221"/>
      <c r="O109" s="221"/>
      <c r="P109" s="221"/>
      <c r="Q109" s="221"/>
      <c r="R109" s="221"/>
      <c r="S109" s="221"/>
      <c r="T109" s="221"/>
      <c r="U109" s="221"/>
    </row>
    <row r="110" spans="1:27" s="150" customFormat="1" hidden="1" x14ac:dyDescent="0.25">
      <c r="A110" s="289" t="s">
        <v>97</v>
      </c>
      <c r="B110" s="221">
        <f t="shared" ref="B110:P110" si="32">B70-B71</f>
        <v>0</v>
      </c>
      <c r="C110" s="221">
        <f t="shared" si="32"/>
        <v>0</v>
      </c>
      <c r="D110" s="221">
        <f t="shared" si="32"/>
        <v>0</v>
      </c>
      <c r="E110" s="221">
        <f t="shared" si="32"/>
        <v>0</v>
      </c>
      <c r="F110" s="221">
        <f t="shared" si="32"/>
        <v>0</v>
      </c>
      <c r="G110" s="221">
        <f t="shared" si="32"/>
        <v>0</v>
      </c>
      <c r="H110" s="221">
        <f t="shared" si="32"/>
        <v>0</v>
      </c>
      <c r="I110" s="221">
        <f t="shared" si="32"/>
        <v>0</v>
      </c>
      <c r="J110" s="221">
        <f t="shared" si="32"/>
        <v>0</v>
      </c>
      <c r="K110" s="221">
        <f t="shared" si="32"/>
        <v>0</v>
      </c>
      <c r="L110" s="221">
        <f t="shared" si="32"/>
        <v>0</v>
      </c>
      <c r="M110" s="221">
        <f t="shared" si="32"/>
        <v>0</v>
      </c>
      <c r="N110" s="221">
        <f t="shared" si="32"/>
        <v>0</v>
      </c>
      <c r="O110" s="221">
        <f t="shared" si="32"/>
        <v>0</v>
      </c>
      <c r="P110" s="221">
        <f t="shared" si="32"/>
        <v>0</v>
      </c>
      <c r="Q110" s="221">
        <f>Q70-Q71</f>
        <v>0</v>
      </c>
      <c r="R110" s="221">
        <f>R70-R71</f>
        <v>0</v>
      </c>
      <c r="S110" s="221">
        <f>S70-S71</f>
        <v>0</v>
      </c>
      <c r="T110" s="221">
        <f>T70-T71</f>
        <v>0</v>
      </c>
      <c r="U110" s="221">
        <f>U70-U71</f>
        <v>0</v>
      </c>
      <c r="V110" s="142"/>
    </row>
    <row r="111" spans="1:27" s="150" customFormat="1" ht="14.25" hidden="1" x14ac:dyDescent="0.25">
      <c r="A111" s="288" t="s">
        <v>96</v>
      </c>
      <c r="B111" s="225">
        <f t="shared" ref="B111:P111" si="33">SUM(B103:B110)</f>
        <v>-2430.7000000000007</v>
      </c>
      <c r="C111" s="225">
        <f t="shared" si="33"/>
        <v>405.11666666666679</v>
      </c>
      <c r="D111" s="225">
        <f t="shared" si="33"/>
        <v>540.15555555555579</v>
      </c>
      <c r="E111" s="225">
        <f t="shared" si="33"/>
        <v>1080.3111111111116</v>
      </c>
      <c r="F111" s="225">
        <f t="shared" si="33"/>
        <v>1620.4666666666674</v>
      </c>
      <c r="G111" s="225">
        <f t="shared" si="33"/>
        <v>1620.4666666666674</v>
      </c>
      <c r="H111" s="225">
        <f t="shared" si="33"/>
        <v>1620.4666666666674</v>
      </c>
      <c r="I111" s="225">
        <f t="shared" si="33"/>
        <v>1620.4666666666674</v>
      </c>
      <c r="J111" s="225">
        <f t="shared" si="33"/>
        <v>1620.4666666666674</v>
      </c>
      <c r="K111" s="225">
        <f t="shared" si="33"/>
        <v>1620.4666666666674</v>
      </c>
      <c r="L111" s="225">
        <f t="shared" si="33"/>
        <v>1620.4666666666674</v>
      </c>
      <c r="M111" s="225">
        <f t="shared" si="33"/>
        <v>1620.4666666666674</v>
      </c>
      <c r="N111" s="225">
        <f t="shared" si="33"/>
        <v>1620.4666666666674</v>
      </c>
      <c r="O111" s="225">
        <f t="shared" si="33"/>
        <v>1620.4666666666674</v>
      </c>
      <c r="P111" s="225">
        <f t="shared" si="33"/>
        <v>1620.4666666666674</v>
      </c>
      <c r="Q111" s="225">
        <f>SUM(Q103:Q110)</f>
        <v>1620.4666666666674</v>
      </c>
      <c r="R111" s="225">
        <f>SUM(R103:R110)</f>
        <v>1620.4666666666674</v>
      </c>
      <c r="S111" s="225">
        <f>SUM(S103:S110)</f>
        <v>1620.4666666666674</v>
      </c>
      <c r="T111" s="225">
        <f>SUM(T103:T110)</f>
        <v>1620.4666666666674</v>
      </c>
      <c r="U111" s="225">
        <f>SUM(U103:U110)</f>
        <v>1620.4666666666674</v>
      </c>
    </row>
    <row r="112" spans="1:27" s="150" customFormat="1" ht="14.25" hidden="1" x14ac:dyDescent="0.25">
      <c r="A112" s="288" t="s">
        <v>260</v>
      </c>
      <c r="B112" s="225">
        <f>SUM($B$111:B111)</f>
        <v>-2430.7000000000007</v>
      </c>
      <c r="C112" s="225">
        <f>SUM($B$104:C104)</f>
        <v>675.19444444444468</v>
      </c>
      <c r="D112" s="225">
        <f>SUM($B$104:D104)</f>
        <v>1350.3888888888894</v>
      </c>
      <c r="E112" s="225">
        <f>SUM($B$104:E104)</f>
        <v>2025.5833333333339</v>
      </c>
      <c r="F112" s="225">
        <f>SUM($B$104:F104)</f>
        <v>2025.5833333333339</v>
      </c>
      <c r="G112" s="225">
        <f>SUM($B$104:G104)</f>
        <v>2025.5833333333339</v>
      </c>
      <c r="H112" s="225">
        <f>SUM($B$104:H104)</f>
        <v>2025.5833333333339</v>
      </c>
      <c r="I112" s="225">
        <f>SUM($B$104:I104)</f>
        <v>2025.5833333333339</v>
      </c>
      <c r="J112" s="225">
        <f>SUM($B$104:J104)</f>
        <v>2025.5833333333339</v>
      </c>
      <c r="K112" s="225">
        <f>SUM($B$104:K104)</f>
        <v>2025.5833333333339</v>
      </c>
      <c r="L112" s="225">
        <f>SUM($B$104:L104)</f>
        <v>2025.5833333333339</v>
      </c>
      <c r="M112" s="225">
        <f>SUM($B$104:M104)</f>
        <v>2025.5833333333339</v>
      </c>
      <c r="N112" s="225">
        <f>SUM($B$104:N104)</f>
        <v>2025.5833333333339</v>
      </c>
      <c r="O112" s="225">
        <f>SUM($B$104:O104)</f>
        <v>2025.5833333333339</v>
      </c>
      <c r="P112" s="225">
        <f>SUM($B$104:P104)</f>
        <v>2025.5833333333339</v>
      </c>
      <c r="Q112" s="225">
        <f>SUM($B$104:Q104)</f>
        <v>2025.5833333333339</v>
      </c>
      <c r="R112" s="225">
        <f>SUM($B$104:R104)</f>
        <v>2025.5833333333339</v>
      </c>
      <c r="S112" s="225">
        <f>SUM($B$104:S104)</f>
        <v>2025.5833333333339</v>
      </c>
      <c r="T112" s="225">
        <f>SUM($B$104:T104)</f>
        <v>2025.5833333333339</v>
      </c>
      <c r="U112" s="225">
        <f>SUM($B$104:U104)</f>
        <v>2025.5833333333339</v>
      </c>
    </row>
    <row r="113" spans="1:22" hidden="1" x14ac:dyDescent="0.25">
      <c r="A113" s="289" t="s">
        <v>95</v>
      </c>
      <c r="B113" s="247">
        <f t="shared" ref="B113:P113" si="34">1/POWER((1+$B$60),B101)</f>
        <v>0.94915799575249904</v>
      </c>
      <c r="C113" s="247">
        <f t="shared" si="34"/>
        <v>0.85509729347071961</v>
      </c>
      <c r="D113" s="247">
        <f t="shared" si="34"/>
        <v>0.77035792204569342</v>
      </c>
      <c r="E113" s="247">
        <f t="shared" si="34"/>
        <v>0.69401614598711103</v>
      </c>
      <c r="F113" s="247">
        <f t="shared" si="34"/>
        <v>0.62523977115955953</v>
      </c>
      <c r="G113" s="247">
        <f t="shared" si="34"/>
        <v>0.56327907311672021</v>
      </c>
      <c r="H113" s="247">
        <f t="shared" si="34"/>
        <v>0.50745862442947753</v>
      </c>
      <c r="I113" s="247">
        <f t="shared" si="34"/>
        <v>0.45716993191844818</v>
      </c>
      <c r="J113" s="247">
        <f t="shared" si="34"/>
        <v>0.41186480353013355</v>
      </c>
      <c r="K113" s="247">
        <f t="shared" si="34"/>
        <v>0.37104937254966985</v>
      </c>
      <c r="L113" s="247">
        <f t="shared" si="34"/>
        <v>0.33427871400871156</v>
      </c>
      <c r="M113" s="247">
        <f t="shared" si="34"/>
        <v>0.30115199460244274</v>
      </c>
      <c r="N113" s="247">
        <f t="shared" si="34"/>
        <v>0.27130810324544391</v>
      </c>
      <c r="O113" s="247">
        <f t="shared" si="34"/>
        <v>0.24442171463553505</v>
      </c>
      <c r="P113" s="247">
        <f t="shared" si="34"/>
        <v>0.22019974291489644</v>
      </c>
      <c r="Q113" s="247">
        <f>1/POWER((1+$B$60),Q101)</f>
        <v>1</v>
      </c>
      <c r="R113" s="247">
        <f>1/POWER((1+$B$60),R101)</f>
        <v>1</v>
      </c>
      <c r="S113" s="247">
        <f>1/POWER((1+$B$60),S101)</f>
        <v>1</v>
      </c>
      <c r="T113" s="247">
        <f>1/POWER((1+$B$60),T101)</f>
        <v>1</v>
      </c>
      <c r="U113" s="247">
        <f>1/POWER((1+$B$60),U101)</f>
        <v>1</v>
      </c>
      <c r="V113" s="150"/>
    </row>
    <row r="114" spans="1:22" hidden="1" outlineLevel="1" x14ac:dyDescent="0.25">
      <c r="A114" s="286" t="s">
        <v>261</v>
      </c>
      <c r="B114" s="225">
        <f>B111*B113</f>
        <v>-2307.1183402756001</v>
      </c>
      <c r="C114" s="225">
        <f t="shared" ref="C114:P114" si="35">C111*C113</f>
        <v>346.41416520654644</v>
      </c>
      <c r="D114" s="225">
        <f t="shared" si="35"/>
        <v>416.11311135921505</v>
      </c>
      <c r="E114" s="225">
        <f t="shared" si="35"/>
        <v>749.75335380038734</v>
      </c>
      <c r="F114" s="225">
        <f t="shared" si="35"/>
        <v>1013.1802078383613</v>
      </c>
      <c r="G114" s="225">
        <f t="shared" si="35"/>
        <v>912.77496201654162</v>
      </c>
      <c r="H114" s="225">
        <f t="shared" si="35"/>
        <v>822.31978560048776</v>
      </c>
      <c r="I114" s="225">
        <f t="shared" si="35"/>
        <v>740.82863567611503</v>
      </c>
      <c r="J114" s="225">
        <f t="shared" si="35"/>
        <v>667.41318529379737</v>
      </c>
      <c r="K114" s="225">
        <f t="shared" si="35"/>
        <v>601.27313990432197</v>
      </c>
      <c r="L114" s="225">
        <f t="shared" si="35"/>
        <v>541.68751342731707</v>
      </c>
      <c r="M114" s="225">
        <f t="shared" si="35"/>
        <v>488.00676885343859</v>
      </c>
      <c r="N114" s="225">
        <f t="shared" si="35"/>
        <v>439.64573770580051</v>
      </c>
      <c r="O114" s="225">
        <f t="shared" si="35"/>
        <v>396.07724117639685</v>
      </c>
      <c r="P114" s="225">
        <f t="shared" si="35"/>
        <v>356.82634340215935</v>
      </c>
      <c r="Q114" s="225">
        <f>Q111*Q113</f>
        <v>1620.4666666666674</v>
      </c>
      <c r="R114" s="225">
        <f>R111*R113</f>
        <v>1620.4666666666674</v>
      </c>
      <c r="S114" s="225">
        <f>S111*S113</f>
        <v>1620.4666666666674</v>
      </c>
      <c r="T114" s="225">
        <f>T111*T113</f>
        <v>1620.4666666666674</v>
      </c>
      <c r="U114" s="225">
        <f>U111*U113</f>
        <v>1620.4666666666674</v>
      </c>
      <c r="V114" s="150"/>
    </row>
    <row r="115" spans="1:22" s="141" customFormat="1" hidden="1" outlineLevel="1" x14ac:dyDescent="0.25">
      <c r="A115" s="286" t="s">
        <v>262</v>
      </c>
      <c r="B115" s="225">
        <f>SUM($B$114:B114)</f>
        <v>-2307.1183402756001</v>
      </c>
      <c r="C115" s="225">
        <f>SUM($B$107:C107)</f>
        <v>0</v>
      </c>
      <c r="D115" s="225">
        <f>SUM($B$107:D107)</f>
        <v>540.15555555555579</v>
      </c>
      <c r="E115" s="225">
        <f>SUM($B$107:E107)</f>
        <v>1620.4666666666674</v>
      </c>
      <c r="F115" s="225">
        <f>SUM($B$107:F107)</f>
        <v>3240.9333333333348</v>
      </c>
      <c r="G115" s="225">
        <f>SUM($B$107:G107)</f>
        <v>4861.4000000000024</v>
      </c>
      <c r="H115" s="225">
        <f>SUM($B$107:H107)</f>
        <v>6481.8666666666695</v>
      </c>
      <c r="I115" s="225">
        <f>SUM($B$107:I107)</f>
        <v>8102.3333333333367</v>
      </c>
      <c r="J115" s="225">
        <f>SUM($B$107:J107)</f>
        <v>9722.8000000000047</v>
      </c>
      <c r="K115" s="225">
        <f>SUM($B$107:K107)</f>
        <v>11343.266666666672</v>
      </c>
      <c r="L115" s="225">
        <f>SUM($B$107:L107)</f>
        <v>12963.733333333339</v>
      </c>
      <c r="M115" s="225">
        <f>SUM($B$107:M107)</f>
        <v>14584.200000000006</v>
      </c>
      <c r="N115" s="225">
        <f>SUM($B$107:N107)</f>
        <v>16204.666666666673</v>
      </c>
      <c r="O115" s="225">
        <f>SUM($B$107:O107)</f>
        <v>17825.133333333342</v>
      </c>
      <c r="P115" s="225">
        <f>SUM($B$107:P107)</f>
        <v>19445.600000000009</v>
      </c>
      <c r="Q115" s="225">
        <f>SUM($B$107:Q107)</f>
        <v>21066.066666666677</v>
      </c>
      <c r="R115" s="225">
        <f>SUM($B$107:R107)</f>
        <v>22686.533333333344</v>
      </c>
      <c r="S115" s="225">
        <f>SUM($B$107:S107)</f>
        <v>24307.000000000011</v>
      </c>
      <c r="T115" s="225">
        <f>SUM($B$107:T107)</f>
        <v>25927.466666666678</v>
      </c>
      <c r="U115" s="225">
        <f>SUM($B$107:U107)</f>
        <v>27547.933333333345</v>
      </c>
      <c r="V115" s="150"/>
    </row>
    <row r="116" spans="1:22" hidden="1" outlineLevel="1" x14ac:dyDescent="0.25">
      <c r="A116" s="286" t="s">
        <v>263</v>
      </c>
      <c r="B116" s="248">
        <f>IF((ISERR(IRR($B$111:B111))),0,IF(IRR($B$111:B111)&lt;0,0,IRR($B$111:B111)))</f>
        <v>0</v>
      </c>
      <c r="C116" s="248">
        <f>IF((ISERR(IRR($B$104:C104))),0,IF(IRR($B$104:C104)&lt;0,0,IRR($B$104:C104)))</f>
        <v>0</v>
      </c>
      <c r="D116" s="248">
        <f>IF((ISERR(IRR($B$104:D104))),0,IF(IRR($B$104:D104)&lt;0,0,IRR($B$104:D104)))</f>
        <v>0</v>
      </c>
      <c r="E116" s="248">
        <f>IF((ISERR(IRR($B$104:E104))),0,IF(IRR($B$104:E104)&lt;0,0,IRR($B$104:E104)))</f>
        <v>0</v>
      </c>
      <c r="F116" s="248">
        <f>IF((ISERR(IRR($B$104:F104))),0,IF(IRR($B$104:F104)&lt;0,0,IRR($B$104:F104)))</f>
        <v>0</v>
      </c>
      <c r="G116" s="248">
        <f>IF((ISERR(IRR($B$104:G104))),0,IF(IRR($B$104:G104)&lt;0,0,IRR($B$104:G104)))</f>
        <v>0</v>
      </c>
      <c r="H116" s="248">
        <f>IF((ISERR(IRR($B$104:H104))),0,IF(IRR($B$104:H104)&lt;0,0,IRR($B$104:H104)))</f>
        <v>0</v>
      </c>
      <c r="I116" s="248">
        <f>IF((ISERR(IRR($B$104:I104))),0,IF(IRR($B$104:I104)&lt;0,0,IRR($B$104:I104)))</f>
        <v>0</v>
      </c>
      <c r="J116" s="248">
        <f>IF((ISERR(IRR($B$104:J104))),0,IF(IRR($B$104:J104)&lt;0,0,IRR($B$104:J104)))</f>
        <v>0</v>
      </c>
      <c r="K116" s="248">
        <f>IF((ISERR(IRR($B$104:K104))),0,IF(IRR($B$104:K104)&lt;0,0,IRR($B$104:K104)))</f>
        <v>0</v>
      </c>
      <c r="L116" s="248">
        <f>IF((ISERR(IRR($B$104:L104))),0,IF(IRR($B$104:L104)&lt;0,0,IRR($B$104:L104)))</f>
        <v>0</v>
      </c>
      <c r="M116" s="248">
        <f>IF((ISERR(IRR($B$104:M104))),0,IF(IRR($B$104:M104)&lt;0,0,IRR($B$104:M104)))</f>
        <v>0</v>
      </c>
      <c r="N116" s="248">
        <f>IF((ISERR(IRR($B$104:N104))),0,IF(IRR($B$104:N104)&lt;0,0,IRR($B$104:N104)))</f>
        <v>0</v>
      </c>
      <c r="O116" s="248">
        <f>IF((ISERR(IRR($B$104:O104))),0,IF(IRR($B$104:O104)&lt;0,0,IRR($B$104:O104)))</f>
        <v>0</v>
      </c>
      <c r="P116" s="248">
        <f>IF((ISERR(IRR($B$104:P104))),0,IF(IRR($B$104:P104)&lt;0,0,IRR($B$104:P104)))</f>
        <v>0</v>
      </c>
      <c r="Q116" s="248">
        <f>IF((ISERR(IRR($B$104:Q104))),0,IF(IRR($B$104:Q104)&lt;0,0,IRR($B$104:Q104)))</f>
        <v>0</v>
      </c>
      <c r="R116" s="248">
        <f>IF((ISERR(IRR($B$104:R104))),0,IF(IRR($B$104:R104)&lt;0,0,IRR($B$104:R104)))</f>
        <v>0</v>
      </c>
      <c r="S116" s="248">
        <f>IF((ISERR(IRR($B$104:S104))),0,IF(IRR($B$104:S104)&lt;0,0,IRR($B$104:S104)))</f>
        <v>0</v>
      </c>
      <c r="T116" s="248">
        <f>IF((ISERR(IRR($B$104:T104))),0,IF(IRR($B$104:T104)&lt;0,0,IRR($B$104:T104)))</f>
        <v>0</v>
      </c>
      <c r="U116" s="248">
        <f>IF((ISERR(IRR($B$104:U104))),0,IF(IRR($B$104:U104)&lt;0,0,IRR($B$104:U104)))</f>
        <v>0</v>
      </c>
    </row>
    <row r="117" spans="1:22" hidden="1" outlineLevel="1" x14ac:dyDescent="0.25">
      <c r="A117" s="286" t="s">
        <v>264</v>
      </c>
      <c r="B117" s="249">
        <f>IF(AND(B112&gt;0,A112&lt;0),(B102-(B112/(B112-A112))),0)</f>
        <v>0</v>
      </c>
      <c r="C117" s="249">
        <f>IF(AND(C112&gt;0,B112&lt;0),(C102-(C112/(C112-B112))),0)</f>
        <v>1.7826086956521738</v>
      </c>
      <c r="D117" s="249">
        <f t="shared" ref="D117:P117" si="36">IF(AND(D112&gt;0,C112&lt;0),(D102-(D112/(D112-C112))),0)</f>
        <v>0</v>
      </c>
      <c r="E117" s="249">
        <f t="shared" si="36"/>
        <v>0</v>
      </c>
      <c r="F117" s="249">
        <f t="shared" si="36"/>
        <v>0</v>
      </c>
      <c r="G117" s="249">
        <f t="shared" si="36"/>
        <v>0</v>
      </c>
      <c r="H117" s="249">
        <f t="shared" si="36"/>
        <v>0</v>
      </c>
      <c r="I117" s="249">
        <f t="shared" si="36"/>
        <v>0</v>
      </c>
      <c r="J117" s="249">
        <f t="shared" si="36"/>
        <v>0</v>
      </c>
      <c r="K117" s="249">
        <f t="shared" si="36"/>
        <v>0</v>
      </c>
      <c r="L117" s="249">
        <f t="shared" si="36"/>
        <v>0</v>
      </c>
      <c r="M117" s="249">
        <f t="shared" si="36"/>
        <v>0</v>
      </c>
      <c r="N117" s="249">
        <f t="shared" si="36"/>
        <v>0</v>
      </c>
      <c r="O117" s="249">
        <f t="shared" si="36"/>
        <v>0</v>
      </c>
      <c r="P117" s="249">
        <f t="shared" si="36"/>
        <v>0</v>
      </c>
      <c r="Q117" s="249">
        <f>IF(AND(Q112&gt;0,P112&lt;0),(Q102-(Q112/(Q112-P112))),0)</f>
        <v>0</v>
      </c>
      <c r="R117" s="249">
        <f>IF(AND(R112&gt;0,Q112&lt;0),(R102-(R112/(R112-Q112))),0)</f>
        <v>0</v>
      </c>
      <c r="S117" s="249">
        <f>IF(AND(S112&gt;0,R112&lt;0),(S102-(S112/(S112-R112))),0)</f>
        <v>0</v>
      </c>
      <c r="T117" s="249">
        <f>IF(AND(T112&gt;0,S112&lt;0),(T102-(T112/(T112-S112))),0)</f>
        <v>0</v>
      </c>
      <c r="U117" s="249">
        <f>IF(AND(U112&gt;0,T112&lt;0),(U102-(U112/(U112-T112))),0)</f>
        <v>0</v>
      </c>
    </row>
    <row r="118" spans="1:22" hidden="1" outlineLevel="1" x14ac:dyDescent="0.25">
      <c r="A118" s="286" t="s">
        <v>265</v>
      </c>
      <c r="B118" s="249">
        <f>IF(AND(B115&gt;0,A115&lt;0),(B102-(B115/(B115-A115))),0)</f>
        <v>0</v>
      </c>
      <c r="C118" s="249">
        <f>IF(AND(C115&gt;0,B115&lt;0),(C102-(C115/(C115-B115))),0)</f>
        <v>0</v>
      </c>
      <c r="D118" s="249">
        <f t="shared" ref="D118:P118" si="37">IF(AND(D115&gt;0,C115&lt;0),(D102-(D115/(D115-C115))),0)</f>
        <v>0</v>
      </c>
      <c r="E118" s="249">
        <f t="shared" si="37"/>
        <v>0</v>
      </c>
      <c r="F118" s="249">
        <f t="shared" si="37"/>
        <v>0</v>
      </c>
      <c r="G118" s="249">
        <f t="shared" si="37"/>
        <v>0</v>
      </c>
      <c r="H118" s="249">
        <f t="shared" si="37"/>
        <v>0</v>
      </c>
      <c r="I118" s="249">
        <f t="shared" si="37"/>
        <v>0</v>
      </c>
      <c r="J118" s="249">
        <f t="shared" si="37"/>
        <v>0</v>
      </c>
      <c r="K118" s="249">
        <f t="shared" si="37"/>
        <v>0</v>
      </c>
      <c r="L118" s="249">
        <f t="shared" si="37"/>
        <v>0</v>
      </c>
      <c r="M118" s="249">
        <f t="shared" si="37"/>
        <v>0</v>
      </c>
      <c r="N118" s="249">
        <f t="shared" si="37"/>
        <v>0</v>
      </c>
      <c r="O118" s="249">
        <f t="shared" si="37"/>
        <v>0</v>
      </c>
      <c r="P118" s="249">
        <f t="shared" si="37"/>
        <v>0</v>
      </c>
      <c r="Q118" s="249">
        <f>IF(AND(Q115&gt;0,P115&lt;0),(Q102-(Q115/(Q115-P115))),0)</f>
        <v>0</v>
      </c>
      <c r="R118" s="249">
        <f>IF(AND(R115&gt;0,Q115&lt;0),(R102-(R115/(R115-Q115))),0)</f>
        <v>0</v>
      </c>
      <c r="S118" s="249">
        <f>IF(AND(S115&gt;0,R115&lt;0),(S102-(S115/(S115-R115))),0)</f>
        <v>0</v>
      </c>
      <c r="T118" s="249">
        <f>IF(AND(T115&gt;0,S115&lt;0),(T102-(T115/(T115-S115))),0)</f>
        <v>0</v>
      </c>
      <c r="U118" s="249">
        <f>IF(AND(U115&gt;0,T115&lt;0),(U102-(U115/(U115-T115))),0)</f>
        <v>0</v>
      </c>
      <c r="V118" s="141"/>
    </row>
    <row r="119" spans="1:22" hidden="1" outlineLevel="1" x14ac:dyDescent="0.25">
      <c r="Q119" s="141"/>
    </row>
    <row r="120" spans="1:22" hidden="1" outlineLevel="1" x14ac:dyDescent="0.25"/>
    <row r="121" spans="1:22" hidden="1" outlineLevel="1" x14ac:dyDescent="0.25">
      <c r="A121" s="250"/>
      <c r="B121" s="251">
        <v>2019</v>
      </c>
      <c r="C121" s="251">
        <f>B121+1</f>
        <v>2020</v>
      </c>
      <c r="D121" s="251">
        <f t="shared" ref="D121:P121" si="38">C121+1</f>
        <v>2021</v>
      </c>
      <c r="E121" s="251">
        <f t="shared" si="38"/>
        <v>2022</v>
      </c>
      <c r="F121" s="251">
        <f t="shared" si="38"/>
        <v>2023</v>
      </c>
      <c r="G121" s="251">
        <f t="shared" si="38"/>
        <v>2024</v>
      </c>
      <c r="H121" s="251">
        <f t="shared" si="38"/>
        <v>2025</v>
      </c>
      <c r="I121" s="251">
        <f t="shared" si="38"/>
        <v>2026</v>
      </c>
      <c r="J121" s="251">
        <f t="shared" si="38"/>
        <v>2027</v>
      </c>
      <c r="K121" s="251">
        <f t="shared" si="38"/>
        <v>2028</v>
      </c>
      <c r="L121" s="251">
        <f t="shared" si="38"/>
        <v>2029</v>
      </c>
      <c r="M121" s="251">
        <f t="shared" si="38"/>
        <v>2030</v>
      </c>
      <c r="N121" s="251">
        <f t="shared" si="38"/>
        <v>2031</v>
      </c>
      <c r="O121" s="251">
        <f t="shared" si="38"/>
        <v>2032</v>
      </c>
      <c r="P121" s="252">
        <f t="shared" si="38"/>
        <v>2033</v>
      </c>
    </row>
    <row r="122" spans="1:22" ht="60.75" hidden="1" customHeight="1" outlineLevel="1" x14ac:dyDescent="0.25">
      <c r="A122" s="253" t="s">
        <v>266</v>
      </c>
      <c r="B122" s="254"/>
      <c r="C122" s="254"/>
      <c r="D122" s="254"/>
      <c r="E122" s="254"/>
      <c r="F122" s="254"/>
      <c r="G122" s="254"/>
      <c r="H122" s="254"/>
      <c r="I122" s="254"/>
      <c r="J122" s="254"/>
      <c r="K122" s="254"/>
      <c r="L122" s="254"/>
      <c r="M122" s="254"/>
      <c r="N122" s="254"/>
      <c r="O122" s="254"/>
      <c r="P122" s="255"/>
    </row>
    <row r="123" spans="1:22" hidden="1" x14ac:dyDescent="0.25">
      <c r="A123" s="198" t="s">
        <v>267</v>
      </c>
      <c r="B123" s="254">
        <f>B125*$B$55*12/1000</f>
        <v>0</v>
      </c>
      <c r="C123" s="254">
        <f>C125*$B$55*12/1000</f>
        <v>0</v>
      </c>
      <c r="D123" s="254">
        <f>D125*$B$55*12/1000</f>
        <v>0</v>
      </c>
      <c r="E123" s="254"/>
      <c r="F123" s="254"/>
      <c r="G123" s="254"/>
      <c r="H123" s="254"/>
      <c r="I123" s="254"/>
      <c r="J123" s="254"/>
      <c r="K123" s="254"/>
      <c r="L123" s="254"/>
      <c r="M123" s="254"/>
      <c r="N123" s="254"/>
      <c r="O123" s="254"/>
      <c r="P123" s="255"/>
    </row>
    <row r="124" spans="1:22" hidden="1" x14ac:dyDescent="0.25">
      <c r="A124" s="198" t="s">
        <v>268</v>
      </c>
      <c r="B124" s="256"/>
      <c r="C124" s="256"/>
      <c r="D124" s="256"/>
      <c r="E124" s="256"/>
      <c r="F124" s="256">
        <f t="shared" ref="F124:P124" si="39">E124</f>
        <v>0</v>
      </c>
      <c r="G124" s="256">
        <f t="shared" si="39"/>
        <v>0</v>
      </c>
      <c r="H124" s="256">
        <f t="shared" si="39"/>
        <v>0</v>
      </c>
      <c r="I124" s="256">
        <f t="shared" si="39"/>
        <v>0</v>
      </c>
      <c r="J124" s="256">
        <f t="shared" si="39"/>
        <v>0</v>
      </c>
      <c r="K124" s="256">
        <f t="shared" si="39"/>
        <v>0</v>
      </c>
      <c r="L124" s="256">
        <f t="shared" si="39"/>
        <v>0</v>
      </c>
      <c r="M124" s="256">
        <f t="shared" si="39"/>
        <v>0</v>
      </c>
      <c r="N124" s="256">
        <f t="shared" si="39"/>
        <v>0</v>
      </c>
      <c r="O124" s="256">
        <f t="shared" si="39"/>
        <v>0</v>
      </c>
      <c r="P124" s="257">
        <f t="shared" si="39"/>
        <v>0</v>
      </c>
    </row>
    <row r="125" spans="1:22" hidden="1" outlineLevel="1" x14ac:dyDescent="0.25">
      <c r="A125" s="198" t="s">
        <v>269</v>
      </c>
      <c r="B125" s="256"/>
      <c r="C125" s="256"/>
      <c r="D125" s="256"/>
      <c r="E125" s="256"/>
      <c r="F125" s="256">
        <f t="shared" ref="F125:P125" si="40">F124/3.1</f>
        <v>0</v>
      </c>
      <c r="G125" s="256">
        <f t="shared" si="40"/>
        <v>0</v>
      </c>
      <c r="H125" s="256">
        <f t="shared" si="40"/>
        <v>0</v>
      </c>
      <c r="I125" s="256">
        <f t="shared" si="40"/>
        <v>0</v>
      </c>
      <c r="J125" s="256">
        <f t="shared" si="40"/>
        <v>0</v>
      </c>
      <c r="K125" s="256">
        <f t="shared" si="40"/>
        <v>0</v>
      </c>
      <c r="L125" s="256">
        <f t="shared" si="40"/>
        <v>0</v>
      </c>
      <c r="M125" s="256">
        <f t="shared" si="40"/>
        <v>0</v>
      </c>
      <c r="N125" s="256">
        <f t="shared" si="40"/>
        <v>0</v>
      </c>
      <c r="O125" s="256">
        <f t="shared" si="40"/>
        <v>0</v>
      </c>
      <c r="P125" s="257">
        <f t="shared" si="40"/>
        <v>0</v>
      </c>
    </row>
    <row r="126" spans="1:22" ht="16.5" hidden="1" outlineLevel="1" thickBot="1" x14ac:dyDescent="0.3">
      <c r="A126" s="201" t="s">
        <v>270</v>
      </c>
      <c r="B126" s="258" t="e">
        <f t="shared" ref="B126:P126" si="41">(B76+B87)/B125/12</f>
        <v>#DIV/0!</v>
      </c>
      <c r="C126" s="258" t="e">
        <f t="shared" si="41"/>
        <v>#DIV/0!</v>
      </c>
      <c r="D126" s="258" t="e">
        <f t="shared" si="41"/>
        <v>#DIV/0!</v>
      </c>
      <c r="E126" s="258" t="e">
        <f t="shared" si="41"/>
        <v>#DIV/0!</v>
      </c>
      <c r="F126" s="258" t="e">
        <f t="shared" si="41"/>
        <v>#DIV/0!</v>
      </c>
      <c r="G126" s="258" t="e">
        <f t="shared" si="41"/>
        <v>#DIV/0!</v>
      </c>
      <c r="H126" s="258" t="e">
        <f t="shared" si="41"/>
        <v>#DIV/0!</v>
      </c>
      <c r="I126" s="258" t="e">
        <f t="shared" si="41"/>
        <v>#DIV/0!</v>
      </c>
      <c r="J126" s="258" t="e">
        <f t="shared" si="41"/>
        <v>#DIV/0!</v>
      </c>
      <c r="K126" s="258" t="e">
        <f t="shared" si="41"/>
        <v>#DIV/0!</v>
      </c>
      <c r="L126" s="258" t="e">
        <f t="shared" si="41"/>
        <v>#DIV/0!</v>
      </c>
      <c r="M126" s="258" t="e">
        <f t="shared" si="41"/>
        <v>#DIV/0!</v>
      </c>
      <c r="N126" s="258" t="e">
        <f t="shared" si="41"/>
        <v>#DIV/0!</v>
      </c>
      <c r="O126" s="258" t="e">
        <f t="shared" si="41"/>
        <v>#DIV/0!</v>
      </c>
      <c r="P126" s="259" t="e">
        <f t="shared" si="41"/>
        <v>#DIV/0!</v>
      </c>
    </row>
    <row r="127" spans="1:22" hidden="1" collapsed="1" x14ac:dyDescent="0.25"/>
    <row r="128" spans="1:22" ht="90" hidden="1" x14ac:dyDescent="0.25">
      <c r="A128" s="260" t="s">
        <v>271</v>
      </c>
      <c r="B128" s="260"/>
      <c r="C128" s="260"/>
      <c r="D128" s="260"/>
      <c r="E128" s="260"/>
      <c r="F128" s="260"/>
      <c r="G128" s="260"/>
      <c r="H128" s="260"/>
      <c r="I128" s="260"/>
      <c r="J128" s="260"/>
      <c r="K128" s="260"/>
      <c r="L128" s="260"/>
      <c r="M128" s="260"/>
      <c r="N128" s="260"/>
      <c r="O128" s="260"/>
    </row>
    <row r="129" spans="1:16" hidden="1" x14ac:dyDescent="0.25"/>
    <row r="130" spans="1:16" hidden="1" x14ac:dyDescent="0.25"/>
    <row r="131" spans="1:16" hidden="1" x14ac:dyDescent="0.25">
      <c r="A131" s="142" t="s">
        <v>272</v>
      </c>
      <c r="I131" s="142" t="s">
        <v>273</v>
      </c>
    </row>
    <row r="132" spans="1:16" hidden="1" x14ac:dyDescent="0.25">
      <c r="A132" s="142" t="s">
        <v>274</v>
      </c>
    </row>
    <row r="133" spans="1:16" hidden="1" x14ac:dyDescent="0.25"/>
    <row r="134" spans="1:16" hidden="1" x14ac:dyDescent="0.25">
      <c r="A134" s="142" t="s">
        <v>275</v>
      </c>
      <c r="I134" s="142" t="s">
        <v>276</v>
      </c>
    </row>
    <row r="135" spans="1:16" hidden="1" x14ac:dyDescent="0.25"/>
    <row r="136" spans="1:16" hidden="1" x14ac:dyDescent="0.25"/>
    <row r="137" spans="1:16" hidden="1" x14ac:dyDescent="0.25"/>
    <row r="138" spans="1:16" hidden="1" x14ac:dyDescent="0.25">
      <c r="A138" s="153" t="s">
        <v>277</v>
      </c>
    </row>
    <row r="139" spans="1:16" hidden="1" x14ac:dyDescent="0.25">
      <c r="A139" s="261">
        <f>IF(MIN(B132:P132)=100,"не окупается",MIN(B132:P132))</f>
        <v>0</v>
      </c>
      <c r="B139" s="261">
        <f t="shared" ref="B139:P139" si="42">IF(B116&lt;=0,1,B116)</f>
        <v>1</v>
      </c>
      <c r="C139" s="261">
        <f t="shared" si="42"/>
        <v>1</v>
      </c>
      <c r="D139" s="261">
        <f t="shared" si="42"/>
        <v>1</v>
      </c>
      <c r="E139" s="261">
        <f t="shared" si="42"/>
        <v>1</v>
      </c>
      <c r="F139" s="261">
        <f t="shared" si="42"/>
        <v>1</v>
      </c>
      <c r="G139" s="261">
        <f t="shared" si="42"/>
        <v>1</v>
      </c>
      <c r="H139" s="261">
        <f t="shared" si="42"/>
        <v>1</v>
      </c>
      <c r="I139" s="261">
        <f t="shared" si="42"/>
        <v>1</v>
      </c>
      <c r="J139" s="261">
        <f t="shared" si="42"/>
        <v>1</v>
      </c>
      <c r="K139" s="261">
        <f t="shared" si="42"/>
        <v>1</v>
      </c>
      <c r="L139" s="261">
        <f t="shared" si="42"/>
        <v>1</v>
      </c>
      <c r="M139" s="261">
        <f t="shared" si="42"/>
        <v>1</v>
      </c>
      <c r="N139" s="261">
        <f t="shared" si="42"/>
        <v>1</v>
      </c>
      <c r="O139" s="261">
        <f t="shared" si="42"/>
        <v>1</v>
      </c>
      <c r="P139" s="261">
        <f t="shared" si="42"/>
        <v>1</v>
      </c>
    </row>
    <row r="140" spans="1:16" hidden="1" x14ac:dyDescent="0.25">
      <c r="A140" s="280" t="s">
        <v>278</v>
      </c>
      <c r="B140" s="241"/>
      <c r="C140" s="241"/>
      <c r="D140" s="121" t="s">
        <v>252</v>
      </c>
      <c r="E140" s="121" t="s">
        <v>253</v>
      </c>
    </row>
    <row r="141" spans="1:16" hidden="1" x14ac:dyDescent="0.25">
      <c r="A141" s="280" t="s">
        <v>279</v>
      </c>
      <c r="B141" s="241" t="s">
        <v>280</v>
      </c>
      <c r="C141" s="121" t="s">
        <v>254</v>
      </c>
      <c r="D141" s="262">
        <f>$K115</f>
        <v>11343.266666666672</v>
      </c>
      <c r="E141" s="262">
        <f>$P115</f>
        <v>19445.600000000009</v>
      </c>
    </row>
    <row r="142" spans="1:16" hidden="1" x14ac:dyDescent="0.25">
      <c r="B142" s="241" t="s">
        <v>263</v>
      </c>
      <c r="C142" s="121" t="s">
        <v>281</v>
      </c>
      <c r="D142" s="263">
        <f>$K116</f>
        <v>0</v>
      </c>
      <c r="E142" s="263">
        <f>$P116</f>
        <v>0</v>
      </c>
    </row>
    <row r="143" spans="1:16" hidden="1" x14ac:dyDescent="0.25">
      <c r="B143" s="241" t="s">
        <v>264</v>
      </c>
      <c r="C143" s="121" t="s">
        <v>282</v>
      </c>
      <c r="D143" s="262">
        <f>$K117</f>
        <v>0</v>
      </c>
      <c r="E143" s="262">
        <f>$P117</f>
        <v>0</v>
      </c>
    </row>
    <row r="144" spans="1:16" hidden="1" x14ac:dyDescent="0.25">
      <c r="B144" s="241" t="s">
        <v>265</v>
      </c>
      <c r="C144" s="121" t="s">
        <v>282</v>
      </c>
      <c r="D144" s="262">
        <f>$K118</f>
        <v>0</v>
      </c>
      <c r="E144" s="262">
        <f>$P118</f>
        <v>0</v>
      </c>
    </row>
    <row r="145" spans="1:21" hidden="1" x14ac:dyDescent="0.25"/>
    <row r="146" spans="1:21" hidden="1" x14ac:dyDescent="0.25">
      <c r="A146" s="264" t="s">
        <v>283</v>
      </c>
      <c r="B146" s="156"/>
    </row>
    <row r="147" spans="1:21" hidden="1" x14ac:dyDescent="0.25">
      <c r="A147" s="264" t="s">
        <v>284</v>
      </c>
      <c r="B147" s="156"/>
    </row>
    <row r="148" spans="1:21" hidden="1" x14ac:dyDescent="0.25">
      <c r="A148" s="264" t="s">
        <v>285</v>
      </c>
      <c r="B148" s="156"/>
    </row>
    <row r="149" spans="1:21" hidden="1" x14ac:dyDescent="0.25">
      <c r="A149" s="264" t="s">
        <v>286</v>
      </c>
      <c r="B149" s="156"/>
    </row>
    <row r="150" spans="1:21" ht="16.5" thickBot="1" x14ac:dyDescent="0.3"/>
    <row r="151" spans="1:21" ht="16.5" thickBot="1" x14ac:dyDescent="0.3">
      <c r="A151" s="265" t="s">
        <v>287</v>
      </c>
      <c r="B151" s="266"/>
      <c r="C151" s="267">
        <v>2</v>
      </c>
      <c r="D151" s="267">
        <f>C151+1</f>
        <v>3</v>
      </c>
      <c r="E151" s="267">
        <f t="shared" ref="E151:U151" si="43">D151+1</f>
        <v>4</v>
      </c>
      <c r="F151" s="267">
        <f t="shared" si="43"/>
        <v>5</v>
      </c>
      <c r="G151" s="267">
        <f t="shared" si="43"/>
        <v>6</v>
      </c>
      <c r="H151" s="267">
        <f t="shared" si="43"/>
        <v>7</v>
      </c>
      <c r="I151" s="267">
        <f t="shared" si="43"/>
        <v>8</v>
      </c>
      <c r="J151" s="267">
        <f t="shared" si="43"/>
        <v>9</v>
      </c>
      <c r="K151" s="267">
        <f t="shared" si="43"/>
        <v>10</v>
      </c>
      <c r="L151" s="267">
        <f t="shared" si="43"/>
        <v>11</v>
      </c>
      <c r="M151" s="267">
        <f t="shared" si="43"/>
        <v>12</v>
      </c>
      <c r="N151" s="267">
        <f t="shared" si="43"/>
        <v>13</v>
      </c>
      <c r="O151" s="267">
        <f t="shared" si="43"/>
        <v>14</v>
      </c>
      <c r="P151" s="267">
        <f t="shared" si="43"/>
        <v>15</v>
      </c>
      <c r="Q151" s="267">
        <f t="shared" si="43"/>
        <v>16</v>
      </c>
      <c r="R151" s="267">
        <f t="shared" si="43"/>
        <v>17</v>
      </c>
      <c r="S151" s="267">
        <f t="shared" si="43"/>
        <v>18</v>
      </c>
      <c r="T151" s="267">
        <f t="shared" si="43"/>
        <v>19</v>
      </c>
      <c r="U151" s="268">
        <f t="shared" si="43"/>
        <v>20</v>
      </c>
    </row>
    <row r="152" spans="1:21" x14ac:dyDescent="0.25">
      <c r="A152" s="269" t="s">
        <v>103</v>
      </c>
      <c r="B152" s="270" t="s">
        <v>254</v>
      </c>
      <c r="C152" s="271">
        <f>C$104</f>
        <v>675.19444444444468</v>
      </c>
      <c r="D152" s="271">
        <f t="shared" ref="D152:U152" si="44">D$104</f>
        <v>675.19444444444468</v>
      </c>
      <c r="E152" s="271">
        <f t="shared" si="44"/>
        <v>675.19444444444468</v>
      </c>
      <c r="F152" s="271">
        <f t="shared" si="44"/>
        <v>0</v>
      </c>
      <c r="G152" s="271">
        <f t="shared" si="44"/>
        <v>0</v>
      </c>
      <c r="H152" s="271">
        <f t="shared" si="44"/>
        <v>0</v>
      </c>
      <c r="I152" s="271">
        <f t="shared" si="44"/>
        <v>0</v>
      </c>
      <c r="J152" s="271">
        <f t="shared" si="44"/>
        <v>0</v>
      </c>
      <c r="K152" s="271">
        <f t="shared" si="44"/>
        <v>0</v>
      </c>
      <c r="L152" s="271">
        <f t="shared" si="44"/>
        <v>0</v>
      </c>
      <c r="M152" s="271">
        <f t="shared" si="44"/>
        <v>0</v>
      </c>
      <c r="N152" s="271">
        <f t="shared" si="44"/>
        <v>0</v>
      </c>
      <c r="O152" s="271">
        <f t="shared" si="44"/>
        <v>0</v>
      </c>
      <c r="P152" s="271">
        <f t="shared" si="44"/>
        <v>0</v>
      </c>
      <c r="Q152" s="271">
        <f t="shared" si="44"/>
        <v>0</v>
      </c>
      <c r="R152" s="271">
        <f t="shared" si="44"/>
        <v>0</v>
      </c>
      <c r="S152" s="271">
        <f t="shared" si="44"/>
        <v>0</v>
      </c>
      <c r="T152" s="271">
        <f t="shared" si="44"/>
        <v>0</v>
      </c>
      <c r="U152" s="271">
        <f t="shared" si="44"/>
        <v>0</v>
      </c>
    </row>
    <row r="153" spans="1:21" x14ac:dyDescent="0.25">
      <c r="A153" s="198" t="s">
        <v>106</v>
      </c>
      <c r="B153" s="121" t="s">
        <v>254</v>
      </c>
      <c r="C153" s="272"/>
      <c r="D153" s="272"/>
      <c r="E153" s="272"/>
      <c r="F153" s="272"/>
      <c r="G153" s="272"/>
      <c r="H153" s="272"/>
      <c r="I153" s="272"/>
      <c r="J153" s="272"/>
      <c r="K153" s="272"/>
      <c r="L153" s="272"/>
      <c r="M153" s="272"/>
      <c r="N153" s="272"/>
      <c r="O153" s="272"/>
      <c r="P153" s="272"/>
      <c r="Q153" s="272"/>
      <c r="R153" s="272"/>
      <c r="S153" s="272"/>
      <c r="T153" s="272"/>
      <c r="U153" s="273"/>
    </row>
    <row r="154" spans="1:21" x14ac:dyDescent="0.25">
      <c r="A154" s="198" t="s">
        <v>288</v>
      </c>
      <c r="B154" s="121" t="s">
        <v>254</v>
      </c>
      <c r="C154" s="121"/>
      <c r="D154" s="121"/>
      <c r="E154" s="121"/>
      <c r="F154" s="121"/>
      <c r="G154" s="121"/>
      <c r="H154" s="121"/>
      <c r="I154" s="121"/>
      <c r="J154" s="121"/>
      <c r="K154" s="121"/>
      <c r="L154" s="121"/>
      <c r="M154" s="121"/>
      <c r="N154" s="121"/>
      <c r="O154" s="121"/>
      <c r="P154" s="121"/>
      <c r="Q154" s="121"/>
      <c r="R154" s="121"/>
      <c r="S154" s="121"/>
      <c r="T154" s="121"/>
      <c r="U154" s="274"/>
    </row>
    <row r="155" spans="1:21" x14ac:dyDescent="0.25">
      <c r="A155" s="198" t="s">
        <v>289</v>
      </c>
      <c r="B155" s="121" t="s">
        <v>254</v>
      </c>
      <c r="C155" s="121"/>
      <c r="D155" s="121"/>
      <c r="E155" s="121"/>
      <c r="F155" s="121"/>
      <c r="G155" s="121"/>
      <c r="H155" s="121"/>
      <c r="I155" s="121"/>
      <c r="J155" s="121"/>
      <c r="K155" s="121"/>
      <c r="L155" s="121"/>
      <c r="M155" s="121"/>
      <c r="N155" s="121"/>
      <c r="O155" s="121"/>
      <c r="P155" s="121"/>
      <c r="Q155" s="121"/>
      <c r="R155" s="121"/>
      <c r="S155" s="121"/>
      <c r="T155" s="121"/>
      <c r="U155" s="274"/>
    </row>
    <row r="156" spans="1:21" x14ac:dyDescent="0.25">
      <c r="A156" s="198" t="s">
        <v>290</v>
      </c>
      <c r="B156" s="121" t="s">
        <v>254</v>
      </c>
      <c r="C156" s="121"/>
      <c r="D156" s="121"/>
      <c r="E156" s="121"/>
      <c r="F156" s="121"/>
      <c r="G156" s="121"/>
      <c r="H156" s="121"/>
      <c r="I156" s="121"/>
      <c r="J156" s="121"/>
      <c r="K156" s="121"/>
      <c r="L156" s="121"/>
      <c r="M156" s="121"/>
      <c r="N156" s="121"/>
      <c r="O156" s="121"/>
      <c r="P156" s="121"/>
      <c r="Q156" s="121"/>
      <c r="R156" s="121"/>
      <c r="S156" s="121"/>
      <c r="T156" s="121"/>
      <c r="U156" s="274"/>
    </row>
    <row r="157" spans="1:21" x14ac:dyDescent="0.25">
      <c r="A157" s="198" t="s">
        <v>291</v>
      </c>
      <c r="B157" s="121" t="s">
        <v>254</v>
      </c>
      <c r="C157" s="121"/>
      <c r="D157" s="121"/>
      <c r="E157" s="121"/>
      <c r="F157" s="121"/>
      <c r="G157" s="121"/>
      <c r="H157" s="121"/>
      <c r="I157" s="121"/>
      <c r="J157" s="121"/>
      <c r="K157" s="121"/>
      <c r="L157" s="121"/>
      <c r="M157" s="121"/>
      <c r="N157" s="121"/>
      <c r="O157" s="121"/>
      <c r="P157" s="121"/>
      <c r="Q157" s="121"/>
      <c r="R157" s="121"/>
      <c r="S157" s="121"/>
      <c r="T157" s="121"/>
      <c r="U157" s="274"/>
    </row>
    <row r="158" spans="1:21" x14ac:dyDescent="0.25">
      <c r="A158" s="198" t="s">
        <v>292</v>
      </c>
      <c r="B158" s="121" t="s">
        <v>254</v>
      </c>
      <c r="C158" s="121"/>
      <c r="D158" s="121"/>
      <c r="E158" s="121"/>
      <c r="F158" s="121"/>
      <c r="G158" s="121"/>
      <c r="H158" s="121"/>
      <c r="I158" s="121"/>
      <c r="J158" s="121"/>
      <c r="K158" s="121"/>
      <c r="L158" s="121"/>
      <c r="M158" s="121"/>
      <c r="N158" s="121"/>
      <c r="O158" s="121"/>
      <c r="P158" s="121"/>
      <c r="Q158" s="121"/>
      <c r="R158" s="121"/>
      <c r="S158" s="121"/>
      <c r="T158" s="121"/>
      <c r="U158" s="274"/>
    </row>
    <row r="159" spans="1:21" x14ac:dyDescent="0.25">
      <c r="A159" s="198" t="s">
        <v>293</v>
      </c>
      <c r="B159" s="121" t="s">
        <v>254</v>
      </c>
      <c r="C159" s="272"/>
      <c r="D159" s="272"/>
      <c r="E159" s="272"/>
      <c r="F159" s="272"/>
      <c r="G159" s="272"/>
      <c r="H159" s="272"/>
      <c r="I159" s="272"/>
      <c r="J159" s="272"/>
      <c r="K159" s="272"/>
      <c r="L159" s="272"/>
      <c r="M159" s="272"/>
      <c r="N159" s="272"/>
      <c r="O159" s="272"/>
      <c r="P159" s="272"/>
      <c r="Q159" s="272"/>
      <c r="R159" s="272"/>
      <c r="S159" s="272"/>
      <c r="T159" s="272"/>
      <c r="U159" s="273"/>
    </row>
    <row r="160" spans="1:21" x14ac:dyDescent="0.25">
      <c r="A160" s="198" t="s">
        <v>294</v>
      </c>
      <c r="B160" s="121" t="s">
        <v>254</v>
      </c>
      <c r="C160" s="272"/>
      <c r="D160" s="272"/>
      <c r="E160" s="272"/>
      <c r="F160" s="272"/>
      <c r="G160" s="272"/>
      <c r="H160" s="272"/>
      <c r="I160" s="272"/>
      <c r="J160" s="272"/>
      <c r="K160" s="272"/>
      <c r="L160" s="272"/>
      <c r="M160" s="272"/>
      <c r="N160" s="272"/>
      <c r="O160" s="272"/>
      <c r="P160" s="272"/>
      <c r="Q160" s="272"/>
      <c r="R160" s="272"/>
      <c r="S160" s="272"/>
      <c r="T160" s="272"/>
      <c r="U160" s="273"/>
    </row>
    <row r="161" spans="1:21" ht="16.5" thickBot="1" x14ac:dyDescent="0.3">
      <c r="A161" s="201" t="s">
        <v>245</v>
      </c>
      <c r="B161" s="275" t="s">
        <v>254</v>
      </c>
      <c r="C161" s="272"/>
      <c r="D161" s="272"/>
      <c r="E161" s="272"/>
      <c r="F161" s="272"/>
      <c r="G161" s="272"/>
      <c r="H161" s="272"/>
      <c r="I161" s="272"/>
      <c r="J161" s="272"/>
      <c r="K161" s="272"/>
      <c r="L161" s="272"/>
      <c r="M161" s="272"/>
      <c r="N161" s="272"/>
      <c r="O161" s="272"/>
      <c r="P161" s="272"/>
      <c r="Q161" s="272"/>
      <c r="R161" s="272"/>
      <c r="S161" s="272"/>
      <c r="T161" s="272"/>
      <c r="U161" s="273"/>
    </row>
    <row r="162" spans="1:21" ht="16.5" thickBot="1" x14ac:dyDescent="0.3">
      <c r="A162" s="276" t="s">
        <v>295</v>
      </c>
      <c r="B162" s="277" t="s">
        <v>254</v>
      </c>
      <c r="C162" s="278">
        <f>SUM(C152:C161)</f>
        <v>675.19444444444468</v>
      </c>
      <c r="D162" s="278">
        <f t="shared" ref="D162:U162" si="45">SUM(D152:D161)</f>
        <v>675.19444444444468</v>
      </c>
      <c r="E162" s="278">
        <f t="shared" si="45"/>
        <v>675.19444444444468</v>
      </c>
      <c r="F162" s="278">
        <f t="shared" si="45"/>
        <v>0</v>
      </c>
      <c r="G162" s="278">
        <f t="shared" si="45"/>
        <v>0</v>
      </c>
      <c r="H162" s="278">
        <f t="shared" si="45"/>
        <v>0</v>
      </c>
      <c r="I162" s="278">
        <f t="shared" si="45"/>
        <v>0</v>
      </c>
      <c r="J162" s="278">
        <f t="shared" si="45"/>
        <v>0</v>
      </c>
      <c r="K162" s="278">
        <f t="shared" si="45"/>
        <v>0</v>
      </c>
      <c r="L162" s="278">
        <f t="shared" si="45"/>
        <v>0</v>
      </c>
      <c r="M162" s="278">
        <f t="shared" si="45"/>
        <v>0</v>
      </c>
      <c r="N162" s="278">
        <f t="shared" si="45"/>
        <v>0</v>
      </c>
      <c r="O162" s="278">
        <f t="shared" si="45"/>
        <v>0</v>
      </c>
      <c r="P162" s="278">
        <f t="shared" si="45"/>
        <v>0</v>
      </c>
      <c r="Q162" s="278">
        <f t="shared" si="45"/>
        <v>0</v>
      </c>
      <c r="R162" s="278">
        <f t="shared" si="45"/>
        <v>0</v>
      </c>
      <c r="S162" s="278">
        <f t="shared" si="45"/>
        <v>0</v>
      </c>
      <c r="T162" s="278">
        <f t="shared" si="45"/>
        <v>0</v>
      </c>
      <c r="U162" s="279">
        <f t="shared" si="45"/>
        <v>0</v>
      </c>
    </row>
  </sheetData>
  <mergeCells count="11">
    <mergeCell ref="H24:I24"/>
    <mergeCell ref="H27:I27"/>
    <mergeCell ref="H28:I28"/>
    <mergeCell ref="H29:I29"/>
    <mergeCell ref="H30:I30"/>
    <mergeCell ref="H23:I23"/>
    <mergeCell ref="A2:U2"/>
    <mergeCell ref="A13:O13"/>
    <mergeCell ref="A14:O14"/>
    <mergeCell ref="H21:I21"/>
    <mergeCell ref="H22:I22"/>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62"/>
  <sheetViews>
    <sheetView view="pageBreakPreview" zoomScale="80" zoomScaleNormal="82" zoomScaleSheetLayoutView="80" workbookViewId="0">
      <selection activeCell="G20" sqref="G20"/>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217</v>
      </c>
      <c r="O1" s="143"/>
    </row>
    <row r="2" spans="1:21" x14ac:dyDescent="0.25">
      <c r="A2" s="340" t="s">
        <v>218</v>
      </c>
      <c r="B2" s="340"/>
      <c r="C2" s="340"/>
      <c r="D2" s="340"/>
      <c r="E2" s="340"/>
      <c r="F2" s="340"/>
      <c r="G2" s="340"/>
      <c r="H2" s="340"/>
      <c r="I2" s="340"/>
      <c r="J2" s="340"/>
      <c r="K2" s="340"/>
      <c r="L2" s="340"/>
      <c r="M2" s="340"/>
      <c r="N2" s="340"/>
      <c r="O2" s="340"/>
      <c r="P2" s="340"/>
      <c r="Q2" s="340"/>
      <c r="R2" s="340"/>
      <c r="S2" s="340"/>
      <c r="T2" s="340"/>
      <c r="U2" s="340"/>
    </row>
    <row r="3" spans="1:21" x14ac:dyDescent="0.25">
      <c r="A3" s="144" t="s">
        <v>307</v>
      </c>
      <c r="O3" s="143"/>
    </row>
    <row r="4" spans="1:21" ht="19.5" customHeight="1" x14ac:dyDescent="0.25">
      <c r="A4" s="141" t="str">
        <f>'1. паспорт описание'!A9:D9</f>
        <v>О_0000000829</v>
      </c>
      <c r="C4" s="145"/>
      <c r="O4" s="143"/>
    </row>
    <row r="5" spans="1:21" ht="19.5" hidden="1" customHeight="1" x14ac:dyDescent="0.3">
      <c r="O5" s="146"/>
    </row>
    <row r="6" spans="1:21" ht="19.5" hidden="1" customHeight="1" x14ac:dyDescent="0.3">
      <c r="O6" s="147" t="s">
        <v>219</v>
      </c>
    </row>
    <row r="7" spans="1:21" ht="19.5" hidden="1" customHeight="1" x14ac:dyDescent="0.3">
      <c r="O7" s="148" t="s">
        <v>220</v>
      </c>
    </row>
    <row r="8" spans="1:21" ht="18.75" hidden="1" x14ac:dyDescent="0.3">
      <c r="O8" s="148" t="s">
        <v>217</v>
      </c>
    </row>
    <row r="9" spans="1:21" ht="18.75" hidden="1" x14ac:dyDescent="0.3">
      <c r="O9" s="148"/>
    </row>
    <row r="10" spans="1:21" ht="18.75" hidden="1" x14ac:dyDescent="0.3">
      <c r="O10" s="148" t="s">
        <v>221</v>
      </c>
    </row>
    <row r="11" spans="1:21" ht="18.75" hidden="1" x14ac:dyDescent="0.3">
      <c r="O11" s="146" t="s">
        <v>222</v>
      </c>
    </row>
    <row r="12" spans="1:21" hidden="1" x14ac:dyDescent="0.25">
      <c r="O12" s="143"/>
    </row>
    <row r="13" spans="1:21" ht="34.5" customHeight="1" x14ac:dyDescent="0.25">
      <c r="A13" s="341" t="str">
        <f>"Финансовая модель по проекту инвестиционной программы"</f>
        <v>Финансовая модель по проекту инвестиционной программы</v>
      </c>
      <c r="B13" s="341"/>
      <c r="C13" s="341"/>
      <c r="D13" s="341"/>
      <c r="E13" s="341"/>
      <c r="F13" s="341"/>
      <c r="G13" s="341"/>
      <c r="H13" s="341"/>
      <c r="I13" s="341"/>
      <c r="J13" s="341"/>
      <c r="K13" s="341"/>
      <c r="L13" s="341"/>
      <c r="M13" s="341"/>
      <c r="N13" s="341"/>
      <c r="O13" s="341"/>
    </row>
    <row r="14" spans="1:21" ht="27" customHeight="1" x14ac:dyDescent="0.25">
      <c r="A14" s="342" t="str">
        <f>'1. паспорт описание'!A12:D12</f>
        <v>Приобретение информационно-вычислительной техники</v>
      </c>
      <c r="B14" s="342"/>
      <c r="C14" s="342"/>
      <c r="D14" s="342"/>
      <c r="E14" s="342"/>
      <c r="F14" s="342"/>
      <c r="G14" s="342"/>
      <c r="H14" s="342"/>
      <c r="I14" s="342"/>
      <c r="J14" s="342"/>
      <c r="K14" s="342"/>
      <c r="L14" s="342"/>
      <c r="M14" s="342"/>
      <c r="N14" s="342"/>
      <c r="O14" s="342"/>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223</v>
      </c>
      <c r="B18" s="155">
        <f>SUM(B20:B24)</f>
        <v>1876.2933333333335</v>
      </c>
      <c r="C18" s="151"/>
      <c r="D18" s="151"/>
      <c r="E18" s="151"/>
      <c r="F18" s="151"/>
      <c r="H18" s="152"/>
      <c r="I18" s="153"/>
      <c r="J18" s="153"/>
      <c r="K18" s="153"/>
      <c r="L18" s="153"/>
    </row>
    <row r="19" spans="1:18" ht="21" customHeight="1" x14ac:dyDescent="0.25">
      <c r="A19" s="157" t="s">
        <v>224</v>
      </c>
      <c r="B19" s="158"/>
      <c r="C19" s="145"/>
      <c r="D19" s="145"/>
      <c r="E19" s="145"/>
      <c r="F19" s="145"/>
    </row>
    <row r="20" spans="1:18" ht="39" customHeight="1" x14ac:dyDescent="0.25">
      <c r="A20" s="282" t="s">
        <v>298</v>
      </c>
      <c r="B20" s="158">
        <f>'[59]2027'!$D$53</f>
        <v>1876.2933333333335</v>
      </c>
      <c r="C20" s="145"/>
      <c r="D20" s="145"/>
      <c r="E20" s="145"/>
      <c r="F20" s="145"/>
      <c r="H20" s="159"/>
      <c r="I20" s="156"/>
      <c r="J20" s="156"/>
      <c r="K20" s="156"/>
      <c r="L20" s="156"/>
    </row>
    <row r="21" spans="1:18" ht="24.95" hidden="1" customHeight="1" x14ac:dyDescent="0.25">
      <c r="A21" s="283"/>
      <c r="B21" s="158"/>
      <c r="C21" s="145"/>
      <c r="D21" s="145"/>
      <c r="E21" s="145"/>
      <c r="F21" s="145"/>
      <c r="H21" s="339"/>
      <c r="I21" s="339"/>
      <c r="J21" s="156"/>
      <c r="K21" s="160"/>
      <c r="L21" s="156"/>
    </row>
    <row r="22" spans="1:18" ht="24.95" hidden="1" customHeight="1" x14ac:dyDescent="0.25">
      <c r="A22" s="283"/>
      <c r="B22" s="158"/>
      <c r="C22" s="145"/>
      <c r="D22" s="161"/>
      <c r="E22" s="162"/>
      <c r="F22" s="162"/>
      <c r="H22" s="339"/>
      <c r="I22" s="339"/>
      <c r="J22" s="156"/>
      <c r="K22" s="160"/>
      <c r="L22" s="156"/>
    </row>
    <row r="23" spans="1:18" ht="24.95" hidden="1" customHeight="1" x14ac:dyDescent="0.25">
      <c r="A23" s="283"/>
      <c r="B23" s="158"/>
      <c r="C23" s="145"/>
      <c r="D23" s="145"/>
      <c r="E23" s="145"/>
      <c r="F23" s="145"/>
      <c r="H23" s="339"/>
      <c r="I23" s="339"/>
      <c r="J23" s="156"/>
      <c r="K23" s="163"/>
      <c r="L23" s="156"/>
    </row>
    <row r="24" spans="1:18" ht="24.95" hidden="1" customHeight="1" x14ac:dyDescent="0.25">
      <c r="A24" s="283"/>
      <c r="B24" s="158"/>
      <c r="C24" s="145"/>
      <c r="D24" s="145"/>
      <c r="E24" s="145"/>
      <c r="F24" s="145"/>
      <c r="H24" s="339"/>
      <c r="I24" s="339"/>
      <c r="J24" s="156"/>
      <c r="K24" s="164"/>
      <c r="L24" s="156"/>
    </row>
    <row r="25" spans="1:18" hidden="1" x14ac:dyDescent="0.25">
      <c r="A25" s="165" t="s">
        <v>301</v>
      </c>
      <c r="B25" s="180">
        <v>0</v>
      </c>
      <c r="C25" s="145"/>
      <c r="D25" s="145"/>
      <c r="E25" s="145"/>
      <c r="F25" s="145"/>
      <c r="H25" s="156"/>
      <c r="I25" s="156"/>
      <c r="J25" s="156"/>
      <c r="K25" s="156"/>
      <c r="L25" s="156"/>
    </row>
    <row r="26" spans="1:18" ht="27" hidden="1" customHeight="1" x14ac:dyDescent="0.25">
      <c r="A26" s="165" t="s">
        <v>302</v>
      </c>
      <c r="B26" s="166"/>
      <c r="C26" s="145"/>
      <c r="D26" s="145"/>
      <c r="E26" s="145"/>
      <c r="F26" s="145"/>
      <c r="H26" s="159"/>
      <c r="I26" s="156"/>
      <c r="J26" s="156"/>
      <c r="K26" s="156"/>
      <c r="L26" s="156"/>
      <c r="N26" s="156"/>
      <c r="O26" s="156"/>
      <c r="R26" s="167"/>
    </row>
    <row r="27" spans="1:18" ht="39.75" hidden="1" customHeight="1" outlineLevel="1" x14ac:dyDescent="0.25">
      <c r="A27" s="165" t="s">
        <v>303</v>
      </c>
      <c r="B27" s="168"/>
      <c r="C27" s="145"/>
      <c r="D27" s="145"/>
      <c r="E27" s="145"/>
      <c r="F27" s="145"/>
      <c r="H27" s="339"/>
      <c r="I27" s="339"/>
      <c r="J27" s="156"/>
      <c r="K27" s="160"/>
      <c r="L27" s="156"/>
      <c r="N27" s="156"/>
      <c r="O27" s="156"/>
    </row>
    <row r="28" spans="1:18" ht="16.5" outlineLevel="1" thickBot="1" x14ac:dyDescent="0.3">
      <c r="A28" s="188" t="s">
        <v>304</v>
      </c>
      <c r="B28" s="284">
        <v>3</v>
      </c>
      <c r="C28" s="145"/>
      <c r="D28" s="145"/>
      <c r="E28" s="145"/>
      <c r="F28" s="145"/>
      <c r="H28" s="339"/>
      <c r="I28" s="339"/>
      <c r="J28" s="156"/>
      <c r="K28" s="160"/>
      <c r="L28" s="156"/>
      <c r="N28" s="156"/>
      <c r="O28" s="156"/>
    </row>
    <row r="29" spans="1:18" ht="33" hidden="1" customHeight="1" outlineLevel="1" x14ac:dyDescent="0.25">
      <c r="A29" s="157" t="s">
        <v>305</v>
      </c>
      <c r="B29" s="285"/>
      <c r="C29" s="145"/>
      <c r="D29" s="145"/>
      <c r="E29" s="145"/>
      <c r="F29" s="145"/>
      <c r="H29" s="343"/>
      <c r="I29" s="343"/>
      <c r="J29" s="156"/>
      <c r="K29" s="163"/>
      <c r="L29" s="156"/>
      <c r="N29" s="156"/>
      <c r="O29" s="156"/>
    </row>
    <row r="30" spans="1:18" ht="16.5" hidden="1" outlineLevel="1" thickBot="1" x14ac:dyDescent="0.3">
      <c r="A30" s="165" t="s">
        <v>225</v>
      </c>
      <c r="B30" s="168"/>
      <c r="C30" s="145"/>
      <c r="D30" s="145"/>
      <c r="E30" s="145"/>
      <c r="F30" s="145"/>
      <c r="H30" s="339"/>
      <c r="I30" s="339"/>
      <c r="J30" s="156"/>
      <c r="K30" s="164"/>
      <c r="L30" s="156"/>
      <c r="N30" s="156"/>
      <c r="O30" s="156"/>
    </row>
    <row r="31" spans="1:18" ht="16.5" hidden="1" outlineLevel="1" thickBot="1" x14ac:dyDescent="0.3">
      <c r="A31" s="188" t="s">
        <v>226</v>
      </c>
      <c r="B31" s="168"/>
      <c r="C31" s="145"/>
      <c r="D31" s="145"/>
      <c r="E31" s="145"/>
      <c r="F31" s="145"/>
      <c r="H31" s="156"/>
      <c r="I31" s="156"/>
      <c r="J31" s="156"/>
      <c r="K31" s="156"/>
      <c r="L31" s="156"/>
      <c r="N31" s="156"/>
      <c r="O31" s="156"/>
    </row>
    <row r="32" spans="1:18" ht="16.5" hidden="1" outlineLevel="1" thickBot="1" x14ac:dyDescent="0.3">
      <c r="A32" s="154" t="s">
        <v>227</v>
      </c>
      <c r="B32" s="170">
        <v>1.65</v>
      </c>
      <c r="C32" s="145"/>
      <c r="D32" s="145"/>
      <c r="E32" s="145"/>
      <c r="F32" s="145"/>
      <c r="H32" s="156"/>
      <c r="I32" s="156"/>
      <c r="J32" s="156"/>
      <c r="K32" s="156"/>
      <c r="L32" s="156"/>
    </row>
    <row r="33" spans="1:6" ht="16.5" hidden="1" outlineLevel="1" thickBot="1" x14ac:dyDescent="0.3">
      <c r="A33" s="169" t="s">
        <v>228</v>
      </c>
      <c r="B33" s="171">
        <v>4</v>
      </c>
      <c r="C33" s="145"/>
      <c r="D33" s="145"/>
      <c r="E33" s="145"/>
      <c r="F33" s="145"/>
    </row>
    <row r="34" spans="1:6" ht="16.5" hidden="1" outlineLevel="1" thickBot="1" x14ac:dyDescent="0.3">
      <c r="A34" s="169" t="s">
        <v>122</v>
      </c>
      <c r="B34" s="171">
        <v>4</v>
      </c>
      <c r="C34" s="145"/>
      <c r="D34" s="145"/>
      <c r="E34" s="145"/>
      <c r="F34" s="145"/>
    </row>
    <row r="35" spans="1:6" ht="16.5" hidden="1" outlineLevel="1" thickBot="1" x14ac:dyDescent="0.3">
      <c r="A35" s="157" t="s">
        <v>229</v>
      </c>
      <c r="B35" s="172">
        <v>10.16</v>
      </c>
      <c r="C35" s="145"/>
      <c r="D35" s="145"/>
      <c r="E35" s="145"/>
      <c r="F35" s="145"/>
    </row>
    <row r="36" spans="1:6" ht="16.5" hidden="1" outlineLevel="1" thickBot="1" x14ac:dyDescent="0.3">
      <c r="A36" s="165" t="s">
        <v>228</v>
      </c>
      <c r="B36" s="171">
        <v>4.4000000000000004</v>
      </c>
      <c r="C36" s="145"/>
      <c r="D36" s="145"/>
      <c r="E36" s="145"/>
      <c r="F36" s="145"/>
    </row>
    <row r="37" spans="1:6" ht="16.5" hidden="1" outlineLevel="1" thickBot="1" x14ac:dyDescent="0.3">
      <c r="A37" s="165" t="s">
        <v>122</v>
      </c>
      <c r="B37" s="171">
        <v>4</v>
      </c>
      <c r="C37" s="145"/>
      <c r="D37" s="145"/>
      <c r="E37" s="145"/>
      <c r="F37" s="145"/>
    </row>
    <row r="38" spans="1:6" ht="16.5" hidden="1" customHeight="1" outlineLevel="1" x14ac:dyDescent="0.25">
      <c r="A38" s="173" t="s">
        <v>230</v>
      </c>
      <c r="B38" s="174">
        <v>142.76</v>
      </c>
      <c r="C38" s="175"/>
      <c r="D38" s="176"/>
      <c r="E38" s="145"/>
      <c r="F38" s="145"/>
    </row>
    <row r="39" spans="1:6" ht="16.5" hidden="1" outlineLevel="1" thickBot="1" x14ac:dyDescent="0.3">
      <c r="A39" s="165" t="s">
        <v>231</v>
      </c>
      <c r="B39" s="171">
        <v>12</v>
      </c>
      <c r="C39" s="175"/>
      <c r="D39" s="176"/>
      <c r="E39" s="145"/>
      <c r="F39" s="145"/>
    </row>
    <row r="40" spans="1:6" ht="16.5" hidden="1" outlineLevel="1" thickBot="1" x14ac:dyDescent="0.3">
      <c r="A40" s="165" t="s">
        <v>232</v>
      </c>
      <c r="B40" s="171">
        <v>12</v>
      </c>
      <c r="C40" s="175"/>
      <c r="D40" s="176"/>
      <c r="E40" s="145"/>
      <c r="F40" s="145"/>
    </row>
    <row r="41" spans="1:6" ht="15" hidden="1" customHeight="1" outlineLevel="1" x14ac:dyDescent="0.25">
      <c r="A41" s="173" t="s">
        <v>233</v>
      </c>
      <c r="B41" s="174">
        <v>209.91</v>
      </c>
      <c r="C41" s="175"/>
      <c r="D41" s="176"/>
      <c r="E41" s="145"/>
      <c r="F41" s="145"/>
    </row>
    <row r="42" spans="1:6" ht="16.5" hidden="1" thickBot="1" x14ac:dyDescent="0.3">
      <c r="A42" s="165" t="s">
        <v>231</v>
      </c>
      <c r="B42" s="171">
        <v>12</v>
      </c>
      <c r="C42" s="175"/>
      <c r="D42" s="176"/>
      <c r="E42" s="145"/>
      <c r="F42" s="145"/>
    </row>
    <row r="43" spans="1:6" ht="16.5" hidden="1" outlineLevel="1" thickBot="1" x14ac:dyDescent="0.3">
      <c r="A43" s="165" t="s">
        <v>232</v>
      </c>
      <c r="B43" s="171">
        <v>12</v>
      </c>
      <c r="C43" s="175"/>
      <c r="D43" s="176"/>
      <c r="E43" s="145"/>
      <c r="F43" s="145"/>
    </row>
    <row r="44" spans="1:6" ht="16.5" hidden="1" outlineLevel="1" thickBot="1" x14ac:dyDescent="0.3">
      <c r="A44" s="177" t="s">
        <v>234</v>
      </c>
      <c r="B44" s="174">
        <f>1472.41</f>
        <v>1472.41</v>
      </c>
      <c r="C44" s="178"/>
      <c r="D44" s="178"/>
      <c r="E44" s="145"/>
      <c r="F44" s="145"/>
    </row>
    <row r="45" spans="1:6" ht="16.5" hidden="1" outlineLevel="1" thickBot="1" x14ac:dyDescent="0.3">
      <c r="A45" s="179" t="s">
        <v>235</v>
      </c>
      <c r="B45" s="180"/>
      <c r="C45" s="175"/>
      <c r="D45" s="145"/>
      <c r="E45" s="145"/>
      <c r="F45" s="145"/>
    </row>
    <row r="46" spans="1:6" ht="16.5" hidden="1" thickBot="1" x14ac:dyDescent="0.3">
      <c r="A46" s="177" t="s">
        <v>236</v>
      </c>
      <c r="B46" s="171">
        <v>25</v>
      </c>
      <c r="C46" s="181"/>
      <c r="D46" s="181"/>
      <c r="E46" s="181"/>
      <c r="F46" s="181"/>
    </row>
    <row r="47" spans="1:6" ht="16.5" hidden="1" thickBot="1" x14ac:dyDescent="0.3">
      <c r="A47" s="177" t="s">
        <v>237</v>
      </c>
      <c r="B47" s="171">
        <v>25</v>
      </c>
      <c r="C47" s="181"/>
      <c r="D47" s="181"/>
      <c r="E47" s="181"/>
      <c r="F47" s="181"/>
    </row>
    <row r="48" spans="1:6" ht="16.5" hidden="1" thickBot="1" x14ac:dyDescent="0.3">
      <c r="A48" s="177" t="s">
        <v>101</v>
      </c>
      <c r="B48" s="182">
        <v>0.2</v>
      </c>
      <c r="C48" s="181"/>
      <c r="D48" s="181"/>
      <c r="E48" s="181"/>
      <c r="F48" s="181"/>
    </row>
    <row r="49" spans="1:27" x14ac:dyDescent="0.25">
      <c r="A49" s="154" t="str">
        <f>A82</f>
        <v>Оплата труда с отчислениями</v>
      </c>
      <c r="B49" s="172">
        <v>0</v>
      </c>
      <c r="C49" s="181"/>
      <c r="D49" s="181"/>
      <c r="E49" s="181"/>
      <c r="F49" s="181"/>
    </row>
    <row r="50" spans="1:27" x14ac:dyDescent="0.25">
      <c r="A50" s="165" t="str">
        <f>A83</f>
        <v>Вспомогательные материалы</v>
      </c>
      <c r="B50" s="183"/>
      <c r="C50" s="145"/>
      <c r="D50" s="145"/>
      <c r="E50" s="145"/>
      <c r="F50" s="145"/>
    </row>
    <row r="51" spans="1:27" ht="31.5" x14ac:dyDescent="0.25">
      <c r="A51" s="173" t="str">
        <f>A84</f>
        <v>Прочие расходы (без амортизации, арендной платы + транспортные расходы)</v>
      </c>
      <c r="B51" s="171"/>
      <c r="C51" s="184"/>
      <c r="D51" s="184"/>
      <c r="E51" s="184"/>
      <c r="F51" s="184"/>
    </row>
    <row r="52" spans="1:27" ht="16.5" hidden="1" thickBot="1" x14ac:dyDescent="0.3">
      <c r="A52" s="177" t="s">
        <v>121</v>
      </c>
      <c r="B52" s="182">
        <v>0.1</v>
      </c>
      <c r="C52" s="184"/>
      <c r="D52" s="184"/>
      <c r="E52" s="184"/>
      <c r="F52" s="184"/>
    </row>
    <row r="53" spans="1:27" hidden="1" x14ac:dyDescent="0.25">
      <c r="A53" s="185"/>
      <c r="B53" s="186"/>
      <c r="C53" s="184"/>
      <c r="D53" s="184"/>
      <c r="E53" s="184"/>
      <c r="F53" s="184"/>
    </row>
    <row r="54" spans="1:27" hidden="1" x14ac:dyDescent="0.25">
      <c r="A54" s="165" t="s">
        <v>238</v>
      </c>
      <c r="B54" s="187">
        <v>246.85</v>
      </c>
      <c r="C54" s="184"/>
      <c r="D54" s="184"/>
      <c r="E54" s="184"/>
      <c r="F54" s="184"/>
    </row>
    <row r="55" spans="1:27" ht="16.5" hidden="1" thickBot="1" x14ac:dyDescent="0.3">
      <c r="A55" s="188" t="s">
        <v>239</v>
      </c>
      <c r="B55" s="189">
        <v>515240.19</v>
      </c>
      <c r="C55" s="184"/>
      <c r="D55" s="184"/>
      <c r="E55" s="184"/>
      <c r="F55" s="184"/>
    </row>
    <row r="56" spans="1:27" hidden="1" x14ac:dyDescent="0.25">
      <c r="A56" s="157" t="s">
        <v>240</v>
      </c>
      <c r="B56" s="190">
        <v>2</v>
      </c>
      <c r="C56" s="184"/>
      <c r="D56" s="184"/>
      <c r="E56" s="184"/>
      <c r="F56" s="184"/>
    </row>
    <row r="57" spans="1:27" hidden="1" x14ac:dyDescent="0.25">
      <c r="A57" s="165" t="s">
        <v>120</v>
      </c>
      <c r="B57" s="191">
        <v>8.8999999999999996E-2</v>
      </c>
      <c r="C57" s="184"/>
      <c r="D57" s="184"/>
      <c r="E57" s="184"/>
      <c r="F57" s="184"/>
    </row>
    <row r="58" spans="1:27" hidden="1" outlineLevel="1" x14ac:dyDescent="0.25">
      <c r="A58" s="165" t="s">
        <v>119</v>
      </c>
      <c r="B58" s="192">
        <v>8.8999999999999996E-2</v>
      </c>
      <c r="C58" s="184"/>
      <c r="D58" s="184"/>
      <c r="E58" s="184"/>
      <c r="F58" s="184"/>
    </row>
    <row r="59" spans="1:27" hidden="1" outlineLevel="1" x14ac:dyDescent="0.25">
      <c r="A59" s="165" t="s">
        <v>118</v>
      </c>
      <c r="B59" s="192">
        <v>0</v>
      </c>
      <c r="C59" s="184"/>
      <c r="D59" s="184"/>
      <c r="E59" s="184"/>
      <c r="F59" s="184"/>
    </row>
    <row r="60" spans="1:27" s="150" customFormat="1" hidden="1" x14ac:dyDescent="0.25">
      <c r="A60" s="165" t="s">
        <v>117</v>
      </c>
      <c r="B60" s="192">
        <v>0.11</v>
      </c>
      <c r="C60" s="184"/>
      <c r="D60" s="184"/>
      <c r="E60" s="184"/>
      <c r="F60" s="184"/>
      <c r="G60" s="142"/>
      <c r="H60" s="142"/>
      <c r="I60" s="142"/>
      <c r="J60" s="142"/>
      <c r="K60" s="142"/>
      <c r="L60" s="142"/>
      <c r="M60" s="142"/>
      <c r="N60" s="142"/>
      <c r="O60" s="142"/>
      <c r="P60" s="142"/>
      <c r="Q60" s="142"/>
      <c r="R60" s="142"/>
      <c r="S60" s="142"/>
      <c r="T60" s="142"/>
      <c r="U60" s="142"/>
      <c r="V60" s="142"/>
    </row>
    <row r="61" spans="1:27" hidden="1" x14ac:dyDescent="0.25">
      <c r="A61" s="165" t="s">
        <v>116</v>
      </c>
      <c r="B61" s="192">
        <f>1-B59</f>
        <v>1</v>
      </c>
      <c r="C61" s="184"/>
      <c r="D61" s="184"/>
      <c r="E61" s="184"/>
      <c r="F61" s="184"/>
    </row>
    <row r="62" spans="1:27" ht="16.5" hidden="1" thickBot="1" x14ac:dyDescent="0.3">
      <c r="A62" s="177" t="s">
        <v>241</v>
      </c>
      <c r="B62" s="193">
        <f>B61*B60+B59*B58*(1-B48)</f>
        <v>0.11</v>
      </c>
      <c r="C62" s="184"/>
      <c r="D62" s="184"/>
      <c r="E62" s="184"/>
      <c r="F62" s="184"/>
      <c r="W62" s="194"/>
      <c r="X62" s="194"/>
      <c r="Y62" s="194"/>
      <c r="Z62" s="194"/>
      <c r="AA62" s="194"/>
    </row>
    <row r="63" spans="1:27" hidden="1" x14ac:dyDescent="0.25">
      <c r="A63" s="195" t="s">
        <v>115</v>
      </c>
      <c r="B63" s="196">
        <v>1</v>
      </c>
      <c r="C63" s="196">
        <f>B63+1</f>
        <v>2</v>
      </c>
      <c r="D63" s="196">
        <f t="shared" ref="D63:P63" si="0">C63+1</f>
        <v>3</v>
      </c>
      <c r="E63" s="196">
        <f t="shared" si="0"/>
        <v>4</v>
      </c>
      <c r="F63" s="196">
        <f t="shared" si="0"/>
        <v>5</v>
      </c>
      <c r="G63" s="196">
        <f t="shared" si="0"/>
        <v>6</v>
      </c>
      <c r="H63" s="196">
        <f t="shared" si="0"/>
        <v>7</v>
      </c>
      <c r="I63" s="196">
        <f t="shared" si="0"/>
        <v>8</v>
      </c>
      <c r="J63" s="196">
        <f t="shared" si="0"/>
        <v>9</v>
      </c>
      <c r="K63" s="196">
        <f t="shared" si="0"/>
        <v>10</v>
      </c>
      <c r="L63" s="196">
        <f t="shared" si="0"/>
        <v>11</v>
      </c>
      <c r="M63" s="196">
        <f t="shared" si="0"/>
        <v>12</v>
      </c>
      <c r="N63" s="196">
        <f t="shared" si="0"/>
        <v>13</v>
      </c>
      <c r="O63" s="196">
        <f t="shared" si="0"/>
        <v>14</v>
      </c>
      <c r="P63" s="196">
        <f t="shared" si="0"/>
        <v>15</v>
      </c>
      <c r="Q63" s="196">
        <f>P63+1</f>
        <v>16</v>
      </c>
      <c r="R63" s="196">
        <f>Q63+1</f>
        <v>17</v>
      </c>
      <c r="S63" s="196">
        <f>R63+1</f>
        <v>18</v>
      </c>
      <c r="T63" s="196">
        <f>S63+1</f>
        <v>19</v>
      </c>
      <c r="U63" s="197">
        <f>T63+1</f>
        <v>20</v>
      </c>
      <c r="V63" s="150"/>
      <c r="W63" s="194"/>
      <c r="X63" s="194"/>
      <c r="Y63" s="194"/>
      <c r="Z63" s="194"/>
      <c r="AA63" s="194"/>
    </row>
    <row r="64" spans="1:27" hidden="1" x14ac:dyDescent="0.25">
      <c r="A64" s="198" t="s">
        <v>114</v>
      </c>
      <c r="B64" s="199">
        <v>0.04</v>
      </c>
      <c r="C64" s="199">
        <v>0.04</v>
      </c>
      <c r="D64" s="199">
        <v>0.04</v>
      </c>
      <c r="E64" s="199">
        <v>0.04</v>
      </c>
      <c r="F64" s="199">
        <v>0.04</v>
      </c>
      <c r="G64" s="199">
        <v>0.04</v>
      </c>
      <c r="H64" s="199">
        <v>0.04</v>
      </c>
      <c r="I64" s="199">
        <v>0.04</v>
      </c>
      <c r="J64" s="199">
        <v>0.04</v>
      </c>
      <c r="K64" s="199">
        <v>0.04</v>
      </c>
      <c r="L64" s="199">
        <v>0.04</v>
      </c>
      <c r="M64" s="199">
        <v>0.04</v>
      </c>
      <c r="N64" s="199">
        <v>0.04</v>
      </c>
      <c r="O64" s="199">
        <v>0.04</v>
      </c>
      <c r="P64" s="199">
        <v>0.04</v>
      </c>
      <c r="Q64" s="199">
        <v>0.04</v>
      </c>
      <c r="R64" s="199">
        <v>0.04</v>
      </c>
      <c r="S64" s="199">
        <v>0.04</v>
      </c>
      <c r="T64" s="199">
        <v>0.04</v>
      </c>
      <c r="U64" s="200">
        <v>0.04</v>
      </c>
      <c r="W64" s="194"/>
      <c r="X64" s="194"/>
      <c r="Y64" s="194"/>
      <c r="Z64" s="194"/>
      <c r="AA64" s="194"/>
    </row>
    <row r="65" spans="1:27" hidden="1" x14ac:dyDescent="0.25">
      <c r="A65" s="198" t="s">
        <v>113</v>
      </c>
      <c r="B65" s="199">
        <v>0.04</v>
      </c>
      <c r="C65" s="199">
        <f>(1+B65)*(1+C64)-1</f>
        <v>8.1600000000000117E-2</v>
      </c>
      <c r="D65" s="199">
        <f t="shared" ref="D65:U65" si="1">(1+C65)*(1+D64)-1</f>
        <v>0.12486400000000009</v>
      </c>
      <c r="E65" s="199">
        <f t="shared" si="1"/>
        <v>0.16985856000000021</v>
      </c>
      <c r="F65" s="199">
        <f t="shared" si="1"/>
        <v>0.21665290240000035</v>
      </c>
      <c r="G65" s="199">
        <f t="shared" si="1"/>
        <v>0.26531901849600037</v>
      </c>
      <c r="H65" s="199">
        <f t="shared" si="1"/>
        <v>0.31593177923584048</v>
      </c>
      <c r="I65" s="199">
        <f t="shared" si="1"/>
        <v>0.3685690504052741</v>
      </c>
      <c r="J65" s="199">
        <f t="shared" si="1"/>
        <v>0.42331181242148519</v>
      </c>
      <c r="K65" s="199">
        <f t="shared" si="1"/>
        <v>0.48024428491834459</v>
      </c>
      <c r="L65" s="199">
        <f t="shared" si="1"/>
        <v>0.53945405631507848</v>
      </c>
      <c r="M65" s="199">
        <f t="shared" si="1"/>
        <v>0.60103221856768174</v>
      </c>
      <c r="N65" s="199">
        <f t="shared" si="1"/>
        <v>0.66507350731038906</v>
      </c>
      <c r="O65" s="199">
        <f t="shared" si="1"/>
        <v>0.73167644760280459</v>
      </c>
      <c r="P65" s="199">
        <f t="shared" si="1"/>
        <v>0.80094350550691673</v>
      </c>
      <c r="Q65" s="199">
        <f t="shared" si="1"/>
        <v>0.87298124572719349</v>
      </c>
      <c r="R65" s="199">
        <f>(1+Q65)*(1+R64)-1</f>
        <v>0.94790049555628131</v>
      </c>
      <c r="S65" s="199">
        <f>(1+R65)*(1+S64)-1</f>
        <v>1.0258165153785326</v>
      </c>
      <c r="T65" s="199">
        <f t="shared" si="1"/>
        <v>1.1068491759936738</v>
      </c>
      <c r="U65" s="200">
        <f t="shared" si="1"/>
        <v>1.1911231430334208</v>
      </c>
      <c r="V65" s="194"/>
      <c r="W65" s="194"/>
      <c r="X65" s="194"/>
      <c r="Y65" s="194"/>
      <c r="Z65" s="194"/>
      <c r="AA65" s="194"/>
    </row>
    <row r="66" spans="1:27" ht="16.5" hidden="1" thickBot="1" x14ac:dyDescent="0.3">
      <c r="A66" s="201" t="s">
        <v>242</v>
      </c>
      <c r="B66" s="202">
        <v>0</v>
      </c>
      <c r="C66" s="203">
        <f>B123</f>
        <v>0</v>
      </c>
      <c r="D66" s="203">
        <f>$C$123*(1+D65)</f>
        <v>0</v>
      </c>
      <c r="E66" s="203">
        <f t="shared" ref="E66:U66" si="2">$D$123*(1+E65)</f>
        <v>0</v>
      </c>
      <c r="F66" s="203">
        <f t="shared" si="2"/>
        <v>0</v>
      </c>
      <c r="G66" s="203">
        <f t="shared" si="2"/>
        <v>0</v>
      </c>
      <c r="H66" s="203">
        <f t="shared" si="2"/>
        <v>0</v>
      </c>
      <c r="I66" s="203">
        <f t="shared" si="2"/>
        <v>0</v>
      </c>
      <c r="J66" s="203">
        <f t="shared" si="2"/>
        <v>0</v>
      </c>
      <c r="K66" s="203">
        <f t="shared" si="2"/>
        <v>0</v>
      </c>
      <c r="L66" s="203">
        <f t="shared" si="2"/>
        <v>0</v>
      </c>
      <c r="M66" s="203">
        <f t="shared" si="2"/>
        <v>0</v>
      </c>
      <c r="N66" s="203">
        <f t="shared" si="2"/>
        <v>0</v>
      </c>
      <c r="O66" s="203">
        <f t="shared" si="2"/>
        <v>0</v>
      </c>
      <c r="P66" s="203">
        <f t="shared" si="2"/>
        <v>0</v>
      </c>
      <c r="Q66" s="203">
        <f t="shared" si="2"/>
        <v>0</v>
      </c>
      <c r="R66" s="203">
        <f t="shared" si="2"/>
        <v>0</v>
      </c>
      <c r="S66" s="203">
        <f t="shared" si="2"/>
        <v>0</v>
      </c>
      <c r="T66" s="203">
        <f t="shared" si="2"/>
        <v>0</v>
      </c>
      <c r="U66" s="204">
        <f t="shared" si="2"/>
        <v>0</v>
      </c>
      <c r="V66" s="194"/>
      <c r="W66" s="194"/>
      <c r="X66" s="194"/>
      <c r="Y66" s="194"/>
      <c r="Z66" s="194"/>
      <c r="AA66" s="194"/>
    </row>
    <row r="67" spans="1:27" hidden="1" x14ac:dyDescent="0.25">
      <c r="Q67" s="194"/>
      <c r="R67" s="194"/>
      <c r="S67" s="194"/>
      <c r="T67" s="194"/>
      <c r="U67" s="194"/>
      <c r="V67" s="194"/>
      <c r="W67" s="194"/>
      <c r="X67" s="194"/>
      <c r="Y67" s="194"/>
      <c r="Z67" s="194"/>
      <c r="AA67" s="194"/>
    </row>
    <row r="68" spans="1:27" s="156" customFormat="1" hidden="1" x14ac:dyDescent="0.25">
      <c r="A68" s="205" t="s">
        <v>243</v>
      </c>
      <c r="B68" s="196">
        <f t="shared" ref="B68:P68" si="3">B63</f>
        <v>1</v>
      </c>
      <c r="C68" s="196">
        <f t="shared" si="3"/>
        <v>2</v>
      </c>
      <c r="D68" s="196">
        <f t="shared" si="3"/>
        <v>3</v>
      </c>
      <c r="E68" s="196">
        <f t="shared" si="3"/>
        <v>4</v>
      </c>
      <c r="F68" s="196">
        <f t="shared" si="3"/>
        <v>5</v>
      </c>
      <c r="G68" s="196">
        <f t="shared" si="3"/>
        <v>6</v>
      </c>
      <c r="H68" s="196">
        <f t="shared" si="3"/>
        <v>7</v>
      </c>
      <c r="I68" s="196">
        <f t="shared" si="3"/>
        <v>8</v>
      </c>
      <c r="J68" s="196">
        <f t="shared" si="3"/>
        <v>9</v>
      </c>
      <c r="K68" s="196">
        <f t="shared" si="3"/>
        <v>10</v>
      </c>
      <c r="L68" s="196">
        <f t="shared" si="3"/>
        <v>11</v>
      </c>
      <c r="M68" s="196">
        <f t="shared" si="3"/>
        <v>12</v>
      </c>
      <c r="N68" s="196">
        <f t="shared" si="3"/>
        <v>13</v>
      </c>
      <c r="O68" s="196">
        <f t="shared" si="3"/>
        <v>14</v>
      </c>
      <c r="P68" s="196">
        <f t="shared" si="3"/>
        <v>15</v>
      </c>
      <c r="Q68" s="196">
        <f>P68+1</f>
        <v>16</v>
      </c>
      <c r="R68" s="196">
        <f>Q68+1</f>
        <v>17</v>
      </c>
      <c r="S68" s="196">
        <f>R68+1</f>
        <v>18</v>
      </c>
      <c r="T68" s="196">
        <f>S68+1</f>
        <v>19</v>
      </c>
      <c r="U68" s="197">
        <f>T68+1</f>
        <v>20</v>
      </c>
      <c r="V68" s="194"/>
    </row>
    <row r="69" spans="1:27" s="150" customFormat="1" hidden="1" x14ac:dyDescent="0.25">
      <c r="A69" s="198" t="s">
        <v>112</v>
      </c>
      <c r="B69" s="206">
        <v>0</v>
      </c>
      <c r="C69" s="206">
        <f>B69+B70-B71</f>
        <v>0</v>
      </c>
      <c r="D69" s="206">
        <f t="shared" ref="D69:P69" si="4">C69+C70-C71</f>
        <v>0</v>
      </c>
      <c r="E69" s="206">
        <f t="shared" si="4"/>
        <v>0</v>
      </c>
      <c r="F69" s="206">
        <f t="shared" si="4"/>
        <v>0</v>
      </c>
      <c r="G69" s="206">
        <f t="shared" si="4"/>
        <v>0</v>
      </c>
      <c r="H69" s="206">
        <f t="shared" si="4"/>
        <v>0</v>
      </c>
      <c r="I69" s="206">
        <f t="shared" si="4"/>
        <v>0</v>
      </c>
      <c r="J69" s="206">
        <f t="shared" si="4"/>
        <v>0</v>
      </c>
      <c r="K69" s="206">
        <f t="shared" si="4"/>
        <v>0</v>
      </c>
      <c r="L69" s="206">
        <f t="shared" si="4"/>
        <v>0</v>
      </c>
      <c r="M69" s="206">
        <f t="shared" si="4"/>
        <v>0</v>
      </c>
      <c r="N69" s="206">
        <f t="shared" si="4"/>
        <v>0</v>
      </c>
      <c r="O69" s="206">
        <f t="shared" si="4"/>
        <v>0</v>
      </c>
      <c r="P69" s="206">
        <f t="shared" si="4"/>
        <v>0</v>
      </c>
      <c r="Q69" s="206">
        <f>P69+P70-P71</f>
        <v>0</v>
      </c>
      <c r="R69" s="206">
        <f>Q69+Q70-Q71</f>
        <v>0</v>
      </c>
      <c r="S69" s="206">
        <f>R69+R70-R71</f>
        <v>0</v>
      </c>
      <c r="T69" s="206">
        <f>S69+S70-S71</f>
        <v>0</v>
      </c>
      <c r="U69" s="207">
        <f>T69+T70-T71</f>
        <v>0</v>
      </c>
      <c r="V69" s="194"/>
    </row>
    <row r="70" spans="1:27" ht="15" hidden="1" customHeight="1" x14ac:dyDescent="0.25">
      <c r="A70" s="198" t="s">
        <v>111</v>
      </c>
      <c r="B70" s="206">
        <f>B18*B31*B59*1.18</f>
        <v>0</v>
      </c>
      <c r="C70" s="206">
        <v>0</v>
      </c>
      <c r="D70" s="206">
        <v>0</v>
      </c>
      <c r="E70" s="206">
        <v>0</v>
      </c>
      <c r="F70" s="206">
        <v>0</v>
      </c>
      <c r="G70" s="206">
        <v>0</v>
      </c>
      <c r="H70" s="206">
        <v>0</v>
      </c>
      <c r="I70" s="206">
        <v>0</v>
      </c>
      <c r="J70" s="206">
        <v>0</v>
      </c>
      <c r="K70" s="206">
        <v>0</v>
      </c>
      <c r="L70" s="206">
        <v>0</v>
      </c>
      <c r="M70" s="206">
        <v>0</v>
      </c>
      <c r="N70" s="206">
        <v>0</v>
      </c>
      <c r="O70" s="206">
        <v>0</v>
      </c>
      <c r="P70" s="206">
        <v>0</v>
      </c>
      <c r="Q70" s="206">
        <v>0</v>
      </c>
      <c r="R70" s="206">
        <v>0</v>
      </c>
      <c r="S70" s="206">
        <v>0</v>
      </c>
      <c r="T70" s="206">
        <v>0</v>
      </c>
      <c r="U70" s="207">
        <v>0</v>
      </c>
      <c r="V70" s="194"/>
    </row>
    <row r="71" spans="1:27" hidden="1" outlineLevel="1" x14ac:dyDescent="0.25">
      <c r="A71" s="198" t="s">
        <v>110</v>
      </c>
      <c r="B71" s="206">
        <f>$B$70/$B$56</f>
        <v>0</v>
      </c>
      <c r="C71" s="206">
        <f t="shared" ref="C71:U71" si="5">IF(ROUND(C69,1)=0,0,B71+C70/$B$52)</f>
        <v>0</v>
      </c>
      <c r="D71" s="206">
        <f t="shared" si="5"/>
        <v>0</v>
      </c>
      <c r="E71" s="206">
        <f t="shared" si="5"/>
        <v>0</v>
      </c>
      <c r="F71" s="206">
        <f t="shared" si="5"/>
        <v>0</v>
      </c>
      <c r="G71" s="206">
        <f t="shared" si="5"/>
        <v>0</v>
      </c>
      <c r="H71" s="206">
        <f t="shared" si="5"/>
        <v>0</v>
      </c>
      <c r="I71" s="206">
        <f t="shared" si="5"/>
        <v>0</v>
      </c>
      <c r="J71" s="206">
        <f t="shared" si="5"/>
        <v>0</v>
      </c>
      <c r="K71" s="206">
        <f t="shared" si="5"/>
        <v>0</v>
      </c>
      <c r="L71" s="206">
        <f t="shared" si="5"/>
        <v>0</v>
      </c>
      <c r="M71" s="206">
        <f t="shared" si="5"/>
        <v>0</v>
      </c>
      <c r="N71" s="206">
        <f t="shared" si="5"/>
        <v>0</v>
      </c>
      <c r="O71" s="206">
        <f t="shared" si="5"/>
        <v>0</v>
      </c>
      <c r="P71" s="206">
        <f t="shared" si="5"/>
        <v>0</v>
      </c>
      <c r="Q71" s="206">
        <f t="shared" si="5"/>
        <v>0</v>
      </c>
      <c r="R71" s="206">
        <f t="shared" si="5"/>
        <v>0</v>
      </c>
      <c r="S71" s="206">
        <f t="shared" si="5"/>
        <v>0</v>
      </c>
      <c r="T71" s="206">
        <f t="shared" si="5"/>
        <v>0</v>
      </c>
      <c r="U71" s="207">
        <f t="shared" si="5"/>
        <v>0</v>
      </c>
      <c r="V71" s="156"/>
    </row>
    <row r="72" spans="1:27" ht="16.5" hidden="1" outlineLevel="1" thickBot="1" x14ac:dyDescent="0.3">
      <c r="A72" s="201" t="s">
        <v>109</v>
      </c>
      <c r="B72" s="208">
        <f t="shared" ref="B72:U72" si="6">AVERAGE(SUM(B69:B70),(SUM(B69:B70)-B71))*$B$58</f>
        <v>0</v>
      </c>
      <c r="C72" s="208">
        <f t="shared" si="6"/>
        <v>0</v>
      </c>
      <c r="D72" s="208">
        <f t="shared" si="6"/>
        <v>0</v>
      </c>
      <c r="E72" s="208">
        <f t="shared" si="6"/>
        <v>0</v>
      </c>
      <c r="F72" s="208">
        <f t="shared" si="6"/>
        <v>0</v>
      </c>
      <c r="G72" s="208">
        <f t="shared" si="6"/>
        <v>0</v>
      </c>
      <c r="H72" s="208">
        <f t="shared" si="6"/>
        <v>0</v>
      </c>
      <c r="I72" s="208">
        <f t="shared" si="6"/>
        <v>0</v>
      </c>
      <c r="J72" s="208">
        <f t="shared" si="6"/>
        <v>0</v>
      </c>
      <c r="K72" s="208">
        <f t="shared" si="6"/>
        <v>0</v>
      </c>
      <c r="L72" s="208">
        <f t="shared" si="6"/>
        <v>0</v>
      </c>
      <c r="M72" s="208">
        <f t="shared" si="6"/>
        <v>0</v>
      </c>
      <c r="N72" s="208">
        <f t="shared" si="6"/>
        <v>0</v>
      </c>
      <c r="O72" s="208">
        <f t="shared" si="6"/>
        <v>0</v>
      </c>
      <c r="P72" s="208">
        <f t="shared" si="6"/>
        <v>0</v>
      </c>
      <c r="Q72" s="208">
        <f t="shared" si="6"/>
        <v>0</v>
      </c>
      <c r="R72" s="208">
        <f t="shared" si="6"/>
        <v>0</v>
      </c>
      <c r="S72" s="208">
        <f t="shared" si="6"/>
        <v>0</v>
      </c>
      <c r="T72" s="208">
        <f t="shared" si="6"/>
        <v>0</v>
      </c>
      <c r="U72" s="209">
        <f t="shared" si="6"/>
        <v>0</v>
      </c>
      <c r="V72" s="150"/>
    </row>
    <row r="73" spans="1:27" hidden="1" outlineLevel="1" x14ac:dyDescent="0.25">
      <c r="A73" s="156"/>
      <c r="B73" s="210"/>
      <c r="C73" s="210"/>
      <c r="D73" s="210"/>
      <c r="E73" s="210"/>
      <c r="F73" s="210"/>
      <c r="G73" s="210"/>
      <c r="H73" s="210"/>
      <c r="I73" s="210"/>
      <c r="J73" s="210"/>
      <c r="K73" s="210"/>
      <c r="L73" s="210"/>
      <c r="M73" s="210"/>
      <c r="N73" s="210"/>
      <c r="O73" s="210"/>
      <c r="P73" s="194"/>
      <c r="Q73" s="150"/>
    </row>
    <row r="74" spans="1:27" ht="16.5" hidden="1" customHeight="1" outlineLevel="1" x14ac:dyDescent="0.25">
      <c r="A74" s="205" t="s">
        <v>244</v>
      </c>
      <c r="B74" s="196">
        <f t="shared" ref="B74:P74" si="7">B63</f>
        <v>1</v>
      </c>
      <c r="C74" s="196">
        <f t="shared" si="7"/>
        <v>2</v>
      </c>
      <c r="D74" s="196">
        <f t="shared" si="7"/>
        <v>3</v>
      </c>
      <c r="E74" s="196">
        <f t="shared" si="7"/>
        <v>4</v>
      </c>
      <c r="F74" s="196">
        <f t="shared" si="7"/>
        <v>5</v>
      </c>
      <c r="G74" s="196">
        <f t="shared" si="7"/>
        <v>6</v>
      </c>
      <c r="H74" s="196">
        <f t="shared" si="7"/>
        <v>7</v>
      </c>
      <c r="I74" s="196">
        <f t="shared" si="7"/>
        <v>8</v>
      </c>
      <c r="J74" s="196">
        <f t="shared" si="7"/>
        <v>9</v>
      </c>
      <c r="K74" s="196">
        <f t="shared" si="7"/>
        <v>10</v>
      </c>
      <c r="L74" s="196">
        <f t="shared" si="7"/>
        <v>11</v>
      </c>
      <c r="M74" s="196">
        <f t="shared" si="7"/>
        <v>12</v>
      </c>
      <c r="N74" s="196">
        <f t="shared" si="7"/>
        <v>13</v>
      </c>
      <c r="O74" s="196">
        <f t="shared" si="7"/>
        <v>14</v>
      </c>
      <c r="P74" s="196">
        <f t="shared" si="7"/>
        <v>15</v>
      </c>
      <c r="Q74" s="211">
        <f>P74+1</f>
        <v>16</v>
      </c>
      <c r="R74" s="196">
        <f>Q74+1</f>
        <v>17</v>
      </c>
      <c r="S74" s="196">
        <f>R74+1</f>
        <v>18</v>
      </c>
      <c r="T74" s="196">
        <f>S74+1</f>
        <v>19</v>
      </c>
      <c r="U74" s="197">
        <f>T74+1</f>
        <v>20</v>
      </c>
    </row>
    <row r="75" spans="1:27" ht="16.5" hidden="1" customHeight="1" outlineLevel="1" x14ac:dyDescent="0.25">
      <c r="A75" s="212" t="s">
        <v>108</v>
      </c>
      <c r="B75" s="213">
        <f t="shared" ref="B75:O75" si="8">B66*$B$31</f>
        <v>0</v>
      </c>
      <c r="C75" s="213">
        <f t="shared" si="8"/>
        <v>0</v>
      </c>
      <c r="D75" s="213">
        <f t="shared" si="8"/>
        <v>0</v>
      </c>
      <c r="E75" s="213">
        <f t="shared" si="8"/>
        <v>0</v>
      </c>
      <c r="F75" s="213">
        <f t="shared" si="8"/>
        <v>0</v>
      </c>
      <c r="G75" s="213">
        <f t="shared" si="8"/>
        <v>0</v>
      </c>
      <c r="H75" s="213">
        <f t="shared" si="8"/>
        <v>0</v>
      </c>
      <c r="I75" s="213">
        <f t="shared" si="8"/>
        <v>0</v>
      </c>
      <c r="J75" s="213">
        <f t="shared" si="8"/>
        <v>0</v>
      </c>
      <c r="K75" s="213">
        <f t="shared" si="8"/>
        <v>0</v>
      </c>
      <c r="L75" s="213">
        <f t="shared" si="8"/>
        <v>0</v>
      </c>
      <c r="M75" s="213">
        <f t="shared" si="8"/>
        <v>0</v>
      </c>
      <c r="N75" s="213">
        <f t="shared" si="8"/>
        <v>0</v>
      </c>
      <c r="O75" s="213">
        <f t="shared" si="8"/>
        <v>0</v>
      </c>
      <c r="P75" s="214"/>
      <c r="Q75" s="215"/>
      <c r="R75" s="215"/>
      <c r="S75" s="215"/>
      <c r="T75" s="215"/>
      <c r="U75" s="216"/>
    </row>
    <row r="76" spans="1:27" ht="16.5" customHeight="1" outlineLevel="1" x14ac:dyDescent="0.25">
      <c r="A76" s="217" t="s">
        <v>107</v>
      </c>
      <c r="B76" s="218">
        <f t="shared" ref="B76:U76" si="9">SUM(B77:B84)</f>
        <v>0</v>
      </c>
      <c r="C76" s="218">
        <f t="shared" si="9"/>
        <v>0</v>
      </c>
      <c r="D76" s="218">
        <f t="shared" si="9"/>
        <v>0</v>
      </c>
      <c r="E76" s="218">
        <f t="shared" si="9"/>
        <v>0</v>
      </c>
      <c r="F76" s="218">
        <f t="shared" si="9"/>
        <v>0</v>
      </c>
      <c r="G76" s="218">
        <f t="shared" si="9"/>
        <v>0</v>
      </c>
      <c r="H76" s="218">
        <f t="shared" si="9"/>
        <v>0</v>
      </c>
      <c r="I76" s="218">
        <f t="shared" si="9"/>
        <v>0</v>
      </c>
      <c r="J76" s="218">
        <f t="shared" si="9"/>
        <v>0</v>
      </c>
      <c r="K76" s="218">
        <f t="shared" si="9"/>
        <v>0</v>
      </c>
      <c r="L76" s="218">
        <f t="shared" si="9"/>
        <v>0</v>
      </c>
      <c r="M76" s="218">
        <f t="shared" si="9"/>
        <v>0</v>
      </c>
      <c r="N76" s="218">
        <f t="shared" si="9"/>
        <v>0</v>
      </c>
      <c r="O76" s="218">
        <f t="shared" si="9"/>
        <v>0</v>
      </c>
      <c r="P76" s="218">
        <f t="shared" si="9"/>
        <v>0</v>
      </c>
      <c r="Q76" s="218">
        <f t="shared" si="9"/>
        <v>0</v>
      </c>
      <c r="R76" s="218">
        <f t="shared" si="9"/>
        <v>0</v>
      </c>
      <c r="S76" s="218">
        <f t="shared" si="9"/>
        <v>0</v>
      </c>
      <c r="T76" s="218">
        <f t="shared" si="9"/>
        <v>0</v>
      </c>
      <c r="U76" s="219">
        <f t="shared" si="9"/>
        <v>0</v>
      </c>
    </row>
    <row r="77" spans="1:27" hidden="1" outlineLevel="1" x14ac:dyDescent="0.25">
      <c r="A77" s="220" t="str">
        <f>A32</f>
        <v>Затраты на текущий ремонт ТП (строит.часть), т.руб. без НДС</v>
      </c>
      <c r="B77" s="221">
        <f t="shared" ref="B77:U77" si="10">-IF(B$63/$B$34-INT(B63/$B$34)&lt;&gt;0,0,$B$32*(1+B$65)*$B$31)</f>
        <v>0</v>
      </c>
      <c r="C77" s="221">
        <f t="shared" si="10"/>
        <v>0</v>
      </c>
      <c r="D77" s="221">
        <f t="shared" si="10"/>
        <v>0</v>
      </c>
      <c r="E77" s="221">
        <f t="shared" si="10"/>
        <v>0</v>
      </c>
      <c r="F77" s="221">
        <f t="shared" si="10"/>
        <v>0</v>
      </c>
      <c r="G77" s="221">
        <f t="shared" si="10"/>
        <v>0</v>
      </c>
      <c r="H77" s="221">
        <f t="shared" si="10"/>
        <v>0</v>
      </c>
      <c r="I77" s="221">
        <f t="shared" si="10"/>
        <v>0</v>
      </c>
      <c r="J77" s="221">
        <f t="shared" si="10"/>
        <v>0</v>
      </c>
      <c r="K77" s="221">
        <f t="shared" si="10"/>
        <v>0</v>
      </c>
      <c r="L77" s="221">
        <f t="shared" si="10"/>
        <v>0</v>
      </c>
      <c r="M77" s="221">
        <f t="shared" si="10"/>
        <v>0</v>
      </c>
      <c r="N77" s="221">
        <f t="shared" si="10"/>
        <v>0</v>
      </c>
      <c r="O77" s="221">
        <f t="shared" si="10"/>
        <v>0</v>
      </c>
      <c r="P77" s="221">
        <f t="shared" si="10"/>
        <v>0</v>
      </c>
      <c r="Q77" s="221">
        <f t="shared" si="10"/>
        <v>0</v>
      </c>
      <c r="R77" s="221">
        <f t="shared" si="10"/>
        <v>0</v>
      </c>
      <c r="S77" s="221">
        <f t="shared" si="10"/>
        <v>0</v>
      </c>
      <c r="T77" s="221">
        <f t="shared" si="10"/>
        <v>0</v>
      </c>
      <c r="U77" s="222">
        <f t="shared" si="10"/>
        <v>0</v>
      </c>
    </row>
    <row r="78" spans="1:27" hidden="1" outlineLevel="1" x14ac:dyDescent="0.25">
      <c r="A78" s="220" t="str">
        <f>A38</f>
        <v>Затраты на капитальный ремонт ТП (строит.часть), т.руб. без НДС</v>
      </c>
      <c r="B78" s="221">
        <f t="shared" ref="B78:U78" si="11">-IF(B$63/$B$40-INT(B63/$B$40)&lt;&gt;0,0,$B$38*(1+B$65)*$B$31)</f>
        <v>0</v>
      </c>
      <c r="C78" s="221">
        <f t="shared" si="11"/>
        <v>0</v>
      </c>
      <c r="D78" s="221">
        <f t="shared" si="11"/>
        <v>0</v>
      </c>
      <c r="E78" s="221">
        <f t="shared" si="11"/>
        <v>0</v>
      </c>
      <c r="F78" s="221">
        <f t="shared" si="11"/>
        <v>0</v>
      </c>
      <c r="G78" s="221">
        <f t="shared" si="11"/>
        <v>0</v>
      </c>
      <c r="H78" s="221">
        <f t="shared" si="11"/>
        <v>0</v>
      </c>
      <c r="I78" s="221">
        <f t="shared" si="11"/>
        <v>0</v>
      </c>
      <c r="J78" s="221">
        <f t="shared" si="11"/>
        <v>0</v>
      </c>
      <c r="K78" s="221">
        <f t="shared" si="11"/>
        <v>0</v>
      </c>
      <c r="L78" s="221">
        <f t="shared" si="11"/>
        <v>0</v>
      </c>
      <c r="M78" s="221">
        <f t="shared" si="11"/>
        <v>0</v>
      </c>
      <c r="N78" s="221">
        <f t="shared" si="11"/>
        <v>0</v>
      </c>
      <c r="O78" s="221">
        <f t="shared" si="11"/>
        <v>0</v>
      </c>
      <c r="P78" s="221">
        <f t="shared" si="11"/>
        <v>0</v>
      </c>
      <c r="Q78" s="221">
        <f t="shared" si="11"/>
        <v>0</v>
      </c>
      <c r="R78" s="221">
        <f t="shared" si="11"/>
        <v>0</v>
      </c>
      <c r="S78" s="221">
        <f t="shared" si="11"/>
        <v>0</v>
      </c>
      <c r="T78" s="221">
        <f t="shared" si="11"/>
        <v>0</v>
      </c>
      <c r="U78" s="222">
        <f t="shared" si="11"/>
        <v>0</v>
      </c>
    </row>
    <row r="79" spans="1:27" hidden="1" x14ac:dyDescent="0.25">
      <c r="A79" s="220" t="str">
        <f>A44</f>
        <v>Затраты на капитальный ремонт КЛ т.руб. без НДС</v>
      </c>
      <c r="B79" s="221">
        <f t="shared" ref="B79:U79" si="12">-IF(B$63/$B$47-INT(B63/$B$47)&lt;&gt;0,0,$B$44*(1+B$65)*$B$45)</f>
        <v>0</v>
      </c>
      <c r="C79" s="221">
        <f t="shared" si="12"/>
        <v>0</v>
      </c>
      <c r="D79" s="221">
        <f t="shared" si="12"/>
        <v>0</v>
      </c>
      <c r="E79" s="221">
        <f t="shared" si="12"/>
        <v>0</v>
      </c>
      <c r="F79" s="221">
        <f t="shared" si="12"/>
        <v>0</v>
      </c>
      <c r="G79" s="221">
        <f t="shared" si="12"/>
        <v>0</v>
      </c>
      <c r="H79" s="221">
        <f t="shared" si="12"/>
        <v>0</v>
      </c>
      <c r="I79" s="221">
        <f t="shared" si="12"/>
        <v>0</v>
      </c>
      <c r="J79" s="221">
        <f t="shared" si="12"/>
        <v>0</v>
      </c>
      <c r="K79" s="221">
        <f t="shared" si="12"/>
        <v>0</v>
      </c>
      <c r="L79" s="221">
        <f t="shared" si="12"/>
        <v>0</v>
      </c>
      <c r="M79" s="221">
        <f t="shared" si="12"/>
        <v>0</v>
      </c>
      <c r="N79" s="221">
        <f t="shared" si="12"/>
        <v>0</v>
      </c>
      <c r="O79" s="221">
        <f t="shared" si="12"/>
        <v>0</v>
      </c>
      <c r="P79" s="221">
        <f t="shared" si="12"/>
        <v>0</v>
      </c>
      <c r="Q79" s="221">
        <f t="shared" si="12"/>
        <v>0</v>
      </c>
      <c r="R79" s="221">
        <f t="shared" si="12"/>
        <v>0</v>
      </c>
      <c r="S79" s="221">
        <f t="shared" si="12"/>
        <v>0</v>
      </c>
      <c r="T79" s="221">
        <f t="shared" si="12"/>
        <v>0</v>
      </c>
      <c r="U79" s="222">
        <f t="shared" si="12"/>
        <v>0</v>
      </c>
    </row>
    <row r="80" spans="1:27" s="150" customFormat="1" hidden="1" x14ac:dyDescent="0.25">
      <c r="A80" s="220" t="str">
        <f>A35</f>
        <v>Затраты на текущий ремонт ТП (оборудование), т.руб. без НДС</v>
      </c>
      <c r="B80" s="221">
        <f>-IF(B$63/$B$37-INT(B63/$B$37)&lt;&gt;0,0,$B$35*(1+B$65)*$B$31)</f>
        <v>0</v>
      </c>
      <c r="C80" s="221">
        <f t="shared" ref="C80:U80" si="13">-IF(C$63/$B$37-INT(C63/$B$37)&lt;&gt;0,0,$B$35*(1+C$65)*$B$31)</f>
        <v>0</v>
      </c>
      <c r="D80" s="221">
        <f t="shared" si="13"/>
        <v>0</v>
      </c>
      <c r="E80" s="221">
        <f t="shared" si="13"/>
        <v>0</v>
      </c>
      <c r="F80" s="221">
        <f t="shared" si="13"/>
        <v>0</v>
      </c>
      <c r="G80" s="221">
        <f t="shared" si="13"/>
        <v>0</v>
      </c>
      <c r="H80" s="221">
        <f t="shared" si="13"/>
        <v>0</v>
      </c>
      <c r="I80" s="221">
        <f t="shared" si="13"/>
        <v>0</v>
      </c>
      <c r="J80" s="221">
        <f t="shared" si="13"/>
        <v>0</v>
      </c>
      <c r="K80" s="221">
        <f t="shared" si="13"/>
        <v>0</v>
      </c>
      <c r="L80" s="221">
        <f t="shared" si="13"/>
        <v>0</v>
      </c>
      <c r="M80" s="221">
        <f t="shared" si="13"/>
        <v>0</v>
      </c>
      <c r="N80" s="221">
        <f t="shared" si="13"/>
        <v>0</v>
      </c>
      <c r="O80" s="221">
        <f t="shared" si="13"/>
        <v>0</v>
      </c>
      <c r="P80" s="221">
        <f t="shared" si="13"/>
        <v>0</v>
      </c>
      <c r="Q80" s="221">
        <f t="shared" si="13"/>
        <v>0</v>
      </c>
      <c r="R80" s="221">
        <f t="shared" si="13"/>
        <v>0</v>
      </c>
      <c r="S80" s="221">
        <f t="shared" si="13"/>
        <v>0</v>
      </c>
      <c r="T80" s="221">
        <f t="shared" si="13"/>
        <v>0</v>
      </c>
      <c r="U80" s="222">
        <f t="shared" si="13"/>
        <v>0</v>
      </c>
      <c r="V80" s="142"/>
    </row>
    <row r="81" spans="1:27" hidden="1" x14ac:dyDescent="0.25">
      <c r="A81" s="220" t="str">
        <f>A41</f>
        <v>Затраты на капитальный ремонт ТП (оборудование), т.руб. без НДС</v>
      </c>
      <c r="B81" s="221">
        <f>-IF(B$63/$B$42-INT(B63/$B$42)&lt;&gt;0,0,$B$41*(1+B$65)*$B$31)</f>
        <v>0</v>
      </c>
      <c r="C81" s="221">
        <f t="shared" ref="C81:U81" si="14">-IF(C$63/$B$42-INT(C63/$B$42)&lt;&gt;0,0,$B$41*(1+C$65)*$B$31)</f>
        <v>0</v>
      </c>
      <c r="D81" s="221">
        <f t="shared" si="14"/>
        <v>0</v>
      </c>
      <c r="E81" s="221">
        <f t="shared" si="14"/>
        <v>0</v>
      </c>
      <c r="F81" s="221">
        <f t="shared" si="14"/>
        <v>0</v>
      </c>
      <c r="G81" s="221">
        <f t="shared" si="14"/>
        <v>0</v>
      </c>
      <c r="H81" s="221">
        <f t="shared" si="14"/>
        <v>0</v>
      </c>
      <c r="I81" s="221">
        <f t="shared" si="14"/>
        <v>0</v>
      </c>
      <c r="J81" s="221">
        <f t="shared" si="14"/>
        <v>0</v>
      </c>
      <c r="K81" s="221">
        <f t="shared" si="14"/>
        <v>0</v>
      </c>
      <c r="L81" s="221">
        <f t="shared" si="14"/>
        <v>0</v>
      </c>
      <c r="M81" s="221">
        <f t="shared" si="14"/>
        <v>0</v>
      </c>
      <c r="N81" s="221">
        <f t="shared" si="14"/>
        <v>0</v>
      </c>
      <c r="O81" s="221">
        <f t="shared" si="14"/>
        <v>0</v>
      </c>
      <c r="P81" s="221">
        <f t="shared" si="14"/>
        <v>0</v>
      </c>
      <c r="Q81" s="221">
        <f t="shared" si="14"/>
        <v>0</v>
      </c>
      <c r="R81" s="221">
        <f t="shared" si="14"/>
        <v>0</v>
      </c>
      <c r="S81" s="221">
        <f t="shared" si="14"/>
        <v>0</v>
      </c>
      <c r="T81" s="221">
        <f t="shared" si="14"/>
        <v>0</v>
      </c>
      <c r="U81" s="222">
        <f t="shared" si="14"/>
        <v>0</v>
      </c>
    </row>
    <row r="82" spans="1:27" s="150" customFormat="1" hidden="1" x14ac:dyDescent="0.25">
      <c r="A82" s="220" t="s">
        <v>245</v>
      </c>
      <c r="B82" s="221"/>
      <c r="C82" s="221">
        <f>-$B$49</f>
        <v>0</v>
      </c>
      <c r="D82" s="221">
        <f t="shared" ref="D82:U82" si="15">-$B$49*(1+D65)</f>
        <v>0</v>
      </c>
      <c r="E82" s="221">
        <f t="shared" si="15"/>
        <v>0</v>
      </c>
      <c r="F82" s="221">
        <f t="shared" si="15"/>
        <v>0</v>
      </c>
      <c r="G82" s="221">
        <f t="shared" si="15"/>
        <v>0</v>
      </c>
      <c r="H82" s="221">
        <f t="shared" si="15"/>
        <v>0</v>
      </c>
      <c r="I82" s="221">
        <f t="shared" si="15"/>
        <v>0</v>
      </c>
      <c r="J82" s="221">
        <f t="shared" si="15"/>
        <v>0</v>
      </c>
      <c r="K82" s="221">
        <f t="shared" si="15"/>
        <v>0</v>
      </c>
      <c r="L82" s="221">
        <f t="shared" si="15"/>
        <v>0</v>
      </c>
      <c r="M82" s="221">
        <f t="shared" si="15"/>
        <v>0</v>
      </c>
      <c r="N82" s="221">
        <f t="shared" si="15"/>
        <v>0</v>
      </c>
      <c r="O82" s="221">
        <f t="shared" si="15"/>
        <v>0</v>
      </c>
      <c r="P82" s="221">
        <f t="shared" si="15"/>
        <v>0</v>
      </c>
      <c r="Q82" s="221">
        <f t="shared" si="15"/>
        <v>0</v>
      </c>
      <c r="R82" s="221">
        <f t="shared" si="15"/>
        <v>0</v>
      </c>
      <c r="S82" s="221">
        <f t="shared" si="15"/>
        <v>0</v>
      </c>
      <c r="T82" s="221">
        <f t="shared" si="15"/>
        <v>0</v>
      </c>
      <c r="U82" s="222">
        <f t="shared" si="15"/>
        <v>0</v>
      </c>
      <c r="V82" s="142"/>
    </row>
    <row r="83" spans="1:27" s="150" customFormat="1" hidden="1" x14ac:dyDescent="0.25">
      <c r="A83" s="220" t="s">
        <v>246</v>
      </c>
      <c r="B83" s="221"/>
      <c r="C83" s="221">
        <f t="shared" ref="C83:U83" si="16">-$B$50*(1+C65)*$B$31</f>
        <v>0</v>
      </c>
      <c r="D83" s="221">
        <f t="shared" si="16"/>
        <v>0</v>
      </c>
      <c r="E83" s="221">
        <f t="shared" si="16"/>
        <v>0</v>
      </c>
      <c r="F83" s="221">
        <f t="shared" si="16"/>
        <v>0</v>
      </c>
      <c r="G83" s="221">
        <f t="shared" si="16"/>
        <v>0</v>
      </c>
      <c r="H83" s="221">
        <f t="shared" si="16"/>
        <v>0</v>
      </c>
      <c r="I83" s="221">
        <f t="shared" si="16"/>
        <v>0</v>
      </c>
      <c r="J83" s="221">
        <f t="shared" si="16"/>
        <v>0</v>
      </c>
      <c r="K83" s="221">
        <f t="shared" si="16"/>
        <v>0</v>
      </c>
      <c r="L83" s="221">
        <f t="shared" si="16"/>
        <v>0</v>
      </c>
      <c r="M83" s="221">
        <f t="shared" si="16"/>
        <v>0</v>
      </c>
      <c r="N83" s="221">
        <f t="shared" si="16"/>
        <v>0</v>
      </c>
      <c r="O83" s="221">
        <f t="shared" si="16"/>
        <v>0</v>
      </c>
      <c r="P83" s="221">
        <f t="shared" si="16"/>
        <v>0</v>
      </c>
      <c r="Q83" s="221">
        <f t="shared" si="16"/>
        <v>0</v>
      </c>
      <c r="R83" s="221">
        <f t="shared" si="16"/>
        <v>0</v>
      </c>
      <c r="S83" s="221">
        <f t="shared" si="16"/>
        <v>0</v>
      </c>
      <c r="T83" s="221">
        <f t="shared" si="16"/>
        <v>0</v>
      </c>
      <c r="U83" s="222">
        <f t="shared" si="16"/>
        <v>0</v>
      </c>
    </row>
    <row r="84" spans="1:27" ht="31.5" hidden="1" x14ac:dyDescent="0.25">
      <c r="A84" s="223" t="s">
        <v>247</v>
      </c>
      <c r="B84" s="221"/>
      <c r="C84" s="221">
        <f t="shared" ref="C84:U84" si="17">-$B$51*(1+C65)*$B$31</f>
        <v>0</v>
      </c>
      <c r="D84" s="221">
        <f t="shared" si="17"/>
        <v>0</v>
      </c>
      <c r="E84" s="221">
        <f t="shared" si="17"/>
        <v>0</v>
      </c>
      <c r="F84" s="221">
        <f t="shared" si="17"/>
        <v>0</v>
      </c>
      <c r="G84" s="221">
        <f t="shared" si="17"/>
        <v>0</v>
      </c>
      <c r="H84" s="221">
        <f t="shared" si="17"/>
        <v>0</v>
      </c>
      <c r="I84" s="221">
        <f t="shared" si="17"/>
        <v>0</v>
      </c>
      <c r="J84" s="221">
        <f t="shared" si="17"/>
        <v>0</v>
      </c>
      <c r="K84" s="221">
        <f t="shared" si="17"/>
        <v>0</v>
      </c>
      <c r="L84" s="221">
        <f t="shared" si="17"/>
        <v>0</v>
      </c>
      <c r="M84" s="221">
        <f t="shared" si="17"/>
        <v>0</v>
      </c>
      <c r="N84" s="221">
        <f t="shared" si="17"/>
        <v>0</v>
      </c>
      <c r="O84" s="221">
        <f t="shared" si="17"/>
        <v>0</v>
      </c>
      <c r="P84" s="221">
        <f t="shared" si="17"/>
        <v>0</v>
      </c>
      <c r="Q84" s="221">
        <f t="shared" si="17"/>
        <v>0</v>
      </c>
      <c r="R84" s="221">
        <f t="shared" si="17"/>
        <v>0</v>
      </c>
      <c r="S84" s="221">
        <f t="shared" si="17"/>
        <v>0</v>
      </c>
      <c r="T84" s="221">
        <f t="shared" si="17"/>
        <v>0</v>
      </c>
      <c r="U84" s="222">
        <f t="shared" si="17"/>
        <v>0</v>
      </c>
    </row>
    <row r="85" spans="1:27" s="150" customFormat="1" hidden="1" x14ac:dyDescent="0.25">
      <c r="A85" s="220" t="s">
        <v>106</v>
      </c>
      <c r="B85" s="221"/>
      <c r="C85" s="221"/>
      <c r="D85" s="221"/>
      <c r="E85" s="221"/>
      <c r="F85" s="221"/>
      <c r="G85" s="221"/>
      <c r="H85" s="221"/>
      <c r="I85" s="221"/>
      <c r="J85" s="221"/>
      <c r="K85" s="221"/>
      <c r="L85" s="221"/>
      <c r="M85" s="221"/>
      <c r="N85" s="221"/>
      <c r="O85" s="221"/>
      <c r="P85" s="221"/>
      <c r="Q85" s="221"/>
      <c r="R85" s="221"/>
      <c r="S85" s="221"/>
      <c r="T85" s="221"/>
      <c r="U85" s="222"/>
    </row>
    <row r="86" spans="1:27" x14ac:dyDescent="0.25">
      <c r="A86" s="224" t="s">
        <v>248</v>
      </c>
      <c r="B86" s="225">
        <f t="shared" ref="B86:U86" si="18">B75+B76</f>
        <v>0</v>
      </c>
      <c r="C86" s="225">
        <f>C75+C76</f>
        <v>0</v>
      </c>
      <c r="D86" s="225">
        <f t="shared" si="18"/>
        <v>0</v>
      </c>
      <c r="E86" s="225">
        <f t="shared" si="18"/>
        <v>0</v>
      </c>
      <c r="F86" s="225">
        <f t="shared" si="18"/>
        <v>0</v>
      </c>
      <c r="G86" s="225">
        <f t="shared" si="18"/>
        <v>0</v>
      </c>
      <c r="H86" s="225">
        <f t="shared" si="18"/>
        <v>0</v>
      </c>
      <c r="I86" s="225">
        <f t="shared" si="18"/>
        <v>0</v>
      </c>
      <c r="J86" s="225">
        <f t="shared" si="18"/>
        <v>0</v>
      </c>
      <c r="K86" s="225">
        <f t="shared" si="18"/>
        <v>0</v>
      </c>
      <c r="L86" s="225">
        <f t="shared" si="18"/>
        <v>0</v>
      </c>
      <c r="M86" s="225">
        <f t="shared" si="18"/>
        <v>0</v>
      </c>
      <c r="N86" s="225">
        <f t="shared" si="18"/>
        <v>0</v>
      </c>
      <c r="O86" s="225">
        <f t="shared" si="18"/>
        <v>0</v>
      </c>
      <c r="P86" s="225">
        <f t="shared" si="18"/>
        <v>0</v>
      </c>
      <c r="Q86" s="225">
        <f t="shared" si="18"/>
        <v>0</v>
      </c>
      <c r="R86" s="225">
        <f t="shared" si="18"/>
        <v>0</v>
      </c>
      <c r="S86" s="225">
        <f t="shared" si="18"/>
        <v>0</v>
      </c>
      <c r="T86" s="225">
        <f t="shared" si="18"/>
        <v>0</v>
      </c>
      <c r="U86" s="226">
        <f t="shared" si="18"/>
        <v>0</v>
      </c>
      <c r="V86" s="150"/>
    </row>
    <row r="87" spans="1:27" x14ac:dyDescent="0.25">
      <c r="A87" s="220" t="s">
        <v>306</v>
      </c>
      <c r="B87" s="221"/>
      <c r="C87" s="221">
        <f>IF(C74&lt;$B$26+2,-($B$20+$B$25+$B$21+$B$23+$B$24)/$B$26,0)+IF(C74&lt;$B$27+2,-($B$21+$B$25+$B$22+$B$23+$B$24+$B$20)/$B$27,0)+IF(C74&lt;$B$28+2,-($B$22+$B$25+$B$20+$B$21+$B$23+$B$24)/$B$28,0)</f>
        <v>-625.43111111111114</v>
      </c>
      <c r="D87" s="221">
        <f t="shared" ref="D87:U87" si="19">IF(D74&lt;$B$26+2,-($B$20+$B$25+$B$21+$B$23+$B$24)/$B$26,0)+IF(D74&lt;$B$27+2,-($B$21+$B$25+$B$22+$B$23+$B$24+$B$20)/$B$27,0)+IF(D74&lt;$B$28+2,-($B$22+$B$25+$B$20+$B$21+$B$23+$B$24)/$B$28,0)</f>
        <v>-625.43111111111114</v>
      </c>
      <c r="E87" s="221">
        <f t="shared" si="19"/>
        <v>-625.43111111111114</v>
      </c>
      <c r="F87" s="221">
        <f t="shared" si="19"/>
        <v>0</v>
      </c>
      <c r="G87" s="221">
        <f t="shared" si="19"/>
        <v>0</v>
      </c>
      <c r="H87" s="221">
        <f t="shared" si="19"/>
        <v>0</v>
      </c>
      <c r="I87" s="221">
        <f t="shared" si="19"/>
        <v>0</v>
      </c>
      <c r="J87" s="221">
        <f t="shared" si="19"/>
        <v>0</v>
      </c>
      <c r="K87" s="221">
        <f t="shared" si="19"/>
        <v>0</v>
      </c>
      <c r="L87" s="221">
        <f t="shared" si="19"/>
        <v>0</v>
      </c>
      <c r="M87" s="221">
        <f t="shared" si="19"/>
        <v>0</v>
      </c>
      <c r="N87" s="221">
        <f t="shared" si="19"/>
        <v>0</v>
      </c>
      <c r="O87" s="221">
        <f t="shared" si="19"/>
        <v>0</v>
      </c>
      <c r="P87" s="221">
        <f t="shared" si="19"/>
        <v>0</v>
      </c>
      <c r="Q87" s="221">
        <f t="shared" si="19"/>
        <v>0</v>
      </c>
      <c r="R87" s="221">
        <f t="shared" si="19"/>
        <v>0</v>
      </c>
      <c r="S87" s="221">
        <f t="shared" si="19"/>
        <v>0</v>
      </c>
      <c r="T87" s="221">
        <f t="shared" si="19"/>
        <v>0</v>
      </c>
      <c r="U87" s="221">
        <f t="shared" si="19"/>
        <v>0</v>
      </c>
    </row>
    <row r="88" spans="1:27" x14ac:dyDescent="0.25">
      <c r="A88" s="220" t="s">
        <v>103</v>
      </c>
      <c r="B88" s="221"/>
      <c r="C88" s="221">
        <f>IF(C74&lt;$B$29+2,-($B$23)/$B$29-($B$23)/$B$29,0)+IF(C74&lt;$B$30+2,-($B$24)/$B$30-($B$24)/$B$30,0)</f>
        <v>0</v>
      </c>
      <c r="D88" s="221">
        <f t="shared" ref="D88:U88" si="20">IF(D74&lt;$B$29+2,-($B$23)/$B$29-($B$23)/$B$29,0)+IF(D74&lt;$B$30+2,-($B$24)/$B$30-($B$24)/$B$30,0)</f>
        <v>0</v>
      </c>
      <c r="E88" s="221">
        <f t="shared" si="20"/>
        <v>0</v>
      </c>
      <c r="F88" s="221">
        <f t="shared" si="20"/>
        <v>0</v>
      </c>
      <c r="G88" s="221">
        <f t="shared" si="20"/>
        <v>0</v>
      </c>
      <c r="H88" s="221">
        <f t="shared" si="20"/>
        <v>0</v>
      </c>
      <c r="I88" s="221">
        <f t="shared" si="20"/>
        <v>0</v>
      </c>
      <c r="J88" s="221">
        <f t="shared" si="20"/>
        <v>0</v>
      </c>
      <c r="K88" s="221">
        <f t="shared" si="20"/>
        <v>0</v>
      </c>
      <c r="L88" s="221">
        <f t="shared" si="20"/>
        <v>0</v>
      </c>
      <c r="M88" s="221">
        <f t="shared" si="20"/>
        <v>0</v>
      </c>
      <c r="N88" s="221">
        <f t="shared" si="20"/>
        <v>0</v>
      </c>
      <c r="O88" s="221">
        <f t="shared" si="20"/>
        <v>0</v>
      </c>
      <c r="P88" s="221">
        <f t="shared" si="20"/>
        <v>0</v>
      </c>
      <c r="Q88" s="221">
        <f t="shared" si="20"/>
        <v>0</v>
      </c>
      <c r="R88" s="221">
        <f t="shared" si="20"/>
        <v>0</v>
      </c>
      <c r="S88" s="221">
        <f t="shared" si="20"/>
        <v>0</v>
      </c>
      <c r="T88" s="221">
        <f t="shared" si="20"/>
        <v>0</v>
      </c>
      <c r="U88" s="222">
        <f t="shared" si="20"/>
        <v>0</v>
      </c>
      <c r="V88" s="150"/>
      <c r="W88" s="194"/>
      <c r="X88" s="194"/>
      <c r="Y88" s="194"/>
      <c r="Z88" s="194"/>
      <c r="AA88" s="194"/>
    </row>
    <row r="89" spans="1:27" x14ac:dyDescent="0.25">
      <c r="A89" s="224" t="s">
        <v>249</v>
      </c>
      <c r="B89" s="225">
        <f>B86+B87+B88</f>
        <v>0</v>
      </c>
      <c r="C89" s="225">
        <f>C86+C87+C88</f>
        <v>-625.43111111111114</v>
      </c>
      <c r="D89" s="225">
        <f t="shared" ref="D89:P89" si="21">D86+D87+D88</f>
        <v>-625.43111111111114</v>
      </c>
      <c r="E89" s="225">
        <f t="shared" si="21"/>
        <v>-625.43111111111114</v>
      </c>
      <c r="F89" s="225">
        <f t="shared" si="21"/>
        <v>0</v>
      </c>
      <c r="G89" s="225">
        <f t="shared" si="21"/>
        <v>0</v>
      </c>
      <c r="H89" s="225">
        <f t="shared" si="21"/>
        <v>0</v>
      </c>
      <c r="I89" s="225">
        <f t="shared" si="21"/>
        <v>0</v>
      </c>
      <c r="J89" s="225">
        <f t="shared" si="21"/>
        <v>0</v>
      </c>
      <c r="K89" s="225">
        <f t="shared" si="21"/>
        <v>0</v>
      </c>
      <c r="L89" s="225">
        <f t="shared" si="21"/>
        <v>0</v>
      </c>
      <c r="M89" s="225">
        <f t="shared" si="21"/>
        <v>0</v>
      </c>
      <c r="N89" s="225">
        <f t="shared" si="21"/>
        <v>0</v>
      </c>
      <c r="O89" s="225">
        <f t="shared" si="21"/>
        <v>0</v>
      </c>
      <c r="P89" s="225">
        <f t="shared" si="21"/>
        <v>0</v>
      </c>
      <c r="Q89" s="225">
        <f>Q86+Q87+Q88</f>
        <v>0</v>
      </c>
      <c r="R89" s="225">
        <f>R86+R87+R88</f>
        <v>0</v>
      </c>
      <c r="S89" s="225">
        <f>S86+S87+S88</f>
        <v>0</v>
      </c>
      <c r="T89" s="225">
        <f>T86+T87+T88</f>
        <v>0</v>
      </c>
      <c r="U89" s="226">
        <f>U86+U87+U88</f>
        <v>0</v>
      </c>
      <c r="W89" s="194"/>
      <c r="X89" s="194"/>
      <c r="Y89" s="194"/>
      <c r="Z89" s="194"/>
      <c r="AA89" s="194"/>
    </row>
    <row r="90" spans="1:27" s="150" customFormat="1" x14ac:dyDescent="0.25">
      <c r="A90" s="220" t="s">
        <v>250</v>
      </c>
      <c r="B90" s="221">
        <f t="shared" ref="B90:U90" si="22">-B72</f>
        <v>0</v>
      </c>
      <c r="C90" s="221">
        <f t="shared" si="22"/>
        <v>0</v>
      </c>
      <c r="D90" s="221">
        <f t="shared" si="22"/>
        <v>0</v>
      </c>
      <c r="E90" s="221">
        <f t="shared" si="22"/>
        <v>0</v>
      </c>
      <c r="F90" s="221">
        <f t="shared" si="22"/>
        <v>0</v>
      </c>
      <c r="G90" s="221">
        <f t="shared" si="22"/>
        <v>0</v>
      </c>
      <c r="H90" s="221">
        <f t="shared" si="22"/>
        <v>0</v>
      </c>
      <c r="I90" s="221">
        <f t="shared" si="22"/>
        <v>0</v>
      </c>
      <c r="J90" s="221">
        <f t="shared" si="22"/>
        <v>0</v>
      </c>
      <c r="K90" s="221">
        <f t="shared" si="22"/>
        <v>0</v>
      </c>
      <c r="L90" s="221">
        <f t="shared" si="22"/>
        <v>0</v>
      </c>
      <c r="M90" s="221">
        <f t="shared" si="22"/>
        <v>0</v>
      </c>
      <c r="N90" s="221">
        <f t="shared" si="22"/>
        <v>0</v>
      </c>
      <c r="O90" s="221">
        <f t="shared" si="22"/>
        <v>0</v>
      </c>
      <c r="P90" s="221">
        <f t="shared" si="22"/>
        <v>0</v>
      </c>
      <c r="Q90" s="221">
        <f t="shared" si="22"/>
        <v>0</v>
      </c>
      <c r="R90" s="221">
        <f t="shared" si="22"/>
        <v>0</v>
      </c>
      <c r="S90" s="221">
        <f t="shared" si="22"/>
        <v>0</v>
      </c>
      <c r="T90" s="221">
        <f t="shared" si="22"/>
        <v>0</v>
      </c>
      <c r="U90" s="222">
        <f t="shared" si="22"/>
        <v>0</v>
      </c>
      <c r="V90" s="142"/>
      <c r="W90" s="227"/>
      <c r="X90" s="227"/>
      <c r="Y90" s="227"/>
      <c r="Z90" s="227"/>
      <c r="AA90" s="227"/>
    </row>
    <row r="91" spans="1:27" x14ac:dyDescent="0.25">
      <c r="A91" s="224" t="s">
        <v>105</v>
      </c>
      <c r="B91" s="225">
        <f t="shared" ref="B91:P91" si="23">B89+B90</f>
        <v>0</v>
      </c>
      <c r="C91" s="225">
        <f t="shared" si="23"/>
        <v>-625.43111111111114</v>
      </c>
      <c r="D91" s="225">
        <f t="shared" si="23"/>
        <v>-625.43111111111114</v>
      </c>
      <c r="E91" s="225">
        <f t="shared" si="23"/>
        <v>-625.43111111111114</v>
      </c>
      <c r="F91" s="225">
        <f t="shared" si="23"/>
        <v>0</v>
      </c>
      <c r="G91" s="225">
        <f t="shared" si="23"/>
        <v>0</v>
      </c>
      <c r="H91" s="225">
        <f t="shared" si="23"/>
        <v>0</v>
      </c>
      <c r="I91" s="225">
        <f t="shared" si="23"/>
        <v>0</v>
      </c>
      <c r="J91" s="225">
        <f t="shared" si="23"/>
        <v>0</v>
      </c>
      <c r="K91" s="225">
        <f t="shared" si="23"/>
        <v>0</v>
      </c>
      <c r="L91" s="225">
        <f t="shared" si="23"/>
        <v>0</v>
      </c>
      <c r="M91" s="225">
        <f t="shared" si="23"/>
        <v>0</v>
      </c>
      <c r="N91" s="225">
        <f t="shared" si="23"/>
        <v>0</v>
      </c>
      <c r="O91" s="225">
        <f t="shared" si="23"/>
        <v>0</v>
      </c>
      <c r="P91" s="225">
        <f t="shared" si="23"/>
        <v>0</v>
      </c>
      <c r="Q91" s="225">
        <f>Q89+Q90</f>
        <v>0</v>
      </c>
      <c r="R91" s="225">
        <f>R89+R90</f>
        <v>0</v>
      </c>
      <c r="S91" s="225">
        <f>S89+S90</f>
        <v>0</v>
      </c>
      <c r="T91" s="225">
        <f>T89+T90</f>
        <v>0</v>
      </c>
      <c r="U91" s="226">
        <f>U89+U90</f>
        <v>0</v>
      </c>
      <c r="V91" s="194"/>
      <c r="W91" s="194"/>
      <c r="X91" s="194"/>
      <c r="Y91" s="194"/>
      <c r="Z91" s="194"/>
      <c r="AA91" s="194"/>
    </row>
    <row r="92" spans="1:27" ht="15.75" customHeight="1" x14ac:dyDescent="0.25">
      <c r="A92" s="228" t="s">
        <v>101</v>
      </c>
      <c r="B92" s="221">
        <f t="shared" ref="B92:U92" si="24">-B91*$B$48</f>
        <v>0</v>
      </c>
      <c r="C92" s="221">
        <f t="shared" si="24"/>
        <v>125.08622222222223</v>
      </c>
      <c r="D92" s="221">
        <f t="shared" si="24"/>
        <v>125.08622222222223</v>
      </c>
      <c r="E92" s="221">
        <f t="shared" si="24"/>
        <v>125.08622222222223</v>
      </c>
      <c r="F92" s="221">
        <f t="shared" si="24"/>
        <v>0</v>
      </c>
      <c r="G92" s="221">
        <f t="shared" si="24"/>
        <v>0</v>
      </c>
      <c r="H92" s="221">
        <f t="shared" si="24"/>
        <v>0</v>
      </c>
      <c r="I92" s="221">
        <f t="shared" si="24"/>
        <v>0</v>
      </c>
      <c r="J92" s="221">
        <f t="shared" si="24"/>
        <v>0</v>
      </c>
      <c r="K92" s="221">
        <f t="shared" si="24"/>
        <v>0</v>
      </c>
      <c r="L92" s="221">
        <f t="shared" si="24"/>
        <v>0</v>
      </c>
      <c r="M92" s="221">
        <f t="shared" si="24"/>
        <v>0</v>
      </c>
      <c r="N92" s="221">
        <f t="shared" si="24"/>
        <v>0</v>
      </c>
      <c r="O92" s="221">
        <f t="shared" si="24"/>
        <v>0</v>
      </c>
      <c r="P92" s="221">
        <f t="shared" si="24"/>
        <v>0</v>
      </c>
      <c r="Q92" s="221">
        <f t="shared" si="24"/>
        <v>0</v>
      </c>
      <c r="R92" s="221">
        <f t="shared" si="24"/>
        <v>0</v>
      </c>
      <c r="S92" s="221">
        <f t="shared" si="24"/>
        <v>0</v>
      </c>
      <c r="T92" s="221">
        <f t="shared" si="24"/>
        <v>0</v>
      </c>
      <c r="U92" s="222">
        <f t="shared" si="24"/>
        <v>0</v>
      </c>
      <c r="V92" s="194"/>
      <c r="W92" s="194"/>
      <c r="X92" s="194"/>
      <c r="Y92" s="194"/>
      <c r="Z92" s="194"/>
      <c r="AA92" s="194"/>
    </row>
    <row r="93" spans="1:27" ht="15.75" customHeight="1" thickBot="1" x14ac:dyDescent="0.3">
      <c r="A93" s="229" t="s">
        <v>104</v>
      </c>
      <c r="B93" s="230">
        <f t="shared" ref="B93:P93" si="25">B91+B92</f>
        <v>0</v>
      </c>
      <c r="C93" s="230">
        <f t="shared" si="25"/>
        <v>-500.34488888888893</v>
      </c>
      <c r="D93" s="230">
        <f t="shared" si="25"/>
        <v>-500.34488888888893</v>
      </c>
      <c r="E93" s="230">
        <f t="shared" si="25"/>
        <v>-500.34488888888893</v>
      </c>
      <c r="F93" s="230">
        <f t="shared" si="25"/>
        <v>0</v>
      </c>
      <c r="G93" s="230">
        <f t="shared" si="25"/>
        <v>0</v>
      </c>
      <c r="H93" s="230">
        <f t="shared" si="25"/>
        <v>0</v>
      </c>
      <c r="I93" s="230">
        <f t="shared" si="25"/>
        <v>0</v>
      </c>
      <c r="J93" s="230">
        <f t="shared" si="25"/>
        <v>0</v>
      </c>
      <c r="K93" s="230">
        <f t="shared" si="25"/>
        <v>0</v>
      </c>
      <c r="L93" s="230">
        <f t="shared" si="25"/>
        <v>0</v>
      </c>
      <c r="M93" s="230">
        <f t="shared" si="25"/>
        <v>0</v>
      </c>
      <c r="N93" s="230">
        <f t="shared" si="25"/>
        <v>0</v>
      </c>
      <c r="O93" s="230">
        <f t="shared" si="25"/>
        <v>0</v>
      </c>
      <c r="P93" s="230">
        <f t="shared" si="25"/>
        <v>0</v>
      </c>
      <c r="Q93" s="230">
        <f>Q91+Q92</f>
        <v>0</v>
      </c>
      <c r="R93" s="230">
        <f>R91+R92</f>
        <v>0</v>
      </c>
      <c r="S93" s="230">
        <f>S91+S92</f>
        <v>0</v>
      </c>
      <c r="T93" s="230">
        <f>T91+T92</f>
        <v>0</v>
      </c>
      <c r="U93" s="231">
        <f>U91+U92</f>
        <v>0</v>
      </c>
      <c r="V93" s="227"/>
      <c r="W93" s="194"/>
      <c r="X93" s="194"/>
      <c r="Y93" s="194"/>
      <c r="Z93" s="194"/>
      <c r="AA93" s="194"/>
    </row>
    <row r="94" spans="1:27" ht="15.75" customHeight="1" x14ac:dyDescent="0.25">
      <c r="A94" s="232"/>
      <c r="B94" s="233"/>
      <c r="C94" s="233"/>
      <c r="D94" s="233"/>
      <c r="E94" s="233"/>
      <c r="F94" s="233"/>
      <c r="G94" s="233"/>
      <c r="H94" s="233"/>
      <c r="I94" s="233"/>
      <c r="J94" s="233"/>
      <c r="K94" s="233"/>
      <c r="L94" s="233"/>
      <c r="M94" s="233"/>
      <c r="N94" s="233"/>
      <c r="O94" s="233"/>
      <c r="P94" s="233"/>
      <c r="Q94" s="233"/>
      <c r="R94" s="233"/>
      <c r="S94" s="233"/>
      <c r="T94" s="233"/>
      <c r="U94" s="233"/>
      <c r="V94" s="227"/>
      <c r="W94" s="194"/>
      <c r="X94" s="194"/>
      <c r="Y94" s="194"/>
      <c r="Z94" s="194"/>
      <c r="AA94" s="194"/>
    </row>
    <row r="95" spans="1:27" ht="15.75" hidden="1" customHeight="1" x14ac:dyDescent="0.25">
      <c r="A95" s="234" t="s">
        <v>251</v>
      </c>
      <c r="B95" s="235"/>
      <c r="C95" s="236"/>
      <c r="D95" s="121" t="s">
        <v>252</v>
      </c>
      <c r="E95" s="121" t="s">
        <v>253</v>
      </c>
      <c r="F95" s="233"/>
      <c r="G95" s="233"/>
      <c r="H95" s="233"/>
      <c r="I95" s="233"/>
      <c r="J95" s="233"/>
      <c r="K95" s="233"/>
      <c r="L95" s="233"/>
      <c r="M95" s="233"/>
      <c r="N95" s="233"/>
      <c r="O95" s="233"/>
      <c r="P95" s="233"/>
      <c r="Q95" s="233"/>
      <c r="R95" s="233"/>
      <c r="S95" s="233"/>
      <c r="T95" s="233"/>
      <c r="U95" s="233"/>
      <c r="V95" s="227"/>
      <c r="W95" s="194"/>
      <c r="X95" s="194"/>
      <c r="Y95" s="194"/>
      <c r="Z95" s="194"/>
      <c r="AA95" s="194"/>
    </row>
    <row r="96" spans="1:27" ht="15.75" hidden="1" customHeight="1" x14ac:dyDescent="0.25">
      <c r="A96" s="237"/>
      <c r="B96" s="238" t="s">
        <v>107</v>
      </c>
      <c r="C96" s="239" t="s">
        <v>254</v>
      </c>
      <c r="D96" s="240">
        <f>$K$76</f>
        <v>0</v>
      </c>
      <c r="E96" s="240">
        <f>$U$76</f>
        <v>0</v>
      </c>
      <c r="F96" s="233"/>
      <c r="G96" s="233"/>
      <c r="H96" s="233"/>
      <c r="I96" s="233"/>
      <c r="J96" s="233"/>
      <c r="K96" s="233"/>
      <c r="L96" s="233"/>
      <c r="M96" s="233"/>
      <c r="N96" s="233"/>
      <c r="O96" s="233"/>
      <c r="P96" s="233"/>
      <c r="Q96" s="233"/>
      <c r="R96" s="233"/>
      <c r="S96" s="233"/>
      <c r="T96" s="233"/>
      <c r="U96" s="233"/>
      <c r="V96" s="227"/>
      <c r="W96" s="194"/>
      <c r="X96" s="194"/>
      <c r="Y96" s="194"/>
      <c r="Z96" s="194"/>
      <c r="AA96" s="194"/>
    </row>
    <row r="97" spans="1:27" ht="15.75" hidden="1" customHeight="1" x14ac:dyDescent="0.25">
      <c r="A97" s="237"/>
      <c r="B97" s="241" t="s">
        <v>108</v>
      </c>
      <c r="C97" s="239" t="s">
        <v>254</v>
      </c>
      <c r="D97" s="240">
        <f>$K$75</f>
        <v>0</v>
      </c>
      <c r="E97" s="240">
        <f>$U$75</f>
        <v>0</v>
      </c>
      <c r="F97" s="233"/>
      <c r="G97" s="233"/>
      <c r="H97" s="233"/>
      <c r="I97" s="233"/>
      <c r="J97" s="233"/>
      <c r="K97" s="233"/>
      <c r="L97" s="233"/>
      <c r="M97" s="233"/>
      <c r="N97" s="233"/>
      <c r="O97" s="233"/>
      <c r="P97" s="233"/>
      <c r="Q97" s="233"/>
      <c r="R97" s="233"/>
      <c r="S97" s="233"/>
      <c r="T97" s="233"/>
      <c r="U97" s="233"/>
      <c r="V97" s="227"/>
      <c r="W97" s="194"/>
      <c r="X97" s="194"/>
      <c r="Y97" s="194"/>
      <c r="Z97" s="194"/>
      <c r="AA97" s="194"/>
    </row>
    <row r="98" spans="1:27" ht="15.75" hidden="1" customHeight="1" x14ac:dyDescent="0.25">
      <c r="A98" s="237"/>
      <c r="B98" s="241" t="s">
        <v>255</v>
      </c>
      <c r="C98" s="239" t="s">
        <v>254</v>
      </c>
      <c r="D98" s="240">
        <f>$K$86</f>
        <v>0</v>
      </c>
      <c r="E98" s="240">
        <f>$U$86</f>
        <v>0</v>
      </c>
      <c r="F98" s="233"/>
      <c r="G98" s="233"/>
      <c r="H98" s="233"/>
      <c r="I98" s="233"/>
      <c r="J98" s="233"/>
      <c r="K98" s="233"/>
      <c r="L98" s="233"/>
      <c r="M98" s="233"/>
      <c r="N98" s="233"/>
      <c r="O98" s="233"/>
      <c r="P98" s="233"/>
      <c r="Q98" s="233"/>
      <c r="R98" s="233"/>
      <c r="S98" s="233"/>
      <c r="T98" s="233"/>
      <c r="U98" s="233"/>
      <c r="V98" s="227"/>
      <c r="W98" s="194"/>
      <c r="X98" s="194"/>
      <c r="Y98" s="194"/>
      <c r="Z98" s="194"/>
      <c r="AA98" s="194"/>
    </row>
    <row r="99" spans="1:27" ht="15.75" hidden="1" customHeight="1" x14ac:dyDescent="0.25">
      <c r="A99" s="237"/>
      <c r="B99" s="241" t="s">
        <v>256</v>
      </c>
      <c r="C99" s="239" t="s">
        <v>254</v>
      </c>
      <c r="D99" s="240">
        <f>$K$90</f>
        <v>0</v>
      </c>
      <c r="E99" s="240">
        <f>$U$90</f>
        <v>0</v>
      </c>
      <c r="F99" s="233"/>
      <c r="G99" s="233"/>
      <c r="H99" s="233"/>
      <c r="I99" s="233"/>
      <c r="J99" s="233"/>
      <c r="K99" s="233"/>
      <c r="L99" s="233"/>
      <c r="M99" s="233"/>
      <c r="N99" s="233"/>
      <c r="O99" s="233"/>
      <c r="P99" s="233"/>
      <c r="Q99" s="233"/>
      <c r="R99" s="233"/>
      <c r="S99" s="233"/>
      <c r="T99" s="233"/>
      <c r="U99" s="233"/>
      <c r="V99" s="227"/>
      <c r="W99" s="194"/>
      <c r="X99" s="194"/>
      <c r="Y99" s="194"/>
      <c r="Z99" s="194"/>
      <c r="AA99" s="194"/>
    </row>
    <row r="100" spans="1:27" ht="15.75" hidden="1" customHeight="1" x14ac:dyDescent="0.25">
      <c r="A100" s="237"/>
      <c r="B100" s="241" t="s">
        <v>257</v>
      </c>
      <c r="C100" s="239" t="s">
        <v>254</v>
      </c>
      <c r="D100" s="240">
        <f>$K$94</f>
        <v>0</v>
      </c>
      <c r="E100" s="240">
        <f>$U$94</f>
        <v>0</v>
      </c>
      <c r="F100" s="233"/>
      <c r="G100" s="233"/>
      <c r="H100" s="233"/>
      <c r="I100" s="233"/>
      <c r="J100" s="233"/>
      <c r="K100" s="233"/>
      <c r="L100" s="233"/>
      <c r="M100" s="233"/>
      <c r="N100" s="233"/>
      <c r="O100" s="233"/>
      <c r="P100" s="233"/>
      <c r="Q100" s="233"/>
      <c r="R100" s="233"/>
      <c r="S100" s="233"/>
      <c r="T100" s="233"/>
      <c r="U100" s="233"/>
      <c r="V100" s="227"/>
      <c r="W100" s="194"/>
      <c r="X100" s="194"/>
      <c r="Y100" s="194"/>
      <c r="Z100" s="194"/>
      <c r="AA100" s="194"/>
    </row>
    <row r="101" spans="1:27" s="246" customFormat="1" ht="15.75" hidden="1" customHeight="1" x14ac:dyDescent="0.25">
      <c r="A101" s="242" t="s">
        <v>258</v>
      </c>
      <c r="B101" s="243">
        <v>0.5</v>
      </c>
      <c r="C101" s="243">
        <f>AVERAGE(B68:C68)</f>
        <v>1.5</v>
      </c>
      <c r="D101" s="243">
        <f t="shared" ref="D101:P101" si="26">AVERAGE(C74:D74)</f>
        <v>2.5</v>
      </c>
      <c r="E101" s="243">
        <f t="shared" si="26"/>
        <v>3.5</v>
      </c>
      <c r="F101" s="243">
        <f t="shared" si="26"/>
        <v>4.5</v>
      </c>
      <c r="G101" s="243">
        <f t="shared" si="26"/>
        <v>5.5</v>
      </c>
      <c r="H101" s="243">
        <f t="shared" si="26"/>
        <v>6.5</v>
      </c>
      <c r="I101" s="243">
        <f t="shared" si="26"/>
        <v>7.5</v>
      </c>
      <c r="J101" s="243">
        <f t="shared" si="26"/>
        <v>8.5</v>
      </c>
      <c r="K101" s="243">
        <f t="shared" si="26"/>
        <v>9.5</v>
      </c>
      <c r="L101" s="243">
        <f t="shared" si="26"/>
        <v>10.5</v>
      </c>
      <c r="M101" s="243">
        <f t="shared" si="26"/>
        <v>11.5</v>
      </c>
      <c r="N101" s="243">
        <f t="shared" si="26"/>
        <v>12.5</v>
      </c>
      <c r="O101" s="243">
        <f t="shared" si="26"/>
        <v>13.5</v>
      </c>
      <c r="P101" s="243">
        <f t="shared" si="26"/>
        <v>14.5</v>
      </c>
      <c r="Q101" s="244"/>
      <c r="R101" s="245"/>
      <c r="S101" s="245"/>
      <c r="T101" s="245"/>
      <c r="U101" s="245"/>
      <c r="V101" s="245"/>
      <c r="W101" s="245"/>
      <c r="X101" s="245"/>
      <c r="Y101" s="245"/>
      <c r="Z101" s="245"/>
      <c r="AA101" s="245"/>
    </row>
    <row r="102" spans="1:27" ht="15.75" hidden="1" customHeight="1" x14ac:dyDescent="0.25">
      <c r="A102" s="286" t="s">
        <v>259</v>
      </c>
      <c r="B102" s="287">
        <f t="shared" ref="B102:P102" si="27">B74</f>
        <v>1</v>
      </c>
      <c r="C102" s="287">
        <f t="shared" si="27"/>
        <v>2</v>
      </c>
      <c r="D102" s="287">
        <f t="shared" si="27"/>
        <v>3</v>
      </c>
      <c r="E102" s="287">
        <f t="shared" si="27"/>
        <v>4</v>
      </c>
      <c r="F102" s="287">
        <f t="shared" si="27"/>
        <v>5</v>
      </c>
      <c r="G102" s="287">
        <f t="shared" si="27"/>
        <v>6</v>
      </c>
      <c r="H102" s="287">
        <f t="shared" si="27"/>
        <v>7</v>
      </c>
      <c r="I102" s="287">
        <f t="shared" si="27"/>
        <v>8</v>
      </c>
      <c r="J102" s="287">
        <f t="shared" si="27"/>
        <v>9</v>
      </c>
      <c r="K102" s="287">
        <f t="shared" si="27"/>
        <v>10</v>
      </c>
      <c r="L102" s="287">
        <f t="shared" si="27"/>
        <v>11</v>
      </c>
      <c r="M102" s="287">
        <f t="shared" si="27"/>
        <v>12</v>
      </c>
      <c r="N102" s="287">
        <f t="shared" si="27"/>
        <v>13</v>
      </c>
      <c r="O102" s="287">
        <f t="shared" si="27"/>
        <v>14</v>
      </c>
      <c r="P102" s="287">
        <f t="shared" si="27"/>
        <v>15</v>
      </c>
      <c r="Q102" s="287">
        <f>Q74</f>
        <v>16</v>
      </c>
      <c r="R102" s="287">
        <f>R74</f>
        <v>17</v>
      </c>
      <c r="S102" s="287">
        <f>S74</f>
        <v>18</v>
      </c>
      <c r="T102" s="287">
        <f>T74</f>
        <v>19</v>
      </c>
      <c r="U102" s="287">
        <f>U74</f>
        <v>20</v>
      </c>
      <c r="V102" s="194"/>
      <c r="W102" s="194"/>
      <c r="X102" s="194"/>
      <c r="Y102" s="194"/>
      <c r="Z102" s="194"/>
      <c r="AA102" s="194"/>
    </row>
    <row r="103" spans="1:27" ht="15.75" hidden="1" customHeight="1" x14ac:dyDescent="0.25">
      <c r="A103" s="288" t="s">
        <v>249</v>
      </c>
      <c r="B103" s="225">
        <f t="shared" ref="B103:P103" si="28">B89</f>
        <v>0</v>
      </c>
      <c r="C103" s="225">
        <f t="shared" si="28"/>
        <v>-625.43111111111114</v>
      </c>
      <c r="D103" s="225">
        <f t="shared" si="28"/>
        <v>-625.43111111111114</v>
      </c>
      <c r="E103" s="225">
        <f t="shared" si="28"/>
        <v>-625.43111111111114</v>
      </c>
      <c r="F103" s="225">
        <f t="shared" si="28"/>
        <v>0</v>
      </c>
      <c r="G103" s="225">
        <f t="shared" si="28"/>
        <v>0</v>
      </c>
      <c r="H103" s="225">
        <f t="shared" si="28"/>
        <v>0</v>
      </c>
      <c r="I103" s="225">
        <f t="shared" si="28"/>
        <v>0</v>
      </c>
      <c r="J103" s="225">
        <f t="shared" si="28"/>
        <v>0</v>
      </c>
      <c r="K103" s="225">
        <f t="shared" si="28"/>
        <v>0</v>
      </c>
      <c r="L103" s="225">
        <f t="shared" si="28"/>
        <v>0</v>
      </c>
      <c r="M103" s="225">
        <f t="shared" si="28"/>
        <v>0</v>
      </c>
      <c r="N103" s="225">
        <f t="shared" si="28"/>
        <v>0</v>
      </c>
      <c r="O103" s="225">
        <f t="shared" si="28"/>
        <v>0</v>
      </c>
      <c r="P103" s="225">
        <f t="shared" si="28"/>
        <v>0</v>
      </c>
      <c r="Q103" s="225">
        <f>Q89</f>
        <v>0</v>
      </c>
      <c r="R103" s="225">
        <f>R89</f>
        <v>0</v>
      </c>
      <c r="S103" s="225">
        <f>S89</f>
        <v>0</v>
      </c>
      <c r="T103" s="225">
        <f>T89</f>
        <v>0</v>
      </c>
      <c r="U103" s="225">
        <f>U89</f>
        <v>0</v>
      </c>
      <c r="V103" s="194"/>
    </row>
    <row r="104" spans="1:27" ht="15.75" hidden="1" customHeight="1" x14ac:dyDescent="0.25">
      <c r="A104" s="289" t="s">
        <v>103</v>
      </c>
      <c r="B104" s="221">
        <f>-B87-B88</f>
        <v>0</v>
      </c>
      <c r="C104" s="221">
        <f>-C87-C88</f>
        <v>625.43111111111114</v>
      </c>
      <c r="D104" s="221">
        <f t="shared" ref="D104:P104" si="29">-D87-D88</f>
        <v>625.43111111111114</v>
      </c>
      <c r="E104" s="221">
        <f t="shared" si="29"/>
        <v>625.43111111111114</v>
      </c>
      <c r="F104" s="221">
        <f t="shared" si="29"/>
        <v>0</v>
      </c>
      <c r="G104" s="221">
        <f t="shared" si="29"/>
        <v>0</v>
      </c>
      <c r="H104" s="221">
        <f t="shared" si="29"/>
        <v>0</v>
      </c>
      <c r="I104" s="221">
        <f t="shared" si="29"/>
        <v>0</v>
      </c>
      <c r="J104" s="221">
        <f t="shared" si="29"/>
        <v>0</v>
      </c>
      <c r="K104" s="221">
        <f t="shared" si="29"/>
        <v>0</v>
      </c>
      <c r="L104" s="221">
        <f t="shared" si="29"/>
        <v>0</v>
      </c>
      <c r="M104" s="221">
        <f t="shared" si="29"/>
        <v>0</v>
      </c>
      <c r="N104" s="221">
        <f t="shared" si="29"/>
        <v>0</v>
      </c>
      <c r="O104" s="221">
        <f t="shared" si="29"/>
        <v>0</v>
      </c>
      <c r="P104" s="221">
        <f t="shared" si="29"/>
        <v>0</v>
      </c>
      <c r="Q104" s="221">
        <f>-Q87-Q88</f>
        <v>0</v>
      </c>
      <c r="R104" s="221">
        <f>-R87-R88</f>
        <v>0</v>
      </c>
      <c r="S104" s="221">
        <f>-S87-S88</f>
        <v>0</v>
      </c>
      <c r="T104" s="221">
        <f>-T87-T88</f>
        <v>0</v>
      </c>
      <c r="U104" s="221">
        <f>-U87-U88</f>
        <v>0</v>
      </c>
      <c r="V104" s="194"/>
    </row>
    <row r="105" spans="1:27" s="150" customFormat="1" hidden="1" x14ac:dyDescent="0.25">
      <c r="A105" s="289" t="s">
        <v>102</v>
      </c>
      <c r="B105" s="221">
        <f t="shared" ref="B105:P105" si="30">B90</f>
        <v>0</v>
      </c>
      <c r="C105" s="221">
        <f t="shared" si="30"/>
        <v>0</v>
      </c>
      <c r="D105" s="221">
        <f t="shared" si="30"/>
        <v>0</v>
      </c>
      <c r="E105" s="221">
        <f t="shared" si="30"/>
        <v>0</v>
      </c>
      <c r="F105" s="221">
        <f t="shared" si="30"/>
        <v>0</v>
      </c>
      <c r="G105" s="221">
        <f t="shared" si="30"/>
        <v>0</v>
      </c>
      <c r="H105" s="221">
        <f t="shared" si="30"/>
        <v>0</v>
      </c>
      <c r="I105" s="221">
        <f t="shared" si="30"/>
        <v>0</v>
      </c>
      <c r="J105" s="221">
        <f t="shared" si="30"/>
        <v>0</v>
      </c>
      <c r="K105" s="221">
        <f t="shared" si="30"/>
        <v>0</v>
      </c>
      <c r="L105" s="221">
        <f t="shared" si="30"/>
        <v>0</v>
      </c>
      <c r="M105" s="221">
        <f t="shared" si="30"/>
        <v>0</v>
      </c>
      <c r="N105" s="221">
        <f t="shared" si="30"/>
        <v>0</v>
      </c>
      <c r="O105" s="221">
        <f t="shared" si="30"/>
        <v>0</v>
      </c>
      <c r="P105" s="221">
        <f t="shared" si="30"/>
        <v>0</v>
      </c>
      <c r="Q105" s="221">
        <f>Q90</f>
        <v>0</v>
      </c>
      <c r="R105" s="221">
        <f>R90</f>
        <v>0</v>
      </c>
      <c r="S105" s="221">
        <f>S90</f>
        <v>0</v>
      </c>
      <c r="T105" s="221">
        <f>T90</f>
        <v>0</v>
      </c>
      <c r="U105" s="221">
        <f>U90</f>
        <v>0</v>
      </c>
      <c r="V105" s="194"/>
    </row>
    <row r="106" spans="1:27" s="150" customFormat="1" hidden="1" x14ac:dyDescent="0.25">
      <c r="A106" s="289" t="s">
        <v>101</v>
      </c>
      <c r="B106" s="221">
        <f>IF(SUM($B$92:B92)+SUM($A$106:A106)&gt;0,0,SUM($B$92:B92)-SUM($A$106:A106))</f>
        <v>0</v>
      </c>
      <c r="C106" s="221">
        <f>IF(SUM($B$85:C85)+SUM($A$106:B106)&gt;0,0,SUM($B$85:C85)-SUM($A$106:B106))</f>
        <v>0</v>
      </c>
      <c r="D106" s="221">
        <f>IF(SUM($B$85:D85)+SUM($A$92:C92)&gt;0,0,SUM($B$85:D85)-SUM($A$92:C92))</f>
        <v>0</v>
      </c>
      <c r="E106" s="221">
        <f>IF(SUM($B$85:E85)+SUM($A$92:D92)&gt;0,0,SUM($B$85:E85)-SUM($A$92:D92))</f>
        <v>0</v>
      </c>
      <c r="F106" s="221">
        <f>IF(SUM($B$85:F85)+SUM($A$92:E92)&gt;0,0,SUM($B$85:F85)-SUM($A$92:E92))</f>
        <v>0</v>
      </c>
      <c r="G106" s="221">
        <f>IF(SUM($B$85:G85)+SUM($A$92:F92)&gt;0,0,SUM($B$85:G85)-SUM($A$92:F92))</f>
        <v>0</v>
      </c>
      <c r="H106" s="221">
        <f>IF(SUM($B$85:H85)+SUM($A$92:G92)&gt;0,0,SUM($B$85:H85)-SUM($A$92:G92))</f>
        <v>0</v>
      </c>
      <c r="I106" s="221">
        <f>IF(SUM($B$85:I85)+SUM($A$92:H92)&gt;0,0,SUM($B$85:I85)-SUM($A$92:H92))</f>
        <v>0</v>
      </c>
      <c r="J106" s="221">
        <f>IF(SUM($B$85:J85)+SUM($A$92:I92)&gt;0,0,SUM($B$85:J85)-SUM($A$92:I92))</f>
        <v>0</v>
      </c>
      <c r="K106" s="221">
        <f>IF(SUM($B$85:K85)+SUM($A$92:J92)&gt;0,0,SUM($B$85:K85)-SUM($A$92:J92))</f>
        <v>0</v>
      </c>
      <c r="L106" s="221">
        <f>IF(SUM($B$85:L85)+SUM($A$92:K92)&gt;0,0,SUM($B$85:L85)-SUM($A$92:K92))</f>
        <v>0</v>
      </c>
      <c r="M106" s="221">
        <f>IF(SUM($B$85:M85)+SUM($A$92:L92)&gt;0,0,SUM($B$85:M85)-SUM($A$92:L92))</f>
        <v>0</v>
      </c>
      <c r="N106" s="221">
        <f>IF(SUM($B$85:N85)+SUM($A$92:M92)&gt;0,0,SUM($B$85:N85)-SUM($A$92:M92))</f>
        <v>0</v>
      </c>
      <c r="O106" s="221">
        <f>IF(SUM($B$85:O85)+SUM($A$92:N92)&gt;0,0,SUM($B$85:O85)-SUM($A$92:N92))</f>
        <v>0</v>
      </c>
      <c r="P106" s="221">
        <f>IF(SUM($B$85:P85)+SUM($A$92:O92)&gt;0,0,SUM($B$85:P85)-SUM($A$92:O92))</f>
        <v>0</v>
      </c>
      <c r="Q106" s="221">
        <f>IF(SUM($B$85:Q85)+SUM($A$92:P92)&gt;0,0,SUM($B$85:Q85)-SUM($A$92:P92))</f>
        <v>0</v>
      </c>
      <c r="R106" s="221">
        <f>IF(SUM($B$85:R85)+SUM($A$92:Q92)&gt;0,0,SUM($B$85:R85)-SUM($A$92:Q92))</f>
        <v>0</v>
      </c>
      <c r="S106" s="221">
        <f>IF(SUM($B$85:S85)+SUM($A$92:R92)&gt;0,0,SUM($B$85:S85)-SUM($A$92:R92))</f>
        <v>0</v>
      </c>
      <c r="T106" s="221">
        <f>IF(SUM($B$85:T85)+SUM($A$92:S92)&gt;0,0,SUM($B$85:T85)-SUM($A$92:S92))</f>
        <v>0</v>
      </c>
      <c r="U106" s="221">
        <f>IF(SUM($B$85:U85)+SUM($A$92:T92)&gt;0,0,SUM($B$85:U85)-SUM($A$92:T92))</f>
        <v>0</v>
      </c>
      <c r="V106" s="142"/>
    </row>
    <row r="107" spans="1:27" hidden="1" x14ac:dyDescent="0.25">
      <c r="A107" s="289" t="s">
        <v>100</v>
      </c>
      <c r="B107" s="221">
        <f>IF(((SUM($B$75:B75)+SUM($B$77:B84))+SUM($B$109:B109))&lt;0,((SUM($B$75:B75)+SUM($B$77:B84))+SUM($B$109:B109))*0.2-SUM($A$107:A107),IF(SUM(A$107:$B107)&lt;0,0-SUM(A$107:$B107),0))</f>
        <v>-375.25866666666673</v>
      </c>
      <c r="C107" s="221">
        <f>IF(((SUM($B$68:C68)+SUM($B$70:C77))+SUM($B$102:C102))&lt;0,((SUM($B$68:C68)+SUM($B$70:C77))+SUM($B$102:C102))*0.2-SUM($A$107:B107),IF(SUM(B$107:$B107)&lt;0,0-SUM(B$107:$B107),0))</f>
        <v>375.25866666666673</v>
      </c>
      <c r="D107" s="221">
        <f>IF(((SUM($B$68:D68)+SUM($B$70:D77))+SUM($B$102:D102))&lt;0,((SUM($B$68:D68)+SUM($B$70:D77))+SUM($B$102:D102))*0.2-SUM($A$93:C93),IF(SUM($B$93:C93)&lt;0,0-SUM($B$93:C93),0))</f>
        <v>500.34488888888893</v>
      </c>
      <c r="E107" s="221">
        <f>IF(((SUM($B$68:E68)+SUM($B$70:E77))+SUM($B$102:E102))&lt;0,((SUM($B$68:E68)+SUM($B$70:E77))+SUM($B$102:E102))*0.2-SUM($A$93:D93),IF(SUM($B$93:D93)&lt;0,0-SUM($B$93:D93),0))</f>
        <v>1000.6897777777779</v>
      </c>
      <c r="F107" s="221">
        <f>IF(((SUM($B$68:F68)+SUM($B$70:F77))+SUM($B$102:F102))&lt;0,((SUM($B$68:F68)+SUM($B$70:F77))+SUM($B$102:F102))*0.2-SUM($A$93:E93),IF(SUM($B$93:E93)&lt;0,0-SUM($B$93:E93),0))</f>
        <v>1501.0346666666669</v>
      </c>
      <c r="G107" s="221">
        <f>IF(((SUM($B$68:G68)+SUM($B$70:G77))+SUM($B$102:G102))&lt;0,((SUM($B$68:G68)+SUM($B$70:G77))+SUM($B$102:G102))*0.2-SUM($A$93:F93),IF(SUM($B$93:F93)&lt;0,0-SUM($B$93:F93),0))</f>
        <v>1501.0346666666669</v>
      </c>
      <c r="H107" s="221">
        <f>IF(((SUM($B$68:H68)+SUM($B$70:H77))+SUM($B$102:H102))&lt;0,((SUM($B$68:H68)+SUM($B$70:H77))+SUM($B$102:H102))*0.2-SUM($A$93:G93),IF(SUM($B$93:G93)&lt;0,0-SUM($B$93:G93),0))</f>
        <v>1501.0346666666669</v>
      </c>
      <c r="I107" s="221">
        <f>IF(((SUM($B$68:I68)+SUM($B$70:I77))+SUM($B$102:I102))&lt;0,((SUM($B$68:I68)+SUM($B$70:I77))+SUM($B$102:I102))*0.2-SUM($A$93:H93),IF(SUM($B$93:H93)&lt;0,0-SUM($B$93:H93),0))</f>
        <v>1501.0346666666669</v>
      </c>
      <c r="J107" s="221">
        <f>IF(((SUM($B$68:J68)+SUM($B$70:J77))+SUM($B$102:J102))&lt;0,((SUM($B$68:J68)+SUM($B$70:J77))+SUM($B$102:J102))*0.2-SUM($A$93:I93),IF(SUM($B$93:I93)&lt;0,0-SUM($B$93:I93),0))</f>
        <v>1501.0346666666669</v>
      </c>
      <c r="K107" s="221">
        <f>IF(((SUM($B$68:K68)+SUM($B$70:K77))+SUM($B$102:K102))&lt;0,((SUM($B$68:K68)+SUM($B$70:K77))+SUM($B$102:K102))*0.2-SUM($A$93:J93),IF(SUM($B$93:J93)&lt;0,0-SUM($B$93:J93),0))</f>
        <v>1501.0346666666669</v>
      </c>
      <c r="L107" s="221">
        <f>IF(((SUM($B$68:L68)+SUM($B$70:L77))+SUM($B$102:L102))&lt;0,((SUM($B$68:L68)+SUM($B$70:L77))+SUM($B$102:L102))*0.2-SUM($A$93:K93),IF(SUM($B$93:K93)&lt;0,0-SUM($B$93:K93),0))</f>
        <v>1501.0346666666669</v>
      </c>
      <c r="M107" s="221">
        <f>IF(((SUM($B$68:M68)+SUM($B$70:M77))+SUM($B$102:M102))&lt;0,((SUM($B$68:M68)+SUM($B$70:M77))+SUM($B$102:M102))*0.2-SUM($A$93:L93),IF(SUM($B$93:L93)&lt;0,0-SUM($B$93:L93),0))</f>
        <v>1501.0346666666669</v>
      </c>
      <c r="N107" s="221">
        <f>IF(((SUM($B$68:N68)+SUM($B$70:N77))+SUM($B$102:N102))&lt;0,((SUM($B$68:N68)+SUM($B$70:N77))+SUM($B$102:N102))*0.2-SUM($A$93:M93),IF(SUM($B$93:M93)&lt;0,0-SUM($B$93:M93),0))</f>
        <v>1501.0346666666669</v>
      </c>
      <c r="O107" s="221">
        <f>IF(((SUM($B$68:O68)+SUM($B$70:O77))+SUM($B$102:O102))&lt;0,((SUM($B$68:O68)+SUM($B$70:O77))+SUM($B$102:O102))*0.2-SUM($A$93:N93),IF(SUM($B$93:N93)&lt;0,0-SUM($B$93:N93),0))</f>
        <v>1501.0346666666669</v>
      </c>
      <c r="P107" s="221">
        <f>IF(((SUM($B$68:P68)+SUM($B$70:P77))+SUM($B$102:P102))&lt;0,((SUM($B$68:P68)+SUM($B$70:P77))+SUM($B$102:P102))*0.2-SUM($A$93:O93),IF(SUM($B$93:O93)&lt;0,0-SUM($B$93:O93),0))</f>
        <v>1501.0346666666669</v>
      </c>
      <c r="Q107" s="221">
        <f>IF(((SUM($B$68:Q68)+SUM($B$70:Q77))+SUM($B$102:Q102))&lt;0,((SUM($B$68:Q68)+SUM($B$70:Q77))+SUM($B$102:Q102))*0.2-SUM($A$93:P93),IF(SUM($B$93:P93)&lt;0,0-SUM($B$93:P93),0))</f>
        <v>1501.0346666666669</v>
      </c>
      <c r="R107" s="221">
        <f>IF(((SUM($B$68:R68)+SUM($B$70:R77))+SUM($B$102:R102))&lt;0,((SUM($B$68:R68)+SUM($B$70:R77))+SUM($B$102:R102))*0.2-SUM($A$93:Q93),IF(SUM($B$93:Q93)&lt;0,0-SUM($B$93:Q93),0))</f>
        <v>1501.0346666666669</v>
      </c>
      <c r="S107" s="221">
        <f>IF(((SUM($B$68:S68)+SUM($B$70:S77))+SUM($B$102:S102))&lt;0,((SUM($B$68:S68)+SUM($B$70:S77))+SUM($B$102:S102))*0.2-SUM($A$93:R93),IF(SUM($B$93:R93)&lt;0,0-SUM($B$93:R93),0))</f>
        <v>1501.0346666666669</v>
      </c>
      <c r="T107" s="221">
        <f>IF(((SUM($B$68:T68)+SUM($B$70:T77))+SUM($B$102:T102))&lt;0,((SUM($B$68:T68)+SUM($B$70:T77))+SUM($B$102:T102))*0.2-SUM($A$93:S93),IF(SUM($B$93:S93)&lt;0,0-SUM($B$93:S93),0))</f>
        <v>1501.0346666666669</v>
      </c>
      <c r="U107" s="221">
        <f>IF(((SUM($B$68:U68)+SUM($B$70:U77))+SUM($B$102:U102))&lt;0,((SUM($B$68:U68)+SUM($B$70:U77))+SUM($B$102:U102))*0.2-SUM($A$93:T93),IF(SUM($B$93:T93)&lt;0,0-SUM($B$93:T93),0))</f>
        <v>1501.0346666666669</v>
      </c>
    </row>
    <row r="108" spans="1:27" s="150" customFormat="1" hidden="1" x14ac:dyDescent="0.25">
      <c r="A108" s="289" t="s">
        <v>99</v>
      </c>
      <c r="B108" s="221">
        <f>-B75*($B$52)</f>
        <v>0</v>
      </c>
      <c r="C108" s="221">
        <f t="shared" ref="C108:P108" si="31">-(C75-B75)*$B$52</f>
        <v>0</v>
      </c>
      <c r="D108" s="221">
        <f t="shared" si="31"/>
        <v>0</v>
      </c>
      <c r="E108" s="221">
        <f t="shared" si="31"/>
        <v>0</v>
      </c>
      <c r="F108" s="221">
        <f t="shared" si="31"/>
        <v>0</v>
      </c>
      <c r="G108" s="221">
        <f t="shared" si="31"/>
        <v>0</v>
      </c>
      <c r="H108" s="221">
        <f t="shared" si="31"/>
        <v>0</v>
      </c>
      <c r="I108" s="221">
        <f t="shared" si="31"/>
        <v>0</v>
      </c>
      <c r="J108" s="221">
        <f t="shared" si="31"/>
        <v>0</v>
      </c>
      <c r="K108" s="221">
        <f t="shared" si="31"/>
        <v>0</v>
      </c>
      <c r="L108" s="221">
        <f t="shared" si="31"/>
        <v>0</v>
      </c>
      <c r="M108" s="221">
        <f t="shared" si="31"/>
        <v>0</v>
      </c>
      <c r="N108" s="221">
        <f t="shared" si="31"/>
        <v>0</v>
      </c>
      <c r="O108" s="221">
        <f t="shared" si="31"/>
        <v>0</v>
      </c>
      <c r="P108" s="221">
        <f t="shared" si="31"/>
        <v>0</v>
      </c>
      <c r="Q108" s="221">
        <f>-(Q75-P75)*$B$52</f>
        <v>0</v>
      </c>
      <c r="R108" s="221">
        <f>-(R75-Q75)*$B$52</f>
        <v>0</v>
      </c>
      <c r="S108" s="221">
        <f>-(S75-R75)*$B$52</f>
        <v>0</v>
      </c>
      <c r="T108" s="221">
        <f>-(T75-S75)*$B$52</f>
        <v>0</v>
      </c>
      <c r="U108" s="221">
        <f>-(U75-T75)*$B$52</f>
        <v>0</v>
      </c>
    </row>
    <row r="109" spans="1:27" s="150" customFormat="1" hidden="1" x14ac:dyDescent="0.25">
      <c r="A109" s="289" t="s">
        <v>98</v>
      </c>
      <c r="B109" s="221">
        <f>-($B$18+$B$25)</f>
        <v>-1876.2933333333335</v>
      </c>
      <c r="C109" s="221"/>
      <c r="D109" s="221"/>
      <c r="E109" s="221"/>
      <c r="F109" s="221"/>
      <c r="G109" s="221"/>
      <c r="H109" s="221"/>
      <c r="I109" s="221"/>
      <c r="J109" s="221"/>
      <c r="K109" s="221"/>
      <c r="L109" s="221"/>
      <c r="M109" s="221"/>
      <c r="N109" s="221"/>
      <c r="O109" s="221"/>
      <c r="P109" s="221"/>
      <c r="Q109" s="221"/>
      <c r="R109" s="221"/>
      <c r="S109" s="221"/>
      <c r="T109" s="221"/>
      <c r="U109" s="221"/>
    </row>
    <row r="110" spans="1:27" s="150" customFormat="1" hidden="1" x14ac:dyDescent="0.25">
      <c r="A110" s="289" t="s">
        <v>97</v>
      </c>
      <c r="B110" s="221">
        <f t="shared" ref="B110:P110" si="32">B70-B71</f>
        <v>0</v>
      </c>
      <c r="C110" s="221">
        <f t="shared" si="32"/>
        <v>0</v>
      </c>
      <c r="D110" s="221">
        <f t="shared" si="32"/>
        <v>0</v>
      </c>
      <c r="E110" s="221">
        <f t="shared" si="32"/>
        <v>0</v>
      </c>
      <c r="F110" s="221">
        <f t="shared" si="32"/>
        <v>0</v>
      </c>
      <c r="G110" s="221">
        <f t="shared" si="32"/>
        <v>0</v>
      </c>
      <c r="H110" s="221">
        <f t="shared" si="32"/>
        <v>0</v>
      </c>
      <c r="I110" s="221">
        <f t="shared" si="32"/>
        <v>0</v>
      </c>
      <c r="J110" s="221">
        <f t="shared" si="32"/>
        <v>0</v>
      </c>
      <c r="K110" s="221">
        <f t="shared" si="32"/>
        <v>0</v>
      </c>
      <c r="L110" s="221">
        <f t="shared" si="32"/>
        <v>0</v>
      </c>
      <c r="M110" s="221">
        <f t="shared" si="32"/>
        <v>0</v>
      </c>
      <c r="N110" s="221">
        <f t="shared" si="32"/>
        <v>0</v>
      </c>
      <c r="O110" s="221">
        <f t="shared" si="32"/>
        <v>0</v>
      </c>
      <c r="P110" s="221">
        <f t="shared" si="32"/>
        <v>0</v>
      </c>
      <c r="Q110" s="221">
        <f>Q70-Q71</f>
        <v>0</v>
      </c>
      <c r="R110" s="221">
        <f>R70-R71</f>
        <v>0</v>
      </c>
      <c r="S110" s="221">
        <f>S70-S71</f>
        <v>0</v>
      </c>
      <c r="T110" s="221">
        <f>T70-T71</f>
        <v>0</v>
      </c>
      <c r="U110" s="221">
        <f>U70-U71</f>
        <v>0</v>
      </c>
      <c r="V110" s="142"/>
    </row>
    <row r="111" spans="1:27" s="150" customFormat="1" ht="14.25" hidden="1" x14ac:dyDescent="0.25">
      <c r="A111" s="288" t="s">
        <v>96</v>
      </c>
      <c r="B111" s="225">
        <f t="shared" ref="B111:P111" si="33">SUM(B103:B110)</f>
        <v>-2251.5520000000001</v>
      </c>
      <c r="C111" s="225">
        <f t="shared" si="33"/>
        <v>375.25866666666673</v>
      </c>
      <c r="D111" s="225">
        <f t="shared" si="33"/>
        <v>500.34488888888893</v>
      </c>
      <c r="E111" s="225">
        <f t="shared" si="33"/>
        <v>1000.6897777777779</v>
      </c>
      <c r="F111" s="225">
        <f t="shared" si="33"/>
        <v>1501.0346666666669</v>
      </c>
      <c r="G111" s="225">
        <f t="shared" si="33"/>
        <v>1501.0346666666669</v>
      </c>
      <c r="H111" s="225">
        <f t="shared" si="33"/>
        <v>1501.0346666666669</v>
      </c>
      <c r="I111" s="225">
        <f t="shared" si="33"/>
        <v>1501.0346666666669</v>
      </c>
      <c r="J111" s="225">
        <f t="shared" si="33"/>
        <v>1501.0346666666669</v>
      </c>
      <c r="K111" s="225">
        <f t="shared" si="33"/>
        <v>1501.0346666666669</v>
      </c>
      <c r="L111" s="225">
        <f t="shared" si="33"/>
        <v>1501.0346666666669</v>
      </c>
      <c r="M111" s="225">
        <f t="shared" si="33"/>
        <v>1501.0346666666669</v>
      </c>
      <c r="N111" s="225">
        <f t="shared" si="33"/>
        <v>1501.0346666666669</v>
      </c>
      <c r="O111" s="225">
        <f t="shared" si="33"/>
        <v>1501.0346666666669</v>
      </c>
      <c r="P111" s="225">
        <f t="shared" si="33"/>
        <v>1501.0346666666669</v>
      </c>
      <c r="Q111" s="225">
        <f>SUM(Q103:Q110)</f>
        <v>1501.0346666666669</v>
      </c>
      <c r="R111" s="225">
        <f>SUM(R103:R110)</f>
        <v>1501.0346666666669</v>
      </c>
      <c r="S111" s="225">
        <f>SUM(S103:S110)</f>
        <v>1501.0346666666669</v>
      </c>
      <c r="T111" s="225">
        <f>SUM(T103:T110)</f>
        <v>1501.0346666666669</v>
      </c>
      <c r="U111" s="225">
        <f>SUM(U103:U110)</f>
        <v>1501.0346666666669</v>
      </c>
    </row>
    <row r="112" spans="1:27" s="150" customFormat="1" ht="14.25" hidden="1" x14ac:dyDescent="0.25">
      <c r="A112" s="288" t="s">
        <v>260</v>
      </c>
      <c r="B112" s="225">
        <f>SUM($B$111:B111)</f>
        <v>-2251.5520000000001</v>
      </c>
      <c r="C112" s="225">
        <f>SUM($B$104:C104)</f>
        <v>625.43111111111114</v>
      </c>
      <c r="D112" s="225">
        <f>SUM($B$104:D104)</f>
        <v>1250.8622222222223</v>
      </c>
      <c r="E112" s="225">
        <f>SUM($B$104:E104)</f>
        <v>1876.2933333333335</v>
      </c>
      <c r="F112" s="225">
        <f>SUM($B$104:F104)</f>
        <v>1876.2933333333335</v>
      </c>
      <c r="G112" s="225">
        <f>SUM($B$104:G104)</f>
        <v>1876.2933333333335</v>
      </c>
      <c r="H112" s="225">
        <f>SUM($B$104:H104)</f>
        <v>1876.2933333333335</v>
      </c>
      <c r="I112" s="225">
        <f>SUM($B$104:I104)</f>
        <v>1876.2933333333335</v>
      </c>
      <c r="J112" s="225">
        <f>SUM($B$104:J104)</f>
        <v>1876.2933333333335</v>
      </c>
      <c r="K112" s="225">
        <f>SUM($B$104:K104)</f>
        <v>1876.2933333333335</v>
      </c>
      <c r="L112" s="225">
        <f>SUM($B$104:L104)</f>
        <v>1876.2933333333335</v>
      </c>
      <c r="M112" s="225">
        <f>SUM($B$104:M104)</f>
        <v>1876.2933333333335</v>
      </c>
      <c r="N112" s="225">
        <f>SUM($B$104:N104)</f>
        <v>1876.2933333333335</v>
      </c>
      <c r="O112" s="225">
        <f>SUM($B$104:O104)</f>
        <v>1876.2933333333335</v>
      </c>
      <c r="P112" s="225">
        <f>SUM($B$104:P104)</f>
        <v>1876.2933333333335</v>
      </c>
      <c r="Q112" s="225">
        <f>SUM($B$104:Q104)</f>
        <v>1876.2933333333335</v>
      </c>
      <c r="R112" s="225">
        <f>SUM($B$104:R104)</f>
        <v>1876.2933333333335</v>
      </c>
      <c r="S112" s="225">
        <f>SUM($B$104:S104)</f>
        <v>1876.2933333333335</v>
      </c>
      <c r="T112" s="225">
        <f>SUM($B$104:T104)</f>
        <v>1876.2933333333335</v>
      </c>
      <c r="U112" s="225">
        <f>SUM($B$104:U104)</f>
        <v>1876.2933333333335</v>
      </c>
    </row>
    <row r="113" spans="1:22" hidden="1" x14ac:dyDescent="0.25">
      <c r="A113" s="289" t="s">
        <v>95</v>
      </c>
      <c r="B113" s="247">
        <f t="shared" ref="B113:P113" si="34">1/POWER((1+$B$60),B101)</f>
        <v>0.94915799575249904</v>
      </c>
      <c r="C113" s="247">
        <f t="shared" si="34"/>
        <v>0.85509729347071961</v>
      </c>
      <c r="D113" s="247">
        <f t="shared" si="34"/>
        <v>0.77035792204569342</v>
      </c>
      <c r="E113" s="247">
        <f t="shared" si="34"/>
        <v>0.69401614598711103</v>
      </c>
      <c r="F113" s="247">
        <f t="shared" si="34"/>
        <v>0.62523977115955953</v>
      </c>
      <c r="G113" s="247">
        <f t="shared" si="34"/>
        <v>0.56327907311672021</v>
      </c>
      <c r="H113" s="247">
        <f t="shared" si="34"/>
        <v>0.50745862442947753</v>
      </c>
      <c r="I113" s="247">
        <f t="shared" si="34"/>
        <v>0.45716993191844818</v>
      </c>
      <c r="J113" s="247">
        <f t="shared" si="34"/>
        <v>0.41186480353013355</v>
      </c>
      <c r="K113" s="247">
        <f t="shared" si="34"/>
        <v>0.37104937254966985</v>
      </c>
      <c r="L113" s="247">
        <f t="shared" si="34"/>
        <v>0.33427871400871156</v>
      </c>
      <c r="M113" s="247">
        <f t="shared" si="34"/>
        <v>0.30115199460244274</v>
      </c>
      <c r="N113" s="247">
        <f t="shared" si="34"/>
        <v>0.27130810324544391</v>
      </c>
      <c r="O113" s="247">
        <f t="shared" si="34"/>
        <v>0.24442171463553505</v>
      </c>
      <c r="P113" s="247">
        <f t="shared" si="34"/>
        <v>0.22019974291489644</v>
      </c>
      <c r="Q113" s="247">
        <f>1/POWER((1+$B$60),Q101)</f>
        <v>1</v>
      </c>
      <c r="R113" s="247">
        <f>1/POWER((1+$B$60),R101)</f>
        <v>1</v>
      </c>
      <c r="S113" s="247">
        <f>1/POWER((1+$B$60),S101)</f>
        <v>1</v>
      </c>
      <c r="T113" s="247">
        <f>1/POWER((1+$B$60),T101)</f>
        <v>1</v>
      </c>
      <c r="U113" s="247">
        <f>1/POWER((1+$B$60),U101)</f>
        <v>1</v>
      </c>
      <c r="V113" s="150"/>
    </row>
    <row r="114" spans="1:22" hidden="1" outlineLevel="1" x14ac:dyDescent="0.25">
      <c r="A114" s="286" t="s">
        <v>261</v>
      </c>
      <c r="B114" s="225">
        <f>B111*B113</f>
        <v>-2137.0785836525311</v>
      </c>
      <c r="C114" s="225">
        <f t="shared" ref="C114:P114" si="35">C111*C113</f>
        <v>320.88267021809764</v>
      </c>
      <c r="D114" s="225">
        <f t="shared" si="35"/>
        <v>385.44464891062785</v>
      </c>
      <c r="E114" s="225">
        <f t="shared" si="35"/>
        <v>694.49486290203197</v>
      </c>
      <c r="F114" s="225">
        <f t="shared" si="35"/>
        <v>938.50657148923256</v>
      </c>
      <c r="G114" s="225">
        <f t="shared" si="35"/>
        <v>845.50141575606517</v>
      </c>
      <c r="H114" s="225">
        <f t="shared" si="35"/>
        <v>761.71298716762612</v>
      </c>
      <c r="I114" s="225">
        <f t="shared" si="35"/>
        <v>686.2279163672307</v>
      </c>
      <c r="J114" s="225">
        <f t="shared" si="35"/>
        <v>618.22334807858624</v>
      </c>
      <c r="K114" s="225">
        <f t="shared" si="35"/>
        <v>556.95797124196963</v>
      </c>
      <c r="L114" s="225">
        <f t="shared" si="35"/>
        <v>501.76393805582842</v>
      </c>
      <c r="M114" s="225">
        <f t="shared" si="35"/>
        <v>452.03958383407951</v>
      </c>
      <c r="N114" s="225">
        <f t="shared" si="35"/>
        <v>407.24286831899053</v>
      </c>
      <c r="O114" s="225">
        <f t="shared" si="35"/>
        <v>366.88546695404551</v>
      </c>
      <c r="P114" s="225">
        <f t="shared" si="35"/>
        <v>330.52744770634735</v>
      </c>
      <c r="Q114" s="225">
        <f>Q111*Q113</f>
        <v>1501.0346666666669</v>
      </c>
      <c r="R114" s="225">
        <f>R111*R113</f>
        <v>1501.0346666666669</v>
      </c>
      <c r="S114" s="225">
        <f>S111*S113</f>
        <v>1501.0346666666669</v>
      </c>
      <c r="T114" s="225">
        <f>T111*T113</f>
        <v>1501.0346666666669</v>
      </c>
      <c r="U114" s="225">
        <f>U111*U113</f>
        <v>1501.0346666666669</v>
      </c>
      <c r="V114" s="150"/>
    </row>
    <row r="115" spans="1:22" s="141" customFormat="1" hidden="1" outlineLevel="1" x14ac:dyDescent="0.25">
      <c r="A115" s="286" t="s">
        <v>262</v>
      </c>
      <c r="B115" s="225">
        <f>SUM($B$114:B114)</f>
        <v>-2137.0785836525311</v>
      </c>
      <c r="C115" s="225">
        <f>SUM($B$107:C107)</f>
        <v>0</v>
      </c>
      <c r="D115" s="225">
        <f>SUM($B$107:D107)</f>
        <v>500.34488888888893</v>
      </c>
      <c r="E115" s="225">
        <f>SUM($B$107:E107)</f>
        <v>1501.0346666666669</v>
      </c>
      <c r="F115" s="225">
        <f>SUM($B$107:F107)</f>
        <v>3002.0693333333338</v>
      </c>
      <c r="G115" s="225">
        <f>SUM($B$107:G107)</f>
        <v>4503.1040000000012</v>
      </c>
      <c r="H115" s="225">
        <f>SUM($B$107:H107)</f>
        <v>6004.1386666666676</v>
      </c>
      <c r="I115" s="225">
        <f>SUM($B$107:I107)</f>
        <v>7505.1733333333341</v>
      </c>
      <c r="J115" s="225">
        <f>SUM($B$107:J107)</f>
        <v>9006.2080000000005</v>
      </c>
      <c r="K115" s="225">
        <f>SUM($B$107:K107)</f>
        <v>10507.242666666667</v>
      </c>
      <c r="L115" s="225">
        <f>SUM($B$107:L107)</f>
        <v>12008.277333333333</v>
      </c>
      <c r="M115" s="225">
        <f>SUM($B$107:M107)</f>
        <v>13509.312</v>
      </c>
      <c r="N115" s="225">
        <f>SUM($B$107:N107)</f>
        <v>15010.346666666666</v>
      </c>
      <c r="O115" s="225">
        <f>SUM($B$107:O107)</f>
        <v>16511.381333333335</v>
      </c>
      <c r="P115" s="225">
        <f>SUM($B$107:P107)</f>
        <v>18012.416000000001</v>
      </c>
      <c r="Q115" s="225">
        <f>SUM($B$107:Q107)</f>
        <v>19513.450666666668</v>
      </c>
      <c r="R115" s="225">
        <f>SUM($B$107:R107)</f>
        <v>21014.485333333334</v>
      </c>
      <c r="S115" s="225">
        <f>SUM($B$107:S107)</f>
        <v>22515.52</v>
      </c>
      <c r="T115" s="225">
        <f>SUM($B$107:T107)</f>
        <v>24016.554666666667</v>
      </c>
      <c r="U115" s="225">
        <f>SUM($B$107:U107)</f>
        <v>25517.589333333333</v>
      </c>
      <c r="V115" s="150"/>
    </row>
    <row r="116" spans="1:22" hidden="1" outlineLevel="1" x14ac:dyDescent="0.25">
      <c r="A116" s="286" t="s">
        <v>263</v>
      </c>
      <c r="B116" s="248">
        <f>IF((ISERR(IRR($B$111:B111))),0,IF(IRR($B$111:B111)&lt;0,0,IRR($B$111:B111)))</f>
        <v>0</v>
      </c>
      <c r="C116" s="248">
        <f>IF((ISERR(IRR($B$104:C104))),0,IF(IRR($B$104:C104)&lt;0,0,IRR($B$104:C104)))</f>
        <v>0</v>
      </c>
      <c r="D116" s="248">
        <f>IF((ISERR(IRR($B$104:D104))),0,IF(IRR($B$104:D104)&lt;0,0,IRR($B$104:D104)))</f>
        <v>0</v>
      </c>
      <c r="E116" s="248">
        <f>IF((ISERR(IRR($B$104:E104))),0,IF(IRR($B$104:E104)&lt;0,0,IRR($B$104:E104)))</f>
        <v>0</v>
      </c>
      <c r="F116" s="248">
        <f>IF((ISERR(IRR($B$104:F104))),0,IF(IRR($B$104:F104)&lt;0,0,IRR($B$104:F104)))</f>
        <v>0</v>
      </c>
      <c r="G116" s="248">
        <f>IF((ISERR(IRR($B$104:G104))),0,IF(IRR($B$104:G104)&lt;0,0,IRR($B$104:G104)))</f>
        <v>0</v>
      </c>
      <c r="H116" s="248">
        <f>IF((ISERR(IRR($B$104:H104))),0,IF(IRR($B$104:H104)&lt;0,0,IRR($B$104:H104)))</f>
        <v>0</v>
      </c>
      <c r="I116" s="248">
        <f>IF((ISERR(IRR($B$104:I104))),0,IF(IRR($B$104:I104)&lt;0,0,IRR($B$104:I104)))</f>
        <v>0</v>
      </c>
      <c r="J116" s="248">
        <f>IF((ISERR(IRR($B$104:J104))),0,IF(IRR($B$104:J104)&lt;0,0,IRR($B$104:J104)))</f>
        <v>0</v>
      </c>
      <c r="K116" s="248">
        <f>IF((ISERR(IRR($B$104:K104))),0,IF(IRR($B$104:K104)&lt;0,0,IRR($B$104:K104)))</f>
        <v>0</v>
      </c>
      <c r="L116" s="248">
        <f>IF((ISERR(IRR($B$104:L104))),0,IF(IRR($B$104:L104)&lt;0,0,IRR($B$104:L104)))</f>
        <v>0</v>
      </c>
      <c r="M116" s="248">
        <f>IF((ISERR(IRR($B$104:M104))),0,IF(IRR($B$104:M104)&lt;0,0,IRR($B$104:M104)))</f>
        <v>0</v>
      </c>
      <c r="N116" s="248">
        <f>IF((ISERR(IRR($B$104:N104))),0,IF(IRR($B$104:N104)&lt;0,0,IRR($B$104:N104)))</f>
        <v>0</v>
      </c>
      <c r="O116" s="248">
        <f>IF((ISERR(IRR($B$104:O104))),0,IF(IRR($B$104:O104)&lt;0,0,IRR($B$104:O104)))</f>
        <v>0</v>
      </c>
      <c r="P116" s="248">
        <f>IF((ISERR(IRR($B$104:P104))),0,IF(IRR($B$104:P104)&lt;0,0,IRR($B$104:P104)))</f>
        <v>0</v>
      </c>
      <c r="Q116" s="248">
        <f>IF((ISERR(IRR($B$104:Q104))),0,IF(IRR($B$104:Q104)&lt;0,0,IRR($B$104:Q104)))</f>
        <v>0</v>
      </c>
      <c r="R116" s="248">
        <f>IF((ISERR(IRR($B$104:R104))),0,IF(IRR($B$104:R104)&lt;0,0,IRR($B$104:R104)))</f>
        <v>0</v>
      </c>
      <c r="S116" s="248">
        <f>IF((ISERR(IRR($B$104:S104))),0,IF(IRR($B$104:S104)&lt;0,0,IRR($B$104:S104)))</f>
        <v>0</v>
      </c>
      <c r="T116" s="248">
        <f>IF((ISERR(IRR($B$104:T104))),0,IF(IRR($B$104:T104)&lt;0,0,IRR($B$104:T104)))</f>
        <v>0</v>
      </c>
      <c r="U116" s="248">
        <f>IF((ISERR(IRR($B$104:U104))),0,IF(IRR($B$104:U104)&lt;0,0,IRR($B$104:U104)))</f>
        <v>0</v>
      </c>
    </row>
    <row r="117" spans="1:22" hidden="1" outlineLevel="1" x14ac:dyDescent="0.25">
      <c r="A117" s="286" t="s">
        <v>264</v>
      </c>
      <c r="B117" s="249">
        <f>IF(AND(B112&gt;0,A112&lt;0),(B102-(B112/(B112-A112))),0)</f>
        <v>0</v>
      </c>
      <c r="C117" s="249">
        <f>IF(AND(C112&gt;0,B112&lt;0),(C102-(C112/(C112-B112))),0)</f>
        <v>1.7826086956521738</v>
      </c>
      <c r="D117" s="249">
        <f t="shared" ref="D117:P117" si="36">IF(AND(D112&gt;0,C112&lt;0),(D102-(D112/(D112-C112))),0)</f>
        <v>0</v>
      </c>
      <c r="E117" s="249">
        <f t="shared" si="36"/>
        <v>0</v>
      </c>
      <c r="F117" s="249">
        <f t="shared" si="36"/>
        <v>0</v>
      </c>
      <c r="G117" s="249">
        <f t="shared" si="36"/>
        <v>0</v>
      </c>
      <c r="H117" s="249">
        <f t="shared" si="36"/>
        <v>0</v>
      </c>
      <c r="I117" s="249">
        <f t="shared" si="36"/>
        <v>0</v>
      </c>
      <c r="J117" s="249">
        <f t="shared" si="36"/>
        <v>0</v>
      </c>
      <c r="K117" s="249">
        <f t="shared" si="36"/>
        <v>0</v>
      </c>
      <c r="L117" s="249">
        <f t="shared" si="36"/>
        <v>0</v>
      </c>
      <c r="M117" s="249">
        <f t="shared" si="36"/>
        <v>0</v>
      </c>
      <c r="N117" s="249">
        <f t="shared" si="36"/>
        <v>0</v>
      </c>
      <c r="O117" s="249">
        <f t="shared" si="36"/>
        <v>0</v>
      </c>
      <c r="P117" s="249">
        <f t="shared" si="36"/>
        <v>0</v>
      </c>
      <c r="Q117" s="249">
        <f>IF(AND(Q112&gt;0,P112&lt;0),(Q102-(Q112/(Q112-P112))),0)</f>
        <v>0</v>
      </c>
      <c r="R117" s="249">
        <f>IF(AND(R112&gt;0,Q112&lt;0),(R102-(R112/(R112-Q112))),0)</f>
        <v>0</v>
      </c>
      <c r="S117" s="249">
        <f>IF(AND(S112&gt;0,R112&lt;0),(S102-(S112/(S112-R112))),0)</f>
        <v>0</v>
      </c>
      <c r="T117" s="249">
        <f>IF(AND(T112&gt;0,S112&lt;0),(T102-(T112/(T112-S112))),0)</f>
        <v>0</v>
      </c>
      <c r="U117" s="249">
        <f>IF(AND(U112&gt;0,T112&lt;0),(U102-(U112/(U112-T112))),0)</f>
        <v>0</v>
      </c>
    </row>
    <row r="118" spans="1:22" hidden="1" outlineLevel="1" x14ac:dyDescent="0.25">
      <c r="A118" s="286" t="s">
        <v>265</v>
      </c>
      <c r="B118" s="249">
        <f>IF(AND(B115&gt;0,A115&lt;0),(B102-(B115/(B115-A115))),0)</f>
        <v>0</v>
      </c>
      <c r="C118" s="249">
        <f>IF(AND(C115&gt;0,B115&lt;0),(C102-(C115/(C115-B115))),0)</f>
        <v>0</v>
      </c>
      <c r="D118" s="249">
        <f t="shared" ref="D118:P118" si="37">IF(AND(D115&gt;0,C115&lt;0),(D102-(D115/(D115-C115))),0)</f>
        <v>0</v>
      </c>
      <c r="E118" s="249">
        <f t="shared" si="37"/>
        <v>0</v>
      </c>
      <c r="F118" s="249">
        <f t="shared" si="37"/>
        <v>0</v>
      </c>
      <c r="G118" s="249">
        <f t="shared" si="37"/>
        <v>0</v>
      </c>
      <c r="H118" s="249">
        <f t="shared" si="37"/>
        <v>0</v>
      </c>
      <c r="I118" s="249">
        <f t="shared" si="37"/>
        <v>0</v>
      </c>
      <c r="J118" s="249">
        <f t="shared" si="37"/>
        <v>0</v>
      </c>
      <c r="K118" s="249">
        <f t="shared" si="37"/>
        <v>0</v>
      </c>
      <c r="L118" s="249">
        <f t="shared" si="37"/>
        <v>0</v>
      </c>
      <c r="M118" s="249">
        <f t="shared" si="37"/>
        <v>0</v>
      </c>
      <c r="N118" s="249">
        <f t="shared" si="37"/>
        <v>0</v>
      </c>
      <c r="O118" s="249">
        <f t="shared" si="37"/>
        <v>0</v>
      </c>
      <c r="P118" s="249">
        <f t="shared" si="37"/>
        <v>0</v>
      </c>
      <c r="Q118" s="249">
        <f>IF(AND(Q115&gt;0,P115&lt;0),(Q102-(Q115/(Q115-P115))),0)</f>
        <v>0</v>
      </c>
      <c r="R118" s="249">
        <f>IF(AND(R115&gt;0,Q115&lt;0),(R102-(R115/(R115-Q115))),0)</f>
        <v>0</v>
      </c>
      <c r="S118" s="249">
        <f>IF(AND(S115&gt;0,R115&lt;0),(S102-(S115/(S115-R115))),0)</f>
        <v>0</v>
      </c>
      <c r="T118" s="249">
        <f>IF(AND(T115&gt;0,S115&lt;0),(T102-(T115/(T115-S115))),0)</f>
        <v>0</v>
      </c>
      <c r="U118" s="249">
        <f>IF(AND(U115&gt;0,T115&lt;0),(U102-(U115/(U115-T115))),0)</f>
        <v>0</v>
      </c>
      <c r="V118" s="141"/>
    </row>
    <row r="119" spans="1:22" hidden="1" outlineLevel="1" x14ac:dyDescent="0.25">
      <c r="Q119" s="141"/>
    </row>
    <row r="120" spans="1:22" hidden="1" outlineLevel="1" x14ac:dyDescent="0.25"/>
    <row r="121" spans="1:22" hidden="1" outlineLevel="1" x14ac:dyDescent="0.25">
      <c r="A121" s="250"/>
      <c r="B121" s="251">
        <v>2019</v>
      </c>
      <c r="C121" s="251">
        <f>B121+1</f>
        <v>2020</v>
      </c>
      <c r="D121" s="251">
        <f t="shared" ref="D121:P121" si="38">C121+1</f>
        <v>2021</v>
      </c>
      <c r="E121" s="251">
        <f t="shared" si="38"/>
        <v>2022</v>
      </c>
      <c r="F121" s="251">
        <f t="shared" si="38"/>
        <v>2023</v>
      </c>
      <c r="G121" s="251">
        <f t="shared" si="38"/>
        <v>2024</v>
      </c>
      <c r="H121" s="251">
        <f t="shared" si="38"/>
        <v>2025</v>
      </c>
      <c r="I121" s="251">
        <f t="shared" si="38"/>
        <v>2026</v>
      </c>
      <c r="J121" s="251">
        <f t="shared" si="38"/>
        <v>2027</v>
      </c>
      <c r="K121" s="251">
        <f t="shared" si="38"/>
        <v>2028</v>
      </c>
      <c r="L121" s="251">
        <f t="shared" si="38"/>
        <v>2029</v>
      </c>
      <c r="M121" s="251">
        <f t="shared" si="38"/>
        <v>2030</v>
      </c>
      <c r="N121" s="251">
        <f t="shared" si="38"/>
        <v>2031</v>
      </c>
      <c r="O121" s="251">
        <f t="shared" si="38"/>
        <v>2032</v>
      </c>
      <c r="P121" s="252">
        <f t="shared" si="38"/>
        <v>2033</v>
      </c>
    </row>
    <row r="122" spans="1:22" ht="60.75" hidden="1" customHeight="1" outlineLevel="1" x14ac:dyDescent="0.25">
      <c r="A122" s="253" t="s">
        <v>266</v>
      </c>
      <c r="B122" s="254"/>
      <c r="C122" s="254"/>
      <c r="D122" s="254"/>
      <c r="E122" s="254"/>
      <c r="F122" s="254"/>
      <c r="G122" s="254"/>
      <c r="H122" s="254"/>
      <c r="I122" s="254"/>
      <c r="J122" s="254"/>
      <c r="K122" s="254"/>
      <c r="L122" s="254"/>
      <c r="M122" s="254"/>
      <c r="N122" s="254"/>
      <c r="O122" s="254"/>
      <c r="P122" s="255"/>
    </row>
    <row r="123" spans="1:22" hidden="1" x14ac:dyDescent="0.25">
      <c r="A123" s="198" t="s">
        <v>267</v>
      </c>
      <c r="B123" s="254">
        <f>B125*$B$55*12/1000</f>
        <v>0</v>
      </c>
      <c r="C123" s="254">
        <f>C125*$B$55*12/1000</f>
        <v>0</v>
      </c>
      <c r="D123" s="254">
        <f>D125*$B$55*12/1000</f>
        <v>0</v>
      </c>
      <c r="E123" s="254"/>
      <c r="F123" s="254"/>
      <c r="G123" s="254"/>
      <c r="H123" s="254"/>
      <c r="I123" s="254"/>
      <c r="J123" s="254"/>
      <c r="K123" s="254"/>
      <c r="L123" s="254"/>
      <c r="M123" s="254"/>
      <c r="N123" s="254"/>
      <c r="O123" s="254"/>
      <c r="P123" s="255"/>
    </row>
    <row r="124" spans="1:22" hidden="1" x14ac:dyDescent="0.25">
      <c r="A124" s="198" t="s">
        <v>268</v>
      </c>
      <c r="B124" s="256"/>
      <c r="C124" s="256"/>
      <c r="D124" s="256"/>
      <c r="E124" s="256"/>
      <c r="F124" s="256">
        <f t="shared" ref="F124:P124" si="39">E124</f>
        <v>0</v>
      </c>
      <c r="G124" s="256">
        <f t="shared" si="39"/>
        <v>0</v>
      </c>
      <c r="H124" s="256">
        <f t="shared" si="39"/>
        <v>0</v>
      </c>
      <c r="I124" s="256">
        <f t="shared" si="39"/>
        <v>0</v>
      </c>
      <c r="J124" s="256">
        <f t="shared" si="39"/>
        <v>0</v>
      </c>
      <c r="K124" s="256">
        <f t="shared" si="39"/>
        <v>0</v>
      </c>
      <c r="L124" s="256">
        <f t="shared" si="39"/>
        <v>0</v>
      </c>
      <c r="M124" s="256">
        <f t="shared" si="39"/>
        <v>0</v>
      </c>
      <c r="N124" s="256">
        <f t="shared" si="39"/>
        <v>0</v>
      </c>
      <c r="O124" s="256">
        <f t="shared" si="39"/>
        <v>0</v>
      </c>
      <c r="P124" s="257">
        <f t="shared" si="39"/>
        <v>0</v>
      </c>
    </row>
    <row r="125" spans="1:22" hidden="1" outlineLevel="1" x14ac:dyDescent="0.25">
      <c r="A125" s="198" t="s">
        <v>269</v>
      </c>
      <c r="B125" s="256"/>
      <c r="C125" s="256"/>
      <c r="D125" s="256"/>
      <c r="E125" s="256"/>
      <c r="F125" s="256">
        <f t="shared" ref="F125:P125" si="40">F124/3.1</f>
        <v>0</v>
      </c>
      <c r="G125" s="256">
        <f t="shared" si="40"/>
        <v>0</v>
      </c>
      <c r="H125" s="256">
        <f t="shared" si="40"/>
        <v>0</v>
      </c>
      <c r="I125" s="256">
        <f t="shared" si="40"/>
        <v>0</v>
      </c>
      <c r="J125" s="256">
        <f t="shared" si="40"/>
        <v>0</v>
      </c>
      <c r="K125" s="256">
        <f t="shared" si="40"/>
        <v>0</v>
      </c>
      <c r="L125" s="256">
        <f t="shared" si="40"/>
        <v>0</v>
      </c>
      <c r="M125" s="256">
        <f t="shared" si="40"/>
        <v>0</v>
      </c>
      <c r="N125" s="256">
        <f t="shared" si="40"/>
        <v>0</v>
      </c>
      <c r="O125" s="256">
        <f t="shared" si="40"/>
        <v>0</v>
      </c>
      <c r="P125" s="257">
        <f t="shared" si="40"/>
        <v>0</v>
      </c>
    </row>
    <row r="126" spans="1:22" ht="16.5" hidden="1" outlineLevel="1" thickBot="1" x14ac:dyDescent="0.3">
      <c r="A126" s="201" t="s">
        <v>270</v>
      </c>
      <c r="B126" s="258" t="e">
        <f t="shared" ref="B126:P126" si="41">(B76+B87)/B125/12</f>
        <v>#DIV/0!</v>
      </c>
      <c r="C126" s="258" t="e">
        <f t="shared" si="41"/>
        <v>#DIV/0!</v>
      </c>
      <c r="D126" s="258" t="e">
        <f t="shared" si="41"/>
        <v>#DIV/0!</v>
      </c>
      <c r="E126" s="258" t="e">
        <f t="shared" si="41"/>
        <v>#DIV/0!</v>
      </c>
      <c r="F126" s="258" t="e">
        <f t="shared" si="41"/>
        <v>#DIV/0!</v>
      </c>
      <c r="G126" s="258" t="e">
        <f t="shared" si="41"/>
        <v>#DIV/0!</v>
      </c>
      <c r="H126" s="258" t="e">
        <f t="shared" si="41"/>
        <v>#DIV/0!</v>
      </c>
      <c r="I126" s="258" t="e">
        <f t="shared" si="41"/>
        <v>#DIV/0!</v>
      </c>
      <c r="J126" s="258" t="e">
        <f t="shared" si="41"/>
        <v>#DIV/0!</v>
      </c>
      <c r="K126" s="258" t="e">
        <f t="shared" si="41"/>
        <v>#DIV/0!</v>
      </c>
      <c r="L126" s="258" t="e">
        <f t="shared" si="41"/>
        <v>#DIV/0!</v>
      </c>
      <c r="M126" s="258" t="e">
        <f t="shared" si="41"/>
        <v>#DIV/0!</v>
      </c>
      <c r="N126" s="258" t="e">
        <f t="shared" si="41"/>
        <v>#DIV/0!</v>
      </c>
      <c r="O126" s="258" t="e">
        <f t="shared" si="41"/>
        <v>#DIV/0!</v>
      </c>
      <c r="P126" s="259" t="e">
        <f t="shared" si="41"/>
        <v>#DIV/0!</v>
      </c>
    </row>
    <row r="127" spans="1:22" hidden="1" collapsed="1" x14ac:dyDescent="0.25"/>
    <row r="128" spans="1:22" ht="90" hidden="1" x14ac:dyDescent="0.25">
      <c r="A128" s="260" t="s">
        <v>271</v>
      </c>
      <c r="B128" s="260"/>
      <c r="C128" s="260"/>
      <c r="D128" s="260"/>
      <c r="E128" s="260"/>
      <c r="F128" s="260"/>
      <c r="G128" s="260"/>
      <c r="H128" s="260"/>
      <c r="I128" s="260"/>
      <c r="J128" s="260"/>
      <c r="K128" s="260"/>
      <c r="L128" s="260"/>
      <c r="M128" s="260"/>
      <c r="N128" s="260"/>
      <c r="O128" s="260"/>
    </row>
    <row r="129" spans="1:16" hidden="1" x14ac:dyDescent="0.25"/>
    <row r="130" spans="1:16" hidden="1" x14ac:dyDescent="0.25"/>
    <row r="131" spans="1:16" hidden="1" x14ac:dyDescent="0.25">
      <c r="A131" s="142" t="s">
        <v>272</v>
      </c>
      <c r="I131" s="142" t="s">
        <v>273</v>
      </c>
    </row>
    <row r="132" spans="1:16" hidden="1" x14ac:dyDescent="0.25">
      <c r="A132" s="142" t="s">
        <v>274</v>
      </c>
    </row>
    <row r="133" spans="1:16" hidden="1" x14ac:dyDescent="0.25"/>
    <row r="134" spans="1:16" hidden="1" x14ac:dyDescent="0.25">
      <c r="A134" s="142" t="s">
        <v>275</v>
      </c>
      <c r="I134" s="142" t="s">
        <v>276</v>
      </c>
    </row>
    <row r="135" spans="1:16" hidden="1" x14ac:dyDescent="0.25"/>
    <row r="136" spans="1:16" hidden="1" x14ac:dyDescent="0.25"/>
    <row r="137" spans="1:16" hidden="1" x14ac:dyDescent="0.25"/>
    <row r="138" spans="1:16" hidden="1" x14ac:dyDescent="0.25">
      <c r="A138" s="153" t="s">
        <v>277</v>
      </c>
    </row>
    <row r="139" spans="1:16" hidden="1" x14ac:dyDescent="0.25">
      <c r="A139" s="261">
        <f>IF(MIN(B132:P132)=100,"не окупается",MIN(B132:P132))</f>
        <v>0</v>
      </c>
      <c r="B139" s="261">
        <f t="shared" ref="B139:P139" si="42">IF(B116&lt;=0,1,B116)</f>
        <v>1</v>
      </c>
      <c r="C139" s="261">
        <f t="shared" si="42"/>
        <v>1</v>
      </c>
      <c r="D139" s="261">
        <f t="shared" si="42"/>
        <v>1</v>
      </c>
      <c r="E139" s="261">
        <f t="shared" si="42"/>
        <v>1</v>
      </c>
      <c r="F139" s="261">
        <f t="shared" si="42"/>
        <v>1</v>
      </c>
      <c r="G139" s="261">
        <f t="shared" si="42"/>
        <v>1</v>
      </c>
      <c r="H139" s="261">
        <f t="shared" si="42"/>
        <v>1</v>
      </c>
      <c r="I139" s="261">
        <f t="shared" si="42"/>
        <v>1</v>
      </c>
      <c r="J139" s="261">
        <f t="shared" si="42"/>
        <v>1</v>
      </c>
      <c r="K139" s="261">
        <f t="shared" si="42"/>
        <v>1</v>
      </c>
      <c r="L139" s="261">
        <f t="shared" si="42"/>
        <v>1</v>
      </c>
      <c r="M139" s="261">
        <f t="shared" si="42"/>
        <v>1</v>
      </c>
      <c r="N139" s="261">
        <f t="shared" si="42"/>
        <v>1</v>
      </c>
      <c r="O139" s="261">
        <f t="shared" si="42"/>
        <v>1</v>
      </c>
      <c r="P139" s="261">
        <f t="shared" si="42"/>
        <v>1</v>
      </c>
    </row>
    <row r="140" spans="1:16" hidden="1" x14ac:dyDescent="0.25">
      <c r="A140" s="280" t="s">
        <v>278</v>
      </c>
      <c r="B140" s="241"/>
      <c r="C140" s="241"/>
      <c r="D140" s="121" t="s">
        <v>252</v>
      </c>
      <c r="E140" s="121" t="s">
        <v>253</v>
      </c>
    </row>
    <row r="141" spans="1:16" hidden="1" x14ac:dyDescent="0.25">
      <c r="A141" s="280" t="s">
        <v>279</v>
      </c>
      <c r="B141" s="241" t="s">
        <v>280</v>
      </c>
      <c r="C141" s="121" t="s">
        <v>254</v>
      </c>
      <c r="D141" s="262">
        <f>$K115</f>
        <v>10507.242666666667</v>
      </c>
      <c r="E141" s="262">
        <f>$P115</f>
        <v>18012.416000000001</v>
      </c>
    </row>
    <row r="142" spans="1:16" hidden="1" x14ac:dyDescent="0.25">
      <c r="B142" s="241" t="s">
        <v>263</v>
      </c>
      <c r="C142" s="121" t="s">
        <v>281</v>
      </c>
      <c r="D142" s="263">
        <f>$K116</f>
        <v>0</v>
      </c>
      <c r="E142" s="263">
        <f>$P116</f>
        <v>0</v>
      </c>
    </row>
    <row r="143" spans="1:16" hidden="1" x14ac:dyDescent="0.25">
      <c r="B143" s="241" t="s">
        <v>264</v>
      </c>
      <c r="C143" s="121" t="s">
        <v>282</v>
      </c>
      <c r="D143" s="262">
        <f>$K117</f>
        <v>0</v>
      </c>
      <c r="E143" s="262">
        <f>$P117</f>
        <v>0</v>
      </c>
    </row>
    <row r="144" spans="1:16" hidden="1" x14ac:dyDescent="0.25">
      <c r="B144" s="241" t="s">
        <v>265</v>
      </c>
      <c r="C144" s="121" t="s">
        <v>282</v>
      </c>
      <c r="D144" s="262">
        <f>$K118</f>
        <v>0</v>
      </c>
      <c r="E144" s="262">
        <f>$P118</f>
        <v>0</v>
      </c>
    </row>
    <row r="145" spans="1:21" hidden="1" x14ac:dyDescent="0.25"/>
    <row r="146" spans="1:21" hidden="1" x14ac:dyDescent="0.25">
      <c r="A146" s="264" t="s">
        <v>283</v>
      </c>
      <c r="B146" s="156"/>
    </row>
    <row r="147" spans="1:21" hidden="1" x14ac:dyDescent="0.25">
      <c r="A147" s="264" t="s">
        <v>284</v>
      </c>
      <c r="B147" s="156"/>
    </row>
    <row r="148" spans="1:21" hidden="1" x14ac:dyDescent="0.25">
      <c r="A148" s="264" t="s">
        <v>285</v>
      </c>
      <c r="B148" s="156"/>
    </row>
    <row r="149" spans="1:21" hidden="1" x14ac:dyDescent="0.25">
      <c r="A149" s="264" t="s">
        <v>286</v>
      </c>
      <c r="B149" s="156"/>
    </row>
    <row r="150" spans="1:21" ht="16.5" thickBot="1" x14ac:dyDescent="0.3"/>
    <row r="151" spans="1:21" ht="16.5" thickBot="1" x14ac:dyDescent="0.3">
      <c r="A151" s="265" t="s">
        <v>287</v>
      </c>
      <c r="B151" s="266"/>
      <c r="C151" s="267">
        <v>2</v>
      </c>
      <c r="D151" s="267">
        <f>C151+1</f>
        <v>3</v>
      </c>
      <c r="E151" s="267">
        <f t="shared" ref="E151:U151" si="43">D151+1</f>
        <v>4</v>
      </c>
      <c r="F151" s="267">
        <f t="shared" si="43"/>
        <v>5</v>
      </c>
      <c r="G151" s="267">
        <f t="shared" si="43"/>
        <v>6</v>
      </c>
      <c r="H151" s="267">
        <f t="shared" si="43"/>
        <v>7</v>
      </c>
      <c r="I151" s="267">
        <f t="shared" si="43"/>
        <v>8</v>
      </c>
      <c r="J151" s="267">
        <f t="shared" si="43"/>
        <v>9</v>
      </c>
      <c r="K151" s="267">
        <f t="shared" si="43"/>
        <v>10</v>
      </c>
      <c r="L151" s="267">
        <f t="shared" si="43"/>
        <v>11</v>
      </c>
      <c r="M151" s="267">
        <f t="shared" si="43"/>
        <v>12</v>
      </c>
      <c r="N151" s="267">
        <f t="shared" si="43"/>
        <v>13</v>
      </c>
      <c r="O151" s="267">
        <f t="shared" si="43"/>
        <v>14</v>
      </c>
      <c r="P151" s="267">
        <f t="shared" si="43"/>
        <v>15</v>
      </c>
      <c r="Q151" s="267">
        <f t="shared" si="43"/>
        <v>16</v>
      </c>
      <c r="R151" s="267">
        <f t="shared" si="43"/>
        <v>17</v>
      </c>
      <c r="S151" s="267">
        <f t="shared" si="43"/>
        <v>18</v>
      </c>
      <c r="T151" s="267">
        <f t="shared" si="43"/>
        <v>19</v>
      </c>
      <c r="U151" s="268">
        <f t="shared" si="43"/>
        <v>20</v>
      </c>
    </row>
    <row r="152" spans="1:21" x14ac:dyDescent="0.25">
      <c r="A152" s="269" t="s">
        <v>103</v>
      </c>
      <c r="B152" s="270" t="s">
        <v>254</v>
      </c>
      <c r="C152" s="271">
        <f>C$104</f>
        <v>625.43111111111114</v>
      </c>
      <c r="D152" s="271">
        <f t="shared" ref="D152:U152" si="44">D$104</f>
        <v>625.43111111111114</v>
      </c>
      <c r="E152" s="271">
        <f t="shared" si="44"/>
        <v>625.43111111111114</v>
      </c>
      <c r="F152" s="271">
        <f t="shared" si="44"/>
        <v>0</v>
      </c>
      <c r="G152" s="271">
        <f t="shared" si="44"/>
        <v>0</v>
      </c>
      <c r="H152" s="271">
        <f t="shared" si="44"/>
        <v>0</v>
      </c>
      <c r="I152" s="271">
        <f t="shared" si="44"/>
        <v>0</v>
      </c>
      <c r="J152" s="271">
        <f t="shared" si="44"/>
        <v>0</v>
      </c>
      <c r="K152" s="271">
        <f t="shared" si="44"/>
        <v>0</v>
      </c>
      <c r="L152" s="271">
        <f t="shared" si="44"/>
        <v>0</v>
      </c>
      <c r="M152" s="271">
        <f t="shared" si="44"/>
        <v>0</v>
      </c>
      <c r="N152" s="271">
        <f t="shared" si="44"/>
        <v>0</v>
      </c>
      <c r="O152" s="271">
        <f t="shared" si="44"/>
        <v>0</v>
      </c>
      <c r="P152" s="271">
        <f t="shared" si="44"/>
        <v>0</v>
      </c>
      <c r="Q152" s="271">
        <f t="shared" si="44"/>
        <v>0</v>
      </c>
      <c r="R152" s="271">
        <f t="shared" si="44"/>
        <v>0</v>
      </c>
      <c r="S152" s="271">
        <f t="shared" si="44"/>
        <v>0</v>
      </c>
      <c r="T152" s="271">
        <f t="shared" si="44"/>
        <v>0</v>
      </c>
      <c r="U152" s="271">
        <f t="shared" si="44"/>
        <v>0</v>
      </c>
    </row>
    <row r="153" spans="1:21" x14ac:dyDescent="0.25">
      <c r="A153" s="198" t="s">
        <v>106</v>
      </c>
      <c r="B153" s="121" t="s">
        <v>254</v>
      </c>
      <c r="C153" s="272"/>
      <c r="D153" s="272"/>
      <c r="E153" s="272"/>
      <c r="F153" s="272"/>
      <c r="G153" s="272"/>
      <c r="H153" s="272"/>
      <c r="I153" s="272"/>
      <c r="J153" s="272"/>
      <c r="K153" s="272"/>
      <c r="L153" s="272"/>
      <c r="M153" s="272"/>
      <c r="N153" s="272"/>
      <c r="O153" s="272"/>
      <c r="P153" s="272"/>
      <c r="Q153" s="272"/>
      <c r="R153" s="272"/>
      <c r="S153" s="272"/>
      <c r="T153" s="272"/>
      <c r="U153" s="273"/>
    </row>
    <row r="154" spans="1:21" x14ac:dyDescent="0.25">
      <c r="A154" s="198" t="s">
        <v>288</v>
      </c>
      <c r="B154" s="121" t="s">
        <v>254</v>
      </c>
      <c r="C154" s="121"/>
      <c r="D154" s="121"/>
      <c r="E154" s="121"/>
      <c r="F154" s="121"/>
      <c r="G154" s="121"/>
      <c r="H154" s="121"/>
      <c r="I154" s="121"/>
      <c r="J154" s="121"/>
      <c r="K154" s="121"/>
      <c r="L154" s="121"/>
      <c r="M154" s="121"/>
      <c r="N154" s="121"/>
      <c r="O154" s="121"/>
      <c r="P154" s="121"/>
      <c r="Q154" s="121"/>
      <c r="R154" s="121"/>
      <c r="S154" s="121"/>
      <c r="T154" s="121"/>
      <c r="U154" s="274"/>
    </row>
    <row r="155" spans="1:21" x14ac:dyDescent="0.25">
      <c r="A155" s="198" t="s">
        <v>289</v>
      </c>
      <c r="B155" s="121" t="s">
        <v>254</v>
      </c>
      <c r="C155" s="121"/>
      <c r="D155" s="121"/>
      <c r="E155" s="121"/>
      <c r="F155" s="121"/>
      <c r="G155" s="121"/>
      <c r="H155" s="121"/>
      <c r="I155" s="121"/>
      <c r="J155" s="121"/>
      <c r="K155" s="121"/>
      <c r="L155" s="121"/>
      <c r="M155" s="121"/>
      <c r="N155" s="121"/>
      <c r="O155" s="121"/>
      <c r="P155" s="121"/>
      <c r="Q155" s="121"/>
      <c r="R155" s="121"/>
      <c r="S155" s="121"/>
      <c r="T155" s="121"/>
      <c r="U155" s="274"/>
    </row>
    <row r="156" spans="1:21" x14ac:dyDescent="0.25">
      <c r="A156" s="198" t="s">
        <v>290</v>
      </c>
      <c r="B156" s="121" t="s">
        <v>254</v>
      </c>
      <c r="C156" s="121"/>
      <c r="D156" s="121"/>
      <c r="E156" s="121"/>
      <c r="F156" s="121"/>
      <c r="G156" s="121"/>
      <c r="H156" s="121"/>
      <c r="I156" s="121"/>
      <c r="J156" s="121"/>
      <c r="K156" s="121"/>
      <c r="L156" s="121"/>
      <c r="M156" s="121"/>
      <c r="N156" s="121"/>
      <c r="O156" s="121"/>
      <c r="P156" s="121"/>
      <c r="Q156" s="121"/>
      <c r="R156" s="121"/>
      <c r="S156" s="121"/>
      <c r="T156" s="121"/>
      <c r="U156" s="274"/>
    </row>
    <row r="157" spans="1:21" x14ac:dyDescent="0.25">
      <c r="A157" s="198" t="s">
        <v>291</v>
      </c>
      <c r="B157" s="121" t="s">
        <v>254</v>
      </c>
      <c r="C157" s="121"/>
      <c r="D157" s="121"/>
      <c r="E157" s="121"/>
      <c r="F157" s="121"/>
      <c r="G157" s="121"/>
      <c r="H157" s="121"/>
      <c r="I157" s="121"/>
      <c r="J157" s="121"/>
      <c r="K157" s="121"/>
      <c r="L157" s="121"/>
      <c r="M157" s="121"/>
      <c r="N157" s="121"/>
      <c r="O157" s="121"/>
      <c r="P157" s="121"/>
      <c r="Q157" s="121"/>
      <c r="R157" s="121"/>
      <c r="S157" s="121"/>
      <c r="T157" s="121"/>
      <c r="U157" s="274"/>
    </row>
    <row r="158" spans="1:21" x14ac:dyDescent="0.25">
      <c r="A158" s="198" t="s">
        <v>292</v>
      </c>
      <c r="B158" s="121" t="s">
        <v>254</v>
      </c>
      <c r="C158" s="121"/>
      <c r="D158" s="121"/>
      <c r="E158" s="121"/>
      <c r="F158" s="121"/>
      <c r="G158" s="121"/>
      <c r="H158" s="121"/>
      <c r="I158" s="121"/>
      <c r="J158" s="121"/>
      <c r="K158" s="121"/>
      <c r="L158" s="121"/>
      <c r="M158" s="121"/>
      <c r="N158" s="121"/>
      <c r="O158" s="121"/>
      <c r="P158" s="121"/>
      <c r="Q158" s="121"/>
      <c r="R158" s="121"/>
      <c r="S158" s="121"/>
      <c r="T158" s="121"/>
      <c r="U158" s="274"/>
    </row>
    <row r="159" spans="1:21" x14ac:dyDescent="0.25">
      <c r="A159" s="198" t="s">
        <v>293</v>
      </c>
      <c r="B159" s="121" t="s">
        <v>254</v>
      </c>
      <c r="C159" s="272"/>
      <c r="D159" s="272"/>
      <c r="E159" s="272"/>
      <c r="F159" s="272"/>
      <c r="G159" s="272"/>
      <c r="H159" s="272"/>
      <c r="I159" s="272"/>
      <c r="J159" s="272"/>
      <c r="K159" s="272"/>
      <c r="L159" s="272"/>
      <c r="M159" s="272"/>
      <c r="N159" s="272"/>
      <c r="O159" s="272"/>
      <c r="P159" s="272"/>
      <c r="Q159" s="272"/>
      <c r="R159" s="272"/>
      <c r="S159" s="272"/>
      <c r="T159" s="272"/>
      <c r="U159" s="273"/>
    </row>
    <row r="160" spans="1:21" x14ac:dyDescent="0.25">
      <c r="A160" s="198" t="s">
        <v>294</v>
      </c>
      <c r="B160" s="121" t="s">
        <v>254</v>
      </c>
      <c r="C160" s="272"/>
      <c r="D160" s="272"/>
      <c r="E160" s="272"/>
      <c r="F160" s="272"/>
      <c r="G160" s="272"/>
      <c r="H160" s="272"/>
      <c r="I160" s="272"/>
      <c r="J160" s="272"/>
      <c r="K160" s="272"/>
      <c r="L160" s="272"/>
      <c r="M160" s="272"/>
      <c r="N160" s="272"/>
      <c r="O160" s="272"/>
      <c r="P160" s="272"/>
      <c r="Q160" s="272"/>
      <c r="R160" s="272"/>
      <c r="S160" s="272"/>
      <c r="T160" s="272"/>
      <c r="U160" s="273"/>
    </row>
    <row r="161" spans="1:21" ht="16.5" thickBot="1" x14ac:dyDescent="0.3">
      <c r="A161" s="201" t="s">
        <v>245</v>
      </c>
      <c r="B161" s="275" t="s">
        <v>254</v>
      </c>
      <c r="C161" s="272"/>
      <c r="D161" s="272"/>
      <c r="E161" s="272"/>
      <c r="F161" s="272"/>
      <c r="G161" s="272"/>
      <c r="H161" s="272"/>
      <c r="I161" s="272"/>
      <c r="J161" s="272"/>
      <c r="K161" s="272"/>
      <c r="L161" s="272"/>
      <c r="M161" s="272"/>
      <c r="N161" s="272"/>
      <c r="O161" s="272"/>
      <c r="P161" s="272"/>
      <c r="Q161" s="272"/>
      <c r="R161" s="272"/>
      <c r="S161" s="272"/>
      <c r="T161" s="272"/>
      <c r="U161" s="273"/>
    </row>
    <row r="162" spans="1:21" ht="16.5" thickBot="1" x14ac:dyDescent="0.3">
      <c r="A162" s="276" t="s">
        <v>295</v>
      </c>
      <c r="B162" s="277" t="s">
        <v>254</v>
      </c>
      <c r="C162" s="278">
        <f>SUM(C152:C161)</f>
        <v>625.43111111111114</v>
      </c>
      <c r="D162" s="278">
        <f t="shared" ref="D162:U162" si="45">SUM(D152:D161)</f>
        <v>625.43111111111114</v>
      </c>
      <c r="E162" s="278">
        <f t="shared" si="45"/>
        <v>625.43111111111114</v>
      </c>
      <c r="F162" s="278">
        <f t="shared" si="45"/>
        <v>0</v>
      </c>
      <c r="G162" s="278">
        <f t="shared" si="45"/>
        <v>0</v>
      </c>
      <c r="H162" s="278">
        <f t="shared" si="45"/>
        <v>0</v>
      </c>
      <c r="I162" s="278">
        <f t="shared" si="45"/>
        <v>0</v>
      </c>
      <c r="J162" s="278">
        <f t="shared" si="45"/>
        <v>0</v>
      </c>
      <c r="K162" s="278">
        <f t="shared" si="45"/>
        <v>0</v>
      </c>
      <c r="L162" s="278">
        <f t="shared" si="45"/>
        <v>0</v>
      </c>
      <c r="M162" s="278">
        <f t="shared" si="45"/>
        <v>0</v>
      </c>
      <c r="N162" s="278">
        <f t="shared" si="45"/>
        <v>0</v>
      </c>
      <c r="O162" s="278">
        <f t="shared" si="45"/>
        <v>0</v>
      </c>
      <c r="P162" s="278">
        <f t="shared" si="45"/>
        <v>0</v>
      </c>
      <c r="Q162" s="278">
        <f t="shared" si="45"/>
        <v>0</v>
      </c>
      <c r="R162" s="278">
        <f t="shared" si="45"/>
        <v>0</v>
      </c>
      <c r="S162" s="278">
        <f t="shared" si="45"/>
        <v>0</v>
      </c>
      <c r="T162" s="278">
        <f t="shared" si="45"/>
        <v>0</v>
      </c>
      <c r="U162" s="279">
        <f t="shared" si="45"/>
        <v>0</v>
      </c>
    </row>
  </sheetData>
  <mergeCells count="11">
    <mergeCell ref="H24:I24"/>
    <mergeCell ref="H27:I27"/>
    <mergeCell ref="H28:I28"/>
    <mergeCell ref="H29:I29"/>
    <mergeCell ref="H30:I30"/>
    <mergeCell ref="H23:I23"/>
    <mergeCell ref="A2:U2"/>
    <mergeCell ref="A13:O13"/>
    <mergeCell ref="A14:O14"/>
    <mergeCell ref="H21:I21"/>
    <mergeCell ref="H22:I22"/>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19</vt:i4>
      </vt:variant>
    </vt:vector>
  </HeadingPairs>
  <TitlesOfParts>
    <vt:vector size="35"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 25</vt:lpstr>
      <vt:lpstr>5 анализ экон эффект 26</vt:lpstr>
      <vt:lpstr>5 анализ экон эффект 27</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 25'!Область_печати</vt:lpstr>
      <vt:lpstr>'5 анализ экон эффект 26'!Область_печати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2024-10-04T01:01:32Z</dcterms:modified>
</cp:coreProperties>
</file>