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94.5\обменник\PTO\Масс\ОИПР\2025-2029 ИП\Документы в ДТР (доп. пояснения) ИТОГ\04.10.24\Обосновывающий материал\Спецтехника и оборудование\"/>
    </mc:Choice>
  </mc:AlternateContent>
  <bookViews>
    <workbookView xWindow="28680" yWindow="-120" windowWidth="29040" windowHeight="15840" tabRatio="859" firstSheet="3" activeTab="9"/>
  </bookViews>
  <sheets>
    <sheet name="1. паспорт описание" sheetId="7" r:id="rId1"/>
    <sheet name="2. паспорт  техприс" sheetId="12" r:id="rId2"/>
    <sheet name="3.1.конкретные результаты ТП-РП" sheetId="13" r:id="rId3"/>
    <sheet name="3.2конкретные результаты ЛЭП" sheetId="14" r:id="rId4"/>
    <sheet name="3.3. Паспорт надежность" sheetId="17" r:id="rId5"/>
    <sheet name="4. паспортбюджет" sheetId="10" r:id="rId6"/>
    <sheet name="5 анализ эконом эффект" sheetId="25" r:id="rId7"/>
    <sheet name="6.1. Паспорт сетевой график" sheetId="16" r:id="rId8"/>
    <sheet name="6.2. Паспорт фин осв ввод" sheetId="15" r:id="rId9"/>
    <sheet name="7. Паспорт отчет о закупке" sheetId="5" r:id="rId10"/>
    <sheet name="8. Паспорт оценка влияния" sheetId="23" r:id="rId11"/>
    <sheet name="9. Паспорт Карта-схема" sheetId="24"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s>
  <definedNames>
    <definedName name="\0" localSheetId="6">#REF!</definedName>
    <definedName name="\0">#REF!</definedName>
    <definedName name="\a" localSheetId="6">#REF!</definedName>
    <definedName name="\a">#REF!</definedName>
    <definedName name="\m" localSheetId="6">#REF!</definedName>
    <definedName name="\m">#REF!</definedName>
    <definedName name="\n" localSheetId="6">#REF!</definedName>
    <definedName name="\n">#REF!</definedName>
    <definedName name="\o" localSheetId="6">#REF!</definedName>
    <definedName name="\o">#REF!</definedName>
    <definedName name="___SP1">[1]FES!#REF!</definedName>
    <definedName name="___SP10">[1]FES!#REF!</definedName>
    <definedName name="___SP11">[1]FES!#REF!</definedName>
    <definedName name="___SP12">[1]FES!#REF!</definedName>
    <definedName name="___SP13">[1]FES!#REF!</definedName>
    <definedName name="___SP14">[1]FES!#REF!</definedName>
    <definedName name="___SP15">[1]FES!#REF!</definedName>
    <definedName name="___SP16">[1]FES!#REF!</definedName>
    <definedName name="___SP17">[1]FES!#REF!</definedName>
    <definedName name="___SP18">[1]FES!#REF!</definedName>
    <definedName name="___SP19">[1]FES!#REF!</definedName>
    <definedName name="___SP2">[1]FES!#REF!</definedName>
    <definedName name="___SP20">[1]FES!#REF!</definedName>
    <definedName name="___SP3">[1]FES!#REF!</definedName>
    <definedName name="___SP4">[1]FES!#REF!</definedName>
    <definedName name="___SP5">[1]FES!#REF!</definedName>
    <definedName name="___SP7">[1]FES!#REF!</definedName>
    <definedName name="___SP8">[1]FES!#REF!</definedName>
    <definedName name="___SP9">[1]FES!#REF!</definedName>
    <definedName name="__C370000">#REF!</definedName>
    <definedName name="__cap1">#REF!</definedName>
    <definedName name="__IntlFixup" hidden="1">TRUE</definedName>
    <definedName name="__PR1">'[2]Прил 1'!#REF!</definedName>
    <definedName name="__SP1" localSheetId="6">[1]FES!#REF!</definedName>
    <definedName name="__SP10" localSheetId="6">[1]FES!#REF!</definedName>
    <definedName name="__SP11" localSheetId="6">[1]FES!#REF!</definedName>
    <definedName name="__SP12" localSheetId="6">[1]FES!#REF!</definedName>
    <definedName name="__SP13" localSheetId="6">[1]FES!#REF!</definedName>
    <definedName name="__SP14" localSheetId="6">[1]FES!#REF!</definedName>
    <definedName name="__SP15" localSheetId="6">[1]FES!#REF!</definedName>
    <definedName name="__SP16" localSheetId="6">[1]FES!#REF!</definedName>
    <definedName name="__SP17" localSheetId="6">[1]FES!#REF!</definedName>
    <definedName name="__SP18" localSheetId="6">[1]FES!#REF!</definedName>
    <definedName name="__SP19" localSheetId="6">[1]FES!#REF!</definedName>
    <definedName name="__SP2" localSheetId="6">[1]FES!#REF!</definedName>
    <definedName name="__SP20" localSheetId="6">[1]FES!#REF!</definedName>
    <definedName name="__SP3" localSheetId="6">[1]FES!#REF!</definedName>
    <definedName name="__SP4" localSheetId="6">[1]FES!#REF!</definedName>
    <definedName name="__SP5" localSheetId="6">[1]FES!#REF!</definedName>
    <definedName name="__SP7" localSheetId="6">[1]FES!#REF!</definedName>
    <definedName name="__SP8" localSheetId="6">[1]FES!#REF!</definedName>
    <definedName name="__SP9" localSheetId="6">[1]FES!#REF!</definedName>
    <definedName name="__use1">#REF!</definedName>
    <definedName name="_A" localSheetId="6">#REF!</definedName>
    <definedName name="_A">#REF!</definedName>
    <definedName name="_B" localSheetId="6">#REF!</definedName>
    <definedName name="_B">#REF!</definedName>
    <definedName name="_C" localSheetId="6">#REF!</definedName>
    <definedName name="_C">#REF!</definedName>
    <definedName name="_C370000" localSheetId="6">#REF!</definedName>
    <definedName name="_cap1" localSheetId="6">#REF!</definedName>
    <definedName name="_D" localSheetId="6">#REF!</definedName>
    <definedName name="_D">#REF!</definedName>
    <definedName name="_E" localSheetId="6">#REF!</definedName>
    <definedName name="_E">#REF!</definedName>
    <definedName name="_F" localSheetId="6">#REF!</definedName>
    <definedName name="_F">#REF!</definedName>
    <definedName name="_Num2">#REF!</definedName>
    <definedName name="_PR1" localSheetId="6">'[2]Прил 1'!#REF!</definedName>
    <definedName name="_SP1" localSheetId="6">[3]FES!#REF!</definedName>
    <definedName name="_SP1">[3]FES!#REF!</definedName>
    <definedName name="_SP10" localSheetId="6">[3]FES!#REF!</definedName>
    <definedName name="_SP10">[3]FES!#REF!</definedName>
    <definedName name="_SP11" localSheetId="6">[3]FES!#REF!</definedName>
    <definedName name="_SP11">[3]FES!#REF!</definedName>
    <definedName name="_SP12" localSheetId="6">[3]FES!#REF!</definedName>
    <definedName name="_SP12">[3]FES!#REF!</definedName>
    <definedName name="_SP13" localSheetId="6">[3]FES!#REF!</definedName>
    <definedName name="_SP13">[3]FES!#REF!</definedName>
    <definedName name="_SP14" localSheetId="6">[3]FES!#REF!</definedName>
    <definedName name="_SP14">[3]FES!#REF!</definedName>
    <definedName name="_SP15" localSheetId="6">[3]FES!#REF!</definedName>
    <definedName name="_SP15">[3]FES!#REF!</definedName>
    <definedName name="_SP16" localSheetId="6">[3]FES!#REF!</definedName>
    <definedName name="_SP16">[3]FES!#REF!</definedName>
    <definedName name="_SP17" localSheetId="6">[3]FES!#REF!</definedName>
    <definedName name="_SP17">[3]FES!#REF!</definedName>
    <definedName name="_SP18" localSheetId="6">[3]FES!#REF!</definedName>
    <definedName name="_SP18">[3]FES!#REF!</definedName>
    <definedName name="_SP19" localSheetId="6">[3]FES!#REF!</definedName>
    <definedName name="_SP19">[3]FES!#REF!</definedName>
    <definedName name="_SP2" localSheetId="6">[3]FES!#REF!</definedName>
    <definedName name="_SP2">[3]FES!#REF!</definedName>
    <definedName name="_SP20" localSheetId="6">[3]FES!#REF!</definedName>
    <definedName name="_SP20">[3]FES!#REF!</definedName>
    <definedName name="_SP3" localSheetId="6">[3]FES!#REF!</definedName>
    <definedName name="_SP3">[3]FES!#REF!</definedName>
    <definedName name="_SP4" localSheetId="6">[3]FES!#REF!</definedName>
    <definedName name="_SP4">[3]FES!#REF!</definedName>
    <definedName name="_SP5" localSheetId="6">[3]FES!#REF!</definedName>
    <definedName name="_SP5">[3]FES!#REF!</definedName>
    <definedName name="_SP7" localSheetId="6">[3]FES!#REF!</definedName>
    <definedName name="_SP7">[3]FES!#REF!</definedName>
    <definedName name="_SP8" localSheetId="6">[3]FES!#REF!</definedName>
    <definedName name="_SP8">[3]FES!#REF!</definedName>
    <definedName name="_SP9" localSheetId="6">[3]FES!#REF!</definedName>
    <definedName name="_SP9">[3]FES!#REF!</definedName>
    <definedName name="_use1" localSheetId="6">#REF!</definedName>
    <definedName name="a" localSheetId="6">'5 анализ эконом эффект'!a</definedName>
    <definedName name="a">[0]!a</definedName>
    <definedName name="AccessDatabase" hidden="1">"C:\My Documents\vlad\Var_2\can270398v2t05.mdb"</definedName>
    <definedName name="AES">#REF!</definedName>
    <definedName name="AFamorts">#REF!</definedName>
    <definedName name="AFamorttnr96">#REF!</definedName>
    <definedName name="AFassistech">#REF!</definedName>
    <definedName name="AFfraisfi">#REF!</definedName>
    <definedName name="AFimpoA">#REF!</definedName>
    <definedName name="AFparité">#REF!</definedName>
    <definedName name="AFtaxexport">#REF!</definedName>
    <definedName name="alumina_mt">#REF!</definedName>
    <definedName name="alumina_price">#REF!</definedName>
    <definedName name="anscount" hidden="1">1</definedName>
    <definedName name="AOE">#REF!</definedName>
    <definedName name="asd" localSheetId="6">'5 анализ эконом эффект'!asd</definedName>
    <definedName name="asd">[0]!asd</definedName>
    <definedName name="b" localSheetId="6">'5 анализ эконом эффект'!b</definedName>
    <definedName name="b">[0]!b</definedName>
    <definedName name="Balance_Sheet">#REF!</definedName>
    <definedName name="BALEE_FLOAD">#REF!</definedName>
    <definedName name="BALEE_PROT">#REF!,#REF!,#REF!,#REF!</definedName>
    <definedName name="BALM_FLOAD">#REF!</definedName>
    <definedName name="BALM_PROT">#REF!,#REF!,#REF!,#REF!</definedName>
    <definedName name="bbbbb" localSheetId="6">[0]!USD/1.701</definedName>
    <definedName name="bbbbb">[0]!USD/1.701</definedName>
    <definedName name="bbbbbb">#N/A</definedName>
    <definedName name="Beg_Bal">#REF!</definedName>
    <definedName name="Button_130">"can270398v2t05_Выпуск__реализация__запасы_Таблица"</definedName>
    <definedName name="calculations">#REF!</definedName>
    <definedName name="Capital_Purchases">#REF!</definedName>
    <definedName name="CashFlow" localSheetId="6">'[4]Master Cashflows - Contractual'!#REF!</definedName>
    <definedName name="CashFlow">'[4]Master Cashflows - Contractual'!#REF!</definedName>
    <definedName name="CompOt" localSheetId="6">'5 анализ эконом эффект'!CompOt</definedName>
    <definedName name="CompOt">[0]!CompOt</definedName>
    <definedName name="CompRas" localSheetId="6">'5 анализ эконом эффект'!CompRas</definedName>
    <definedName name="CompRas">[0]!CompRas</definedName>
    <definedName name="Coût_Assistance_technique_1998" localSheetId="6">[0]!NotesHyp</definedName>
    <definedName name="Coût_Assistance_technique_1998">[0]!NotesHyp</definedName>
    <definedName name="csDesignMode">1</definedName>
    <definedName name="CUR_VER">[5]Заголовок!$B$21</definedName>
    <definedName name="curs">#REF!</definedName>
    <definedName name="d">#REF!</definedName>
    <definedName name="d_r">#REF!</definedName>
    <definedName name="da">#REF!</definedName>
    <definedName name="Data">#REF!</definedName>
    <definedName name="DATE">#REF!</definedName>
    <definedName name="debt1" localSheetId="6">#REF!</definedName>
    <definedName name="debt1">#REF!</definedName>
    <definedName name="del" localSheetId="6">#REF!</definedName>
    <definedName name="del">#REF!</definedName>
    <definedName name="Depreciation_Schedule">#REF!</definedName>
    <definedName name="dfg" localSheetId="6">'5 анализ эконом эффект'!dfg</definedName>
    <definedName name="dfg">[0]!dfg</definedName>
    <definedName name="dip">[6]FST5!$G$149:$G$165,P1_dip,P2_dip,P3_dip,P4_dip</definedName>
    <definedName name="DM" localSheetId="6">[0]!USD/1.701</definedName>
    <definedName name="DM">[0]!USD/1.701</definedName>
    <definedName name="DMRUR">#REF!</definedName>
    <definedName name="DOC">#REF!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#REF!</definedName>
    <definedName name="End_Bal">#REF!</definedName>
    <definedName name="eso">[6]FST5!$G$149:$G$165,P1_eso</definedName>
    <definedName name="ESO_ET">#REF!</definedName>
    <definedName name="ESO_PROT">#REF!,#REF!,#REF!,[0]!P1_ESO_PROT</definedName>
    <definedName name="ESOcom" localSheetId="6">#REF!</definedName>
    <definedName name="ESOcom">#REF!</definedName>
    <definedName name="ew" localSheetId="6">'5 анализ эконом эффект'!ew</definedName>
    <definedName name="ew">[0]!ew</definedName>
    <definedName name="Expas">#REF!</definedName>
    <definedName name="export_year">#REF!</definedName>
    <definedName name="Extra_Pay">#REF!</definedName>
    <definedName name="fg" localSheetId="6">'5 анализ эконом эффект'!fg</definedName>
    <definedName name="fg">[0]!fg</definedName>
    <definedName name="Financing_Activities" localSheetId="6">#REF!</definedName>
    <definedName name="Financing_Activities">#REF!</definedName>
    <definedName name="Form_211">#REF!</definedName>
    <definedName name="Form_214_40">#REF!</definedName>
    <definedName name="Form_214_41">#REF!</definedName>
    <definedName name="Form_215">#REF!</definedName>
    <definedName name="Form_626_p">#REF!</definedName>
    <definedName name="Format_info">#REF!</definedName>
    <definedName name="Fuel">#REF!</definedName>
    <definedName name="FuelP97">#REF!</definedName>
    <definedName name="Full_Print">#REF!</definedName>
    <definedName name="G" localSheetId="6">[0]!USD/1.701</definedName>
    <definedName name="G">[0]!USD/1.701</definedName>
    <definedName name="GES">#REF!</definedName>
    <definedName name="GES_DATA">#REF!</definedName>
    <definedName name="GES_LIST">#REF!</definedName>
    <definedName name="GES3_DATA">#REF!</definedName>
    <definedName name="gfjfg">[0]!gfjfg</definedName>
    <definedName name="gg">#REF!</definedName>
    <definedName name="gggg" localSheetId="6">'5 анализ эконом эффект'!gggg</definedName>
    <definedName name="gggg">[0]!gggg</definedName>
    <definedName name="Go" localSheetId="6">'5 анализ эконом эффект'!Go</definedName>
    <definedName name="Go">[0]!Go</definedName>
    <definedName name="GoAssetChart" localSheetId="6">'5 анализ эконом эффект'!GoAssetChart</definedName>
    <definedName name="GoAssetChart">[0]!GoAssetChart</definedName>
    <definedName name="GoBack" localSheetId="6">'5 анализ эконом эффект'!GoBack</definedName>
    <definedName name="GoBack">[0]!GoBack</definedName>
    <definedName name="GoBalanceSheet" localSheetId="6">'5 анализ эконом эффект'!GoBalanceSheet</definedName>
    <definedName name="GoBalanceSheet">[0]!GoBalanceSheet</definedName>
    <definedName name="GoCashFlow" localSheetId="6">'5 анализ эконом эффект'!GoCashFlow</definedName>
    <definedName name="GoCashFlow">[0]!GoCashFlow</definedName>
    <definedName name="GoData" localSheetId="6">'5 анализ эконом эффект'!GoData</definedName>
    <definedName name="GoData">[0]!GoData</definedName>
    <definedName name="GoIncomeChart" localSheetId="6">'5 анализ эконом эффект'!GoIncomeChart</definedName>
    <definedName name="GoIncomeChart">[0]!GoIncomeChart</definedName>
    <definedName name="GoIncomeChart1" localSheetId="6">'5 анализ эконом эффект'!GoIncomeChart1</definedName>
    <definedName name="GoIncomeChart1">[0]!GoIncomeChart1</definedName>
    <definedName name="grace1" localSheetId="6">#REF!</definedName>
    <definedName name="grace1">#REF!</definedName>
    <definedName name="GRES">#REF!</definedName>
    <definedName name="GRES_DATA">#REF!</definedName>
    <definedName name="GRES_LIST">#REF!</definedName>
    <definedName name="gtty">#REF!,#REF!,#REF!,[0]!P1_ESO_PROT</definedName>
    <definedName name="H?Period">[7]Заголовок!$B$3</definedName>
    <definedName name="HEADER_BOTTOM">6</definedName>
    <definedName name="HEADER_BOTTOM_1">#N/A</definedName>
    <definedName name="Header_Row">ROW(#REF!)</definedName>
    <definedName name="Helper_ТЭС_Котельные">[8]Справочники!$A$2:$A$4,[8]Справочники!$A$16:$A$18</definedName>
    <definedName name="hh" localSheetId="6">[0]!USD/1.701</definedName>
    <definedName name="hh">[0]!USD/1.701</definedName>
    <definedName name="hhhh" localSheetId="6">'5 анализ эконом эффект'!hhhh</definedName>
    <definedName name="hhhh">[0]!hhhh</definedName>
    <definedName name="iii" localSheetId="6">[0]!kk/1.81</definedName>
    <definedName name="iii">kk/1.81</definedName>
    <definedName name="iiii" localSheetId="6">[0]!kk/1.81</definedName>
    <definedName name="iiii">kk/1.81</definedName>
    <definedName name="Income_Statement_1">#REF!</definedName>
    <definedName name="Income_Statement_2">#REF!</definedName>
    <definedName name="Income_Statement_3">#REF!</definedName>
    <definedName name="ineterest1" localSheetId="6">#REF!</definedName>
    <definedName name="ineterest1">#REF!</definedName>
    <definedName name="INN">#REF!</definedName>
    <definedName name="Int">#REF!</definedName>
    <definedName name="Interest_Rate">#REF!</definedName>
    <definedName name="jjjjjj" localSheetId="6">'5 анализ эконом эффект'!jjjjjj</definedName>
    <definedName name="jjjjjj">[0]!jjjjjj</definedName>
    <definedName name="k" localSheetId="6">'5 анализ эконом эффект'!k</definedName>
    <definedName name="k">[0]!k</definedName>
    <definedName name="kk">[9]Коэфф!$B$1</definedName>
    <definedName name="kurs">#REF!</definedName>
    <definedName name="lang">[10]lang!$A$6</definedName>
    <definedName name="Language">[11]Main!$B$21</definedName>
    <definedName name="Last_Row" localSheetId="6">IF('5 анализ эконом эффект'!Values_Entered,[0]!Header_Row+'5 анализ эконом эффект'!Number_of_Payments,[0]!Header_Row)</definedName>
    <definedName name="Last_Row">IF(Values_Entered,Header_Row+Number_of_Payments,Header_Row)</definedName>
    <definedName name="libir6m" localSheetId="6">#REF!</definedName>
    <definedName name="libir6m">#REF!</definedName>
    <definedName name="limcount" hidden="1">1</definedName>
    <definedName name="LME">#REF!</definedName>
    <definedName name="Loan_Amount">#REF!</definedName>
    <definedName name="Loan_Start">#REF!</definedName>
    <definedName name="Loan_Years">#REF!</definedName>
    <definedName name="mamamia">#REF!</definedName>
    <definedName name="mm" localSheetId="6">'5 анализ эконом эффект'!mm</definedName>
    <definedName name="mm">[0]!mm</definedName>
    <definedName name="MO">#REF!</definedName>
    <definedName name="Moeuvre" localSheetId="6">[12]Personnel!#REF!</definedName>
    <definedName name="Moeuvre">[12]Personnel!#REF!</definedName>
    <definedName name="MONTH">#REF!</definedName>
    <definedName name="net">[6]FST5!$G$100:$G$116,P1_net</definedName>
    <definedName name="NET_SCOPE_FOR_LOAD">#REF!</definedName>
    <definedName name="nn" localSheetId="6">[0]!kk/1.81</definedName>
    <definedName name="nn">kk/1.81</definedName>
    <definedName name="nnnn" localSheetId="6">[0]!kk/1.81</definedName>
    <definedName name="nnnn">kk/1.81</definedName>
    <definedName name="NOM">#REF!</definedName>
    <definedName name="NSRF">#REF!</definedName>
    <definedName name="Num">#REF!</definedName>
    <definedName name="Num_Pmt_Per_Year">#REF!</definedName>
    <definedName name="Number_of_Payments" localSheetId="6">MATCH(0.01,[0]!End_Bal,-1)+1</definedName>
    <definedName name="Number_of_Payments">MATCH(0.01,End_Bal,-1)+1</definedName>
    <definedName name="ok">[13]Контроль!$E$1</definedName>
    <definedName name="OKTMO">#REF!</definedName>
    <definedName name="ORE">#REF!</definedName>
    <definedName name="org">'[14]Анкета (2)'!$A$5</definedName>
    <definedName name="Org_list" localSheetId="6">#REF!</definedName>
    <definedName name="Org_list">#REF!</definedName>
    <definedName name="OTH_DATA">#REF!</definedName>
    <definedName name="OTH_LIST">#REF!</definedName>
    <definedName name="output_year">#REF!</definedName>
    <definedName name="P1_dip" hidden="1">[6]FST5!$G$167:$G$172,[6]FST5!$G$174:$G$175,[6]FST5!$G$177:$G$180,[6]FST5!$G$182,[6]FST5!$G$184:$G$188,[6]FST5!$G$190,[6]FST5!$G$192:$G$194</definedName>
    <definedName name="P1_eso" hidden="1">[6]FST5!$G$167:$G$172,[6]FST5!$G$174:$G$175,[6]FST5!$G$177:$G$180,[6]FST5!$G$182,[6]FST5!$G$184:$G$188,[6]FST5!$G$190,[6]FST5!$G$192:$G$194</definedName>
    <definedName name="P1_ESO_PROT" hidden="1">#REF!,#REF!,#REF!,#REF!,#REF!,#REF!,#REF!,#REF!</definedName>
    <definedName name="P1_net" hidden="1">[6]FST5!$G$118:$G$123,[6]FST5!$G$125:$G$126,[6]FST5!$G$128:$G$131,[6]FST5!$G$133,[6]FST5!$G$135:$G$139,[6]FST5!$G$141,[6]FST5!$G$143:$G$145</definedName>
    <definedName name="P1_SBT_PROT" hidden="1">#REF!,#REF!,#REF!,#REF!,#REF!,#REF!,#REF!</definedName>
    <definedName name="P1_SCOPE_16_PRT" hidden="1">'[15]16'!$E$15:$I$16,'[15]16'!$E$18:$I$20,'[15]16'!$E$23:$I$23,'[15]16'!$E$26:$I$26,'[15]16'!$E$29:$I$29,'[15]16'!$E$32:$I$32,'[15]16'!$E$35:$I$35,'[15]16'!$B$34,'[15]16'!$B$37</definedName>
    <definedName name="P1_SCOPE_17_PRT" hidden="1">#REF!,#REF!,#REF!,#REF!,#REF!,#REF!,#REF!,#REF!</definedName>
    <definedName name="P1_SCOPE_4_PRT" hidden="1">'[15]4'!$F$23:$I$23,'[15]4'!$F$25:$I$25,'[15]4'!$F$27:$I$31,'[15]4'!$K$14:$N$20,'[15]4'!$K$23:$N$23,'[15]4'!$K$25:$N$25,'[15]4'!$K$27:$N$31,'[15]4'!$P$14:$S$20,'[15]4'!$P$23:$S$23</definedName>
    <definedName name="P1_SCOPE_5_PRT" hidden="1">'[15]5'!$F$23:$I$23,'[15]5'!$F$25:$I$25,'[15]5'!$F$27:$I$31,'[15]5'!$K$14:$N$21,'[15]5'!$K$23:$N$23,'[15]5'!$K$25:$N$25,'[15]5'!$K$27:$N$31,'[15]5'!$P$14:$S$21,'[15]5'!$P$23:$S$23</definedName>
    <definedName name="P1_SCOPE_CORR" localSheetId="6" hidden="1">#REF!,#REF!,#REF!,#REF!,#REF!,#REF!,#REF!</definedName>
    <definedName name="P1_SCOPE_CORR" hidden="1">#REF!,#REF!,#REF!,#REF!,#REF!,#REF!,#REF!</definedName>
    <definedName name="P1_SCOPE_F1_PRT" hidden="1">'[15]Ф-1 (для АО-энерго)'!$D$74:$E$84,'[15]Ф-1 (для АО-энерго)'!$D$71:$E$72,'[15]Ф-1 (для АО-энерго)'!$D$66:$E$69,'[15]Ф-1 (для АО-энерго)'!$D$61:$E$64</definedName>
    <definedName name="P1_SCOPE_F2_PRT" hidden="1">'[15]Ф-2 (для АО-энерго)'!$G$56,'[15]Ф-2 (для АО-энерго)'!$E$55:$E$56,'[15]Ф-2 (для АО-энерго)'!$F$55:$G$55,'[15]Ф-2 (для АО-энерго)'!$D$55</definedName>
    <definedName name="P1_SCOPE_FLOAD" hidden="1">#REF!,#REF!,#REF!,#REF!,#REF!,#REF!</definedName>
    <definedName name="P1_SCOPE_FRML" hidden="1">#REF!,#REF!,#REF!,#REF!,#REF!,#REF!</definedName>
    <definedName name="P1_SCOPE_PER_PRT" hidden="1">[15]перекрестка!$H$15:$H$19,[15]перекрестка!$H$21:$H$25,[15]перекрестка!$J$14:$J$25,[15]перекрестка!$K$15:$K$19,[15]перекрестка!$K$21:$K$25</definedName>
    <definedName name="P1_SCOPE_SV_LD" hidden="1">#REF!,#REF!,#REF!,#REF!,#REF!,#REF!,#REF!</definedName>
    <definedName name="P1_SCOPE_SV_LD1" hidden="1">[15]свод!$E$70:$M$79,[15]свод!$E$81:$M$81,[15]свод!$E$83:$M$88,[15]свод!$E$90:$M$90,[15]свод!$E$92:$M$96,[15]свод!$E$98:$M$98,[15]свод!$E$101:$M$102</definedName>
    <definedName name="P1_SCOPE_SV_PRT" hidden="1">[15]свод!$E$18:$I$19,[15]свод!$E$23:$H$26,[15]свод!$E$28:$I$29,[15]свод!$E$32:$I$36,[15]свод!$E$38:$I$40,[15]свод!$E$42:$I$53,[15]свод!$E$55:$I$56</definedName>
    <definedName name="P1_SET_PROT" localSheetId="6" hidden="1">#REF!,#REF!,#REF!,#REF!,#REF!,#REF!,#REF!</definedName>
    <definedName name="P1_SET_PROT" hidden="1">#REF!,#REF!,#REF!,#REF!,#REF!,#REF!,#REF!</definedName>
    <definedName name="P1_SET_PRT" hidden="1">#REF!,#REF!,#REF!,#REF!,#REF!,#REF!,#REF!</definedName>
    <definedName name="P1_T1_Protect" hidden="1">[16]перекрестка!$J$42:$K$46,[16]перекрестка!$J$49,[16]перекрестка!$J$50:$K$54,[16]перекрестка!$J$55,[16]перекрестка!$J$56:$K$60,[16]перекрестка!$J$62:$K$66</definedName>
    <definedName name="P1_T16_Protect" hidden="1">'[16]16'!$G$10:$K$14,'[16]16'!$G$17:$K$17,'[16]16'!$G$20:$K$20,'[16]16'!$G$23:$K$23,'[16]16'!$G$26:$K$26,'[16]16'!$G$29:$K$29,'[16]16'!$G$33:$K$34,'[16]16'!$G$38:$K$40</definedName>
    <definedName name="P1_T17?L4">'[8]29'!$J$18:$J$25,'[8]29'!$G$18:$G$25,'[8]29'!$G$35:$G$42,'[8]29'!$J$35:$J$42,'[8]29'!$G$60,'[8]29'!$J$60,'[8]29'!$M$60,'[8]29'!$P$60,'[8]29'!$P$18:$P$25,'[8]29'!$G$9:$G$16</definedName>
    <definedName name="P1_T17?unit?РУБ.ГКАЛ">'[8]29'!$F$44:$F$51,'[8]29'!$I$44:$I$51,'[8]29'!$L$44:$L$51,'[8]29'!$F$18:$F$25,'[8]29'!$I$60,'[8]29'!$L$60,'[8]29'!$O$60,'[8]29'!$F$60,'[8]29'!$F$9:$F$16,'[8]29'!$I$9:$I$16</definedName>
    <definedName name="P1_T17?unit?ТГКАЛ">'[8]29'!$M$18:$M$25,'[8]29'!$J$18:$J$25,'[8]29'!$G$18:$G$25,'[8]29'!$G$35:$G$42,'[8]29'!$J$35:$J$42,'[8]29'!$G$60,'[8]29'!$J$60,'[8]29'!$M$60,'[8]29'!$P$60,'[8]29'!$G$9:$G$16</definedName>
    <definedName name="P1_T17_Protection">'[8]29'!$O$47:$P$51,'[8]29'!$L$47:$M$51,'[8]29'!$L$53:$M$53,'[8]29'!$L$55:$M$59,'[8]29'!$O$53:$P$53,'[8]29'!$O$55:$P$59,'[8]29'!$F$12:$G$16,'[8]29'!$F$10:$G$10</definedName>
    <definedName name="P1_T18.2_Protect" hidden="1">'[16]18.2'!$F$12:$J$19,'[16]18.2'!$F$22:$J$25,'[16]18.2'!$B$28:$J$30,'[16]18.2'!$F$32:$J$32,'[16]18.2'!$B$34:$J$36,'[16]18.2'!$F$40:$J$45,'[16]18.2'!$F$52:$J$52</definedName>
    <definedName name="P1_T20_Protection" hidden="1">'[8]20'!$E$4:$H$4,'[8]20'!$E$13:$H$13,'[8]20'!$E$16:$H$17,'[8]20'!$E$19:$H$19,'[8]20'!$J$4:$M$4,'[8]20'!$J$8:$M$11,'[8]20'!$J$13:$M$13,'[8]20'!$J$16:$M$17,'[8]20'!$J$19:$M$19</definedName>
    <definedName name="P1_T21_Protection">'[8]21'!$O$31:$S$33,'[8]21'!$E$11,'[8]21'!$G$11:$K$11,'[8]21'!$M$11,'[8]21'!$O$11:$S$11,'[8]21'!$E$14:$E$16,'[8]21'!$G$14:$K$16,'[8]21'!$M$14:$M$16,'[8]21'!$O$14:$S$16</definedName>
    <definedName name="P1_T23_Protection">'[8]23'!$F$9:$J$25,'[8]23'!$O$9:$P$25,'[8]23'!$A$32:$A$34,'[8]23'!$F$32:$J$34,'[8]23'!$O$32:$P$34,'[8]23'!$A$37:$A$53,'[8]23'!$F$37:$J$53,'[8]23'!$O$37:$P$53</definedName>
    <definedName name="P1_T25_protection">'[8]25'!$G$8:$J$21,'[8]25'!$G$24:$J$28,'[8]25'!$G$30:$J$33,'[8]25'!$G$35:$J$37,'[8]25'!$G$41:$J$42,'[8]25'!$L$8:$O$21,'[8]25'!$L$24:$O$28,'[8]25'!$L$30:$O$33</definedName>
    <definedName name="P1_T26_Protection">'[8]26'!$B$34:$B$36,'[8]26'!$F$8:$I$8,'[8]26'!$F$10:$I$11,'[8]26'!$F$13:$I$15,'[8]26'!$F$18:$I$19,'[8]26'!$F$22:$I$24,'[8]26'!$F$26:$I$26,'[8]26'!$F$29:$I$32</definedName>
    <definedName name="P1_T27_Protection">'[8]27'!$B$34:$B$36,'[8]27'!$F$8:$I$8,'[8]27'!$F$10:$I$11,'[8]27'!$F$13:$I$15,'[8]27'!$F$18:$I$19,'[8]27'!$F$22:$I$24,'[8]27'!$F$26:$I$26,'[8]27'!$F$29:$I$32</definedName>
    <definedName name="P1_T28?axis?R?ПЭ">'[8]28'!$D$16:$I$18,'[8]28'!$D$22:$I$24,'[8]28'!$D$28:$I$30,'[8]28'!$D$37:$I$39,'[8]28'!$D$42:$I$44,'[8]28'!$D$48:$I$50,'[8]28'!$D$54:$I$56,'[8]28'!$D$63:$I$65</definedName>
    <definedName name="P1_T28?axis?R?ПЭ?">'[8]28'!$B$16:$B$18,'[8]28'!$B$22:$B$24,'[8]28'!$B$28:$B$30,'[8]28'!$B$37:$B$39,'[8]28'!$B$42:$B$44,'[8]28'!$B$48:$B$50,'[8]28'!$B$54:$B$56,'[8]28'!$B$63:$B$65</definedName>
    <definedName name="P1_T28?Data">'[8]28'!$G$242:$H$265,'[8]28'!$D$242:$E$265,'[8]28'!$G$216:$H$239,'[8]28'!$D$268:$E$292,'[8]28'!$G$268:$H$292,'[8]28'!$D$216:$E$239,'[8]28'!$G$190:$H$213</definedName>
    <definedName name="P1_T28_Protection">'[8]28'!$B$74:$B$76,'[8]28'!$B$80:$B$82,'[8]28'!$B$89:$B$91,'[8]28'!$B$94:$B$96,'[8]28'!$B$100:$B$102,'[8]28'!$B$106:$B$108,'[8]28'!$B$115:$B$117,'[8]28'!$B$120:$B$122</definedName>
    <definedName name="P1_T4_Protect" hidden="1">'[16]4'!$G$20:$J$20,'[16]4'!$G$22:$J$22,'[16]4'!$G$24:$J$28,'[16]4'!$L$11:$O$17,'[16]4'!$L$20:$O$20,'[16]4'!$L$22:$O$22,'[16]4'!$L$24:$O$28,'[16]4'!$Q$11:$T$17,'[16]4'!$Q$20:$T$20</definedName>
    <definedName name="P1_T6_Protect" hidden="1">'[16]6'!$D$46:$H$55,'[16]6'!$J$46:$N$55,'[16]6'!$D$57:$H$59,'[16]6'!$J$57:$N$59,'[16]6'!$B$10:$B$19,'[16]6'!$D$10:$H$19,'[16]6'!$J$10:$N$19,'[16]6'!$D$21:$H$23,'[16]6'!$J$21:$N$23</definedName>
    <definedName name="P10_T1_Protect" hidden="1">[16]перекрестка!$F$42:$H$46,[16]перекрестка!$F$49:$G$49,[16]перекрестка!$F$50:$H$54,[16]перекрестка!$F$55:$G$55,[16]перекрестка!$F$56:$H$60</definedName>
    <definedName name="P10_T28_Protection">'[8]28'!$G$167:$H$169,'[8]28'!$D$172:$E$174,'[8]28'!$G$172:$H$174,'[8]28'!$D$178:$E$180,'[8]28'!$G$178:$H$181,'[8]28'!$D$184:$E$186,'[8]28'!$G$184:$H$186</definedName>
    <definedName name="P11_T1_Protect" hidden="1">[16]перекрестка!$F$62:$H$66,[16]перекрестка!$F$68:$H$72,[16]перекрестка!$F$74:$H$78,[16]перекрестка!$F$80:$H$84,[16]перекрестка!$F$89:$G$89</definedName>
    <definedName name="P11_T28_Protection">'[8]28'!$D$193:$E$195,'[8]28'!$G$193:$H$195,'[8]28'!$D$198:$E$200,'[8]28'!$G$198:$H$200,'[8]28'!$D$204:$E$206,'[8]28'!$G$204:$H$206,'[8]28'!$D$210:$E$212,'[8]28'!$B$68:$B$70</definedName>
    <definedName name="P12_T1_Protect" hidden="1">[16]перекрестка!$F$90:$H$94,[16]перекрестка!$F$95:$G$95,[16]перекрестка!$F$96:$H$100,[16]перекрестка!$F$102:$H$106,[16]перекрестка!$F$108:$H$112</definedName>
    <definedName name="P12_T28_Protection" localSheetId="6">[0]!P1_T28_Protection,[0]!P2_T28_Protection,[0]!P3_T28_Protection,[0]!P4_T28_Protection,[0]!P5_T28_Protection,[0]!P6_T28_Protection,[0]!P7_T28_Protection,[0]!P8_T28_Protection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[16]перекрестка!$F$114:$H$118,[16]перекрестка!$F$120:$H$124,[16]перекрестка!$F$127:$G$127,[16]перекрестка!$F$128:$H$132,[16]перекрестка!$F$133:$G$133</definedName>
    <definedName name="P14_T1_Protect" hidden="1">[16]перекрестка!$F$134:$H$138,[16]перекрестка!$F$140:$H$144,[16]перекрестка!$F$146:$H$150,[16]перекрестка!$F$152:$H$156,[16]перекрестка!$F$158:$H$162</definedName>
    <definedName name="P15_T1_Protect" hidden="1">[16]перекрестка!$J$158:$K$162,[16]перекрестка!$J$152:$K$156,[16]перекрестка!$J$146:$K$150,[16]перекрестка!$J$140:$K$144,[16]перекрестка!$J$11</definedName>
    <definedName name="P16_T1_Protect" hidden="1">[16]перекрестка!$J$12:$K$16,[16]перекрестка!$J$17,[16]перекрестка!$J$18:$K$22,[16]перекрестка!$J$24:$K$28,[16]перекрестка!$J$30:$K$34,[16]перекрестка!$F$23:$G$23</definedName>
    <definedName name="P17_T1_Protect" hidden="1">[16]перекрестка!$F$29:$G$29,[16]перекрестка!$F$61:$G$61,[16]перекрестка!$F$67:$G$67,[16]перекрестка!$F$101:$G$101,[16]перекрестка!$F$107:$G$107</definedName>
    <definedName name="P18_T1_Protect" localSheetId="6" hidden="1">[16]перекрестка!$F$139:$G$139,[16]перекрестка!$F$145:$G$145,[16]перекрестка!$J$36:$K$40,[0]!P1_T1_Protect,[0]!P2_T1_Protect,[0]!P3_T1_Protect,[0]!P4_T1_Protect</definedName>
    <definedName name="P18_T1_Protect" hidden="1">[16]перекрестка!$F$139:$G$139,[16]перекрестка!$F$145:$G$145,[16]перекрестка!$J$36:$K$40,P1_T1_Protect,P2_T1_Protect,P3_T1_Protect,P4_T1_Protect</definedName>
    <definedName name="P19_T1_Protect" localSheetId="6"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[6]FST5!$G$100:$G$116,[6]FST5!$G$118:$G$123,[6]FST5!$G$125:$G$126,[6]FST5!$G$128:$G$131,[6]FST5!$G$133,[6]FST5!$G$135:$G$139,[6]FST5!$G$141</definedName>
    <definedName name="P2_SCOPE_16_PRT" hidden="1">'[15]16'!$E$38:$I$38,'[15]16'!$E$41:$I$41,'[15]16'!$E$45:$I$47,'[15]16'!$E$49:$I$49,'[15]16'!$E$53:$I$54,'[15]16'!$E$56:$I$57,'[15]16'!$E$59:$I$59,'[15]16'!$E$9:$I$13</definedName>
    <definedName name="P2_SCOPE_4_PRT" hidden="1">'[15]4'!$P$25:$S$25,'[15]4'!$P$27:$S$31,'[15]4'!$U$14:$X$20,'[15]4'!$U$23:$X$23,'[15]4'!$U$25:$X$25,'[15]4'!$U$27:$X$31,'[15]4'!$Z$14:$AC$20,'[15]4'!$Z$23:$AC$23,'[15]4'!$Z$25:$AC$25</definedName>
    <definedName name="P2_SCOPE_5_PRT" hidden="1">'[15]5'!$P$25:$S$25,'[15]5'!$P$27:$S$31,'[15]5'!$U$14:$X$21,'[15]5'!$U$23:$X$23,'[15]5'!$U$25:$X$25,'[15]5'!$U$27:$X$31,'[15]5'!$Z$14:$AC$21,'[15]5'!$Z$23:$AC$23,'[15]5'!$Z$25:$AC$25</definedName>
    <definedName name="P2_SCOPE_CORR" localSheetId="6" hidden="1">#REF!,#REF!,#REF!,#REF!,#REF!,#REF!,#REF!,#REF!</definedName>
    <definedName name="P2_SCOPE_CORR" hidden="1">#REF!,#REF!,#REF!,#REF!,#REF!,#REF!,#REF!,#REF!</definedName>
    <definedName name="P2_SCOPE_F1_PRT" hidden="1">'[15]Ф-1 (для АО-энерго)'!$D$56:$E$59,'[15]Ф-1 (для АО-энерго)'!$D$34:$E$50,'[15]Ф-1 (для АО-энерго)'!$D$32:$E$32,'[15]Ф-1 (для АО-энерго)'!$D$23:$E$30</definedName>
    <definedName name="P2_SCOPE_F2_PRT" hidden="1">'[15]Ф-2 (для АО-энерго)'!$D$52:$G$54,'[15]Ф-2 (для АО-энерго)'!$C$21:$E$42,'[15]Ф-2 (для АО-энерго)'!$A$12:$E$12,'[15]Ф-2 (для АО-энерго)'!$C$8:$E$11</definedName>
    <definedName name="P2_SCOPE_PER_PRT" hidden="1">[15]перекрестка!$N$14:$N$25,[15]перекрестка!$N$27:$N$31,[15]перекрестка!$J$27:$K$31,[15]перекрестка!$F$27:$H$31,[15]перекрестка!$F$33:$H$37</definedName>
    <definedName name="P2_SCOPE_SV_PRT" hidden="1">[15]свод!$E$58:$I$63,[15]свод!$E$72:$I$79,[15]свод!$E$81:$I$81,[15]свод!$E$85:$H$88,[15]свод!$E$90:$I$90,[15]свод!$E$107:$I$112,[15]свод!$E$114:$I$117</definedName>
    <definedName name="P2_T1_Protect" hidden="1">[16]перекрестка!$J$68:$K$72,[16]перекрестка!$J$74:$K$78,[16]перекрестка!$J$80:$K$84,[16]перекрестка!$J$89,[16]перекрестка!$J$90:$K$94,[16]перекрестка!$J$95</definedName>
    <definedName name="P2_T17?L4">'[8]29'!$J$9:$J$16,'[8]29'!$M$9:$M$16,'[8]29'!$P$9:$P$16,'[8]29'!$G$44:$G$51,'[8]29'!$J$44:$J$51,'[8]29'!$M$44:$M$51,'[8]29'!$M$35:$M$42,'[8]29'!$P$35:$P$42,'[8]29'!$P$44:$P$51</definedName>
    <definedName name="P2_T17?unit?РУБ.ГКАЛ">'[8]29'!$I$18:$I$25,'[8]29'!$L$9:$L$16,'[8]29'!$L$18:$L$25,'[8]29'!$O$9:$O$16,'[8]29'!$F$35:$F$42,'[8]29'!$I$35:$I$42,'[8]29'!$L$35:$L$42,'[8]29'!$O$35:$O$51</definedName>
    <definedName name="P2_T17?unit?ТГКАЛ">'[8]29'!$J$9:$J$16,'[8]29'!$M$9:$M$16,'[8]29'!$P$9:$P$16,'[8]29'!$M$35:$M$42,'[8]29'!$P$35:$P$42,'[8]29'!$G$44:$G$51,'[8]29'!$J$44:$J$51,'[8]29'!$M$44:$M$51,'[8]29'!$P$44:$P$51</definedName>
    <definedName name="P2_T17_Protection">'[8]29'!$F$19:$G$19,'[8]29'!$F$21:$G$25,'[8]29'!$F$27:$G$27,'[8]29'!$F$29:$G$33,'[8]29'!$F$36:$G$36,'[8]29'!$F$38:$G$42,'[8]29'!$F$45:$G$45,'[8]29'!$F$47:$G$51</definedName>
    <definedName name="P2_T21_Protection">'[8]21'!$E$20:$E$22,'[8]21'!$G$20:$K$22,'[8]21'!$M$20:$M$22,'[8]21'!$O$20:$S$22,'[8]21'!$E$26:$E$28,'[8]21'!$G$26:$K$28,'[8]21'!$M$26:$M$28,'[8]21'!$O$26:$S$28</definedName>
    <definedName name="P2_T25_protection">'[8]25'!$L$35:$O$37,'[8]25'!$L$41:$O$42,'[8]25'!$Q$8:$T$21,'[8]25'!$Q$24:$T$28,'[8]25'!$Q$30:$T$33,'[8]25'!$Q$35:$T$37,'[8]25'!$Q$41:$T$42,'[8]25'!$B$35:$B$37</definedName>
    <definedName name="P2_T26_Protection">'[8]26'!$F$34:$I$36,'[8]26'!$K$8:$N$8,'[8]26'!$K$10:$N$11,'[8]26'!$K$13:$N$15,'[8]26'!$K$18:$N$19,'[8]26'!$K$22:$N$24,'[8]26'!$K$26:$N$26,'[8]26'!$K$29:$N$32</definedName>
    <definedName name="P2_T27_Protection">'[8]27'!$F$34:$I$36,'[8]27'!$K$8:$N$8,'[8]27'!$K$10:$N$11,'[8]27'!$K$13:$N$15,'[8]27'!$K$18:$N$19,'[8]27'!$K$22:$N$24,'[8]27'!$K$26:$N$26,'[8]27'!$K$29:$N$32</definedName>
    <definedName name="P2_T28?axis?R?ПЭ">'[8]28'!$D$68:$I$70,'[8]28'!$D$74:$I$76,'[8]28'!$D$80:$I$82,'[8]28'!$D$89:$I$91,'[8]28'!$D$94:$I$96,'[8]28'!$D$100:$I$102,'[8]28'!$D$106:$I$108,'[8]28'!$D$115:$I$117</definedName>
    <definedName name="P2_T28?axis?R?ПЭ?">'[8]28'!$B$68:$B$70,'[8]28'!$B$74:$B$76,'[8]28'!$B$80:$B$82,'[8]28'!$B$89:$B$91,'[8]28'!$B$94:$B$96,'[8]28'!$B$100:$B$102,'[8]28'!$B$106:$B$108,'[8]28'!$B$115:$B$117</definedName>
    <definedName name="P2_T28_Protection">'[8]28'!$B$126:$B$128,'[8]28'!$B$132:$B$134,'[8]28'!$B$141:$B$143,'[8]28'!$B$146:$B$148,'[8]28'!$B$152:$B$154,'[8]28'!$B$158:$B$160,'[8]28'!$B$167:$B$169</definedName>
    <definedName name="P2_T4_Protect" hidden="1">'[16]4'!$Q$22:$T$22,'[16]4'!$Q$24:$T$28,'[16]4'!$V$24:$Y$28,'[16]4'!$V$22:$Y$22,'[16]4'!$V$20:$Y$20,'[16]4'!$V$11:$Y$17,'[16]4'!$AA$11:$AD$17,'[16]4'!$AA$20:$AD$20,'[16]4'!$AA$22:$AD$22</definedName>
    <definedName name="P3_dip" hidden="1">[6]FST5!$G$143:$G$145,[6]FST5!$G$214:$G$217,[6]FST5!$G$219:$G$224,[6]FST5!$G$226,[6]FST5!$G$228,[6]FST5!$G$230,[6]FST5!$G$232,[6]FST5!$G$197:$G$212</definedName>
    <definedName name="P3_SCOPE_F1_PRT" hidden="1">'[15]Ф-1 (для АО-энерго)'!$E$16:$E$17,'[15]Ф-1 (для АО-энерго)'!$C$4:$D$4,'[15]Ф-1 (для АО-энерго)'!$C$7:$E$10,'[15]Ф-1 (для АО-энерго)'!$A$11:$E$11</definedName>
    <definedName name="P3_SCOPE_PER_PRT" hidden="1">[15]перекрестка!$J$33:$K$37,[15]перекрестка!$N$33:$N$37,[15]перекрестка!$F$39:$H$43,[15]перекрестка!$J$39:$K$43,[15]перекрестка!$N$39:$N$43</definedName>
    <definedName name="P3_SCOPE_SV_PRT" hidden="1">[15]свод!$E$121:$I$121,[15]свод!$E$124:$H$127,[15]свод!$D$135:$G$135,[15]свод!$I$135:$I$140,[15]свод!$H$137:$H$140,[15]свод!$D$138:$G$140,[15]свод!$E$15:$I$16</definedName>
    <definedName name="P3_T1_Protect" hidden="1">[16]перекрестка!$J$96:$K$100,[16]перекрестка!$J$102:$K$106,[16]перекрестка!$J$108:$K$112,[16]перекрестка!$J$114:$K$118,[16]перекрестка!$J$120:$K$124</definedName>
    <definedName name="P3_T17_Protection">'[8]29'!$F$53:$G$53,'[8]29'!$F$55:$G$59,'[8]29'!$I$55:$J$59,'[8]29'!$I$53:$J$53,'[8]29'!$I$47:$J$51,'[8]29'!$I$45:$J$45,'[8]29'!$I$38:$J$42,'[8]29'!$I$36:$J$36</definedName>
    <definedName name="P3_T21_Protection" localSheetId="6">'[8]21'!$E$31:$E$33,'[8]21'!$G$31:$K$33,'[8]21'!$B$14:$B$16,'[8]21'!$B$20:$B$22,'[8]21'!$B$26:$B$28,'[8]21'!$B$31:$B$33,'[8]21'!$M$31:$M$33,[0]!P1_T21_Protection</definedName>
    <definedName name="P3_T21_Protection">'[8]21'!$E$31:$E$33,'[8]21'!$G$31:$K$33,'[8]21'!$B$14:$B$16,'[8]21'!$B$20:$B$22,'[8]21'!$B$26:$B$28,'[8]21'!$B$31:$B$33,'[8]21'!$M$31:$M$33,P1_T21_Protection</definedName>
    <definedName name="P3_T27_Protection">'[8]27'!$K$34:$N$36,'[8]27'!$P$8:$S$8,'[8]27'!$P$10:$S$11,'[8]27'!$P$13:$S$15,'[8]27'!$P$18:$S$19,'[8]27'!$P$22:$S$24,'[8]27'!$P$26:$S$26,'[8]27'!$P$29:$S$32</definedName>
    <definedName name="P3_T28?axis?R?ПЭ">'[8]28'!$D$120:$I$122,'[8]28'!$D$126:$I$128,'[8]28'!$D$132:$I$134,'[8]28'!$D$141:$I$143,'[8]28'!$D$146:$I$148,'[8]28'!$D$152:$I$154,'[8]28'!$D$158:$I$160</definedName>
    <definedName name="P3_T28?axis?R?ПЭ?">'[8]28'!$B$120:$B$122,'[8]28'!$B$126:$B$128,'[8]28'!$B$132:$B$134,'[8]28'!$B$141:$B$143,'[8]28'!$B$146:$B$148,'[8]28'!$B$152:$B$154,'[8]28'!$B$158:$B$160</definedName>
    <definedName name="P3_T28_Protection">'[8]28'!$B$172:$B$174,'[8]28'!$B$178:$B$180,'[8]28'!$B$184:$B$186,'[8]28'!$B$193:$B$195,'[8]28'!$B$198:$B$200,'[8]28'!$B$204:$B$206,'[8]28'!$B$210:$B$212</definedName>
    <definedName name="P4_dip" hidden="1">[6]FST5!$G$70:$G$75,[6]FST5!$G$77:$G$78,[6]FST5!$G$80:$G$83,[6]FST5!$G$85,[6]FST5!$G$87:$G$91,[6]FST5!$G$93,[6]FST5!$G$95:$G$97,[6]FST5!$G$52:$G$68</definedName>
    <definedName name="P4_SCOPE_F1_PRT" hidden="1">'[15]Ф-1 (для АО-энерго)'!$C$13:$E$13,'[15]Ф-1 (для АО-энерго)'!$A$14:$E$14,'[15]Ф-1 (для АО-энерго)'!$C$23:$C$50,'[15]Ф-1 (для АО-энерго)'!$C$54:$C$95</definedName>
    <definedName name="P4_SCOPE_PER_PRT" hidden="1">[15]перекрестка!$F$45:$H$49,[15]перекрестка!$J$45:$K$49,[15]перекрестка!$N$45:$N$49,[15]перекрестка!$F$53:$G$64,[15]перекрестка!$H$54:$H$58</definedName>
    <definedName name="P4_T1_Protect" hidden="1">[16]перекрестка!$J$127,[16]перекрестка!$J$128:$K$132,[16]перекрестка!$J$133,[16]перекрестка!$J$134:$K$138,[16]перекрестка!$N$11:$N$22,[16]перекрестка!$N$24:$N$28</definedName>
    <definedName name="P4_T17_Protection">'[8]29'!$I$29:$J$33,'[8]29'!$I$27:$J$27,'[8]29'!$I$21:$J$25,'[8]29'!$I$19:$J$19,'[8]29'!$I$12:$J$16,'[8]29'!$I$10:$J$10,'[8]29'!$L$10:$M$10,'[8]29'!$L$12:$M$16</definedName>
    <definedName name="P4_T28?axis?R?ПЭ">'[8]28'!$D$167:$I$169,'[8]28'!$D$172:$I$174,'[8]28'!$D$178:$I$180,'[8]28'!$D$184:$I$186,'[8]28'!$D$193:$I$195,'[8]28'!$D$198:$I$200,'[8]28'!$D$204:$I$206</definedName>
    <definedName name="P4_T28?axis?R?ПЭ?">'[8]28'!$B$167:$B$169,'[8]28'!$B$172:$B$174,'[8]28'!$B$178:$B$180,'[8]28'!$B$184:$B$186,'[8]28'!$B$193:$B$195,'[8]28'!$B$198:$B$200,'[8]28'!$B$204:$B$206</definedName>
    <definedName name="P4_T28_Protection">'[8]28'!$B$219:$B$221,'[8]28'!$B$224:$B$226,'[8]28'!$B$230:$B$232,'[8]28'!$B$236:$B$238,'[8]28'!$B$245:$B$247,'[8]28'!$B$250:$B$252,'[8]28'!$B$256:$B$258</definedName>
    <definedName name="P5_SCOPE_PER_PRT" hidden="1">[15]перекрестка!$H$60:$H$64,[15]перекрестка!$J$53:$J$64,[15]перекрестка!$K$54:$K$58,[15]перекрестка!$K$60:$K$64,[15]перекрестка!$N$53:$N$64</definedName>
    <definedName name="P5_T1_Protect" hidden="1">[16]перекрестка!$N$30:$N$34,[16]перекрестка!$N$36:$N$40,[16]перекрестка!$N$42:$N$46,[16]перекрестка!$N$49:$N$60,[16]перекрестка!$N$62:$N$66</definedName>
    <definedName name="P5_T17_Protection">'[8]29'!$L$19:$M$19,'[8]29'!$L$21:$M$27,'[8]29'!$L$29:$M$33,'[8]29'!$L$36:$M$36,'[8]29'!$L$38:$M$42,'[8]29'!$L$45:$M$45,'[8]29'!$O$10:$P$10,'[8]29'!$O$12:$P$16</definedName>
    <definedName name="P5_T28?axis?R?ПЭ">'[8]28'!$D$210:$I$212,'[8]28'!$D$219:$I$221,'[8]28'!$D$224:$I$226,'[8]28'!$D$230:$I$232,'[8]28'!$D$236:$I$238,'[8]28'!$D$245:$I$247,'[8]28'!$D$250:$I$252</definedName>
    <definedName name="P5_T28?axis?R?ПЭ?">'[8]28'!$B$210:$B$212,'[8]28'!$B$219:$B$221,'[8]28'!$B$224:$B$226,'[8]28'!$B$230:$B$232,'[8]28'!$B$236:$B$238,'[8]28'!$B$245:$B$247,'[8]28'!$B$250:$B$252</definedName>
    <definedName name="P5_T28_Protection">'[8]28'!$B$262:$B$264,'[8]28'!$B$271:$B$273,'[8]28'!$B$276:$B$278,'[8]28'!$B$282:$B$284,'[8]28'!$B$288:$B$291,'[8]28'!$B$11:$B$13,'[8]28'!$B$16:$B$18,'[8]28'!$B$22:$B$24</definedName>
    <definedName name="P6_SCOPE_PER_PRT" hidden="1">[15]перекрестка!$F$66:$H$70,[15]перекрестка!$J$66:$K$70,[15]перекрестка!$N$66:$N$70,[15]перекрестка!$F$72:$H$76,[15]перекрестка!$J$72:$K$76</definedName>
    <definedName name="P6_T1_Protect" hidden="1">[16]перекрестка!$N$68:$N$72,[16]перекрестка!$N$74:$N$78,[16]перекрестка!$N$80:$N$84,[16]перекрестка!$N$89:$N$100,[16]перекрестка!$N$102:$N$106</definedName>
    <definedName name="P6_T17_Protection" localSheetId="6">'[8]29'!$O$19:$P$19,'[8]29'!$O$21:$P$25,'[8]29'!$O$27:$P$27,'[8]29'!$O$29:$P$33,'[8]29'!$O$36:$P$36,'[8]29'!$O$38:$P$42,'[8]29'!$O$45:$P$45,[0]!P1_T17_Protection</definedName>
    <definedName name="P6_T17_Protection">'[8]29'!$O$19:$P$19,'[8]29'!$O$21:$P$25,'[8]29'!$O$27:$P$27,'[8]29'!$O$29:$P$33,'[8]29'!$O$36:$P$36,'[8]29'!$O$38:$P$42,'[8]29'!$O$45:$P$45,P1_T17_Protection</definedName>
    <definedName name="P6_T2.1?Protection" localSheetId="6">P1_T2.1?Protection</definedName>
    <definedName name="P6_T2.1?Protection">P1_T2.1?Protection</definedName>
    <definedName name="P6_T28?axis?R?ПЭ" localSheetId="6">'[8]28'!$D$256:$I$258,'[8]28'!$D$262:$I$264,'[8]28'!$D$271:$I$273,'[8]28'!$D$276:$I$278,'[8]28'!$D$282:$I$284,'[8]28'!$D$288:$I$291,'[8]28'!$D$11:$I$13,[0]!P1_T28?axis?R?ПЭ</definedName>
    <definedName name="P6_T28?axis?R?ПЭ">'[8]28'!$D$256:$I$258,'[8]28'!$D$262:$I$264,'[8]28'!$D$271:$I$273,'[8]28'!$D$276:$I$278,'[8]28'!$D$282:$I$284,'[8]28'!$D$288:$I$291,'[8]28'!$D$11:$I$13,P1_T28?axis?R?ПЭ</definedName>
    <definedName name="P6_T28?axis?R?ПЭ?" localSheetId="6">'[8]28'!$B$256:$B$258,'[8]28'!$B$262:$B$264,'[8]28'!$B$271:$B$273,'[8]28'!$B$276:$B$278,'[8]28'!$B$282:$B$284,'[8]28'!$B$288:$B$291,'[8]28'!$B$11:$B$13,[0]!P1_T28?axis?R?ПЭ?</definedName>
    <definedName name="P6_T28?axis?R?ПЭ?">'[8]28'!$B$256:$B$258,'[8]28'!$B$262:$B$264,'[8]28'!$B$271:$B$273,'[8]28'!$B$276:$B$278,'[8]28'!$B$282:$B$284,'[8]28'!$B$288:$B$291,'[8]28'!$B$11:$B$13,P1_T28?axis?R?ПЭ?</definedName>
    <definedName name="P6_T28_Protection">'[8]28'!$B$28:$B$30,'[8]28'!$B$37:$B$39,'[8]28'!$B$42:$B$44,'[8]28'!$B$48:$B$50,'[8]28'!$B$54:$B$56,'[8]28'!$B$63:$B$65,'[8]28'!$G$210:$H$212,'[8]28'!$D$11:$E$13</definedName>
    <definedName name="P7_SCOPE_PER_PRT" hidden="1">[15]перекрестка!$N$72:$N$76,[15]перекрестка!$F$78:$H$82,[15]перекрестка!$J$78:$K$82,[15]перекрестка!$N$78:$N$82,[15]перекрестка!$F$84:$H$88</definedName>
    <definedName name="P7_T1_Protect" hidden="1">[16]перекрестка!$N$108:$N$112,[16]перекрестка!$N$114:$N$118,[16]перекрестка!$N$120:$N$124,[16]перекрестка!$N$127:$N$138,[16]перекрестка!$N$140:$N$144</definedName>
    <definedName name="P7_T28_Protection">'[8]28'!$G$11:$H$13,'[8]28'!$D$16:$E$18,'[8]28'!$G$16:$H$18,'[8]28'!$D$22:$E$24,'[8]28'!$G$22:$H$24,'[8]28'!$D$28:$E$30,'[8]28'!$G$28:$H$30,'[8]28'!$D$37:$E$39</definedName>
    <definedName name="P8_SCOPE_PER_PRT" localSheetId="6" hidden="1">[15]перекрестка!$J$84:$K$88,[15]перекрестка!$N$84:$N$88,[15]перекрестка!$F$14:$G$25,[0]!P1_SCOPE_PER_PRT,[0]!P2_SCOPE_PER_PRT,[0]!P3_SCOPE_PER_PRT,[0]!P4_SCOPE_PER_PRT</definedName>
    <definedName name="P8_SCOPE_PER_PRT" hidden="1">[15]перекрестка!$J$84:$K$88,[15]перекрестка!$N$84:$N$88,[15]перекрестка!$F$14:$G$25,P1_SCOPE_PER_PRT,P2_SCOPE_PER_PRT,P3_SCOPE_PER_PRT,P4_SCOPE_PER_PRT</definedName>
    <definedName name="P8_T1_Protect" hidden="1">[16]перекрестка!$N$146:$N$150,[16]перекрестка!$N$152:$N$156,[16]перекрестка!$N$158:$N$162,[16]перекрестка!$F$11:$G$11,[16]перекрестка!$F$12:$H$16</definedName>
    <definedName name="P8_T28_Protection">'[8]28'!$G$37:$H$39,'[8]28'!$D$42:$E$44,'[8]28'!$G$42:$H$44,'[8]28'!$D$48:$E$50,'[8]28'!$G$48:$H$50,'[8]28'!$D$54:$E$56,'[8]28'!$G$54:$H$56,'[8]28'!$D$89:$E$91</definedName>
    <definedName name="P9_T1_Protect" hidden="1">[16]перекрестка!$F$17:$G$17,[16]перекрестка!$F$18:$H$22,[16]перекрестка!$F$24:$H$28,[16]перекрестка!$F$30:$H$34,[16]перекрестка!$F$36:$H$40</definedName>
    <definedName name="P9_T28_Protection">'[8]28'!$G$89:$H$91,'[8]28'!$G$94:$H$96,'[8]28'!$D$94:$E$96,'[8]28'!$D$100:$E$102,'[8]28'!$G$100:$H$102,'[8]28'!$D$106:$E$108,'[8]28'!$G$106:$H$108,'[8]28'!$D$167:$E$169</definedName>
    <definedName name="PapExpas">#REF!</definedName>
    <definedName name="Pay_Date">#REF!</definedName>
    <definedName name="Pay_Num">#REF!</definedName>
    <definedName name="Payment_Date" localSheetId="6">DATE(YEAR([0]!Loan_Start),MONTH([0]!Loan_Start)+Payment_Number,DAY([0]!Loan_Start))</definedName>
    <definedName name="Payment_Date">DATE(YEAR(Loan_Start),MONTH(Loan_Start)+Payment_Number,DAY(Loan_Start))</definedName>
    <definedName name="Pbud601">#REF!</definedName>
    <definedName name="Pbud655">#REF!</definedName>
    <definedName name="Pbud98">#REF!</definedName>
    <definedName name="Pcharg96">#REF!</definedName>
    <definedName name="Pcotisations">#REF!</definedName>
    <definedName name="Pcoubud" localSheetId="6">[12]Personnel!#REF!</definedName>
    <definedName name="Pcoubud">[12]Personnel!#REF!</definedName>
    <definedName name="PdgeccMO">#REF!</definedName>
    <definedName name="PeffecBud">#REF!</definedName>
    <definedName name="Peffectif">#REF!</definedName>
    <definedName name="PeffectifA">#REF!</definedName>
    <definedName name="PER_ET" localSheetId="6">#REF!</definedName>
    <definedName name="PER_ET">#REF!</definedName>
    <definedName name="Pfamo">#REF!</definedName>
    <definedName name="PFAMO612642">#REF!</definedName>
    <definedName name="Pgratif956">#REF!</definedName>
    <definedName name="Phsup">#REF!</definedName>
    <definedName name="Phsup98">#REF!</definedName>
    <definedName name="Phypoaugmentation">#REF!</definedName>
    <definedName name="Phypotheses">#REF!</definedName>
    <definedName name="Pmainoeuvre">#REF!</definedName>
    <definedName name="polta" localSheetId="6">'[17]2001'!#REF!</definedName>
    <definedName name="polta">'[17]2001'!#REF!</definedName>
    <definedName name="popamia">#REF!</definedName>
    <definedName name="pp">#REF!</definedName>
    <definedName name="Princ">#REF!</definedName>
    <definedName name="Print_Area_Reset" localSheetId="6">OFFSET([0]!Full_Print,0,0,'5 анализ эконом эффект'!Last_Row)</definedName>
    <definedName name="Print_Area_Reset">OFFSET(Full_Print,0,0,Last_Row)</definedName>
    <definedName name="promd_Запрос_с_16_по_19">#REF!</definedName>
    <definedName name="PROT">#REF!,#REF!,#REF!,#REF!,#REF!,#REF!</definedName>
    <definedName name="qaz" localSheetId="6">'5 анализ эконом эффект'!qaz</definedName>
    <definedName name="qaz">[0]!qaz</definedName>
    <definedName name="qq" localSheetId="6">[0]!USD/1.701</definedName>
    <definedName name="qq">[0]!USD/1.701</definedName>
    <definedName name="QryRowStr_End_1.5">#N/A</definedName>
    <definedName name="QryRowStr_Start_1.5">#N/A</definedName>
    <definedName name="QryRowStrCount">2</definedName>
    <definedName name="R_r">#REF!</definedName>
    <definedName name="raion">'[14]Анкета (2)'!$B$8</definedName>
    <definedName name="Receipts_and_Disbursements">#REF!</definedName>
    <definedName name="REG">[18]TEHSHEET!$B$2:$B$85</definedName>
    <definedName name="REG_ET">#REF!</definedName>
    <definedName name="REG_PROT">[19]regs!$H$18:$H$23,[19]regs!$H$25:$H$26,[19]regs!$H$28:$H$28,[19]regs!$H$30:$H$32,[19]regs!$H$35:$H$39,[19]regs!$H$46:$H$46,[19]regs!$H$13:$H$16</definedName>
    <definedName name="REGcom" localSheetId="6">#REF!</definedName>
    <definedName name="REGcom">#REF!</definedName>
    <definedName name="REGIONS">#REF!</definedName>
    <definedName name="REGUL">#REF!</definedName>
    <definedName name="Rent_and_Taxes" localSheetId="6">#REF!</definedName>
    <definedName name="Rent_and_Taxes">#REF!</definedName>
    <definedName name="Rep_cur" localSheetId="6">'[20]Расчет потоков без учета и.с.'!#REF!</definedName>
    <definedName name="Rep_cur">'[20]Расчет потоков без учета и.с.'!#REF!</definedName>
    <definedName name="repay1" localSheetId="6">#REF!</definedName>
    <definedName name="repay1">#REF!</definedName>
    <definedName name="Resnatur" localSheetId="6">#REF!</definedName>
    <definedName name="Resnatur">#REF!</definedName>
    <definedName name="Resnatur2" localSheetId="6">#REF!</definedName>
    <definedName name="Resnatur2">#REF!</definedName>
    <definedName name="RGK" localSheetId="6">#REF!</definedName>
    <definedName name="RGK">#REF!</definedName>
    <definedName name="RRE">#REF!</definedName>
    <definedName name="S1_">#REF!</definedName>
    <definedName name="S10_">#REF!</definedName>
    <definedName name="S11_">#REF!</definedName>
    <definedName name="S12_">#REF!</definedName>
    <definedName name="S13_">#REF!</definedName>
    <definedName name="S14_">#REF!</definedName>
    <definedName name="S15_">#REF!</definedName>
    <definedName name="S16_">#REF!</definedName>
    <definedName name="S17_">#REF!</definedName>
    <definedName name="S18_">#REF!</definedName>
    <definedName name="S19_">#REF!</definedName>
    <definedName name="S2_">#REF!</definedName>
    <definedName name="S20_">#REF!</definedName>
    <definedName name="S3_">#REF!</definedName>
    <definedName name="S4_">#REF!</definedName>
    <definedName name="S5_">#REF!</definedName>
    <definedName name="S6_">#REF!</definedName>
    <definedName name="S7_">#REF!</definedName>
    <definedName name="S8_">#REF!</definedName>
    <definedName name="S9_">#REF!</definedName>
    <definedName name="Salaries_Paid_1">#REF!</definedName>
    <definedName name="Salaries_Paid_2">#REF!</definedName>
    <definedName name="sansnom" localSheetId="6">[0]!NotesHyp</definedName>
    <definedName name="sansnom">[0]!NotesHyp</definedName>
    <definedName name="SBT_ET">#REF!</definedName>
    <definedName name="SBT_PROT">#REF!,#REF!,#REF!,#REF!,[0]!P1_SBT_PROT</definedName>
    <definedName name="SBTcom" localSheetId="6">#REF!</definedName>
    <definedName name="SBTcom">#REF!</definedName>
    <definedName name="sbyt">[6]FST5!$G$70:$G$75,[6]FST5!$G$77:$G$78,[6]FST5!$G$80:$G$83,[6]FST5!$G$85,[6]FST5!$G$87:$G$91,[6]FST5!$G$93,[6]FST5!$G$95:$G$97,[6]FST5!$G$52:$G$68</definedName>
    <definedName name="Sched_Pay">#REF!</definedName>
    <definedName name="Scheduled_Extra_Payments">#REF!</definedName>
    <definedName name="Scheduled_Interest_Rate">#REF!</definedName>
    <definedName name="Scheduled_Monthly_Payment">#REF!</definedName>
    <definedName name="SCOPE_16_PRT" localSheetId="6">[0]!P1_SCOPE_16_PRT,[0]!P2_SCOPE_16_PRT</definedName>
    <definedName name="SCOPE_16_PRT">P1_SCOPE_16_PRT,P2_SCOPE_16_PRT</definedName>
    <definedName name="SCOPE_17.1_PRT">'[15]17.1'!$D$14:$F$17,'[15]17.1'!$D$19:$F$22,'[15]17.1'!$I$9:$I$12,'[15]17.1'!$I$14:$I$17,'[15]17.1'!$I$19:$I$22,'[15]17.1'!$D$9:$F$12</definedName>
    <definedName name="SCOPE_17_LD">#REF!</definedName>
    <definedName name="SCOPE_17_PRT" localSheetId="6">#REF!,#REF!,#REF!,#REF!,#REF!,#REF!,#REF!,[0]!P1_SCOPE_17_PRT</definedName>
    <definedName name="SCOPE_17_PRT">#REF!,#REF!,#REF!,#REF!,#REF!,#REF!,#REF!,P1_SCOPE_17_PRT</definedName>
    <definedName name="SCOPE_24_LD">'[15]24'!$E$8:$J$47,'[15]24'!$E$49:$J$66</definedName>
    <definedName name="SCOPE_24_PRT">'[15]24'!$E$41:$I$41,'[15]24'!$E$34:$I$34,'[15]24'!$E$36:$I$36,'[15]24'!$E$43:$I$43</definedName>
    <definedName name="SCOPE_25_PRT">'[15]25'!$E$20:$I$20,'[15]25'!$E$34:$I$34,'[15]25'!$E$41:$I$41,'[15]25'!$E$8:$I$10</definedName>
    <definedName name="SCOPE_4_PRT" localSheetId="6">'[15]4'!$Z$27:$AC$31,'[15]4'!$F$14:$I$20,[0]!P1_SCOPE_4_PRT,[0]!P2_SCOPE_4_PRT</definedName>
    <definedName name="SCOPE_4_PRT">'[15]4'!$Z$27:$AC$31,'[15]4'!$F$14:$I$20,P1_SCOPE_4_PRT,P2_SCOPE_4_PRT</definedName>
    <definedName name="SCOPE_5_PRT" localSheetId="6">'[15]5'!$Z$27:$AC$31,'[15]5'!$F$14:$I$21,[0]!P1_SCOPE_5_PRT,[0]!P2_SCOPE_5_PRT</definedName>
    <definedName name="SCOPE_5_PRT">'[15]5'!$Z$27:$AC$31,'[15]5'!$F$14:$I$21,P1_SCOPE_5_PRT,P2_SCOPE_5_PRT</definedName>
    <definedName name="SCOPE_CORR" localSheetId="6">#REF!,#REF!,#REF!,#REF!,#REF!,'5 анализ эконом эффект'!P1_SCOPE_CORR,'5 анализ эконом эффект'!P2_SCOPE_CORR</definedName>
    <definedName name="SCOPE_CORR">#REF!,#REF!,#REF!,#REF!,#REF!,P1_SCOPE_CORR,P2_SCOPE_CORR</definedName>
    <definedName name="SCOPE_CPR">#REF!</definedName>
    <definedName name="SCOPE_ESOLD">#REF!</definedName>
    <definedName name="SCOPE_ETALON2">#REF!</definedName>
    <definedName name="SCOPE_F1_PRT" localSheetId="6">'[15]Ф-1 (для АО-энерго)'!$D$86:$E$95,[0]!P1_SCOPE_F1_PRT,[0]!P2_SCOPE_F1_PRT,[0]!P3_SCOPE_F1_PRT,[0]!P4_SCOPE_F1_PRT</definedName>
    <definedName name="SCOPE_F1_PRT">'[15]Ф-1 (для АО-энерго)'!$D$86:$E$95,P1_SCOPE_F1_PRT,P2_SCOPE_F1_PRT,P3_SCOPE_F1_PRT,P4_SCOPE_F1_PRT</definedName>
    <definedName name="SCOPE_F2_PRT" localSheetId="6">'[15]Ф-2 (для АО-энерго)'!$C$5:$D$5,'[15]Ф-2 (для АО-энерго)'!$C$52:$C$57,'[15]Ф-2 (для АО-энерго)'!$D$57:$G$57,[0]!P1_SCOPE_F2_PRT,[0]!P2_SCOPE_F2_PRT</definedName>
    <definedName name="SCOPE_F2_PRT">'[15]Ф-2 (для АО-энерго)'!$C$5:$D$5,'[15]Ф-2 (для АО-энерго)'!$C$52:$C$57,'[15]Ф-2 (для АО-энерго)'!$D$57:$G$57,P1_SCOPE_F2_PRT,P2_SCOPE_F2_PRT</definedName>
    <definedName name="SCOPE_FLOAD">#REF!,[0]!P1_SCOPE_FLOAD</definedName>
    <definedName name="SCOPE_FORM46_EE1">#REF!</definedName>
    <definedName name="SCOPE_FORM46_EE1_ZAG_KOD" localSheetId="6">[21]Заголовок!#REF!</definedName>
    <definedName name="SCOPE_FORM46_EE1_ZAG_KOD">[21]Заголовок!#REF!</definedName>
    <definedName name="SCOPE_FRML">#REF!,#REF!,[0]!P1_SCOPE_FRML</definedName>
    <definedName name="SCOPE_FUEL_ET">#REF!</definedName>
    <definedName name="scope_ld">#REF!</definedName>
    <definedName name="SCOPE_LOAD">#REF!</definedName>
    <definedName name="SCOPE_LOAD_FUEL">#REF!</definedName>
    <definedName name="SCOPE_LOAD1">#REF!</definedName>
    <definedName name="SCOPE_LOAD2">'[22]Стоимость ЭЭ'!$G$111:$AN$113,'[22]Стоимость ЭЭ'!$G$93:$AN$95,'[22]Стоимость ЭЭ'!$G$51:$AN$53</definedName>
    <definedName name="SCOPE_MO" localSheetId="6">[23]Справочники!$K$6:$K$742,[23]Справочники!#REF!</definedName>
    <definedName name="SCOPE_MO">[23]Справочники!$K$6:$K$742,[23]Справочники!#REF!</definedName>
    <definedName name="SCOPE_MUPS" localSheetId="6">[23]Свод!#REF!,[23]Свод!#REF!</definedName>
    <definedName name="SCOPE_MUPS">[23]Свод!#REF!,[23]Свод!#REF!</definedName>
    <definedName name="SCOPE_MUPS_NAMES" localSheetId="6">[23]Свод!#REF!,[23]Свод!#REF!</definedName>
    <definedName name="SCOPE_MUPS_NAMES">[23]Свод!#REF!,[23]Свод!#REF!</definedName>
    <definedName name="SCOPE_NALOG">[24]Справочники!$R$3:$R$4</definedName>
    <definedName name="SCOPE_ORE">#REF!</definedName>
    <definedName name="SCOPE_OUTD">[6]FST5!$G$23:$G$30,[6]FST5!$G$32:$G$35,[6]FST5!$G$37,[6]FST5!$G$39:$G$45,[6]FST5!$G$47,[6]FST5!$G$49,[6]FST5!$G$5:$G$21</definedName>
    <definedName name="SCOPE_PER_PRT" localSheetId="6">[0]!P5_SCOPE_PER_PRT,[0]!P6_SCOPE_PER_PRT,[0]!P7_SCOPE_PER_PRT,'5 анализ эконом эффект'!P8_SCOPE_PER_PRT</definedName>
    <definedName name="SCOPE_PER_PRT">P5_SCOPE_PER_PRT,P6_SCOPE_PER_PRT,P7_SCOPE_PER_PRT,P8_SCOPE_PER_PRT</definedName>
    <definedName name="SCOPE_PRD">#REF!</definedName>
    <definedName name="SCOPE_PRD_ET">#REF!</definedName>
    <definedName name="SCOPE_PRD_ET2">#REF!</definedName>
    <definedName name="SCOPE_PRT">#REF!,#REF!,#REF!,#REF!,#REF!,#REF!</definedName>
    <definedName name="SCOPE_PRZ">#REF!</definedName>
    <definedName name="SCOPE_PRZ_ET">#REF!</definedName>
    <definedName name="SCOPE_PRZ_ET2">#REF!</definedName>
    <definedName name="SCOPE_REGIONS">#REF!</definedName>
    <definedName name="SCOPE_REGLD">#REF!</definedName>
    <definedName name="SCOPE_RG" localSheetId="6">#REF!</definedName>
    <definedName name="SCOPE_RG">#REF!</definedName>
    <definedName name="SCOPE_SBTLD">#REF!</definedName>
    <definedName name="SCOPE_SETLD">#REF!</definedName>
    <definedName name="SCOPE_SPR_PRT">[15]Справочники!$D$21:$J$22,[15]Справочники!$E$13:$I$14,[15]Справочники!$F$27:$H$28</definedName>
    <definedName name="SCOPE_SS" localSheetId="6">#REF!,#REF!,#REF!,#REF!,#REF!,#REF!</definedName>
    <definedName name="SCOPE_SS">#REF!,#REF!,#REF!,#REF!,#REF!,#REF!</definedName>
    <definedName name="SCOPE_SS2" localSheetId="6">#REF!</definedName>
    <definedName name="SCOPE_SS2">#REF!</definedName>
    <definedName name="SCOPE_SV_LD1" localSheetId="6">[15]свод!$E$104:$M$104,[15]свод!$E$106:$M$117,[15]свод!$E$120:$M$121,[15]свод!$E$123:$M$127,[15]свод!$E$10:$M$68,[0]!P1_SCOPE_SV_LD1</definedName>
    <definedName name="SCOPE_SV_LD1">[15]свод!$E$104:$M$104,[15]свод!$E$106:$M$117,[15]свод!$E$120:$M$121,[15]свод!$E$123:$M$127,[15]свод!$E$10:$M$68,P1_SCOPE_SV_LD1</definedName>
    <definedName name="SCOPE_SV_PRT" localSheetId="6">[0]!P1_SCOPE_SV_PRT,[0]!P2_SCOPE_SV_PRT,[0]!P3_SCOPE_SV_PRT</definedName>
    <definedName name="SCOPE_SV_PRT">P1_SCOPE_SV_PRT,P2_SCOPE_SV_PRT,P3_SCOPE_SV_PRT</definedName>
    <definedName name="SCOPE_TP">[6]FST5!$L$12:$L$23,[6]FST5!$L$5:$L$8</definedName>
    <definedName name="sencount" hidden="1">1</definedName>
    <definedName name="SET_ET">#REF!</definedName>
    <definedName name="SET_PROT" localSheetId="6">#REF!,#REF!,#REF!,#REF!,#REF!,'5 анализ эконом эффект'!P1_SET_PROT</definedName>
    <definedName name="SET_PROT">#REF!,#REF!,#REF!,#REF!,#REF!,[0]!P1_SET_PROT</definedName>
    <definedName name="SET_PRT">#REF!,#REF!,#REF!,#REF!,[0]!P1_SET_PRT</definedName>
    <definedName name="SETcom" localSheetId="6">#REF!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6">'5 анализ эконом эффект'!shit</definedName>
    <definedName name="shit">[0]!shit</definedName>
    <definedName name="SMappros">[12]SMetstrait!$B$6:$W$57,[12]SMetstrait!$B$59:$W$113</definedName>
    <definedName name="Soude">#REF!</definedName>
    <definedName name="SoudeP97">#REF!</definedName>
    <definedName name="SPR_GES_ET">#REF!</definedName>
    <definedName name="SPR_GRES_ET">#REF!</definedName>
    <definedName name="SPR_OTH_ET">#REF!</definedName>
    <definedName name="SPR_PROT" localSheetId="6">#REF!,#REF!</definedName>
    <definedName name="SPR_PROT">#REF!,#REF!</definedName>
    <definedName name="SPR_TES_ET">#REF!</definedName>
    <definedName name="SPRAV_PROT">[23]Справочники!$E$6,[23]Справочники!$D$11:$D$902,[23]Справочники!$E$3</definedName>
    <definedName name="sq">#REF!</definedName>
    <definedName name="Staffing_Plan_1">#REF!</definedName>
    <definedName name="Staffing_Plan_2">#REF!</definedName>
    <definedName name="Statement_of_Cash_Flows">#REF!</definedName>
    <definedName name="station" localSheetId="6">#REF!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#REF!</definedName>
    <definedName name="T1_Protect" localSheetId="6">[0]!P15_T1_Protect,[0]!P16_T1_Protect,[0]!P17_T1_Protect,'5 анализ эконом эффект'!P18_T1_Protect,'5 анализ эконом эффект'!P19_T1_Protect</definedName>
    <definedName name="T1_Protect">P15_T1_Protect,P16_T1_Protect,P17_T1_Protect,P18_T1_Protect,P19_T1_Protect</definedName>
    <definedName name="T11?Data">#N/A</definedName>
    <definedName name="T15_Protect">'[16]15'!$E$25:$I$29,'[16]15'!$E$31:$I$34,'[16]15'!$E$36:$I$38,'[16]15'!$E$42:$I$43,'[16]15'!$E$9:$I$17,'[16]15'!$B$36:$B$38,'[16]15'!$E$19:$I$21</definedName>
    <definedName name="T16_Protect" localSheetId="6">'[16]16'!$G$44:$K$44,'[16]16'!$G$7:$K$8,[0]!P1_T16_Protect</definedName>
    <definedName name="T16_Protect">'[16]16'!$G$44:$K$44,'[16]16'!$G$7:$K$8,P1_T16_Protect</definedName>
    <definedName name="T17.1_Protect">'[16]17.1'!$D$14:$F$17,'[16]17.1'!$D$19:$F$22,'[16]17.1'!$I$9:$I$12,'[16]17.1'!$I$14:$I$17,'[16]17.1'!$I$19:$I$22,'[16]17.1'!$D$9:$F$12</definedName>
    <definedName name="T17?L7">'[8]29'!$L$60,'[8]29'!$O$60,'[8]29'!$F$60,'[8]29'!$I$60</definedName>
    <definedName name="T17?unit?ГКАЛЧ">'[8]29'!$M$26:$M$33,'[8]29'!$P$26:$P$33,'[8]29'!$G$52:$G$59,'[8]29'!$J$52:$J$59,'[8]29'!$M$52:$M$59,'[8]29'!$P$52:$P$59,'[8]29'!$G$26:$G$33,'[8]29'!$J$26:$J$33</definedName>
    <definedName name="T17?unit?РУБ.ГКАЛ" localSheetId="6">'[8]29'!$O$18:$O$25,[0]!P1_T17?unit?РУБ.ГКАЛ,[0]!P2_T17?unit?РУБ.ГКАЛ</definedName>
    <definedName name="T17?unit?РУБ.ГКАЛ">'[8]29'!$O$18:$O$25,P1_T17?unit?РУБ.ГКАЛ,P2_T17?unit?РУБ.ГКАЛ</definedName>
    <definedName name="T17?unit?ТГКАЛ" localSheetId="6">'[8]29'!$P$18:$P$25,[0]!P1_T17?unit?ТГКАЛ,[0]!P2_T17?unit?ТГКАЛ</definedName>
    <definedName name="T17?unit?ТГКАЛ">'[8]29'!$P$18:$P$25,P1_T17?unit?ТГКАЛ,P2_T17?unit?ТГКАЛ</definedName>
    <definedName name="T17?unit?ТРУБ.ГКАЛЧ.МЕС">'[8]29'!$L$26:$L$33,'[8]29'!$O$26:$O$33,'[8]29'!$F$52:$F$59,'[8]29'!$I$52:$I$59,'[8]29'!$L$52:$L$59,'[8]29'!$O$52:$O$59,'[8]29'!$F$26:$F$33,'[8]29'!$I$26:$I$33</definedName>
    <definedName name="T17_Protect" localSheetId="6">'[16]21.3'!$E$54:$I$57,'[16]21.3'!$E$10:$I$10,P1_T17_Protect</definedName>
    <definedName name="T17_Protect">'[16]21.3'!$E$54:$I$57,'[16]21.3'!$E$10:$I$10,P1_T17_Protect</definedName>
    <definedName name="T17_Protection" localSheetId="6">[0]!P2_T17_Protection,[0]!P3_T17_Protection,[0]!P4_T17_Protection,[0]!P5_T17_Protection,'5 анализ эконом эффект'!P6_T17_Protection</definedName>
    <definedName name="T17_Protection">P2_T17_Protection,P3_T17_Protection,P4_T17_Protection,P5_T17_Protection,P6_T17_Protection</definedName>
    <definedName name="T18.1?Data" localSheetId="6">P1_T18.1?Data,P2_T18.1?Data</definedName>
    <definedName name="T18.1?Data">P1_T18.1?Data,P2_T18.1?Data</definedName>
    <definedName name="T18.2?item_ext?СБЫТ" localSheetId="6">'[16]18.2'!#REF!,'[16]18.2'!#REF!</definedName>
    <definedName name="T18.2?item_ext?СБЫТ">'[16]18.2'!#REF!,'[16]18.2'!#REF!</definedName>
    <definedName name="T18.2?ВРАС">'[16]18.2'!$B$34:$B$36,'[16]18.2'!$B$28:$B$30</definedName>
    <definedName name="T18.2_Protect" localSheetId="6">'[16]18.2'!$F$56:$J$57,'[16]18.2'!$F$60:$J$60,'[16]18.2'!$F$62:$J$65,'[16]18.2'!$F$6:$J$8,[0]!P1_T18.2_Protect</definedName>
    <definedName name="T18.2_Protect">'[16]18.2'!$F$56:$J$57,'[16]18.2'!$F$60:$J$60,'[16]18.2'!$F$62:$J$65,'[16]18.2'!$F$6:$J$8,P1_T18.2_Protect</definedName>
    <definedName name="T19.1.1?Data" localSheetId="6">P1_T19.1.1?Data,P2_T19.1.1?Data</definedName>
    <definedName name="T19.1.1?Data">P1_T19.1.1?Data,P2_T19.1.1?Data</definedName>
    <definedName name="T19.1.2?Data" localSheetId="6">P1_T19.1.2?Data,P2_T19.1.2?Data</definedName>
    <definedName name="T19.1.2?Data">P1_T19.1.2?Data,P2_T19.1.2?Data</definedName>
    <definedName name="T19.2?Data" localSheetId="6">P1_T19.2?Data,P2_T19.2?Data</definedName>
    <definedName name="T19.2?Data">P1_T19.2?Data,P2_T19.2?Data</definedName>
    <definedName name="T19?Data">'[8]19'!$J$8:$M$16,'[8]19'!$C$8:$H$16</definedName>
    <definedName name="T19_Protection">'[8]19'!$E$13:$H$13,'[8]19'!$E$15:$H$15,'[8]19'!$J$8:$M$11,'[8]19'!$J$13:$M$13,'[8]19'!$J$15:$M$15,'[8]19'!$E$4:$H$4,'[8]19'!$J$4:$M$4,'[8]19'!$E$8:$H$11</definedName>
    <definedName name="T2.1?Data">#N/A</definedName>
    <definedName name="T2.1?Protection" localSheetId="6">'5 анализ эконом эффект'!P6_T2.1?Protection</definedName>
    <definedName name="T2.1?Protection">P6_T2.1?Protection</definedName>
    <definedName name="T2.3_Protect">'[16]2.3'!$F$30:$G$34,'[16]2.3'!$H$24:$K$28</definedName>
    <definedName name="T2?Protection" localSheetId="6">P1_T2?Protection,P2_T2?Protection</definedName>
    <definedName name="T2?Protection">P1_T2?Protection,P2_T2?Protection</definedName>
    <definedName name="T2_DiapProt" localSheetId="6">P1_T2_DiapProt,P2_T2_DiapProt</definedName>
    <definedName name="T2_DiapProt">P1_T2_DiapProt,P2_T2_DiapProt</definedName>
    <definedName name="T20.1?Columns">#REF!</definedName>
    <definedName name="T20.1?Investments">#REF!</definedName>
    <definedName name="T20.1?Scope">#REF!</definedName>
    <definedName name="T20.1_Protect">#REF!</definedName>
    <definedName name="T20?Columns">#REF!</definedName>
    <definedName name="T20?ItemComments">#REF!</definedName>
    <definedName name="T20?Items">#REF!</definedName>
    <definedName name="T20?Scope">#REF!</definedName>
    <definedName name="T20?unit?МКВТЧ">'[8]20'!$C$13:$M$13,'[8]20'!$C$15:$M$19,'[8]20'!$C$8:$M$11</definedName>
    <definedName name="T20_Protect">#REF!,#REF!</definedName>
    <definedName name="T20_Protection" localSheetId="6">'[8]20'!$E$8:$H$11,[0]!P1_T20_Protection</definedName>
    <definedName name="T20_Protection">'[8]20'!$E$8:$H$11,P1_T20_Protection</definedName>
    <definedName name="T21.2.1?Data" localSheetId="6">P1_T21.2.1?Data,P2_T21.2.1?Data</definedName>
    <definedName name="T21.2.1?Data">P1_T21.2.1?Data,P2_T21.2.1?Data</definedName>
    <definedName name="T21.2.2?Data" localSheetId="6">P1_T21.2.2?Data,P2_T21.2.2?Data</definedName>
    <definedName name="T21.2.2?Data">P1_T21.2.2?Data,P2_T21.2.2?Data</definedName>
    <definedName name="T21.3?item_ext?СБЫТ" localSheetId="6">'[16]21.3'!#REF!,'[16]21.3'!#REF!</definedName>
    <definedName name="T21.3?item_ext?СБЫТ">'[16]21.3'!#REF!,'[16]21.3'!#REF!</definedName>
    <definedName name="T21.3?ВРАС">'[16]21.3'!$B$28:$B$30,'[16]21.3'!$B$48:$B$50</definedName>
    <definedName name="T21.3_Protect">'[16]21.3'!$E$19:$I$22,'[16]21.3'!$E$24:$I$25,'[16]21.3'!$B$28:$I$30,'[16]21.3'!$E$32:$I$32,'[16]21.3'!$E$35:$I$45,'[16]21.3'!$B$48:$I$50,'[16]21.3'!$E$13:$I$17</definedName>
    <definedName name="T21.4?Data" localSheetId="6">P1_T21.4?Data,P2_T21.4?Data</definedName>
    <definedName name="T21.4?Data">P1_T21.4?Data,P2_T21.4?Data</definedName>
    <definedName name="T21?axis?R?ПЭ">'[8]21'!$D$14:$S$16,'[8]21'!$D$26:$S$28,'[8]21'!$D$20:$S$22</definedName>
    <definedName name="T21?axis?R?ПЭ?">'[8]21'!$B$14:$B$16,'[8]21'!$B$26:$B$28,'[8]21'!$B$20:$B$22</definedName>
    <definedName name="T21?Data">'[8]21'!$D$14:$S$16,'[8]21'!$D$18:$S$18,'[8]21'!$D$20:$S$22,'[8]21'!$D$24:$S$24,'[8]21'!$D$26:$S$28,'[8]21'!$D$31:$S$33,'[8]21'!$D$11:$S$12</definedName>
    <definedName name="T21?L1">'[8]21'!$D$11:$S$12,'[8]21'!$D$14:$S$16,'[8]21'!$D$18:$S$18,'[8]21'!$D$20:$S$22,'[8]21'!$D$26:$S$28,'[8]21'!$D$24:$S$24</definedName>
    <definedName name="T21_Protection" localSheetId="6">[0]!P2_T21_Protection,'5 анализ эконом эффект'!P3_T21_Protection</definedName>
    <definedName name="T21_Protection">P2_T21_Protection,P3_T21_Protection</definedName>
    <definedName name="T22?item_ext?ВСЕГО">'[8]22'!$E$8:$F$31,'[8]22'!$I$8:$J$31</definedName>
    <definedName name="T22?item_ext?ЭС">'[8]22'!$K$8:$L$31,'[8]22'!$G$8:$H$31</definedName>
    <definedName name="T22?L1">'[8]22'!$G$8:$G$31,'[8]22'!$I$8:$I$31,'[8]22'!$K$8:$K$31,'[8]22'!$E$8:$E$31</definedName>
    <definedName name="T22?L2">'[8]22'!$H$8:$H$31,'[8]22'!$J$8:$J$31,'[8]22'!$L$8:$L$31,'[8]22'!$F$8:$F$31</definedName>
    <definedName name="T22?unit?ГКАЛ.Ч">'[8]22'!$G$8:$G$31,'[8]22'!$I$8:$I$31,'[8]22'!$K$8:$K$31,'[8]22'!$E$8:$E$31</definedName>
    <definedName name="T22?unit?ТГКАЛ">'[8]22'!$H$8:$H$31,'[8]22'!$J$8:$J$31,'[8]22'!$L$8:$L$31,'[8]22'!$F$8:$F$31</definedName>
    <definedName name="T22_Protection">'[8]22'!$E$19:$L$23,'[8]22'!$E$25:$L$25,'[8]22'!$E$27:$L$31,'[8]22'!$E$17:$L$17</definedName>
    <definedName name="T23?axis?R?ВТОП">'[8]23'!$E$8:$P$30,'[8]23'!$E$36:$P$58</definedName>
    <definedName name="T23?axis?R?ВТОП?">'[8]23'!$C$8:$C$30,'[8]23'!$C$36:$C$58</definedName>
    <definedName name="T23?axis?R?ПЭ">'[8]23'!$E$8:$P$30,'[8]23'!$E$36:$P$58</definedName>
    <definedName name="T23?axis?R?ПЭ?">'[8]23'!$B$8:$B$30,'[8]23'!$B$36:$B$58</definedName>
    <definedName name="T23?axis?R?СЦТ">'[8]23'!$E$32:$P$34,'[8]23'!$E$60:$P$62</definedName>
    <definedName name="T23?axis?R?СЦТ?">'[8]23'!$A$60:$A$62,'[8]23'!$A$32:$A$34</definedName>
    <definedName name="T23?Data">'[8]23'!$E$37:$P$63,'[8]23'!$E$9:$P$35</definedName>
    <definedName name="T23?item_ext?ВСЕГО">'[8]23'!$A$55:$P$58,'[8]23'!$A$27:$P$30</definedName>
    <definedName name="T23?item_ext?ИТОГО">'[8]23'!$A$59:$P$59,'[8]23'!$A$31:$P$31</definedName>
    <definedName name="T23?item_ext?СЦТ">'[8]23'!$A$60:$P$62,'[8]23'!$A$32:$P$34</definedName>
    <definedName name="T23_Protection" localSheetId="6">'[8]23'!$A$60:$A$62,'[8]23'!$F$60:$J$62,'[8]23'!$O$60:$P$62,'[8]23'!$A$9:$A$25,[0]!P1_T23_Protection</definedName>
    <definedName name="T23_Protection">'[8]23'!$A$60:$A$62,'[8]23'!$F$60:$J$62,'[8]23'!$O$60:$P$62,'[8]23'!$A$9:$A$25,P1_T23_Protection</definedName>
    <definedName name="T24_Protection">'[8]24'!$E$24:$H$37,'[8]24'!$B$35:$B$37,'[8]24'!$E$41:$H$42,'[8]24'!$J$8:$M$21,'[8]24'!$J$24:$M$37,'[8]24'!$J$41:$M$42,'[8]24'!$E$8:$H$21</definedName>
    <definedName name="T25_protection" localSheetId="6">[0]!P1_T25_protection,[0]!P2_T25_protection</definedName>
    <definedName name="T25_protection">P1_T25_protection,P2_T25_protection</definedName>
    <definedName name="T26?axis?R?ВРАС">'[8]26'!$C$34:$N$36,'[8]26'!$C$22:$N$24</definedName>
    <definedName name="T26?axis?R?ВРАС?">'[8]26'!$B$34:$B$36,'[8]26'!$B$22:$B$24</definedName>
    <definedName name="T26?L1">'[8]26'!$F$8:$N$8,'[8]26'!$C$8:$D$8</definedName>
    <definedName name="T26?L1.1">'[8]26'!$F$10:$N$10,'[8]26'!$C$10:$D$10</definedName>
    <definedName name="T26?L2">'[8]26'!$F$11:$N$11,'[8]26'!$C$11:$D$11</definedName>
    <definedName name="T26?L2.1">'[8]26'!$F$13:$N$13,'[8]26'!$C$13:$D$13</definedName>
    <definedName name="T26?L3">'[8]26'!$F$14:$N$14,'[8]26'!$C$14:$D$14</definedName>
    <definedName name="T26?L4">'[8]26'!$F$15:$N$15,'[8]26'!$C$15:$D$15</definedName>
    <definedName name="T26?L5">'[8]26'!$F$16:$N$16,'[8]26'!$C$16:$D$16</definedName>
    <definedName name="T26?L5.1">'[8]26'!$F$18:$N$18,'[8]26'!$C$18:$D$18</definedName>
    <definedName name="T26?L5.2">'[8]26'!$F$19:$N$19,'[8]26'!$C$19:$D$19</definedName>
    <definedName name="T26?L5.3">'[8]26'!$F$20:$N$20,'[8]26'!$C$20:$D$20</definedName>
    <definedName name="T26?L5.3.x">'[8]26'!$F$22:$N$24,'[8]26'!$C$22:$D$24</definedName>
    <definedName name="T26?L6">'[8]26'!$F$26:$N$26,'[8]26'!$C$26:$D$26</definedName>
    <definedName name="T26?L7">'[8]26'!$F$27:$N$27,'[8]26'!$C$27:$D$27</definedName>
    <definedName name="T26?L7.1">'[8]26'!$F$29:$N$29,'[8]26'!$C$29:$D$29</definedName>
    <definedName name="T26?L7.2">'[8]26'!$F$30:$N$30,'[8]26'!$C$30:$D$30</definedName>
    <definedName name="T26?L7.3">'[8]26'!$F$31:$N$31,'[8]26'!$C$31:$D$31</definedName>
    <definedName name="T26?L7.4">'[8]26'!$F$32:$N$32,'[8]26'!$C$32:$D$32</definedName>
    <definedName name="T26?L7.4.x">'[8]26'!$F$34:$N$36,'[8]26'!$C$34:$D$36</definedName>
    <definedName name="T26?L8">'[8]26'!$F$38:$N$38,'[8]26'!$C$38:$D$38</definedName>
    <definedName name="T26_Protection" localSheetId="6">'[8]26'!$K$34:$N$36,'[8]26'!$B$22:$B$24,[0]!P1_T26_Protection,[0]!P2_T26_Protection</definedName>
    <definedName name="T26_Protection">'[8]26'!$K$34:$N$36,'[8]26'!$B$22:$B$24,P1_T26_Protection,P2_T26_Protection</definedName>
    <definedName name="T27?axis?R?ВРАС">'[8]27'!$C$34:$S$36,'[8]27'!$C$22:$S$24</definedName>
    <definedName name="T27?axis?R?ВРАС?">'[8]27'!$B$34:$B$36,'[8]27'!$B$22:$B$24</definedName>
    <definedName name="T27?L1.1">'[8]27'!$F$10:$S$10,'[8]27'!$C$10:$D$10</definedName>
    <definedName name="T27?L2.1">'[8]27'!$F$13:$S$13,'[8]27'!$C$13:$D$13</definedName>
    <definedName name="T27?L5.3">'[8]27'!$F$20:$S$20,'[8]27'!$C$20:$D$20</definedName>
    <definedName name="T27?L5.3.x">'[8]27'!$F$22:$S$24,'[8]27'!$C$22:$D$24</definedName>
    <definedName name="T27?L7">'[8]27'!$F$27:$S$27,'[8]27'!$C$27:$D$27</definedName>
    <definedName name="T27?L7.1">'[8]27'!$F$29:$S$29,'[8]27'!$C$29:$D$29</definedName>
    <definedName name="T27?L7.2">'[8]27'!$F$30:$S$30,'[8]27'!$C$30:$D$30</definedName>
    <definedName name="T27?L7.3">'[8]27'!$F$31:$S$31,'[8]27'!$C$31:$D$31</definedName>
    <definedName name="T27?L7.4">'[8]27'!$F$32:$S$32,'[8]27'!$C$32:$D$32</definedName>
    <definedName name="T27?L7.4.x">'[8]27'!$F$34:$S$36,'[8]27'!$C$34:$D$36</definedName>
    <definedName name="T27?L8">'[8]27'!$F$38:$S$38,'[8]27'!$C$38:$D$38</definedName>
    <definedName name="T27_Protect">'[16]27'!$E$12:$E$13,'[16]27'!$K$4:$AH$4,'[16]27'!$AK$12:$AK$13</definedName>
    <definedName name="T27_Protection" localSheetId="6">'[8]27'!$P$34:$S$36,'[8]27'!$B$22:$B$24,[0]!P1_T27_Protection,[0]!P2_T27_Protection,[0]!P3_T27_Protection</definedName>
    <definedName name="T27_Protection">'[8]27'!$P$34:$S$36,'[8]27'!$B$22:$B$24,P1_T27_Protection,P2_T27_Protection,P3_T27_Protection</definedName>
    <definedName name="T28.3?unit?РУБ.ГКАЛ" localSheetId="6">P1_T28.3?unit?РУБ.ГКАЛ,P2_T28.3?unit?РУБ.ГКАЛ</definedName>
    <definedName name="T28.3?unit?РУБ.ГКАЛ">P1_T28.3?unit?РУБ.ГКАЛ,P2_T28.3?unit?РУБ.ГКАЛ</definedName>
    <definedName name="T28?axis?R?ПЭ" localSheetId="6">[0]!P2_T28?axis?R?ПЭ,[0]!P3_T28?axis?R?ПЭ,[0]!P4_T28?axis?R?ПЭ,[0]!P5_T28?axis?R?ПЭ,'5 анализ эконом эффект'!P6_T28?axis?R?ПЭ</definedName>
    <definedName name="T28?axis?R?ПЭ">P2_T28?axis?R?ПЭ,P3_T28?axis?R?ПЭ,P4_T28?axis?R?ПЭ,P5_T28?axis?R?ПЭ,P6_T28?axis?R?ПЭ</definedName>
    <definedName name="T28?axis?R?ПЭ?" localSheetId="6">[0]!P2_T28?axis?R?ПЭ?,[0]!P3_T28?axis?R?ПЭ?,[0]!P4_T28?axis?R?ПЭ?,[0]!P5_T28?axis?R?ПЭ?,'5 анализ эконом эффект'!P6_T28?axis?R?ПЭ?</definedName>
    <definedName name="T28?axis?R?ПЭ?">P2_T28?axis?R?ПЭ?,P3_T28?axis?R?ПЭ?,P4_T28?axis?R?ПЭ?,P5_T28?axis?R?ПЭ?,P6_T28?axis?R?ПЭ?</definedName>
    <definedName name="T28?Data" localSheetId="6">'[8]28'!$D$190:$E$213,'[8]28'!$G$164:$H$187,'[8]28'!$D$164:$E$187,'[8]28'!$D$138:$I$161,'[8]28'!$D$8:$I$109,'[8]28'!$D$112:$I$135,[0]!P1_T28?Data</definedName>
    <definedName name="T28?Data">'[8]28'!$D$190:$E$213,'[8]28'!$G$164:$H$187,'[8]28'!$D$164:$E$187,'[8]28'!$D$138:$I$161,'[8]28'!$D$8:$I$109,'[8]28'!$D$112:$I$135,P1_T28?Data</definedName>
    <definedName name="T28?item_ext?ВСЕГО">'[8]28'!$I$8:$I$292,'[8]28'!$F$8:$F$292</definedName>
    <definedName name="T28?item_ext?ТЭ">'[8]28'!$E$8:$E$292,'[8]28'!$H$8:$H$292</definedName>
    <definedName name="T28?item_ext?ЭЭ">'[8]28'!$D$8:$D$292,'[8]28'!$G$8:$G$292</definedName>
    <definedName name="T28?L1.1.x">'[8]28'!$D$16:$I$18,'[8]28'!$D$11:$I$13</definedName>
    <definedName name="T28?L10.1.x">'[8]28'!$D$250:$I$252,'[8]28'!$D$245:$I$247</definedName>
    <definedName name="T28?L11.1.x">'[8]28'!$D$276:$I$278,'[8]28'!$D$271:$I$273</definedName>
    <definedName name="T28?L2.1.x">'[8]28'!$D$42:$I$44,'[8]28'!$D$37:$I$39</definedName>
    <definedName name="T28?L3.1.x">'[8]28'!$D$68:$I$70,'[8]28'!$D$63:$I$65</definedName>
    <definedName name="T28?L4.1.x">'[8]28'!$D$94:$I$96,'[8]28'!$D$89:$I$91</definedName>
    <definedName name="T28?L5.1.x">'[8]28'!$D$120:$I$122,'[8]28'!$D$115:$I$117</definedName>
    <definedName name="T28?L6.1.x">'[8]28'!$D$146:$I$148,'[8]28'!$D$141:$I$143</definedName>
    <definedName name="T28?L7.1.x">'[8]28'!$D$172:$I$174,'[8]28'!$D$167:$I$169</definedName>
    <definedName name="T28?L8.1.x">'[8]28'!$D$198:$I$200,'[8]28'!$D$193:$I$195</definedName>
    <definedName name="T28?L9.1.x">'[8]28'!$D$224:$I$226,'[8]28'!$D$219:$I$221</definedName>
    <definedName name="T28?unit?ГКАЛЧ">'[8]28'!$H$164:$H$187,'[8]28'!$E$164:$E$187</definedName>
    <definedName name="T28?unit?МКВТЧ">'[8]28'!$G$190:$G$213,'[8]28'!$D$190:$D$213</definedName>
    <definedName name="T28?unit?РУБ.ГКАЛ">'[8]28'!$E$216:$E$239,'[8]28'!$E$268:$E$292,'[8]28'!$H$268:$H$292,'[8]28'!$H$216:$H$239</definedName>
    <definedName name="T28?unit?РУБ.ГКАЛЧ.МЕС">'[8]28'!$H$242:$H$265,'[8]28'!$E$242:$E$265</definedName>
    <definedName name="T28?unit?РУБ.ТКВТ.МЕС">'[8]28'!$G$242:$G$265,'[8]28'!$D$242:$D$265</definedName>
    <definedName name="T28?unit?РУБ.ТКВТЧ">'[8]28'!$G$216:$G$239,'[8]28'!$D$268:$D$292,'[8]28'!$G$268:$G$292,'[8]28'!$D$216:$D$239</definedName>
    <definedName name="T28?unit?ТГКАЛ">'[8]28'!$H$190:$H$213,'[8]28'!$E$190:$E$213</definedName>
    <definedName name="T28?unit?ТКВТ">'[8]28'!$G$164:$G$187,'[8]28'!$D$164:$D$187</definedName>
    <definedName name="T28?unit?ТРУБ">'[8]28'!$D$138:$I$161,'[8]28'!$D$8:$I$109</definedName>
    <definedName name="T28_Protection" localSheetId="6">[0]!P9_T28_Protection,[0]!P10_T28_Protection,[0]!P11_T28_Protection,'5 анализ эконом эффект'!P12_T28_Protection</definedName>
    <definedName name="T28_Protection">P9_T28_Protection,P10_T28_Protection,P11_T28_Protection,P12_T28_Protection</definedName>
    <definedName name="T29?item_ext?1СТ" localSheetId="6">P1_T29?item_ext?1СТ</definedName>
    <definedName name="T29?item_ext?1СТ">P1_T29?item_ext?1СТ</definedName>
    <definedName name="T29?item_ext?2СТ.М" localSheetId="6">P1_T29?item_ext?2СТ.М</definedName>
    <definedName name="T29?item_ext?2СТ.М">P1_T29?item_ext?2СТ.М</definedName>
    <definedName name="T29?item_ext?2СТ.Э" localSheetId="6">P1_T29?item_ext?2СТ.Э</definedName>
    <definedName name="T29?item_ext?2СТ.Э">P1_T29?item_ext?2СТ.Э</definedName>
    <definedName name="T29?L10" localSheetId="6">P1_T29?L10</definedName>
    <definedName name="T29?L10">P1_T29?L10</definedName>
    <definedName name="T4_Protect" localSheetId="6">'[16]4'!$AA$24:$AD$28,'[16]4'!$G$11:$J$17,[0]!P1_T4_Protect,[0]!P2_T4_Protect</definedName>
    <definedName name="T4_Protect">'[16]4'!$AA$24:$AD$28,'[16]4'!$G$11:$J$17,P1_T4_Protect,P2_T4_Protect</definedName>
    <definedName name="T6_Protect" localSheetId="6">'[16]6'!$B$28:$B$37,'[16]6'!$D$28:$H$37,'[16]6'!$J$28:$N$37,'[16]6'!$D$39:$H$41,'[16]6'!$J$39:$N$41,'[16]6'!$B$46:$B$55,[0]!P1_T6_Protect</definedName>
    <definedName name="T6_Protect">'[16]6'!$B$28:$B$37,'[16]6'!$D$28:$H$37,'[16]6'!$J$28:$N$37,'[16]6'!$D$39:$H$41,'[16]6'!$J$39:$N$41,'[16]6'!$B$46:$B$55,P1_T6_Protect</definedName>
    <definedName name="T7?Data">#N/A</definedName>
    <definedName name="Table">#REF!</definedName>
    <definedName name="temp">#N/A</definedName>
    <definedName name="term1" localSheetId="6">#REF!</definedName>
    <definedName name="term1">#REF!</definedName>
    <definedName name="TES">#REF!</definedName>
    <definedName name="TES_DATA">#REF!</definedName>
    <definedName name="TES_LIST">#REF!</definedName>
    <definedName name="test">#N/A</definedName>
    <definedName name="test2">#N/A</definedName>
    <definedName name="Total_Interest">#REF!</definedName>
    <definedName name="Total_Pay">#REF!</definedName>
    <definedName name="Total_Payment" localSheetId="6">Scheduled_Payment+Extra_Payment</definedName>
    <definedName name="Total_Payment">Scheduled_Payment+Extra_Payment</definedName>
    <definedName name="TP2.1_Protect">[16]P2.1!$F$28:$G$37,[16]P2.1!$F$40:$G$43,[16]P2.1!$F$7:$G$26</definedName>
    <definedName name="TRAILER_TOP">26</definedName>
    <definedName name="TRAILER_TOP_1">#N/A</definedName>
    <definedName name="TTT" localSheetId="6">#REF!</definedName>
    <definedName name="TTT">#REF!</definedName>
    <definedName name="us">#REF!</definedName>
    <definedName name="USD">[25]коэфф!$B$2</definedName>
    <definedName name="USDDM">[26]оборудование!$D$2</definedName>
    <definedName name="USDRUB">[26]оборудование!$D$1</definedName>
    <definedName name="USDRUS">#REF!</definedName>
    <definedName name="uu">#REF!</definedName>
    <definedName name="Values_Entered" localSheetId="6">IF([0]!Loan_Amount*[0]!Interest_Rate*[0]!Loan_Years*[0]!Loan_Start&gt;0,1,0)</definedName>
    <definedName name="Values_Entered">IF(Loan_Amount*Interest_Rate*Loan_Years*Loan_Start&gt;0,1,0)</definedName>
    <definedName name="vasea">#REF!</definedName>
    <definedName name="VDOC">#REF!</definedName>
    <definedName name="vs">'[27]списки ФП'!$B$3:$B$7</definedName>
    <definedName name="w" localSheetId="6">#REF!</definedName>
    <definedName name="w">#REF!</definedName>
    <definedName name="wrn.1." localSheetId="6"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6" hidden="1">{#N/A,#N/A,TRUE,"Лист1";#N/A,#N/A,TRUE,"Лист2";#N/A,#N/A,TRUE,"Лист3"}</definedName>
    <definedName name="wrn.Сравнение._.с._.отраслями." hidden="1">{#N/A,#N/A,TRUE,"Лист1";#N/A,#N/A,TRUE,"Лист2";#N/A,#N/A,TRUE,"Лист3"}</definedName>
    <definedName name="www" localSheetId="6">'5 анализ эконом эффект'!www</definedName>
    <definedName name="www">[0]!www</definedName>
    <definedName name="x">#REF!</definedName>
    <definedName name="z" localSheetId="6">#REF!</definedName>
    <definedName name="z">#REF!</definedName>
    <definedName name="Z_30FEE15E_D26F_11D4_A6F7_00508B6A7686_.wvu.FilterData" hidden="1">#REF!</definedName>
    <definedName name="Z_30FEE15E_D26F_11D4_A6F7_00508B6A7686_.wvu.PrintArea" hidden="1">#REF!</definedName>
    <definedName name="Z_30FEE15E_D26F_11D4_A6F7_00508B6A7686_.wvu.PrintTitles" hidden="1">#REF!</definedName>
    <definedName name="Z_30FEE15E_D26F_11D4_A6F7_00508B6A7686_.wvu.Rows" hidden="1">#REF!</definedName>
    <definedName name="Z_AC8EA1BC_643F_4AE6_AE21_F651307F6DCB_.wvu.PrintArea" localSheetId="6" hidden="1">'5 анализ эконом эффект'!$A$5:$P$139</definedName>
    <definedName name="Z_AC8EA1BC_643F_4AE6_AE21_F651307F6DCB_.wvu.Rows" localSheetId="6" hidden="1">'5 анализ эконом эффект'!$133:$134</definedName>
    <definedName name="Z_D71A4BE8_6F70_47D4_8446_083D76F26E47_.wvu.PrintArea" localSheetId="6" hidden="1">'5 анализ эконом эффект'!$A$1:$P$133</definedName>
    <definedName name="Z_F991F392_09E7_498E_81FF_BD247503D93B_.wvu.PrintArea" localSheetId="6" hidden="1">'5 анализ эконом эффект'!$A$1:$P$133</definedName>
    <definedName name="ZERO">#REF!</definedName>
    <definedName name="а">#REF!</definedName>
    <definedName name="а1">#REF!</definedName>
    <definedName name="а30" localSheetId="6">#REF!</definedName>
    <definedName name="а30">#REF!</definedName>
    <definedName name="аа" localSheetId="6">'5 анализ эконом эффект'!аа</definedName>
    <definedName name="аа">[0]!аа</definedName>
    <definedName name="АААААААА" localSheetId="6">'5 анализ эконом эффект'!АААААААА</definedName>
    <definedName name="АААААААА">[0]!АААААААА</definedName>
    <definedName name="АВГ_РУБ" localSheetId="6">[28]Калькуляции!#REF!</definedName>
    <definedName name="АВГ_РУБ">[28]Калькуляции!#REF!</definedName>
    <definedName name="АВГ_ТОН" localSheetId="6">[28]Калькуляции!#REF!</definedName>
    <definedName name="АВГ_ТОН">[28]Калькуляции!#REF!</definedName>
    <definedName name="август">#REF!</definedName>
    <definedName name="АВЧ_ВН">#REF!</definedName>
    <definedName name="АВЧ_ДП" localSheetId="6">[28]Калькуляции!#REF!</definedName>
    <definedName name="АВЧ_ДП">[28]Калькуляции!#REF!</definedName>
    <definedName name="АВЧ_ЛОК" localSheetId="6">[28]Калькуляции!#REF!</definedName>
    <definedName name="АВЧ_ЛОК">[28]Калькуляции!#REF!</definedName>
    <definedName name="АВЧ_С">#REF!</definedName>
    <definedName name="АВЧ_ТОЛ">#REF!</definedName>
    <definedName name="АВЧНЗ_АЛФ">#REF!</definedName>
    <definedName name="АВЧНЗ_МЕД">#REF!</definedName>
    <definedName name="АВЧНЗ_ХЛБ">#REF!</definedName>
    <definedName name="АВЧНЗ_ЭЛ">#REF!</definedName>
    <definedName name="АК12" localSheetId="6">[28]Калькуляции!#REF!</definedName>
    <definedName name="АК12">[28]Калькуляции!#REF!</definedName>
    <definedName name="АК12ОЧ" localSheetId="6">[28]Калькуляции!#REF!</definedName>
    <definedName name="АК12ОЧ">[28]Калькуляции!#REF!</definedName>
    <definedName name="АК5М2" localSheetId="6">[28]Калькуляции!#REF!</definedName>
    <definedName name="АК5М2">[28]Калькуляции!#REF!</definedName>
    <definedName name="АК9ПЧ" localSheetId="6">[28]Калькуляции!#REF!</definedName>
    <definedName name="АК9ПЧ">[28]Калькуляции!#REF!</definedName>
    <definedName name="АЛ_АВЧ">#REF!</definedName>
    <definedName name="АЛ_АТЧ">#REF!</definedName>
    <definedName name="АЛ_Ф">#REF!</definedName>
    <definedName name="АЛ_Ф_">#REF!</definedName>
    <definedName name="АЛ_Ф_ЗФА">#REF!</definedName>
    <definedName name="АЛ_Ф_Т" localSheetId="6">#REF!</definedName>
    <definedName name="АЛ_Ф_Т">#REF!</definedName>
    <definedName name="Алмаз2">[29]Дебиторка!$J$7</definedName>
    <definedName name="АЛЮМ_АВЧ">#REF!</definedName>
    <definedName name="АЛЮМ_АТЧ">#REF!</definedName>
    <definedName name="АН_Б">#REF!</definedName>
    <definedName name="АН_Б_ТОЛ" localSheetId="6">[28]Калькуляции!#REF!</definedName>
    <definedName name="АН_Б_ТОЛ">[28]Калькуляции!#REF!</definedName>
    <definedName name="АН_М">#REF!</definedName>
    <definedName name="АН_М_">#REF!</definedName>
    <definedName name="АН_М_К" localSheetId="6">[28]Калькуляции!#REF!</definedName>
    <definedName name="АН_М_К">[28]Калькуляции!#REF!</definedName>
    <definedName name="АН_М_П" localSheetId="6">[28]Калькуляции!#REF!</definedName>
    <definedName name="АН_М_П">[28]Калькуляции!#REF!</definedName>
    <definedName name="АН_М_ПК" localSheetId="6">[28]Калькуляции!#REF!</definedName>
    <definedName name="АН_М_ПК">[28]Калькуляции!#REF!</definedName>
    <definedName name="АН_М_ПРОСТ" localSheetId="6">[28]Калькуляции!#REF!</definedName>
    <definedName name="АН_М_ПРОСТ">[28]Калькуляции!#REF!</definedName>
    <definedName name="АН_С">#REF!</definedName>
    <definedName name="АПР_РУБ">#REF!</definedName>
    <definedName name="АПР_ТОН">#REF!</definedName>
    <definedName name="апрель">#REF!</definedName>
    <definedName name="аренда_ваг">'[30]цены цехов'!$D$30</definedName>
    <definedName name="АТЧ_ЦЕХА" localSheetId="6">[28]Калькуляции!#REF!</definedName>
    <definedName name="АТЧ_ЦЕХА">[28]Калькуляции!#REF!</definedName>
    <definedName name="АТЧНЗ_АМ">#REF!</definedName>
    <definedName name="АТЧНЗ_ГЛ">#REF!</definedName>
    <definedName name="АТЧНЗ_КР">#REF!</definedName>
    <definedName name="АТЧНЗ_ЭЛ">#REF!</definedName>
    <definedName name="б" localSheetId="6">'5 анализ эконом эффект'!б</definedName>
    <definedName name="б">[0]!б</definedName>
    <definedName name="б1">#REF!</definedName>
    <definedName name="_xlnm.Database">#REF!</definedName>
    <definedName name="БазовыйПериод">[31]Заголовок!$B$4</definedName>
    <definedName name="БАР">#REF!</definedName>
    <definedName name="БАР_">#REF!</definedName>
    <definedName name="бб" localSheetId="6">'5 анализ эконом эффект'!бб</definedName>
    <definedName name="бб">[0]!бб</definedName>
    <definedName name="ббббб" localSheetId="6">'5 анализ эконом эффект'!ббббб</definedName>
    <definedName name="ббббб">[0]!ббббб</definedName>
    <definedName name="бл">#REF!</definedName>
    <definedName name="Блок">#REF!</definedName>
    <definedName name="Бородино2">[29]Дебиторка!$J$9</definedName>
    <definedName name="Браво2">[29]Дебиторка!$J$10</definedName>
    <definedName name="БС">[32]Справочники!$A$4:$A$6</definedName>
    <definedName name="в" localSheetId="6">'5 анализ эконом эффект'!в</definedName>
    <definedName name="в">[0]!в</definedName>
    <definedName name="В_В">#REF!</definedName>
    <definedName name="В_ДП" localSheetId="6">[28]Калькуляции!#REF!</definedName>
    <definedName name="В_ДП">[28]Калькуляции!#REF!</definedName>
    <definedName name="В_Т">#REF!</definedName>
    <definedName name="В_Т_А" localSheetId="6">[28]Калькуляции!#REF!</definedName>
    <definedName name="В_Т_А">[28]Калькуляции!#REF!</definedName>
    <definedName name="В_Т_ВС" localSheetId="6">[28]Калькуляции!#REF!</definedName>
    <definedName name="В_Т_ВС">[28]Калькуляции!#REF!</definedName>
    <definedName name="В_Т_К" localSheetId="6">[28]Калькуляции!#REF!</definedName>
    <definedName name="В_Т_К">[28]Калькуляции!#REF!</definedName>
    <definedName name="В_Т_П" localSheetId="6">[28]Калькуляции!#REF!</definedName>
    <definedName name="В_Т_П">[28]Калькуляции!#REF!</definedName>
    <definedName name="В_Т_ПК" localSheetId="6">[28]Калькуляции!#REF!</definedName>
    <definedName name="В_Т_ПК">[28]Калькуляции!#REF!</definedName>
    <definedName name="В_Э">#REF!</definedName>
    <definedName name="в23ё" localSheetId="6">'5 анализ эконом эффект'!в23ё</definedName>
    <definedName name="в23ё">[0]!в23ё</definedName>
    <definedName name="В5">[33]БДДС_нов!$C$1:$H$501</definedName>
    <definedName name="ВАЛОВЫЙ">#REF!</definedName>
    <definedName name="вариант">'[34]ПФВ-0.6'!$D$71:$E$71</definedName>
    <definedName name="вв" localSheetId="6">'5 анализ эконом эффект'!вв</definedName>
    <definedName name="вв">[0]!вв</definedName>
    <definedName name="ВВВВ" localSheetId="6">#REF!</definedName>
    <definedName name="ВВВВ">#REF!</definedName>
    <definedName name="Вена2">[29]Дебиторка!$J$11</definedName>
    <definedName name="вид" localSheetId="6">[35]Лист1!#REF!</definedName>
    <definedName name="вид">[35]Лист1!#REF!</definedName>
    <definedName name="ВН">#REF!</definedName>
    <definedName name="ВН_3003_ДП" localSheetId="6">#REF!</definedName>
    <definedName name="ВН_3003_ДП">#REF!</definedName>
    <definedName name="ВН_3103_ЭКС" localSheetId="6">[28]Калькуляции!#REF!</definedName>
    <definedName name="ВН_3103_ЭКС">[28]Калькуляции!#REF!</definedName>
    <definedName name="ВН_6063_ЭКС" localSheetId="6">[28]Калькуляции!#REF!</definedName>
    <definedName name="ВН_6063_ЭКС">[28]Калькуляции!#REF!</definedName>
    <definedName name="ВН_АВЧ_ВН">#REF!</definedName>
    <definedName name="ВН_АВЧ_ДП" localSheetId="6">[28]Калькуляции!#REF!</definedName>
    <definedName name="ВН_АВЧ_ДП">[28]Калькуляции!#REF!</definedName>
    <definedName name="ВН_АВЧ_ТОЛ">#REF!</definedName>
    <definedName name="ВН_АВЧ_ЭКС">#REF!</definedName>
    <definedName name="ВН_АТЧ_ВН">#REF!</definedName>
    <definedName name="ВН_АТЧ_ДП" localSheetId="6">[28]Калькуляции!#REF!</definedName>
    <definedName name="ВН_АТЧ_ДП">[28]Калькуляции!#REF!</definedName>
    <definedName name="ВН_АТЧ_ТОЛ">#REF!</definedName>
    <definedName name="ВН_АТЧ_ТОЛ_А" localSheetId="6">[28]Калькуляции!#REF!</definedName>
    <definedName name="ВН_АТЧ_ТОЛ_А">[28]Калькуляции!#REF!</definedName>
    <definedName name="ВН_АТЧ_ТОЛ_П" localSheetId="6">[28]Калькуляции!#REF!</definedName>
    <definedName name="ВН_АТЧ_ТОЛ_П">[28]Калькуляции!#REF!</definedName>
    <definedName name="ВН_АТЧ_ТОЛ_ПК" localSheetId="6">[28]Калькуляции!#REF!</definedName>
    <definedName name="ВН_АТЧ_ТОЛ_ПК">[28]Калькуляции!#REF!</definedName>
    <definedName name="ВН_АТЧ_ЭКС">#REF!</definedName>
    <definedName name="ВН_Р">#REF!</definedName>
    <definedName name="ВН_С_ВН">#REF!</definedName>
    <definedName name="ВН_С_ДП" localSheetId="6">[28]Калькуляции!#REF!</definedName>
    <definedName name="ВН_С_ДП">[28]Калькуляции!#REF!</definedName>
    <definedName name="ВН_С_ТОЛ">#REF!</definedName>
    <definedName name="ВН_С_ЭКС">#REF!</definedName>
    <definedName name="ВН_Т" localSheetId="6">#REF!</definedName>
    <definedName name="ВН_Т">#REF!</definedName>
    <definedName name="ВНИТ">#REF!</definedName>
    <definedName name="ВОД_ОБ">#REF!</definedName>
    <definedName name="ВОД_Т">#REF!</definedName>
    <definedName name="вода">'[30]цены цехов'!$D$5</definedName>
    <definedName name="вода_НТМК">'[30]цены цехов'!$D$10</definedName>
    <definedName name="вода_обор.">'[30]цены цехов'!$D$17</definedName>
    <definedName name="вода_свежая">'[30]цены цехов'!$D$16</definedName>
    <definedName name="водоотлив_Магн.">'[30]цены цехов'!$D$35</definedName>
    <definedName name="ВОЗ">#REF!</definedName>
    <definedName name="Волгоградэнерго">#REF!</definedName>
    <definedName name="ВСП">#REF!</definedName>
    <definedName name="ВСП1" localSheetId="6">#REF!</definedName>
    <definedName name="ВСП1">#REF!</definedName>
    <definedName name="ВСП2" localSheetId="6">#REF!</definedName>
    <definedName name="ВСП2">#REF!</definedName>
    <definedName name="ВСПОМОГ">#REF!</definedName>
    <definedName name="ВТОМ">#REF!</definedName>
    <definedName name="ВТОП">#REF!</definedName>
    <definedName name="второй">#REF!</definedName>
    <definedName name="вуув" localSheetId="6" hidden="1">{#N/A,#N/A,TRUE,"Лист1";#N/A,#N/A,TRUE,"Лист2";#N/A,#N/A,TRUE,"Лист3"}</definedName>
    <definedName name="вуув" hidden="1">{#N/A,#N/A,TRUE,"Лист1";#N/A,#N/A,TRUE,"Лист2";#N/A,#N/A,TRUE,"Лист3"}</definedName>
    <definedName name="выв">#REF!</definedName>
    <definedName name="г" localSheetId="6">'5 анализ эконом эффект'!г</definedName>
    <definedName name="г">[0]!г</definedName>
    <definedName name="ГАС_Ш">#REF!</definedName>
    <definedName name="гг">#REF!</definedName>
    <definedName name="ГИД">#REF!</definedName>
    <definedName name="ГИД_ЗФА">#REF!</definedName>
    <definedName name="ГЛ">#REF!</definedName>
    <definedName name="ГЛ_">#REF!</definedName>
    <definedName name="ГЛ_ДП" localSheetId="6">[28]Калькуляции!#REF!</definedName>
    <definedName name="ГЛ_ДП">[28]Калькуляции!#REF!</definedName>
    <definedName name="ГЛ_Т">#REF!</definedName>
    <definedName name="ГЛ_Ш">#REF!</definedName>
    <definedName name="глинозем" localSheetId="6">[0]!USD/1.701</definedName>
    <definedName name="глинозем">[0]!USD/1.701</definedName>
    <definedName name="Глубина">'[36]ПФВ-0.5'!$AK$13:$AK$15</definedName>
    <definedName name="год">[37]Параметры!$C$5</definedName>
    <definedName name="год1">[38]параметры!$C$3</definedName>
    <definedName name="ГР">#REF!</definedName>
    <definedName name="график" localSheetId="6">'5 анализ эконом эффект'!график</definedName>
    <definedName name="график">[0]!график</definedName>
    <definedName name="грприрцфв00ав98" localSheetId="6" hidden="1">{#N/A,#N/A,TRUE,"Лист1";#N/A,#N/A,TRUE,"Лист2";#N/A,#N/A,TRUE,"Лист3"}</definedName>
    <definedName name="грприрцфв00ав98" hidden="1">{#N/A,#N/A,TRUE,"Лист1";#N/A,#N/A,TRUE,"Лист2";#N/A,#N/A,TRUE,"Лист3"}</definedName>
    <definedName name="грузопер_ПЖТ">'[30]цены цехов'!$D$29</definedName>
    <definedName name="грфинцкавг98Х" localSheetId="6" hidden="1">{#N/A,#N/A,TRUE,"Лист1";#N/A,#N/A,TRUE,"Лист2";#N/A,#N/A,TRUE,"Лист3"}</definedName>
    <definedName name="грфинцкавг98Х" hidden="1">{#N/A,#N/A,TRUE,"Лист1";#N/A,#N/A,TRUE,"Лист2";#N/A,#N/A,TRUE,"Лист3"}</definedName>
    <definedName name="ГФГ">'[30]цены цехов'!$D$52</definedName>
    <definedName name="д" localSheetId="6">'5 анализ эконом эффект'!д</definedName>
    <definedName name="д">[0]!д</definedName>
    <definedName name="ДАВ_ЖИД">#REF!</definedName>
    <definedName name="ДАВ_КАТАНКА" localSheetId="6">[28]Калькуляции!#REF!</definedName>
    <definedName name="ДАВ_КАТАНКА">[28]Калькуляции!#REF!</definedName>
    <definedName name="ДАВ_МЕЛК">#REF!</definedName>
    <definedName name="ДАВ_СЛИТКИ">#REF!</definedName>
    <definedName name="Дав_тв" localSheetId="6">#REF!</definedName>
    <definedName name="Дав_тв">#REF!</definedName>
    <definedName name="ДАВ_ШТАН">#REF!</definedName>
    <definedName name="ДАВАЛЬЧЕСИЙ" localSheetId="6">#REF!</definedName>
    <definedName name="ДАВАЛЬЧЕСИЙ">#REF!</definedName>
    <definedName name="ДАВАЛЬЧЕСКИЙ">#REF!</definedName>
    <definedName name="Данкор2">[29]Дебиторка!$J$27</definedName>
    <definedName name="ДАТА">[35]Лист1!$A$38:$A$50</definedName>
    <definedName name="Дв" localSheetId="6">'5 анализ эконом эффект'!Дв</definedName>
    <definedName name="Дв">[0]!Дв</definedName>
    <definedName name="ДЕК_РУБ" localSheetId="6">[28]Калькуляции!#REF!</definedName>
    <definedName name="ДЕК_РУБ">[28]Калькуляции!#REF!</definedName>
    <definedName name="ДЕК_Т" localSheetId="6">[28]Калькуляции!#REF!</definedName>
    <definedName name="ДЕК_Т">[28]Калькуляции!#REF!</definedName>
    <definedName name="ДЕК_ТОН" localSheetId="6">[28]Калькуляции!#REF!</definedName>
    <definedName name="ДЕК_ТОН">[28]Калькуляции!#REF!</definedName>
    <definedName name="декабрь">#REF!</definedName>
    <definedName name="День">'[36]ПФВ-0.5'!$AM$4:$AM$34</definedName>
    <definedName name="деф">[39]Параметры!$C$6</definedName>
    <definedName name="дефлятор">[40]параметры!$C$8</definedName>
    <definedName name="ДЗО">'[41]титул БДР'!$A$18</definedName>
    <definedName name="Диаметры">'[36]ПФВ-0.5'!$AK$22:$AK$39</definedName>
    <definedName name="ДиапазонЗащиты" localSheetId="6">#REF!,#REF!,#REF!,#REF!,[0]!P1_ДиапазонЗащиты,[0]!P2_ДиапазонЗащиты,[0]!P3_ДиапазонЗащиты,[0]!P4_ДиапазонЗащиты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ИЗТОПЛИВО">#REF!</definedName>
    <definedName name="ДИМА">#REF!</definedName>
    <definedName name="Дионис2">[29]Дебиторка!$J$15</definedName>
    <definedName name="ДИЭТ" localSheetId="6">[28]Калькуляции!#REF!</definedName>
    <definedName name="ДИЭТ">[28]Калькуляции!#REF!</definedName>
    <definedName name="ДОГПЕР_АВЧСЫРЕЦ" localSheetId="6">[28]Калькуляции!#REF!</definedName>
    <definedName name="ДОГПЕР_АВЧСЫРЕЦ">[28]Калькуляции!#REF!</definedName>
    <definedName name="ДОГПЕР_СЫРЕЦ" localSheetId="6">[28]Калькуляции!#REF!</definedName>
    <definedName name="ДОГПЕР_СЫРЕЦ">[28]Калькуляции!#REF!</definedName>
    <definedName name="Доллар" localSheetId="6">[42]Оборудование_стоим!#REF!</definedName>
    <definedName name="Доллар">[42]Оборудование_стоим!#REF!</definedName>
    <definedName name="доля_проч_ф">#REF!</definedName>
    <definedName name="доля_прочая">#REF!</definedName>
    <definedName name="доля_прочая_98_ав">#REF!</definedName>
    <definedName name="доля_прочая_ав">#REF!</definedName>
    <definedName name="доля_прочая_ф">#REF!</definedName>
    <definedName name="доля_т_ф">#REF!</definedName>
    <definedName name="доля_теп_1">#REF!</definedName>
    <definedName name="доля_теп_2">#REF!</definedName>
    <definedName name="доля_теп_3">#REF!</definedName>
    <definedName name="доля_тепло">#REF!</definedName>
    <definedName name="доля_эл_1">#REF!</definedName>
    <definedName name="доля_эл_2">#REF!</definedName>
    <definedName name="доля_эл_3">#REF!</definedName>
    <definedName name="доля_эл_ф">#REF!</definedName>
    <definedName name="доля_электра">#REF!</definedName>
    <definedName name="доля_электра_99">#REF!</definedName>
    <definedName name="ДРУГОЕ">[43]Справочники!$A$26:$A$28</definedName>
    <definedName name="е" localSheetId="6">'5 анализ эконом эффект'!е</definedName>
    <definedName name="е">[0]!е</definedName>
    <definedName name="ЕСН">[44]Макро!$B$4</definedName>
    <definedName name="ж" localSheetId="6">'5 анализ эконом эффект'!ж</definedName>
    <definedName name="ж">[0]!ж</definedName>
    <definedName name="жжжжжжж" localSheetId="6">'5 анализ эконом эффект'!жжжжжжж</definedName>
    <definedName name="жжжжжжж">[0]!жжжжжжж</definedName>
    <definedName name="ЖИДКИЙ">#REF!</definedName>
    <definedName name="з" localSheetId="6">'5 анализ эконом эффект'!з</definedName>
    <definedName name="з">[0]!з</definedName>
    <definedName name="З0">#REF!</definedName>
    <definedName name="З1">#REF!</definedName>
    <definedName name="З10">#REF!</definedName>
    <definedName name="З11">#REF!</definedName>
    <definedName name="З12">#REF!</definedName>
    <definedName name="З13">#REF!</definedName>
    <definedName name="З14">#REF!</definedName>
    <definedName name="З2">#REF!</definedName>
    <definedName name="З3">#REF!</definedName>
    <definedName name="З4">#REF!</definedName>
    <definedName name="З5">#REF!</definedName>
    <definedName name="З6">#REF!</definedName>
    <definedName name="З7">#REF!</definedName>
    <definedName name="З8">#REF!</definedName>
    <definedName name="З81" localSheetId="6">[28]Калькуляции!#REF!</definedName>
    <definedName name="З81">[28]Калькуляции!#REF!</definedName>
    <definedName name="З9">#REF!</definedName>
    <definedName name="_xlnm.Print_Titles" localSheetId="0">'1. паспорт описание'!$18:$18</definedName>
    <definedName name="_xlnm.Print_Titles" localSheetId="1">'2. паспорт  техприс'!$18:$18</definedName>
    <definedName name="_xlnm.Print_Titles" localSheetId="5">'4. паспортбюджет'!$18:$18</definedName>
    <definedName name="_xlnm.Print_Titles">#N/A</definedName>
    <definedName name="ЗАРПЛАТА">#REF!</definedName>
    <definedName name="ззззз">#REF!</definedName>
    <definedName name="ззззззззззззззззззззз" localSheetId="6">'5 анализ эконом эффект'!ззззззззззззззззззззз</definedName>
    <definedName name="ззззззззззззззззззззз">[0]!ззззззззззззззззззззз</definedName>
    <definedName name="ЗКР" localSheetId="6">[28]Калькуляции!#REF!</definedName>
    <definedName name="ЗКР">[28]Калькуляции!#REF!</definedName>
    <definedName name="ЗП1">[45]Лист13!$A$2</definedName>
    <definedName name="ЗП2">[45]Лист13!$B$2</definedName>
    <definedName name="ЗП3">[45]Лист13!$C$2</definedName>
    <definedName name="ЗП4">[45]Лист13!$D$2</definedName>
    <definedName name="и" localSheetId="6">'5 анализ эконом эффект'!и</definedName>
    <definedName name="и">[0]!и</definedName>
    <definedName name="ИЗВ_М">#REF!</definedName>
    <definedName name="ИЗМНЗП_АВЧ">#REF!</definedName>
    <definedName name="ИЗМНЗП_АТЧ">#REF!</definedName>
    <definedName name="ии">#REF!</definedName>
    <definedName name="индцкавг98" localSheetId="6" hidden="1">{#N/A,#N/A,TRUE,"Лист1";#N/A,#N/A,TRUE,"Лист2";#N/A,#N/A,TRUE,"Лист3"}</definedName>
    <definedName name="индцкавг98" hidden="1">{#N/A,#N/A,TRUE,"Лист1";#N/A,#N/A,TRUE,"Лист2";#N/A,#N/A,TRUE,"Лист3"}</definedName>
    <definedName name="Иркутск2">[29]Дебиторка!$J$16</definedName>
    <definedName name="ИТВСП">#REF!</definedName>
    <definedName name="ИТСЫР">#REF!</definedName>
    <definedName name="ИТТР">#REF!</definedName>
    <definedName name="ИТЭН">#REF!</definedName>
    <definedName name="ИЮЛ_РУБ" localSheetId="6">[28]Калькуляции!#REF!</definedName>
    <definedName name="ИЮЛ_РУБ">[28]Калькуляции!#REF!</definedName>
    <definedName name="ИЮЛ_ТОН" localSheetId="6">[28]Калькуляции!#REF!</definedName>
    <definedName name="ИЮЛ_ТОН">[28]Калькуляции!#REF!</definedName>
    <definedName name="июль">#REF!</definedName>
    <definedName name="ИЮН_РУБ">#REF!</definedName>
    <definedName name="ИЮН_ТОН">#REF!</definedName>
    <definedName name="июнь">#REF!</definedName>
    <definedName name="й" localSheetId="6">'5 анализ эконом эффект'!й</definedName>
    <definedName name="й">[0]!й</definedName>
    <definedName name="йй" localSheetId="6">'5 анализ эконом эффект'!йй</definedName>
    <definedName name="йй">[0]!йй</definedName>
    <definedName name="ййййййййййййй" localSheetId="6">'5 анализ эконом эффект'!ййййййййййййй</definedName>
    <definedName name="ййййййййййййй">[0]!ййййййййййййй</definedName>
    <definedName name="ЙЦУ" localSheetId="6">#REF!</definedName>
    <definedName name="ЙЦУ">#REF!</definedName>
    <definedName name="к" localSheetId="6">'5 анализ эконом эффект'!к</definedName>
    <definedName name="к">[0]!к</definedName>
    <definedName name="К_СЫР">#REF!</definedName>
    <definedName name="К_СЫР_ТОЛ" localSheetId="6">[28]Калькуляции!#REF!</definedName>
    <definedName name="К_СЫР_ТОЛ">[28]Калькуляции!#REF!</definedName>
    <definedName name="К2_РУБ" localSheetId="6">[28]Калькуляции!#REF!</definedName>
    <definedName name="К2_РУБ">[28]Калькуляции!#REF!</definedName>
    <definedName name="К2_ТОН" localSheetId="6">[28]Калькуляции!#REF!</definedName>
    <definedName name="К2_ТОН">[28]Калькуляции!#REF!</definedName>
    <definedName name="КАТАНКА" localSheetId="6">[28]Калькуляции!#REF!</definedName>
    <definedName name="КАТАНКА">[28]Калькуляции!#REF!</definedName>
    <definedName name="КАТАНКА_КРАМЗ" localSheetId="6">[28]Калькуляции!#REF!</definedName>
    <definedName name="КАТАНКА_КРАМЗ">[28]Калькуляции!#REF!</definedName>
    <definedName name="КБОР" localSheetId="6">[28]Калькуляции!#REF!</definedName>
    <definedName name="КБОР">[28]Калькуляции!#REF!</definedName>
    <definedName name="КВ1_РУБ">#REF!</definedName>
    <definedName name="КВ1_ТОН">#REF!</definedName>
    <definedName name="КВ2_РУБ">#REF!</definedName>
    <definedName name="КВ2_ТОН">#REF!</definedName>
    <definedName name="КВ3_РУБ">#REF!</definedName>
    <definedName name="КВ3_ТОН">#REF!</definedName>
    <definedName name="КВ4_РУБ">#REF!</definedName>
    <definedName name="КВ4_ТОН">#REF!</definedName>
    <definedName name="ке" localSheetId="6">'5 анализ эконом эффект'!ке</definedName>
    <definedName name="ке">[0]!ке</definedName>
    <definedName name="кеппппппппппп" localSheetId="6" hidden="1">{#N/A,#N/A,TRUE,"Лист1";#N/A,#N/A,TRUE,"Лист2";#N/A,#N/A,TRUE,"Лист3"}</definedName>
    <definedName name="кеппппппппппп" hidden="1">{#N/A,#N/A,TRUE,"Лист1";#N/A,#N/A,TRUE,"Лист2";#N/A,#N/A,TRUE,"Лист3"}</definedName>
    <definedName name="КИПиА">'[30]цены цехов'!$D$14</definedName>
    <definedName name="КЛ" localSheetId="6">'[46]Объекты (показатели)'!#REF!</definedName>
    <definedName name="КЛ">'[46]Объекты (показатели)'!#REF!</definedName>
    <definedName name="КнязьРюрик2">[29]Дебиторка!$J$18</definedName>
    <definedName name="код">#REF!</definedName>
    <definedName name="код1">#REF!</definedName>
    <definedName name="КОК_ПРОК">#REF!</definedName>
    <definedName name="КОМПЛЕКСНЫЙ" localSheetId="6">[28]Калькуляции!#REF!</definedName>
    <definedName name="КОМПЛЕКСНЫЙ">[28]Калькуляции!#REF!</definedName>
    <definedName name="Комплексы">'[36]ПФВ-0.5'!$AJ$4:$AJ$10</definedName>
    <definedName name="КОРК_7">#REF!</definedName>
    <definedName name="КОРК_АВЧ">#REF!</definedName>
    <definedName name="коэф_блоки">#REF!</definedName>
    <definedName name="коэф_глин">#REF!</definedName>
    <definedName name="коэф_кокс">#REF!</definedName>
    <definedName name="коэф_пек">#REF!</definedName>
    <definedName name="коэф1">#REF!</definedName>
    <definedName name="коэф2">#REF!</definedName>
    <definedName name="коэф3">#REF!</definedName>
    <definedName name="коэф4">#REF!</definedName>
    <definedName name="коэфф">#REF!</definedName>
    <definedName name="КПП">#REF!</definedName>
    <definedName name="кр">#REF!</definedName>
    <definedName name="КР_">#REF!</definedName>
    <definedName name="КР_10">#REF!</definedName>
    <definedName name="КР_2ЦЕХ">#REF!</definedName>
    <definedName name="КР_7">#REF!</definedName>
    <definedName name="КР_8">#REF!</definedName>
    <definedName name="кр_до165">#REF!</definedName>
    <definedName name="КР_КРАМЗ">#REF!</definedName>
    <definedName name="КР_ЛОК" localSheetId="6">[28]Калькуляции!#REF!</definedName>
    <definedName name="КР_ЛОК">[28]Калькуляции!#REF!</definedName>
    <definedName name="КР_ЛОК_8" localSheetId="6">[28]Калькуляции!#REF!</definedName>
    <definedName name="КР_ЛОК_8">[28]Калькуляции!#REF!</definedName>
    <definedName name="КР_ОБАН">#REF!</definedName>
    <definedName name="кр_с8б">#REF!</definedName>
    <definedName name="КР_С8БМ">#REF!</definedName>
    <definedName name="КР_СУМ">#REF!</definedName>
    <definedName name="КР_Ф">#REF!</definedName>
    <definedName name="КР_ЦЕХА" localSheetId="6">[28]Калькуляции!#REF!</definedName>
    <definedName name="КР_ЦЕХА">[28]Калькуляции!#REF!</definedName>
    <definedName name="КР_ЭЮ" localSheetId="6">[28]Калькуляции!#REF!</definedName>
    <definedName name="КР_ЭЮ">[28]Калькуляции!#REF!</definedName>
    <definedName name="КРЕМНИЙ" localSheetId="6">[28]Калькуляции!#REF!</definedName>
    <definedName name="КРЕМНИЙ">[28]Калькуляции!#REF!</definedName>
    <definedName name="_xlnm.Criteria" localSheetId="6">[47]Données!#REF!</definedName>
    <definedName name="_xlnm.Criteria">[47]Données!#REF!</definedName>
    <definedName name="КрПроцент">#REF!</definedName>
    <definedName name="КРУПН_КРАМЗ">#REF!</definedName>
    <definedName name="кур">#REF!</definedName>
    <definedName name="Курс">#REF!</definedName>
    <definedName name="КурсУЕ">#REF!</definedName>
    <definedName name="л" localSheetId="6">'5 анализ эконом эффект'!л</definedName>
    <definedName name="л">[0]!л</definedName>
    <definedName name="ЛИГ_АЛ_М" localSheetId="6">[28]Калькуляции!#REF!</definedName>
    <definedName name="ЛИГ_АЛ_М">[28]Калькуляции!#REF!</definedName>
    <definedName name="ЛИГ_БР_ТИ" localSheetId="6">[28]Калькуляции!#REF!</definedName>
    <definedName name="ЛИГ_БР_ТИ">[28]Калькуляции!#REF!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6">'5 анализ эконом эффект'!м</definedName>
    <definedName name="м">[0]!м</definedName>
    <definedName name="МАГНИЙ" localSheetId="6">[28]Калькуляции!#REF!</definedName>
    <definedName name="МАГНИЙ">[28]Калькуляции!#REF!</definedName>
    <definedName name="май">#REF!</definedName>
    <definedName name="МАЙ_РУБ">#REF!</definedName>
    <definedName name="МАЙ_ТОН">#REF!</definedName>
    <definedName name="МАР_РУБ">#REF!</definedName>
    <definedName name="МАР_ТОН">#REF!</definedName>
    <definedName name="МАРГ_ЛИГ" localSheetId="6">[28]Калькуляции!#REF!</definedName>
    <definedName name="МАРГ_ЛИГ">[28]Калькуляции!#REF!</definedName>
    <definedName name="МАРГ_ЛИГ_ДП" localSheetId="6">#REF!</definedName>
    <definedName name="МАРГ_ЛИГ_ДП">#REF!</definedName>
    <definedName name="МАРГ_ЛИГ_СТ" localSheetId="6">[28]Калькуляции!#REF!</definedName>
    <definedName name="МАРГ_ЛИГ_СТ">[28]Калькуляции!#REF!</definedName>
    <definedName name="март">#REF!</definedName>
    <definedName name="масло" localSheetId="6">'[39]масла литры, деньги'!#REF!</definedName>
    <definedName name="масло">'[39]масла литры, деньги'!#REF!</definedName>
    <definedName name="Материалы">'[36]ПФВ-0.5'!$AG$26:$AG$33</definedName>
    <definedName name="МЕД">#REF!</definedName>
    <definedName name="МЕД_">#REF!</definedName>
    <definedName name="МЕЛ_СУМ">#REF!</definedName>
    <definedName name="Место">'[36]ПФВ-0.5'!$AK$18:$AK$19</definedName>
    <definedName name="МЕСЯЦЫ" localSheetId="6">[48]Январь!#REF!</definedName>
    <definedName name="МЕСЯЦЫ">[48]Январь!#REF!</definedName>
    <definedName name="Мет_собс" localSheetId="6">#REF!</definedName>
    <definedName name="Мет_собс">#REF!</definedName>
    <definedName name="Мет_ЭЛЦ3" localSheetId="6">#REF!</definedName>
    <definedName name="Мет_ЭЛЦ3">#REF!</definedName>
    <definedName name="Метроном2">[29]Дебиторка!$J$14</definedName>
    <definedName name="мехцех_РМП">'[30]цены цехов'!$D$26</definedName>
    <definedName name="МЛИГ_АМ" localSheetId="6">[28]Калькуляции!#REF!</definedName>
    <definedName name="МЛИГ_АМ">[28]Калькуляции!#REF!</definedName>
    <definedName name="МЛИГ_ЭЛ" localSheetId="6">[28]Калькуляции!#REF!</definedName>
    <definedName name="МЛИГ_ЭЛ">[28]Калькуляции!#REF!</definedName>
    <definedName name="МнНДС">#REF!</definedName>
    <definedName name="МР">#REF!</definedName>
    <definedName name="МС6_РУБ" localSheetId="6">[28]Калькуляции!#REF!</definedName>
    <definedName name="МС6_РУБ">[28]Калькуляции!#REF!</definedName>
    <definedName name="МС6_ТОН" localSheetId="6">[28]Калькуляции!#REF!</definedName>
    <definedName name="МС6_ТОН">[28]Калькуляции!#REF!</definedName>
    <definedName name="МС9_РУБ" localSheetId="6">[28]Калькуляции!#REF!</definedName>
    <definedName name="МС9_РУБ">[28]Калькуляции!#REF!</definedName>
    <definedName name="МС9_ТОН" localSheetId="6">[28]Калькуляции!#REF!</definedName>
    <definedName name="МС9_ТОН">[28]Калькуляции!#REF!</definedName>
    <definedName name="мым" localSheetId="6">'5 анализ эконом эффект'!мым</definedName>
    <definedName name="мым">[0]!мым</definedName>
    <definedName name="н" localSheetId="6">'5 анализ эконом эффект'!н</definedName>
    <definedName name="н">[0]!н</definedName>
    <definedName name="Н_2ЦЕХ_СКАЛ" localSheetId="6">#REF!</definedName>
    <definedName name="Н_2ЦЕХ_СКАЛ">#REF!</definedName>
    <definedName name="Н_АЛФ">#REF!</definedName>
    <definedName name="Н_АМ_МЛ" localSheetId="6">[28]Калькуляции!#REF!</definedName>
    <definedName name="Н_АМ_МЛ">[28]Калькуляции!#REF!</definedName>
    <definedName name="Н_АНБЛ">#REF!</definedName>
    <definedName name="Н_АНБЛ_В" localSheetId="6">[28]Калькуляции!#REF!</definedName>
    <definedName name="Н_АНБЛ_В">[28]Калькуляции!#REF!</definedName>
    <definedName name="Н_АНБЛ_Т" localSheetId="6">[28]Калькуляции!#REF!</definedName>
    <definedName name="Н_АНБЛ_Т">[28]Калькуляции!#REF!</definedName>
    <definedName name="Н_АФ_МЛ" localSheetId="6">[28]Калькуляции!#REF!</definedName>
    <definedName name="Н_АФ_МЛ">[28]Калькуляции!#REF!</definedName>
    <definedName name="Н_ВАЛФ">#REF!</definedName>
    <definedName name="Н_ВГР">#REF!</definedName>
    <definedName name="Н_ВКРСВ">#REF!</definedName>
    <definedName name="Н_ВМЕДЬ">#REF!</definedName>
    <definedName name="Н_ВОДОБКРУПН">#REF!</definedName>
    <definedName name="Н_ВХЛБ">#REF!</definedName>
    <definedName name="Н_ВХЛН">#REF!</definedName>
    <definedName name="Н_ГИДЗ">#REF!</definedName>
    <definedName name="Н_ГЛ_ВН">#REF!</definedName>
    <definedName name="Н_ГЛ_ДП" localSheetId="6">[28]Калькуляции!#REF!</definedName>
    <definedName name="Н_ГЛ_ДП">[28]Калькуляции!#REF!</definedName>
    <definedName name="Н_ГЛ_ИТ" localSheetId="6">[28]Калькуляции!#REF!</definedName>
    <definedName name="Н_ГЛ_ИТ">[28]Калькуляции!#REF!</definedName>
    <definedName name="Н_ГЛ_ТОЛ">#REF!</definedName>
    <definedName name="Н_ГЛШ">#REF!</definedName>
    <definedName name="Н_ИЗВ">#REF!</definedName>
    <definedName name="Н_К_ПРОК">#REF!</definedName>
    <definedName name="Н_К_СЫР">#REF!</definedName>
    <definedName name="Н_К_СЫР_П" localSheetId="6">[28]Калькуляции!#REF!</definedName>
    <definedName name="Н_К_СЫР_П">[28]Калькуляции!#REF!</definedName>
    <definedName name="Н_К_СЫР_Т" localSheetId="6">[28]Калькуляции!#REF!</definedName>
    <definedName name="Н_К_СЫР_Т">[28]Калькуляции!#REF!</definedName>
    <definedName name="Н_КАВЧ_АЛФ">#REF!</definedName>
    <definedName name="Н_КАВЧ_ГРАФ">#REF!</definedName>
    <definedName name="Н_КАВЧ_КРС">#REF!</definedName>
    <definedName name="Н_КАВЧ_МЕД">#REF!</definedName>
    <definedName name="Н_КАВЧ_ХЛБ">#REF!</definedName>
    <definedName name="Н_КАО_СКАЛ" localSheetId="6">#REF!</definedName>
    <definedName name="Н_КАО_СКАЛ">#REF!</definedName>
    <definedName name="Н_КЕРОСИН">#REF!</definedName>
    <definedName name="Н_КЛОК_КРСМ" localSheetId="6">[28]Калькуляции!#REF!</definedName>
    <definedName name="Н_КЛОК_КРСМ">[28]Калькуляции!#REF!</definedName>
    <definedName name="Н_КЛОК_СКАЛ" localSheetId="6">[28]Калькуляции!#REF!</definedName>
    <definedName name="Н_КЛОК_СКАЛ">[28]Калькуляции!#REF!</definedName>
    <definedName name="Н_КЛОК_ФТК" localSheetId="6">[28]Калькуляции!#REF!</definedName>
    <definedName name="Н_КЛОК_ФТК">[28]Калькуляции!#REF!</definedName>
    <definedName name="Н_КОА_АБ">#REF!</definedName>
    <definedName name="Н_КОА_ГЛ">#REF!</definedName>
    <definedName name="Н_КОА_КРС">#REF!</definedName>
    <definedName name="Н_КОА_КРСМ">#REF!</definedName>
    <definedName name="Н_КОА_СКАЛ">#REF!</definedName>
    <definedName name="Н_КОА_ФК">#REF!</definedName>
    <definedName name="Н_КОРК_7">#REF!</definedName>
    <definedName name="Н_КОРК_АВЧ">#REF!</definedName>
    <definedName name="Н_КР_АК5М2" localSheetId="6">[28]Калькуляции!#REF!</definedName>
    <definedName name="Н_КР_АК5М2">[28]Калькуляции!#REF!</definedName>
    <definedName name="Н_КР_ПАР" localSheetId="6">[28]Калькуляции!#REF!</definedName>
    <definedName name="Н_КР_ПАР">[28]Калькуляции!#REF!</definedName>
    <definedName name="Н_КР19_СКАЛ" localSheetId="6">#REF!</definedName>
    <definedName name="Н_КР19_СКАЛ">#REF!</definedName>
    <definedName name="Н_КРАК12" localSheetId="6">[28]Калькуляции!#REF!</definedName>
    <definedName name="Н_КРАК12">[28]Калькуляции!#REF!</definedName>
    <definedName name="Н_КРАК9ПЧ" localSheetId="6">[28]Калькуляции!#REF!</definedName>
    <definedName name="Н_КРАК9ПЧ">[28]Калькуляции!#REF!</definedName>
    <definedName name="Н_КРЕМ_МЛ" localSheetId="6">[28]Калькуляции!#REF!</definedName>
    <definedName name="Н_КРЕМ_МЛ">[28]Калькуляции!#REF!</definedName>
    <definedName name="Н_КРЕМАК12" localSheetId="6">[28]Калькуляции!#REF!</definedName>
    <definedName name="Н_КРЕМАК12">[28]Калькуляции!#REF!</definedName>
    <definedName name="Н_КРЕМАК5М2" localSheetId="6">[28]Калькуляции!#REF!</definedName>
    <definedName name="Н_КРЕМАК5М2">[28]Калькуляции!#REF!</definedName>
    <definedName name="Н_КРЕМАК9ПЧ" localSheetId="6">[28]Калькуляции!#REF!</definedName>
    <definedName name="Н_КРЕМАК9ПЧ">[28]Калькуляции!#REF!</definedName>
    <definedName name="Н_КРИОЛ_МЛ" localSheetId="6">[28]Калькуляции!#REF!</definedName>
    <definedName name="Н_КРИОЛ_МЛ">[28]Калькуляции!#REF!</definedName>
    <definedName name="Н_КРКРУПН" localSheetId="6">[28]Калькуляции!#REF!</definedName>
    <definedName name="Н_КРКРУПН">[28]Калькуляции!#REF!</definedName>
    <definedName name="Н_КРМЕЛКИЕ" localSheetId="6">[28]Калькуляции!#REF!</definedName>
    <definedName name="Н_КРМЕЛКИЕ">[28]Калькуляции!#REF!</definedName>
    <definedName name="Н_КРРЕКВИЗИТЫ" localSheetId="6">[28]Калькуляции!#REF!</definedName>
    <definedName name="Н_КРРЕКВИЗИТЫ">[28]Калькуляции!#REF!</definedName>
    <definedName name="Н_КРСВ">#REF!</definedName>
    <definedName name="Н_КРСЛИТКИ" localSheetId="6">[28]Калькуляции!#REF!</definedName>
    <definedName name="Н_КРСЛИТКИ">[28]Калькуляции!#REF!</definedName>
    <definedName name="Н_КРСМ">#REF!</definedName>
    <definedName name="Н_КРФ" localSheetId="6">[28]Калькуляции!#REF!</definedName>
    <definedName name="Н_КРФ">[28]Калькуляции!#REF!</definedName>
    <definedName name="Н_КСГИД">#REF!</definedName>
    <definedName name="Н_КСКАУСТ">#REF!</definedName>
    <definedName name="Н_КСПЕНА">#REF!</definedName>
    <definedName name="Н_КСПЕНА_С" localSheetId="6">[28]Калькуляции!#REF!</definedName>
    <definedName name="Н_КСПЕНА_С">[28]Калькуляции!#REF!</definedName>
    <definedName name="Н_КССОДГО">#REF!</definedName>
    <definedName name="Н_КССОДКАЛ">#REF!</definedName>
    <definedName name="Н_ЛИГ_АЛ_М" localSheetId="6">[28]Калькуляции!#REF!</definedName>
    <definedName name="Н_ЛИГ_АЛ_М">[28]Калькуляции!#REF!</definedName>
    <definedName name="Н_ЛИГ_АЛ_МАК5М2" localSheetId="6">[28]Калькуляции!#REF!</definedName>
    <definedName name="Н_ЛИГ_АЛ_МАК5М2">[28]Калькуляции!#REF!</definedName>
    <definedName name="Н_ЛИГ_БР_ТИ" localSheetId="6">[28]Калькуляции!#REF!</definedName>
    <definedName name="Н_ЛИГ_БР_ТИ">[28]Калькуляции!#REF!</definedName>
    <definedName name="Н_МАГНАК5М2" localSheetId="6">[28]Калькуляции!#REF!</definedName>
    <definedName name="Н_МАГНАК5М2">[28]Калькуляции!#REF!</definedName>
    <definedName name="Н_МАГНАК9ПЧ" localSheetId="6">[28]Калькуляции!#REF!</definedName>
    <definedName name="Н_МАГНАК9ПЧ">[28]Калькуляции!#REF!</definedName>
    <definedName name="Н_МАЗ" localSheetId="6">[28]Калькуляции!#REF!</definedName>
    <definedName name="Н_МАЗ">[28]Калькуляции!#REF!</definedName>
    <definedName name="Н_МАРГ_МЛ" localSheetId="6">[28]Калькуляции!#REF!</definedName>
    <definedName name="Н_МАРГ_МЛ">[28]Калькуляции!#REF!</definedName>
    <definedName name="Н_МАССА">#REF!</definedName>
    <definedName name="Н_МАССА_В" localSheetId="6">[28]Калькуляции!#REF!</definedName>
    <definedName name="Н_МАССА_В">[28]Калькуляции!#REF!</definedName>
    <definedName name="Н_МАССА_П" localSheetId="6">[28]Калькуляции!#REF!</definedName>
    <definedName name="Н_МАССА_П">[28]Калькуляции!#REF!</definedName>
    <definedName name="Н_МАССА_ПК" localSheetId="6">[28]Калькуляции!#REF!</definedName>
    <definedName name="Н_МАССА_ПК">[28]Калькуляции!#REF!</definedName>
    <definedName name="Н_МЕД_АК5М2" localSheetId="6">[28]Калькуляции!#REF!</definedName>
    <definedName name="Н_МЕД_АК5М2">[28]Калькуляции!#REF!</definedName>
    <definedName name="Н_МЛ_3003" localSheetId="6">[28]Калькуляции!#REF!</definedName>
    <definedName name="Н_МЛ_3003">[28]Калькуляции!#REF!</definedName>
    <definedName name="Н_ОЛЕ">#REF!</definedName>
    <definedName name="Н_ПЕК">#REF!</definedName>
    <definedName name="Н_ПЕК_П" localSheetId="6">[28]Калькуляции!#REF!</definedName>
    <definedName name="Н_ПЕК_П">[28]Калькуляции!#REF!</definedName>
    <definedName name="Н_ПЕК_Т" localSheetId="6">[28]Калькуляции!#REF!</definedName>
    <definedName name="Н_ПЕК_Т">[28]Калькуляции!#REF!</definedName>
    <definedName name="Н_ПУШ">#REF!</definedName>
    <definedName name="Н_ПЫЛЬ">#REF!</definedName>
    <definedName name="Н_С8БМ_ГЛ">#REF!</definedName>
    <definedName name="Н_С8БМ_КСВ">#REF!</definedName>
    <definedName name="Н_С8БМ_КСМ">#REF!</definedName>
    <definedName name="Н_С8БМ_СКАЛ">#REF!</definedName>
    <definedName name="Н_С8БМ_ФК">#REF!</definedName>
    <definedName name="Н_СЕРК">#REF!</definedName>
    <definedName name="Н_СКА">#REF!</definedName>
    <definedName name="Н_СЛ_КРСВ" localSheetId="6">#REF!</definedName>
    <definedName name="Н_СЛ_КРСВ">#REF!</definedName>
    <definedName name="Н_СОЛ_АК5М2" localSheetId="6">[28]Калькуляции!#REF!</definedName>
    <definedName name="Н_СОЛ_АК5М2">[28]Калькуляции!#REF!</definedName>
    <definedName name="Н_СОЛАК12" localSheetId="6">[28]Калькуляции!#REF!</definedName>
    <definedName name="Н_СОЛАК12">[28]Калькуляции!#REF!</definedName>
    <definedName name="Н_СОЛАК9ПЧ" localSheetId="6">[28]Калькуляции!#REF!</definedName>
    <definedName name="Н_СОЛАК9ПЧ">[28]Калькуляции!#REF!</definedName>
    <definedName name="Н_СОЛКРУПН" localSheetId="6">[28]Калькуляции!#REF!</definedName>
    <definedName name="Н_СОЛКРУПН">[28]Калькуляции!#REF!</definedName>
    <definedName name="Н_СОЛМЕЛКИЕ" localSheetId="6">[28]Калькуляции!#REF!</definedName>
    <definedName name="Н_СОЛМЕЛКИЕ">[28]Калькуляции!#REF!</definedName>
    <definedName name="Н_СОЛРЕКВИЗИТЫ" localSheetId="6">[28]Калькуляции!#REF!</definedName>
    <definedName name="Н_СОЛРЕКВИЗИТЫ">[28]Калькуляции!#REF!</definedName>
    <definedName name="Н_СОЛСЛ" localSheetId="6">[28]Калькуляции!#REF!</definedName>
    <definedName name="Н_СОЛСЛ">[28]Калькуляции!#REF!</definedName>
    <definedName name="Н_СОЛСЛИТКИ" localSheetId="6">[28]Калькуляции!#REF!</definedName>
    <definedName name="Н_СОЛСЛИТКИ">[28]Калькуляции!#REF!</definedName>
    <definedName name="Н_СОСМАС">#REF!</definedName>
    <definedName name="Н_Т_КРСВ">#REF!</definedName>
    <definedName name="Н_Т_КРСВ3">#REF!</definedName>
    <definedName name="Н_ТИТ_АК5М2" localSheetId="6">[28]Калькуляции!#REF!</definedName>
    <definedName name="Н_ТИТ_АК5М2">[28]Калькуляции!#REF!</definedName>
    <definedName name="Н_ТИТ_АК9ПЧ" localSheetId="6">[28]Калькуляции!#REF!</definedName>
    <definedName name="Н_ТИТ_АК9ПЧ">[28]Калькуляции!#REF!</definedName>
    <definedName name="Н_ТИТАН">#REF!</definedName>
    <definedName name="Н_ТОЛЬКОБЛОКИ" localSheetId="6">[28]Калькуляции!#REF!</definedName>
    <definedName name="Н_ТОЛЬКОБЛОКИ">[28]Калькуляции!#REF!</definedName>
    <definedName name="Н_ТОЛЬКОМАССА" localSheetId="6">[28]Калькуляции!#REF!</definedName>
    <definedName name="Н_ТОЛЬКОМАССА">[28]Калькуляции!#REF!</definedName>
    <definedName name="Н_ФК">#REF!</definedName>
    <definedName name="Н_ФТК">#REF!</definedName>
    <definedName name="Н_Х_ДИЭТ" localSheetId="6">[28]Калькуляции!#REF!</definedName>
    <definedName name="Н_Х_ДИЭТ">[28]Калькуляции!#REF!</definedName>
    <definedName name="Н_Х_КБОР" localSheetId="6">[28]Калькуляции!#REF!</definedName>
    <definedName name="Н_Х_КБОР">[28]Калькуляции!#REF!</definedName>
    <definedName name="Н_Х_ПЕК" localSheetId="6">[28]Калькуляции!#REF!</definedName>
    <definedName name="Н_Х_ПЕК">[28]Калькуляции!#REF!</definedName>
    <definedName name="Н_Х_ПОГЛ" localSheetId="6">[28]Калькуляции!#REF!</definedName>
    <definedName name="Н_Х_ПОГЛ">[28]Калькуляции!#REF!</definedName>
    <definedName name="Н_Х_ТЕРМ" localSheetId="6">[28]Калькуляции!#REF!</definedName>
    <definedName name="Н_Х_ТЕРМ">[28]Калькуляции!#REF!</definedName>
    <definedName name="Н_Х_ТЕРМ_Д" localSheetId="6">[28]Калькуляции!#REF!</definedName>
    <definedName name="Н_Х_ТЕРМ_Д">[28]Калькуляции!#REF!</definedName>
    <definedName name="Н_ХЛНАТ">#REF!</definedName>
    <definedName name="Н_ШАРЫ">#REF!</definedName>
    <definedName name="Н_ЭНАК12" localSheetId="6">[28]Калькуляции!#REF!</definedName>
    <definedName name="Н_ЭНАК12">[28]Калькуляции!#REF!</definedName>
    <definedName name="Н_ЭНАК5М2" localSheetId="6">[28]Калькуляции!#REF!</definedName>
    <definedName name="Н_ЭНАК5М2">[28]Калькуляции!#REF!</definedName>
    <definedName name="Н_ЭНАК9ПЧ" localSheetId="6">[28]Калькуляции!#REF!</definedName>
    <definedName name="Н_ЭНАК9ПЧ">[28]Калькуляции!#REF!</definedName>
    <definedName name="Н_ЭНКРУПН">#REF!</definedName>
    <definedName name="Н_ЭНМЕЛКИЕ">#REF!</definedName>
    <definedName name="Н_ЭНРЕКВИЗИТЫ" localSheetId="6">[28]Калькуляции!#REF!</definedName>
    <definedName name="Н_ЭНРЕКВИЗИТЫ">[28]Калькуляции!#REF!</definedName>
    <definedName name="Н_ЭНСЛИТКИ">#REF!</definedName>
    <definedName name="НАЧП">#REF!</definedName>
    <definedName name="НАЧПЭО">#REF!</definedName>
    <definedName name="НВ_АВЧСЫР">#REF!</definedName>
    <definedName name="НВ_ДАВАЛ">#REF!</definedName>
    <definedName name="НВ_КРУПНЫЕ">#REF!</definedName>
    <definedName name="НВ_ПУСКАВЧ">#REF!</definedName>
    <definedName name="НВ_РЕКВИЗИТЫ">#REF!</definedName>
    <definedName name="НВ_СЛИТКИ">#REF!</definedName>
    <definedName name="НВ_СПЛАВ6063">#REF!</definedName>
    <definedName name="НВ_ЧМЖ">#REF!</definedName>
    <definedName name="НДС">#REF!</definedName>
    <definedName name="ндс1">#REF!</definedName>
    <definedName name="НЗП_АВЧ">#REF!</definedName>
    <definedName name="НЗП_АТЧ">#REF!</definedName>
    <definedName name="НЗП_АТЧВАВЧ">#REF!</definedName>
    <definedName name="НН_АВЧСЫР" localSheetId="6">[28]Калькуляции!#REF!</definedName>
    <definedName name="НН_АВЧСЫР">[28]Калькуляции!#REF!</definedName>
    <definedName name="НН_АВЧТОВ">#REF!</definedName>
    <definedName name="нов" localSheetId="6">'5 анализ эконом эффект'!нов</definedName>
    <definedName name="нов">[0]!нов</definedName>
    <definedName name="норм_1">[49]Отопление!$D$14:$D$28</definedName>
    <definedName name="норм_1_част">[49]Отопление!$I$14:$I$28</definedName>
    <definedName name="норм_2">[49]Отопление!$E$14:$E$28</definedName>
    <definedName name="норм_3">[49]Отопление!$F$14:$F$28</definedName>
    <definedName name="норм_3_част">[49]Отопление!$J$14:$J$28</definedName>
    <definedName name="норм_4">[49]Отопление!$G$14:$G$28</definedName>
    <definedName name="НОЯ_РУБ" localSheetId="6">[28]Калькуляции!#REF!</definedName>
    <definedName name="НОЯ_РУБ">[28]Калькуляции!#REF!</definedName>
    <definedName name="НОЯ_ТОН" localSheetId="6">[28]Калькуляции!#REF!</definedName>
    <definedName name="НОЯ_ТОН">[28]Калькуляции!#REF!</definedName>
    <definedName name="ноябрь">#REF!</definedName>
    <definedName name="НС_МАРГЛИГ" localSheetId="6">[28]Калькуляции!#REF!</definedName>
    <definedName name="НС_МАРГЛИГ">[28]Калькуляции!#REF!</definedName>
    <definedName name="НСРФ">#REF!</definedName>
    <definedName name="НСРФ2">#REF!</definedName>
    <definedName name="НТ_АВЧСЫР">#REF!</definedName>
    <definedName name="НТ_АК12" localSheetId="6">[28]Калькуляции!#REF!</definedName>
    <definedName name="НТ_АК12">[28]Калькуляции!#REF!</definedName>
    <definedName name="НТ_АК5М2" localSheetId="6">[28]Калькуляции!#REF!</definedName>
    <definedName name="НТ_АК5М2">[28]Калькуляции!#REF!</definedName>
    <definedName name="НТ_АК9ПЧ" localSheetId="6">[28]Калькуляции!#REF!</definedName>
    <definedName name="НТ_АК9ПЧ">[28]Калькуляции!#REF!</definedName>
    <definedName name="НТ_АЛЖ" localSheetId="6">[28]Калькуляции!#REF!</definedName>
    <definedName name="НТ_АЛЖ">[28]Калькуляции!#REF!</definedName>
    <definedName name="НТ_ДАВАЛ">#REF!</definedName>
    <definedName name="НТ_КАТАНКА" localSheetId="6">[28]Калькуляции!#REF!</definedName>
    <definedName name="НТ_КАТАНКА">[28]Калькуляции!#REF!</definedName>
    <definedName name="НТ_КРУПНЫЕ">#REF!</definedName>
    <definedName name="НТ_РЕКВИЗИТЫ">#REF!</definedName>
    <definedName name="НТ_СЛИТКИ">#REF!</definedName>
    <definedName name="НТ_СПЛАВ6063">#REF!</definedName>
    <definedName name="НТ_ЧМ" localSheetId="6">[28]Калькуляции!#REF!</definedName>
    <definedName name="НТ_ЧМ">[28]Калькуляции!#REF!</definedName>
    <definedName name="НТ_ЧМЖ">#REF!</definedName>
    <definedName name="о" localSheetId="6">'5 анализ эконом эффект'!о</definedName>
    <definedName name="о">[0]!о</definedName>
    <definedName name="об_эксп">#REF!</definedName>
    <definedName name="_xlnm.Print_Area" localSheetId="0">'1. паспорт описание'!$A$1:$D$32</definedName>
    <definedName name="_xlnm.Print_Area" localSheetId="1">'2. паспорт  техприс'!$A$1:$K$25</definedName>
    <definedName name="_xlnm.Print_Area" localSheetId="2">'3.1.конкретные результаты ТП-РП'!$A$2:$N$40</definedName>
    <definedName name="_xlnm.Print_Area" localSheetId="3">'3.2конкретные результаты ЛЭП'!$A$1:$P$27</definedName>
    <definedName name="_xlnm.Print_Area" localSheetId="4">'3.3. Паспорт надежность'!$A$1:$X$27</definedName>
    <definedName name="_xlnm.Print_Area" localSheetId="5">'4. паспортбюджет'!$A$1:$O$22</definedName>
    <definedName name="_xlnm.Print_Area" localSheetId="6">'5 анализ эконом эффект'!$A$1:$U$170</definedName>
    <definedName name="_xlnm.Print_Area" localSheetId="7">'6.1. Паспорт сетевой график'!$A$1:$I$27</definedName>
    <definedName name="_xlnm.Print_Area" localSheetId="8">'6.2. Паспорт фин осв ввод'!$A$1:$AA$27</definedName>
    <definedName name="_xlnm.Print_Area" localSheetId="9">'7. Паспорт отчет о закупке'!$A$1:$L$23</definedName>
    <definedName name="_xlnm.Print_Area" localSheetId="10">'8. Паспорт оценка влияния'!$A$1:$L$23</definedName>
    <definedName name="_xlnm.Print_Area" localSheetId="11">'9. Паспорт Карта-схема'!$A$1:$L$23</definedName>
    <definedName name="_xlnm.Print_Area">#N/A</definedName>
    <definedName name="общ">#REF!</definedName>
    <definedName name="ОБЩ_ВН" localSheetId="6">[28]Калькуляции!#REF!</definedName>
    <definedName name="ОБЩ_ВН">[28]Калькуляции!#REF!</definedName>
    <definedName name="ОБЩ_Т">#REF!</definedName>
    <definedName name="ОБЩ_ТОЛ" localSheetId="6">[28]Калькуляции!#REF!</definedName>
    <definedName name="ОБЩ_ТОЛ">[28]Калькуляции!#REF!</definedName>
    <definedName name="ОБЩ_ЭКС" localSheetId="6">[28]Калькуляции!#REF!</definedName>
    <definedName name="ОБЩ_ЭКС">[28]Калькуляции!#REF!</definedName>
    <definedName name="ОБЩЕ_В" localSheetId="6">[28]Калькуляции!#REF!</definedName>
    <definedName name="ОБЩЕ_В">[28]Калькуляции!#REF!</definedName>
    <definedName name="ОБЩЕ_ДП" localSheetId="6">[28]Калькуляции!#REF!</definedName>
    <definedName name="ОБЩЕ_ДП">[28]Калькуляции!#REF!</definedName>
    <definedName name="ОБЩЕ_Т" localSheetId="6">[28]Калькуляции!#REF!</definedName>
    <definedName name="ОБЩЕ_Т">[28]Калькуляции!#REF!</definedName>
    <definedName name="ОБЩЕ_Т_А" localSheetId="6">[28]Калькуляции!#REF!</definedName>
    <definedName name="ОБЩЕ_Т_А">[28]Калькуляции!#REF!</definedName>
    <definedName name="ОБЩЕ_Т_П" localSheetId="6">[28]Калькуляции!#REF!</definedName>
    <definedName name="ОБЩЕ_Т_П">[28]Калькуляции!#REF!</definedName>
    <definedName name="ОБЩЕ_Т_ПК" localSheetId="6">[28]Калькуляции!#REF!</definedName>
    <definedName name="ОБЩЕ_Т_ПК">[28]Калькуляции!#REF!</definedName>
    <definedName name="ОБЩЕ_Э" localSheetId="6">[28]Калькуляции!#REF!</definedName>
    <definedName name="ОБЩЕ_Э">[28]Калькуляции!#REF!</definedName>
    <definedName name="ОБЩИТ">#REF!</definedName>
    <definedName name="объёмы">#REF!</definedName>
    <definedName name="ОКТ_РУБ" localSheetId="6">[28]Калькуляции!#REF!</definedName>
    <definedName name="ОКТ_РУБ">[28]Калькуляции!#REF!</definedName>
    <definedName name="ОКТ_ТОН" localSheetId="6">[28]Калькуляции!#REF!</definedName>
    <definedName name="ОКТ_ТОН">[28]Калькуляции!#REF!</definedName>
    <definedName name="октябрь">#REF!</definedName>
    <definedName name="ОЛЕ">#REF!</definedName>
    <definedName name="он">#REF!</definedName>
    <definedName name="оо">#REF!</definedName>
    <definedName name="ОРГ" localSheetId="6">#REF!</definedName>
    <definedName name="ОРГ">#REF!</definedName>
    <definedName name="ОРГАНИЗАЦИЯ">#REF!</definedName>
    <definedName name="ОС_АЛ_Ф">#REF!</definedName>
    <definedName name="ОС_АН_Б">#REF!</definedName>
    <definedName name="ОС_АН_Б_ТОЛ" localSheetId="6">[28]Калькуляции!#REF!</definedName>
    <definedName name="ОС_АН_Б_ТОЛ">[28]Калькуляции!#REF!</definedName>
    <definedName name="ОС_БАР">#REF!</definedName>
    <definedName name="ОС_ГИД">#REF!</definedName>
    <definedName name="ОС_ГИД_ЗФА">#REF!</definedName>
    <definedName name="ОС_ГЛ">#REF!</definedName>
    <definedName name="ОС_ГЛ_ДП" localSheetId="6">[28]Калькуляции!#REF!</definedName>
    <definedName name="ОС_ГЛ_ДП">[28]Калькуляции!#REF!</definedName>
    <definedName name="ОС_ГЛ_Т">#REF!</definedName>
    <definedName name="ОС_ГЛ_Ш">#REF!</definedName>
    <definedName name="ОС_ГР">#REF!</definedName>
    <definedName name="ОС_ДИЭТ" localSheetId="6">[28]Калькуляции!#REF!</definedName>
    <definedName name="ОС_ДИЭТ">[28]Калькуляции!#REF!</definedName>
    <definedName name="ОС_ИЗВ_М">#REF!</definedName>
    <definedName name="ОС_К_СЫР">#REF!</definedName>
    <definedName name="ОС_К_СЫР_ТОЛ" localSheetId="6">[28]Калькуляции!#REF!</definedName>
    <definedName name="ОС_К_СЫР_ТОЛ">[28]Калькуляции!#REF!</definedName>
    <definedName name="ОС_КБОР" localSheetId="6">[28]Калькуляции!#REF!</definedName>
    <definedName name="ОС_КБОР">[28]Калькуляции!#REF!</definedName>
    <definedName name="ОС_КОК_ПРОК">#REF!</definedName>
    <definedName name="ОС_КОРК_7">#REF!</definedName>
    <definedName name="ОС_КОРК_АВЧ">#REF!</definedName>
    <definedName name="ОС_КР">#REF!</definedName>
    <definedName name="ОС_КРЕМНИЙ" localSheetId="6">[28]Калькуляции!#REF!</definedName>
    <definedName name="ОС_КРЕМНИЙ">[28]Калькуляции!#REF!</definedName>
    <definedName name="ОС_ЛИГ_АЛ_М" localSheetId="6">[28]Калькуляции!#REF!</definedName>
    <definedName name="ОС_ЛИГ_АЛ_М">[28]Калькуляции!#REF!</definedName>
    <definedName name="ОС_ЛИГ_БР_ТИ" localSheetId="6">[28]Калькуляции!#REF!</definedName>
    <definedName name="ОС_ЛИГ_БР_ТИ">[28]Калькуляции!#REF!</definedName>
    <definedName name="ОС_МАГНИЙ" localSheetId="6">[28]Калькуляции!#REF!</definedName>
    <definedName name="ОС_МАГНИЙ">[28]Калькуляции!#REF!</definedName>
    <definedName name="ОС_МЕД">#REF!</definedName>
    <definedName name="ОС_ОЛЕ">#REF!</definedName>
    <definedName name="ОС_П_УГ">#REF!</definedName>
    <definedName name="ОС_П_УГ_С" localSheetId="6">[28]Калькуляции!#REF!</definedName>
    <definedName name="ОС_П_УГ_С">[28]Калькуляции!#REF!</definedName>
    <definedName name="ОС_П_ЦЕМ">#REF!</definedName>
    <definedName name="ОС_ПЕК">#REF!</definedName>
    <definedName name="ОС_ПЕК_ТОЛ" localSheetId="6">[28]Калькуляции!#REF!</definedName>
    <definedName name="ОС_ПЕК_ТОЛ">[28]Калькуляции!#REF!</definedName>
    <definedName name="ОС_ПОГЛ" localSheetId="6">[28]Калькуляции!#REF!</definedName>
    <definedName name="ОС_ПОГЛ">[28]Калькуляции!#REF!</definedName>
    <definedName name="ОС_ПОД_К">#REF!</definedName>
    <definedName name="ОС_ПУШ">#REF!</definedName>
    <definedName name="ОС_С_КАЛ">#REF!</definedName>
    <definedName name="ОС_С_КАУ">#REF!</definedName>
    <definedName name="ОС_С_ПУСК">#REF!</definedName>
    <definedName name="ОС_СЕР_К">#REF!</definedName>
    <definedName name="ОС_СК_АН">#REF!</definedName>
    <definedName name="ОС_ТЕРМ" localSheetId="6">[28]Калькуляции!#REF!</definedName>
    <definedName name="ОС_ТЕРМ">[28]Калькуляции!#REF!</definedName>
    <definedName name="ОС_ТЕРМ_ДАВ" localSheetId="6">[28]Калькуляции!#REF!</definedName>
    <definedName name="ОС_ТЕРМ_ДАВ">[28]Калькуляции!#REF!</definedName>
    <definedName name="ОС_ТИ">#REF!</definedName>
    <definedName name="ОС_ФЛ_К">#REF!</definedName>
    <definedName name="ОС_ФТ_К">#REF!</definedName>
    <definedName name="ОС_ХЛ_Н">#REF!</definedName>
    <definedName name="ОстАква2">[29]Дебиторка!$J$28</definedName>
    <definedName name="ОТК">'[30]цены цехов'!$D$54</definedName>
    <definedName name="отопление_ВАЦ">'[30]цены цехов'!$D$20</definedName>
    <definedName name="отопление_Естюн">'[30]цены цехов'!$D$19</definedName>
    <definedName name="отопление_ЛАЦ">'[30]цены цехов'!$D$21</definedName>
    <definedName name="Очаково2">[29]Дебиторка!$J$30</definedName>
    <definedName name="очистка_стоков">'[30]цены цехов'!$D$7</definedName>
    <definedName name="Оша2">[29]Дебиторка!$J$31</definedName>
    <definedName name="п" localSheetId="6">'5 анализ эконом эффект'!п</definedName>
    <definedName name="п">[0]!п</definedName>
    <definedName name="П_КГ_С" localSheetId="6">[28]Калькуляции!#REF!</definedName>
    <definedName name="П_КГ_С">[28]Калькуляции!#REF!</definedName>
    <definedName name="П_УГ">#REF!</definedName>
    <definedName name="П_УГ_С" localSheetId="6">[28]Калькуляции!#REF!</definedName>
    <definedName name="П_УГ_С">[28]Калькуляции!#REF!</definedName>
    <definedName name="П_ЦЕМ">#REF!</definedName>
    <definedName name="папа" localSheetId="6"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#REF!</definedName>
    <definedName name="пар_НТМК">'[30]цены цехов'!$D$9</definedName>
    <definedName name="ПГ1_РУБ" localSheetId="6">[28]Калькуляции!#REF!</definedName>
    <definedName name="ПГ1_РУБ">[28]Калькуляции!#REF!</definedName>
    <definedName name="ПГ1_ТОН" localSheetId="6">[28]Калькуляции!#REF!</definedName>
    <definedName name="ПГ1_ТОН">[28]Калькуляции!#REF!</definedName>
    <definedName name="ПГ2_РУБ" localSheetId="6">[28]Калькуляции!#REF!</definedName>
    <definedName name="ПГ2_РУБ">[28]Калькуляции!#REF!</definedName>
    <definedName name="ПГ2_ТОН" localSheetId="6">[28]Калькуляции!#REF!</definedName>
    <definedName name="ПГ2_ТОН">[28]Калькуляции!#REF!</definedName>
    <definedName name="ПЕК">#REF!</definedName>
    <definedName name="ПЕК_ТОЛ" localSheetId="6">[28]Калькуляции!#REF!</definedName>
    <definedName name="ПЕК_ТОЛ">[28]Калькуляции!#REF!</definedName>
    <definedName name="Пепси2">[29]Дебиторка!$J$33</definedName>
    <definedName name="первый">#REF!</definedName>
    <definedName name="Период">#REF!</definedName>
    <definedName name="Периоды_18_2" localSheetId="6">'[16]18.2'!#REF!</definedName>
    <definedName name="Периоды_18_2">'[16]18.2'!#REF!</definedName>
    <definedName name="Пивовар2">[29]Дебиторка!$J$46</definedName>
    <definedName name="пл_1">[49]Отопление!$D$2</definedName>
    <definedName name="пл_1_част">[49]Отопление!$D$8</definedName>
    <definedName name="пл_2">[49]Отопление!$D$3</definedName>
    <definedName name="пл_3">[49]Отопление!$D$4</definedName>
    <definedName name="пл_3_част">[49]Отопление!$D$9</definedName>
    <definedName name="пл_4">[49]Отопление!$D$5</definedName>
    <definedName name="ПЛ1_РУБ" localSheetId="6">[28]Калькуляции!#REF!</definedName>
    <definedName name="ПЛ1_РУБ">[28]Калькуляции!#REF!</definedName>
    <definedName name="ПЛ1_ТОН" localSheetId="6">[28]Калькуляции!#REF!</definedName>
    <definedName name="ПЛ1_ТОН">[28]Калькуляции!#REF!</definedName>
    <definedName name="план">#REF!</definedName>
    <definedName name="план1">#REF!</definedName>
    <definedName name="ПЛМ2">[29]Дебиторка!$J$35</definedName>
    <definedName name="Повреждения">'[36]ПФВ-0.5'!$AH$5:$AH$23</definedName>
    <definedName name="ПОГЛ" localSheetId="6">[28]Калькуляции!#REF!</definedName>
    <definedName name="ПОГЛ">[28]Калькуляции!#REF!</definedName>
    <definedName name="погр_РОР">'[30]цены цехов'!$D$50</definedName>
    <definedName name="ПОД_К">#REF!</definedName>
    <definedName name="ПОД_КО">#REF!</definedName>
    <definedName name="ПОДОВАЯ" localSheetId="6">[28]Калькуляции!#REF!</definedName>
    <definedName name="ПОДОВАЯ">[28]Калькуляции!#REF!</definedName>
    <definedName name="ПОДОВАЯ_Г" localSheetId="6">[28]Калькуляции!#REF!</definedName>
    <definedName name="ПОДОВАЯ_Г">[28]Калькуляции!#REF!</definedName>
    <definedName name="полезный_т_ф">#REF!</definedName>
    <definedName name="полезный_тепло">#REF!</definedName>
    <definedName name="полезный_эл_ф">#REF!</definedName>
    <definedName name="полезный_электро">#REF!</definedName>
    <definedName name="ПОЛН">#REF!</definedName>
    <definedName name="Полная_себестоимость_2" localSheetId="6">[50]июнь9!#REF!</definedName>
    <definedName name="Полная_себестоимость_2">[50]июнь9!#REF!</definedName>
    <definedName name="ПоследнийГод">[51]Заголовок!$B$5</definedName>
    <definedName name="пост">'[52]постоянные затраты'!$F$18</definedName>
    <definedName name="пр_э">#REF!</definedName>
    <definedName name="пр1">#REF!</definedName>
    <definedName name="пр2">#REF!</definedName>
    <definedName name="пр3">#REF!</definedName>
    <definedName name="Превышение">[48]Январь!$G$121:$I$121</definedName>
    <definedName name="привет" localSheetId="6">'5 анализ эконом эффект'!привет</definedName>
    <definedName name="привет">[0]!привет</definedName>
    <definedName name="ПРИЗНАКИ_Суммирования">[48]Январь!$B$11:$B$264</definedName>
    <definedName name="Принадлежность">'[36]ПФВ-0.5'!$AK$42:$AK$45</definedName>
    <definedName name="Проверка" localSheetId="6">[48]Январь!#REF!</definedName>
    <definedName name="Проверка">[48]Январь!#REF!</definedName>
    <definedName name="Продэкспо2">[29]Дебиторка!$J$34</definedName>
    <definedName name="пром.вент">'[30]цены цехов'!$D$22</definedName>
    <definedName name="Процент">[44]Макро!$B$2</definedName>
    <definedName name="процент_т_ф">#REF!</definedName>
    <definedName name="Процент_тепло">#REF!</definedName>
    <definedName name="Процент_эл_ф">#REF!</definedName>
    <definedName name="Процент_электра">#REF!</definedName>
    <definedName name="процент1" localSheetId="6">'[53]1.2.1'!#REF!</definedName>
    <definedName name="процент1">'[53]1.2.1'!#REF!</definedName>
    <definedName name="процент2" localSheetId="6">'[53]1.2.1'!#REF!</definedName>
    <definedName name="процент2">'[53]1.2.1'!#REF!</definedName>
    <definedName name="процент3" localSheetId="6">'[53]1.2.1'!#REF!</definedName>
    <definedName name="процент3">'[53]1.2.1'!#REF!</definedName>
    <definedName name="процент4" localSheetId="6">'[53]1.2.1'!#REF!</definedName>
    <definedName name="процент4">'[53]1.2.1'!#REF!</definedName>
    <definedName name="прочая_доля_99">#REF!</definedName>
    <definedName name="прочая_процент">#REF!</definedName>
    <definedName name="прочая_процент_98_ав">#REF!</definedName>
    <definedName name="прочая_процент_99">#REF!</definedName>
    <definedName name="прочая_процент_ав">#REF!</definedName>
    <definedName name="прочая_процент_ф">#REF!</definedName>
    <definedName name="прочая_процент_ф_ав">#REF!</definedName>
    <definedName name="проявление">'[36]ПФВ-0.5'!$AG$36:$AG$46</definedName>
    <definedName name="ПУСК_АВЧ">#REF!</definedName>
    <definedName name="ПУСК_АВЧ_ЛОК" localSheetId="6">[28]Калькуляции!#REF!</definedName>
    <definedName name="ПУСК_АВЧ_ЛОК">[28]Калькуляции!#REF!</definedName>
    <definedName name="ПУСК_ЛОК" localSheetId="6">[28]Калькуляции!#REF!</definedName>
    <definedName name="ПУСК_ЛОК">[28]Калькуляции!#REF!</definedName>
    <definedName name="ПУСК_ОБАН">#REF!</definedName>
    <definedName name="ПУСК_С8БМ">#REF!</definedName>
    <definedName name="ПУСКОВЫЕ">#REF!</definedName>
    <definedName name="ПУШ">#REF!</definedName>
    <definedName name="ПЭ">[43]Справочники!$A$10:$A$12</definedName>
    <definedName name="р" localSheetId="6">'5 анализ эконом эффект'!р</definedName>
    <definedName name="р">[0]!р</definedName>
    <definedName name="работа">[54]Лист1!$Q$4:$Q$323</definedName>
    <definedName name="работы">#REF!</definedName>
    <definedName name="Радуга2">[29]Дебиторка!$J$36</definedName>
    <definedName name="расшифровка">#REF!</definedName>
    <definedName name="РГК">[43]Справочники!$A$4:$A$4</definedName>
    <definedName name="Ремаркет2">[29]Дебиторка!$J$37</definedName>
    <definedName name="ремонты2" localSheetId="6">'5 анализ эконом эффект'!ремонты2</definedName>
    <definedName name="ремонты2">[0]!ремонты2</definedName>
    <definedName name="рис1" localSheetId="6" hidden="1">{#N/A,#N/A,TRUE,"Лист1";#N/A,#N/A,TRUE,"Лист2";#N/A,#N/A,TRUE,"Лист3"}</definedName>
    <definedName name="рис1" hidden="1">{#N/A,#N/A,TRUE,"Лист1";#N/A,#N/A,TRUE,"Лист2";#N/A,#N/A,TRUE,"Лист3"}</definedName>
    <definedName name="Рустехн2">[29]Дебиторка!$J$39</definedName>
    <definedName name="с" localSheetId="6">'5 анализ эконом эффект'!с</definedName>
    <definedName name="с">[0]!с</definedName>
    <definedName name="С_КАЛ">#REF!</definedName>
    <definedName name="С_КАУ">#REF!</definedName>
    <definedName name="С_КОДЫ">#REF!</definedName>
    <definedName name="С_ОБЪЁМЫ">#REF!</definedName>
    <definedName name="С_ПУСК">#REF!</definedName>
    <definedName name="с_с_т_ф">#REF!</definedName>
    <definedName name="с_с_тепло">#REF!</definedName>
    <definedName name="с_с_эл_ф">#REF!</definedName>
    <definedName name="с_с_электра">#REF!</definedName>
    <definedName name="С3103" localSheetId="6">[28]Калькуляции!#REF!</definedName>
    <definedName name="С3103">[28]Калькуляции!#REF!</definedName>
    <definedName name="сброс_в_канал.">'[30]цены цехов'!$D$6</definedName>
    <definedName name="Сейл2">[29]Дебиторка!$J$41</definedName>
    <definedName name="СЕН_РУБ" localSheetId="6">[28]Калькуляции!#REF!</definedName>
    <definedName name="СЕН_РУБ">[28]Калькуляции!#REF!</definedName>
    <definedName name="СЕН_ТОН" localSheetId="6">[28]Калькуляции!#REF!</definedName>
    <definedName name="СЕН_ТОН">[28]Калькуляции!#REF!</definedName>
    <definedName name="сентябрь">#REF!</definedName>
    <definedName name="СЕР_К">#REF!</definedName>
    <definedName name="Сж.воздух_Экспл.">'[30]цены цехов'!$D$41</definedName>
    <definedName name="сжат.возд_Магн">'[30]цены цехов'!$D$34</definedName>
    <definedName name="СК_АН">#REF!</definedName>
    <definedName name="СОЦСТРАХ">#REF!</definedName>
    <definedName name="Список">[35]Лист1!$B$38:$B$42</definedName>
    <definedName name="СПЛАВ6063">#REF!</definedName>
    <definedName name="СПЛАВ6063_КРАМЗ">#REF!</definedName>
    <definedName name="Способ">'[36]ПФВ-0.5'!$AM$37:$AM$38</definedName>
    <definedName name="сс" localSheetId="6">'5 анализ эконом эффект'!сс</definedName>
    <definedName name="сс">[0]!сс</definedName>
    <definedName name="СС_АВЧ">#REF!</definedName>
    <definedName name="СС_АВЧВН">#REF!</definedName>
    <definedName name="СС_АВЧДП">[28]Калькуляции!$401:$401</definedName>
    <definedName name="СС_АВЧТОЛ">#REF!</definedName>
    <definedName name="СС_АЛФТЗФА">#REF!</definedName>
    <definedName name="СС_КРСМЕШ">#REF!</definedName>
    <definedName name="СС_МАРГ_ЛИГ" localSheetId="6">[28]Калькуляции!#REF!</definedName>
    <definedName name="СС_МАРГ_ЛИГ">[28]Калькуляции!#REF!</definedName>
    <definedName name="СС_МАРГ_ЛИГ_ДП" localSheetId="6">#REF!</definedName>
    <definedName name="СС_МАРГ_ЛИГ_ДП">#REF!</definedName>
    <definedName name="СС_МАС" localSheetId="6">[28]Калькуляции!#REF!</definedName>
    <definedName name="СС_МАС">[28]Калькуляции!#REF!</definedName>
    <definedName name="СС_МАССА">#REF!</definedName>
    <definedName name="СС_МАССА_П">[28]Калькуляции!$177:$177</definedName>
    <definedName name="СС_МАССА_ПК">[28]Калькуляции!$178:$178</definedName>
    <definedName name="СС_МАССАСРЕД" localSheetId="6">[28]Калькуляции!#REF!</definedName>
    <definedName name="СС_МАССАСРЕД">[28]Калькуляции!#REF!</definedName>
    <definedName name="СС_МАССАСРЕДН" localSheetId="6">[28]Калькуляции!#REF!</definedName>
    <definedName name="СС_МАССАСРЕДН">[28]Калькуляции!#REF!</definedName>
    <definedName name="СС_СЫР">#REF!</definedName>
    <definedName name="СС_СЫРВН">#REF!</definedName>
    <definedName name="СС_СЫРДП">[28]Калькуляции!$67:$67</definedName>
    <definedName name="СС_СЫРТОЛ">#REF!</definedName>
    <definedName name="СС_СЫРТОЛ_А">[28]Калькуляции!$65:$65</definedName>
    <definedName name="СС_СЫРТОЛ_П">[28]Калькуляции!$63:$63</definedName>
    <definedName name="СС_СЫРТОЛ_ПК">[28]Калькуляции!$64:$64</definedName>
    <definedName name="сссс" localSheetId="6">'5 анализ эконом эффект'!сссс</definedName>
    <definedName name="сссс">[0]!сссс</definedName>
    <definedName name="ссы" localSheetId="6">'5 анализ эконом эффект'!ссы</definedName>
    <definedName name="ссы">[0]!ссы</definedName>
    <definedName name="ссы2" localSheetId="6">'5 анализ эконом эффект'!ссы2</definedName>
    <definedName name="ссы2">[0]!ссы2</definedName>
    <definedName name="Старкон2">[29]Дебиторка!$J$45</definedName>
    <definedName name="статьи">#REF!</definedName>
    <definedName name="статьи_план">#REF!</definedName>
    <definedName name="статьи_факт">#REF!</definedName>
    <definedName name="сто" localSheetId="6">#REF!</definedName>
    <definedName name="сто">#REF!</definedName>
    <definedName name="сто_проц_ф">#REF!</definedName>
    <definedName name="сто_процентов">#REF!</definedName>
    <definedName name="СтрокаЗаголовок">[48]Январь!$C$8:$C$264</definedName>
    <definedName name="СтрокаИмя">[48]Январь!$D$8:$D$264</definedName>
    <definedName name="СтрокаКод">[48]Январь!$E$8:$E$264</definedName>
    <definedName name="СтрокаСумма">[48]Январь!$B$8:$B$264</definedName>
    <definedName name="сумм">#REF!</definedName>
    <definedName name="сумма">[54]Лист1!$I$4:$I$323</definedName>
    <definedName name="СЫР">#REF!</definedName>
    <definedName name="СЫР_ВН">#REF!</definedName>
    <definedName name="СЫР_ДП" localSheetId="6">[28]Калькуляции!#REF!</definedName>
    <definedName name="СЫР_ДП">[28]Калькуляции!#REF!</definedName>
    <definedName name="СЫР_ТОЛ">#REF!</definedName>
    <definedName name="СЫР_ТОЛ_А" localSheetId="6">[28]Калькуляции!#REF!</definedName>
    <definedName name="СЫР_ТОЛ_А">[28]Калькуляции!#REF!</definedName>
    <definedName name="СЫР_ТОЛ_К" localSheetId="6">[28]Калькуляции!#REF!</definedName>
    <definedName name="СЫР_ТОЛ_К">[28]Калькуляции!#REF!</definedName>
    <definedName name="СЫР_ТОЛ_П" localSheetId="6">[28]Калькуляции!#REF!</definedName>
    <definedName name="СЫР_ТОЛ_П">[28]Калькуляции!#REF!</definedName>
    <definedName name="СЫР_ТОЛ_ПК" localSheetId="6">[28]Калькуляции!#REF!</definedName>
    <definedName name="СЫР_ТОЛ_ПК">[28]Калькуляции!#REF!</definedName>
    <definedName name="СЫР_ТОЛ_СУМ" localSheetId="6">[28]Калькуляции!#REF!</definedName>
    <definedName name="СЫР_ТОЛ_СУМ">[28]Калькуляции!#REF!</definedName>
    <definedName name="СЫРА">#REF!</definedName>
    <definedName name="СЫРЬЁ" localSheetId="6">#REF!</definedName>
    <definedName name="СЫРЬЁ">#REF!</definedName>
    <definedName name="т" localSheetId="6">'5 анализ эконом эффект'!т</definedName>
    <definedName name="т">[0]!т</definedName>
    <definedName name="т1">'[53]2.2.4'!$F$36</definedName>
    <definedName name="т2">'[53]2.2.4'!$F$37</definedName>
    <definedName name="Таранов2">[29]Дебиторка!$J$32</definedName>
    <definedName name="ТВ_ЭЛЦ3">#REF!</definedName>
    <definedName name="ТВЁРДЫЙ">#REF!</definedName>
    <definedName name="тепло_проц_ф">#REF!</definedName>
    <definedName name="тепло_процент">#REF!</definedName>
    <definedName name="ТЕРМ" localSheetId="6">[28]Калькуляции!#REF!</definedName>
    <definedName name="ТЕРМ">[28]Калькуляции!#REF!</definedName>
    <definedName name="ТЕРМ_ДАВ" localSheetId="6">[28]Калькуляции!#REF!</definedName>
    <definedName name="ТЕРМ_ДАВ">[28]Калькуляции!#REF!</definedName>
    <definedName name="ТЗР">#REF!</definedName>
    <definedName name="ТИ">#REF!</definedName>
    <definedName name="Товарная_продукция_2" localSheetId="6">[50]июнь9!#REF!</definedName>
    <definedName name="Товарная_продукция_2">[50]июнь9!#REF!</definedName>
    <definedName name="ТОВАРНЫЙ">#REF!</definedName>
    <definedName name="ТОЛ">#REF!</definedName>
    <definedName name="ТОЛК_МЕЛ" localSheetId="6">[28]Калькуляции!#REF!</definedName>
    <definedName name="ТОЛК_МЕЛ">[28]Калькуляции!#REF!</definedName>
    <definedName name="ТОЛК_СЛТ" localSheetId="6">[28]Калькуляции!#REF!</definedName>
    <definedName name="ТОЛК_СЛТ">[28]Калькуляции!#REF!</definedName>
    <definedName name="ТОЛК_СУМ" localSheetId="6">[28]Калькуляции!#REF!</definedName>
    <definedName name="ТОЛК_СУМ">[28]Калькуляции!#REF!</definedName>
    <definedName name="ТОЛК_ТОБ" localSheetId="6">[28]Калькуляции!#REF!</definedName>
    <definedName name="ТОЛК_ТОБ">[28]Калькуляции!#REF!</definedName>
    <definedName name="ТОЛЛИНГ_МАССА" localSheetId="6">[28]Калькуляции!#REF!</definedName>
    <definedName name="ТОЛЛИНГ_МАССА">[28]Калькуляции!#REF!</definedName>
    <definedName name="ТОЛЛИНГ_СЫРЕЦ">#REF!</definedName>
    <definedName name="ТОЛЛИНГ_СЫРЬЁ" localSheetId="6">[28]Калькуляции!#REF!</definedName>
    <definedName name="ТОЛЛИНГ_СЫРЬЁ">[28]Калькуляции!#REF!</definedName>
    <definedName name="тп" localSheetId="6" hidden="1">{#N/A,#N/A,TRUE,"Лист1";#N/A,#N/A,TRUE,"Лист2";#N/A,#N/A,TRUE,"Лист3"}</definedName>
    <definedName name="тп" hidden="1">{#N/A,#N/A,TRUE,"Лист1";#N/A,#N/A,TRUE,"Лист2";#N/A,#N/A,TRUE,"Лист3"}</definedName>
    <definedName name="ТР">#REF!</definedName>
    <definedName name="третий">#REF!</definedName>
    <definedName name="тт">#REF!</definedName>
    <definedName name="тэ">#REF!</definedName>
    <definedName name="у" localSheetId="6">'5 анализ эконом эффект'!у</definedName>
    <definedName name="у">[0]!у</definedName>
    <definedName name="УГОЛЬ">[43]Справочники!$A$19:$A$21</definedName>
    <definedName name="ук" localSheetId="6">'5 анализ эконом эффект'!ук</definedName>
    <definedName name="ук">[0]!ук</definedName>
    <definedName name="укеееукеееееееееееееее" localSheetId="6" hidden="1">{#N/A,#N/A,TRUE,"Лист1";#N/A,#N/A,TRUE,"Лист2";#N/A,#N/A,TRUE,"Лист3"}</definedName>
    <definedName name="укеееукеееееееееееееее" hidden="1">{#N/A,#N/A,TRUE,"Лист1";#N/A,#N/A,TRUE,"Лист2";#N/A,#N/A,TRUE,"Лист3"}</definedName>
    <definedName name="укеукеуеуе" localSheetId="6" hidden="1">{#N/A,#N/A,TRUE,"Лист1";#N/A,#N/A,TRUE,"Лист2";#N/A,#N/A,TRUE,"Лист3"}</definedName>
    <definedName name="укеукеуеуе" hidden="1">{#N/A,#N/A,TRUE,"Лист1";#N/A,#N/A,TRUE,"Лист2";#N/A,#N/A,TRUE,"Лист3"}</definedName>
    <definedName name="УП" localSheetId="6">'5 анализ эконом эффект'!УП</definedName>
    <definedName name="УП">[0]!УП</definedName>
    <definedName name="УСЛУГИ_6063" localSheetId="6">[28]Калькуляции!#REF!</definedName>
    <definedName name="УСЛУГИ_6063">[28]Калькуляции!#REF!</definedName>
    <definedName name="уфе" localSheetId="6">'5 анализ эконом эффект'!уфе</definedName>
    <definedName name="уфе">[0]!уфе</definedName>
    <definedName name="уфэ" localSheetId="6">'5 анализ эконом эффект'!уфэ</definedName>
    <definedName name="уфэ">[0]!уфэ</definedName>
    <definedName name="ф" localSheetId="6"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#REF!</definedName>
    <definedName name="факт1">#REF!</definedName>
    <definedName name="ФЕВ_РУБ">#REF!</definedName>
    <definedName name="ФЕВ_ТОН">#REF!</definedName>
    <definedName name="февраль">#REF!</definedName>
    <definedName name="физ_тариф">#REF!</definedName>
    <definedName name="фин_">[55]коэфф!$B$2</definedName>
    <definedName name="ФЛ_К">#REF!</definedName>
    <definedName name="ФЛОТ_ОКСА" localSheetId="6">[28]Калькуляции!#REF!</definedName>
    <definedName name="ФЛОТ_ОКСА">[28]Калькуляции!#REF!</definedName>
    <definedName name="форм">#REF!</definedName>
    <definedName name="Формат_ширина" localSheetId="6">'5 анализ эконом эффект'!Формат_ширина</definedName>
    <definedName name="Формат_ширина">[0]!Формат_ширина</definedName>
    <definedName name="формулы">#REF!</definedName>
    <definedName name="ФТ_К">#REF!</definedName>
    <definedName name="ффф">#REF!</definedName>
    <definedName name="ФФФ1">#REF!</definedName>
    <definedName name="ФФФ2">#REF!</definedName>
    <definedName name="ФФФФ">#REF!</definedName>
    <definedName name="ФЫ" localSheetId="6">#REF!</definedName>
    <definedName name="ФЫ">#REF!</definedName>
    <definedName name="фыв" localSheetId="6">'5 анализ эконом эффект'!фыв</definedName>
    <definedName name="фыв">[0]!фыв</definedName>
    <definedName name="х" localSheetId="6">'5 анализ эконом эффект'!х</definedName>
    <definedName name="х">[0]!х</definedName>
    <definedName name="ХЛ_Н">#REF!</definedName>
    <definedName name="хоз.работы">'[30]цены цехов'!$D$31</definedName>
    <definedName name="ц" localSheetId="6">'5 анализ эконом эффект'!ц</definedName>
    <definedName name="ц">[0]!ц</definedName>
    <definedName name="ЦЕННЗП_АВЧ">#REF!</definedName>
    <definedName name="ЦЕННЗП_АТЧ">#REF!</definedName>
    <definedName name="ЦЕХ_К" localSheetId="6">[28]Калькуляции!#REF!</definedName>
    <definedName name="ЦЕХ_К">[28]Калькуляции!#REF!</definedName>
    <definedName name="ЦЕХОВЫЕ">#REF!</definedName>
    <definedName name="ЦЕХР">#REF!</definedName>
    <definedName name="ЦЕХРИТ">#REF!</definedName>
    <definedName name="ЦЕХС">#REF!</definedName>
    <definedName name="ЦЕХСЕБ_ВСЕГО">[28]Калькуляции!$1400:$1400</definedName>
    <definedName name="ЦЛК">'[30]цены цехов'!$D$56</definedName>
    <definedName name="ЦРО">'[30]цены цехов'!$D$25</definedName>
    <definedName name="ЦС_В" localSheetId="6">[28]Калькуляции!#REF!</definedName>
    <definedName name="ЦС_В">[28]Калькуляции!#REF!</definedName>
    <definedName name="ЦС_ДП" localSheetId="6">[28]Калькуляции!#REF!</definedName>
    <definedName name="ЦС_ДП">[28]Калькуляции!#REF!</definedName>
    <definedName name="ЦС_Т" localSheetId="6">[28]Калькуляции!#REF!</definedName>
    <definedName name="ЦС_Т">[28]Калькуляции!#REF!</definedName>
    <definedName name="ЦС_Т_А" localSheetId="6">[28]Калькуляции!#REF!</definedName>
    <definedName name="ЦС_Т_А">[28]Калькуляции!#REF!</definedName>
    <definedName name="ЦС_Т_П" localSheetId="6">[28]Калькуляции!#REF!</definedName>
    <definedName name="ЦС_Т_П">[28]Калькуляции!#REF!</definedName>
    <definedName name="ЦС_Т_ПК" localSheetId="6">[28]Калькуляции!#REF!</definedName>
    <definedName name="ЦС_Т_ПК">[28]Калькуляции!#REF!</definedName>
    <definedName name="ЦС_Э" localSheetId="6">[28]Калькуляции!#REF!</definedName>
    <definedName name="ЦС_Э">[28]Калькуляции!#REF!</definedName>
    <definedName name="цу" localSheetId="6">'5 анализ эконом эффект'!цу</definedName>
    <definedName name="цу">[0]!цу</definedName>
    <definedName name="ч" localSheetId="6">'5 анализ эконом эффект'!ч</definedName>
    <definedName name="ч">[0]!ч</definedName>
    <definedName name="четвертый">#REF!</definedName>
    <definedName name="ш" localSheetId="6">'5 анализ эконом эффект'!ш</definedName>
    <definedName name="ш">[0]!ш</definedName>
    <definedName name="ШифрыИмя">[56]Позиция!$B$4:$E$322</definedName>
    <definedName name="шихт_ВАЦ">'[30]цены цехов'!$D$44</definedName>
    <definedName name="шихт_ЛАЦ">'[30]цены цехов'!$D$47</definedName>
    <definedName name="ШТАНГИ">#REF!</definedName>
    <definedName name="щ" localSheetId="6">'5 анализ эконом эффект'!щ</definedName>
    <definedName name="щ">[0]!щ</definedName>
    <definedName name="ъ" localSheetId="6">#REF!</definedName>
    <definedName name="ъ">#REF!</definedName>
    <definedName name="ы" localSheetId="6">'5 анализ эконом эффект'!ы</definedName>
    <definedName name="ы">[0]!ы</definedName>
    <definedName name="ыв" localSheetId="6">'5 анализ эконом эффект'!ыв</definedName>
    <definedName name="ыв">[0]!ыв</definedName>
    <definedName name="ыуаы" localSheetId="6" hidden="1">{#N/A,#N/A,TRUE,"Лист1";#N/A,#N/A,TRUE,"Лист2";#N/A,#N/A,TRUE,"Лист3"}</definedName>
    <definedName name="ыуаы" hidden="1">{#N/A,#N/A,TRUE,"Лист1";#N/A,#N/A,TRUE,"Лист2";#N/A,#N/A,TRUE,"Лист3"}</definedName>
    <definedName name="ыыыы" localSheetId="6">'5 анализ эконом эффект'!ыыыы</definedName>
    <definedName name="ыыыы">[0]!ыыыы</definedName>
    <definedName name="ыыыыы" localSheetId="6">'5 анализ эконом эффект'!ыыыыы</definedName>
    <definedName name="ыыыыы">[0]!ыыыыы</definedName>
    <definedName name="ыыыыыы" localSheetId="6">'5 анализ эконом эффект'!ыыыыыы</definedName>
    <definedName name="ыыыыыы">[0]!ыыыыыы</definedName>
    <definedName name="ыыыыыыыыыыыыыыы" localSheetId="6">'5 анализ эконом эффект'!ыыыыыыыыыыыыыыы</definedName>
    <definedName name="ыыыыыыыыыыыыыыы">[0]!ыыыыыыыыыыыыыыы</definedName>
    <definedName name="ь" localSheetId="6">'5 анализ эконом эффект'!ь</definedName>
    <definedName name="ь">[0]!ь</definedName>
    <definedName name="ьь">#REF!</definedName>
    <definedName name="ььььь" localSheetId="6">'5 анализ эконом эффект'!ььььь</definedName>
    <definedName name="ььььь">[0]!ььььь</definedName>
    <definedName name="э" localSheetId="6">'5 анализ эконом эффект'!э</definedName>
    <definedName name="э">[0]!э</definedName>
    <definedName name="эл.энергия">'[30]цены цехов'!$D$13</definedName>
    <definedName name="электро_проц_ф">#REF!</definedName>
    <definedName name="электро_процент">#REF!</definedName>
    <definedName name="ЭН">#REF!</definedName>
    <definedName name="ЭРЦ">'[30]цены цехов'!$D$15</definedName>
    <definedName name="Эталон2">[29]Дебиторка!$J$48</definedName>
    <definedName name="ЭЭ">#REF!</definedName>
    <definedName name="ЭЭ_">#REF!</definedName>
    <definedName name="ЭЭ_ДП" localSheetId="6">[28]Калькуляции!#REF!</definedName>
    <definedName name="ЭЭ_ДП">[28]Калькуляции!#REF!</definedName>
    <definedName name="ЭЭ_ЗФА">#REF!</definedName>
    <definedName name="ЭЭ_Т">#REF!</definedName>
    <definedName name="ЭЭ_ТОЛ" localSheetId="6">[28]Калькуляции!#REF!</definedName>
    <definedName name="ЭЭ_ТОЛ">[28]Калькуляции!#REF!</definedName>
    <definedName name="эээээээээээээээээээээ" localSheetId="6">'5 анализ эконом эффект'!эээээээээээээээээээээ</definedName>
    <definedName name="эээээээээээээээээээээ">[0]!эээээээээээээээээээээ</definedName>
    <definedName name="ю" localSheetId="6">'5 анализ эконом эффект'!ю</definedName>
    <definedName name="ю">[0]!ю</definedName>
    <definedName name="юр_тариф">#REF!</definedName>
    <definedName name="я" localSheetId="6">'5 анализ эконом эффект'!я</definedName>
    <definedName name="я">[0]!я</definedName>
    <definedName name="ЯНВ_РУБ">#REF!</definedName>
    <definedName name="ЯНВ_ТОН">#REF!</definedName>
    <definedName name="Ярпиво2">[29]Дебиторка!$J$49</definedName>
    <definedName name="яячячыя">[0]!яячячыя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4" i="25" l="1"/>
  <c r="A14" i="25"/>
  <c r="D159" i="25"/>
  <c r="E159" i="25" s="1"/>
  <c r="F159" i="25" s="1"/>
  <c r="G159" i="25" s="1"/>
  <c r="H159" i="25" s="1"/>
  <c r="I159" i="25" s="1"/>
  <c r="J159" i="25" s="1"/>
  <c r="K159" i="25" s="1"/>
  <c r="L159" i="25" s="1"/>
  <c r="M159" i="25" s="1"/>
  <c r="N159" i="25" s="1"/>
  <c r="O159" i="25" s="1"/>
  <c r="P159" i="25" s="1"/>
  <c r="Q159" i="25" s="1"/>
  <c r="R159" i="25" s="1"/>
  <c r="S159" i="25" s="1"/>
  <c r="T159" i="25" s="1"/>
  <c r="U159" i="25" s="1"/>
  <c r="A147" i="25"/>
  <c r="F133" i="25"/>
  <c r="G132" i="25"/>
  <c r="F132" i="25"/>
  <c r="D131" i="25"/>
  <c r="C131" i="25"/>
  <c r="B131" i="25"/>
  <c r="I129" i="25"/>
  <c r="J129" i="25" s="1"/>
  <c r="K129" i="25" s="1"/>
  <c r="L129" i="25" s="1"/>
  <c r="M129" i="25" s="1"/>
  <c r="N129" i="25" s="1"/>
  <c r="O129" i="25" s="1"/>
  <c r="P129" i="25" s="1"/>
  <c r="E129" i="25"/>
  <c r="F129" i="25" s="1"/>
  <c r="G129" i="25" s="1"/>
  <c r="H129" i="25" s="1"/>
  <c r="C129" i="25"/>
  <c r="D129" i="25" s="1"/>
  <c r="U121" i="25"/>
  <c r="T121" i="25"/>
  <c r="S121" i="25"/>
  <c r="R121" i="25"/>
  <c r="Q121" i="25"/>
  <c r="B121" i="25"/>
  <c r="U116" i="25"/>
  <c r="T116" i="25"/>
  <c r="S116" i="25"/>
  <c r="R116" i="25"/>
  <c r="Q116" i="25"/>
  <c r="B112" i="25"/>
  <c r="E102" i="25"/>
  <c r="C87" i="25"/>
  <c r="C86" i="25"/>
  <c r="B85" i="25"/>
  <c r="A85" i="25"/>
  <c r="B84" i="25"/>
  <c r="A84" i="25"/>
  <c r="B83" i="25"/>
  <c r="A83" i="25"/>
  <c r="B82" i="25"/>
  <c r="A82" i="25"/>
  <c r="B81" i="25"/>
  <c r="A81" i="25"/>
  <c r="B80" i="25"/>
  <c r="B134" i="25" s="1"/>
  <c r="B79" i="25"/>
  <c r="B78" i="25"/>
  <c r="B110" i="25" s="1"/>
  <c r="B72" i="25"/>
  <c r="C70" i="25"/>
  <c r="C79" i="25" s="1"/>
  <c r="D69" i="25"/>
  <c r="D87" i="25" s="1"/>
  <c r="C69" i="25"/>
  <c r="C88" i="25" s="1"/>
  <c r="C67" i="25"/>
  <c r="B65" i="25"/>
  <c r="B66" i="25" s="1"/>
  <c r="A55" i="25"/>
  <c r="A54" i="25"/>
  <c r="A53" i="25"/>
  <c r="C29" i="25"/>
  <c r="B29" i="25"/>
  <c r="C28" i="25"/>
  <c r="B28" i="25"/>
  <c r="C27" i="25"/>
  <c r="B27" i="25"/>
  <c r="C26" i="25"/>
  <c r="B26" i="25"/>
  <c r="C25" i="25"/>
  <c r="B25" i="25"/>
  <c r="C24" i="25"/>
  <c r="B24" i="25"/>
  <c r="C23" i="25"/>
  <c r="B23" i="25"/>
  <c r="C22" i="25"/>
  <c r="B22" i="25"/>
  <c r="C21" i="25"/>
  <c r="B21" i="25"/>
  <c r="C20" i="25"/>
  <c r="B20" i="25"/>
  <c r="B18" i="25"/>
  <c r="B117" i="25" s="1"/>
  <c r="A13" i="25"/>
  <c r="C84" i="25" l="1"/>
  <c r="C82" i="25"/>
  <c r="C78" i="25"/>
  <c r="C72" i="25"/>
  <c r="B74" i="25"/>
  <c r="C81" i="25"/>
  <c r="C80" i="25" s="1"/>
  <c r="C85" i="25"/>
  <c r="D88" i="25"/>
  <c r="C116" i="25"/>
  <c r="G133" i="25"/>
  <c r="H132" i="25"/>
  <c r="D67" i="25"/>
  <c r="E69" i="25"/>
  <c r="D70" i="25"/>
  <c r="D79" i="25" s="1"/>
  <c r="C109" i="25"/>
  <c r="C121" i="25" s="1"/>
  <c r="B116" i="25"/>
  <c r="B115" i="25"/>
  <c r="C83" i="25"/>
  <c r="D86" i="25"/>
  <c r="B90" i="25"/>
  <c r="B94" i="25" s="1"/>
  <c r="A12" i="24"/>
  <c r="A9" i="24"/>
  <c r="D116" i="25" l="1"/>
  <c r="D85" i="25"/>
  <c r="D83" i="25"/>
  <c r="D81" i="25"/>
  <c r="D80" i="25" s="1"/>
  <c r="D84" i="25"/>
  <c r="D72" i="25"/>
  <c r="D82" i="25"/>
  <c r="D78" i="25"/>
  <c r="E67" i="25"/>
  <c r="C134" i="25"/>
  <c r="C92" i="25"/>
  <c r="D109" i="25"/>
  <c r="D121" i="25" s="1"/>
  <c r="C91" i="25"/>
  <c r="C110" i="25"/>
  <c r="C93" i="25"/>
  <c r="B111" i="25"/>
  <c r="E88" i="25"/>
  <c r="E86" i="25"/>
  <c r="E87" i="25"/>
  <c r="E70" i="25"/>
  <c r="E79" i="25" s="1"/>
  <c r="F69" i="25"/>
  <c r="I132" i="25"/>
  <c r="H133" i="25"/>
  <c r="B75" i="25"/>
  <c r="C90" i="25"/>
  <c r="C94" i="25" s="1"/>
  <c r="A12" i="23"/>
  <c r="A9" i="23"/>
  <c r="A12" i="5"/>
  <c r="A9" i="5"/>
  <c r="C111" i="25" l="1"/>
  <c r="B76" i="25"/>
  <c r="B95" i="25" s="1"/>
  <c r="F87" i="25"/>
  <c r="F88" i="25"/>
  <c r="G69" i="25"/>
  <c r="F86" i="25"/>
  <c r="F70" i="25"/>
  <c r="F79" i="25" s="1"/>
  <c r="D110" i="25"/>
  <c r="D93" i="25"/>
  <c r="D91" i="25"/>
  <c r="D92" i="25"/>
  <c r="D134" i="25"/>
  <c r="C73" i="25"/>
  <c r="B118" i="25"/>
  <c r="I133" i="25"/>
  <c r="J132" i="25"/>
  <c r="E116" i="25"/>
  <c r="C112" i="25"/>
  <c r="E84" i="25"/>
  <c r="E82" i="25"/>
  <c r="E78" i="25"/>
  <c r="E85" i="25"/>
  <c r="E81" i="25"/>
  <c r="F67" i="25"/>
  <c r="E83" i="25"/>
  <c r="E72" i="25"/>
  <c r="D90" i="25"/>
  <c r="A11" i="15"/>
  <c r="A8" i="15"/>
  <c r="A12" i="16"/>
  <c r="A9" i="16"/>
  <c r="A12" i="10"/>
  <c r="A9" i="10"/>
  <c r="A11" i="17"/>
  <c r="A8" i="17"/>
  <c r="A12" i="14"/>
  <c r="A9" i="14"/>
  <c r="A13" i="13"/>
  <c r="A10" i="13"/>
  <c r="A11" i="12"/>
  <c r="A8" i="12"/>
  <c r="F85" i="25" l="1"/>
  <c r="F83" i="25"/>
  <c r="F81" i="25"/>
  <c r="F82" i="25"/>
  <c r="F78" i="25"/>
  <c r="F72" i="25"/>
  <c r="F84" i="25"/>
  <c r="G67" i="25"/>
  <c r="C75" i="25"/>
  <c r="D73" i="25"/>
  <c r="D94" i="25"/>
  <c r="E80" i="25"/>
  <c r="E92" i="25"/>
  <c r="E110" i="25"/>
  <c r="E93" i="25"/>
  <c r="F109" i="25"/>
  <c r="F121" i="25" s="1"/>
  <c r="E91" i="25"/>
  <c r="E112" i="25" s="1"/>
  <c r="E160" i="25" s="1"/>
  <c r="E170" i="25" s="1"/>
  <c r="C160" i="25"/>
  <c r="C170" i="25" s="1"/>
  <c r="C124" i="25"/>
  <c r="C147" i="25" s="1"/>
  <c r="C120" i="25"/>
  <c r="J133" i="25"/>
  <c r="K132" i="25"/>
  <c r="D112" i="25"/>
  <c r="D160" i="25" s="1"/>
  <c r="D170" i="25" s="1"/>
  <c r="E109" i="25"/>
  <c r="E121" i="25" s="1"/>
  <c r="F116" i="25"/>
  <c r="G88" i="25"/>
  <c r="G86" i="25"/>
  <c r="G87" i="25"/>
  <c r="G70" i="25"/>
  <c r="G79" i="25" s="1"/>
  <c r="H69" i="25"/>
  <c r="B113" i="25"/>
  <c r="B96" i="25"/>
  <c r="B98" i="25" l="1"/>
  <c r="B97" i="25"/>
  <c r="H87" i="25"/>
  <c r="H86" i="25"/>
  <c r="I69" i="25"/>
  <c r="H88" i="25"/>
  <c r="H70" i="25"/>
  <c r="H79" i="25" s="1"/>
  <c r="K133" i="25"/>
  <c r="L132" i="25"/>
  <c r="D120" i="25"/>
  <c r="D125" i="25" s="1"/>
  <c r="E124" i="25"/>
  <c r="E147" i="25" s="1"/>
  <c r="E134" i="25"/>
  <c r="E90" i="25"/>
  <c r="E94" i="25" s="1"/>
  <c r="D75" i="25"/>
  <c r="F110" i="25"/>
  <c r="F93" i="25"/>
  <c r="F91" i="25"/>
  <c r="F92" i="25"/>
  <c r="F80" i="25"/>
  <c r="G116" i="25"/>
  <c r="E120" i="25"/>
  <c r="D124" i="25"/>
  <c r="D147" i="25" s="1"/>
  <c r="D111" i="25"/>
  <c r="C118" i="25"/>
  <c r="C76" i="25"/>
  <c r="C95" i="25" s="1"/>
  <c r="C115" i="25"/>
  <c r="G84" i="25"/>
  <c r="G82" i="25"/>
  <c r="G78" i="25"/>
  <c r="G83" i="25"/>
  <c r="H67" i="25"/>
  <c r="G85" i="25"/>
  <c r="G81" i="25"/>
  <c r="G72" i="25"/>
  <c r="C123" i="25" l="1"/>
  <c r="C113" i="25"/>
  <c r="C96" i="25"/>
  <c r="D118" i="25"/>
  <c r="D76" i="25"/>
  <c r="D95" i="25" s="1"/>
  <c r="M132" i="25"/>
  <c r="L133" i="25"/>
  <c r="H116" i="25"/>
  <c r="I88" i="25"/>
  <c r="I86" i="25"/>
  <c r="I87" i="25"/>
  <c r="I70" i="25"/>
  <c r="I79" i="25" s="1"/>
  <c r="J69" i="25"/>
  <c r="G80" i="25"/>
  <c r="H85" i="25"/>
  <c r="H83" i="25"/>
  <c r="H81" i="25"/>
  <c r="H84" i="25"/>
  <c r="H72" i="25"/>
  <c r="H82" i="25"/>
  <c r="H78" i="25"/>
  <c r="I67" i="25"/>
  <c r="G92" i="25"/>
  <c r="H109" i="25"/>
  <c r="H121" i="25" s="1"/>
  <c r="G91" i="25"/>
  <c r="G110" i="25"/>
  <c r="G93" i="25"/>
  <c r="E125" i="25"/>
  <c r="F134" i="25"/>
  <c r="F90" i="25"/>
  <c r="F94" i="25" s="1"/>
  <c r="F112" i="25"/>
  <c r="G109" i="25"/>
  <c r="G121" i="25" s="1"/>
  <c r="E73" i="25"/>
  <c r="E111" i="25"/>
  <c r="B114" i="25"/>
  <c r="F111" i="25" l="1"/>
  <c r="I84" i="25"/>
  <c r="I82" i="25"/>
  <c r="I78" i="25"/>
  <c r="I85" i="25"/>
  <c r="I81" i="25"/>
  <c r="J67" i="25"/>
  <c r="I83" i="25"/>
  <c r="I72" i="25"/>
  <c r="G134" i="25"/>
  <c r="G90" i="25"/>
  <c r="G94" i="25" s="1"/>
  <c r="J87" i="25"/>
  <c r="J88" i="25"/>
  <c r="K69" i="25"/>
  <c r="J86" i="25"/>
  <c r="J70" i="25"/>
  <c r="J79" i="25" s="1"/>
  <c r="M133" i="25"/>
  <c r="N132" i="25"/>
  <c r="C114" i="25"/>
  <c r="C119" i="25" s="1"/>
  <c r="C122" i="25" s="1"/>
  <c r="B119" i="25"/>
  <c r="E75" i="25"/>
  <c r="F73" i="25"/>
  <c r="F160" i="25"/>
  <c r="F170" i="25" s="1"/>
  <c r="F124" i="25"/>
  <c r="F147" i="25" s="1"/>
  <c r="F120" i="25"/>
  <c r="F125" i="25" s="1"/>
  <c r="G112" i="25"/>
  <c r="G160" i="25" s="1"/>
  <c r="G170" i="25" s="1"/>
  <c r="H110" i="25"/>
  <c r="I109" i="25"/>
  <c r="I121" i="25" s="1"/>
  <c r="H93" i="25"/>
  <c r="H91" i="25"/>
  <c r="H112" i="25" s="1"/>
  <c r="H160" i="25" s="1"/>
  <c r="H170" i="25" s="1"/>
  <c r="H92" i="25"/>
  <c r="H80" i="25"/>
  <c r="I116" i="25"/>
  <c r="D113" i="25"/>
  <c r="D96" i="25"/>
  <c r="C98" i="25"/>
  <c r="D115" i="25" s="1"/>
  <c r="C97" i="25"/>
  <c r="D123" i="25" l="1"/>
  <c r="D126" i="25" s="1"/>
  <c r="H124" i="25"/>
  <c r="H147" i="25" s="1"/>
  <c r="F75" i="25"/>
  <c r="G73" i="25"/>
  <c r="B124" i="25"/>
  <c r="B147" i="25" s="1"/>
  <c r="B122" i="25"/>
  <c r="B123" i="25" s="1"/>
  <c r="B120" i="25"/>
  <c r="N133" i="25"/>
  <c r="O132" i="25"/>
  <c r="J116" i="25"/>
  <c r="K88" i="25"/>
  <c r="K86" i="25"/>
  <c r="K87" i="25"/>
  <c r="K70" i="25"/>
  <c r="K79" i="25" s="1"/>
  <c r="L69" i="25"/>
  <c r="I80" i="25"/>
  <c r="I92" i="25"/>
  <c r="I110" i="25"/>
  <c r="I93" i="25"/>
  <c r="I91" i="25"/>
  <c r="I112" i="25" s="1"/>
  <c r="I160" i="25" s="1"/>
  <c r="I170" i="25" s="1"/>
  <c r="D114" i="25"/>
  <c r="D119" i="25" s="1"/>
  <c r="D122" i="25" s="1"/>
  <c r="D98" i="25"/>
  <c r="D97" i="25"/>
  <c r="H134" i="25"/>
  <c r="H90" i="25"/>
  <c r="H94" i="25" s="1"/>
  <c r="H120" i="25"/>
  <c r="G124" i="25"/>
  <c r="G147" i="25" s="1"/>
  <c r="G120" i="25"/>
  <c r="G125" i="25" s="1"/>
  <c r="E118" i="25"/>
  <c r="E76" i="25"/>
  <c r="G111" i="25"/>
  <c r="J85" i="25"/>
  <c r="J83" i="25"/>
  <c r="J81" i="25"/>
  <c r="J82" i="25"/>
  <c r="J78" i="25"/>
  <c r="J72" i="25"/>
  <c r="J84" i="25"/>
  <c r="K67" i="25"/>
  <c r="K84" i="25" l="1"/>
  <c r="K82" i="25"/>
  <c r="K78" i="25"/>
  <c r="K83" i="25"/>
  <c r="L67" i="25"/>
  <c r="K85" i="25"/>
  <c r="K81" i="25"/>
  <c r="K80" i="25" s="1"/>
  <c r="K72" i="25"/>
  <c r="E95" i="25"/>
  <c r="E115" i="25"/>
  <c r="L87" i="25"/>
  <c r="L86" i="25"/>
  <c r="M69" i="25"/>
  <c r="L88" i="25"/>
  <c r="L70" i="25"/>
  <c r="L79" i="25" s="1"/>
  <c r="B126" i="25"/>
  <c r="C126" i="25"/>
  <c r="G75" i="25"/>
  <c r="H73" i="25"/>
  <c r="I120" i="25"/>
  <c r="I125" i="25" s="1"/>
  <c r="J110" i="25"/>
  <c r="J93" i="25"/>
  <c r="J91" i="25"/>
  <c r="J92" i="25"/>
  <c r="J80" i="25"/>
  <c r="H125" i="25"/>
  <c r="H111" i="25"/>
  <c r="E114" i="25"/>
  <c r="J109" i="25"/>
  <c r="J121" i="25" s="1"/>
  <c r="I134" i="25"/>
  <c r="I90" i="25"/>
  <c r="I94" i="25" s="1"/>
  <c r="D102" i="25"/>
  <c r="K90" i="25"/>
  <c r="K116" i="25"/>
  <c r="O133" i="25"/>
  <c r="P132" i="25"/>
  <c r="P133" i="25" s="1"/>
  <c r="B125" i="25"/>
  <c r="C125" i="25"/>
  <c r="F76" i="25"/>
  <c r="F118" i="25"/>
  <c r="I124" i="25"/>
  <c r="I147" i="25" s="1"/>
  <c r="F95" i="25" l="1"/>
  <c r="D103" i="25"/>
  <c r="K94" i="25"/>
  <c r="I111" i="25"/>
  <c r="H75" i="25"/>
  <c r="L116" i="25"/>
  <c r="M88" i="25"/>
  <c r="M86" i="25"/>
  <c r="M87" i="25"/>
  <c r="M70" i="25"/>
  <c r="M79" i="25" s="1"/>
  <c r="N69" i="25"/>
  <c r="E113" i="25"/>
  <c r="E119" i="25" s="1"/>
  <c r="E122" i="25" s="1"/>
  <c r="E96" i="25"/>
  <c r="D101" i="25"/>
  <c r="L85" i="25"/>
  <c r="L83" i="25"/>
  <c r="L81" i="25"/>
  <c r="L84" i="25"/>
  <c r="L72" i="25"/>
  <c r="L82" i="25"/>
  <c r="L78" i="25"/>
  <c r="M67" i="25"/>
  <c r="K92" i="25"/>
  <c r="L109" i="25"/>
  <c r="L121" i="25" s="1"/>
  <c r="K91" i="25"/>
  <c r="K110" i="25"/>
  <c r="K93" i="25"/>
  <c r="J134" i="25"/>
  <c r="J90" i="25"/>
  <c r="J94" i="25" s="1"/>
  <c r="J112" i="25"/>
  <c r="K109" i="25"/>
  <c r="K121" i="25" s="1"/>
  <c r="G118" i="25"/>
  <c r="G76" i="25"/>
  <c r="E123" i="25"/>
  <c r="E126" i="25" s="1"/>
  <c r="J160" i="25" l="1"/>
  <c r="J170" i="25" s="1"/>
  <c r="J124" i="25"/>
  <c r="J147" i="25" s="1"/>
  <c r="J120" i="25"/>
  <c r="J125" i="25" s="1"/>
  <c r="M84" i="25"/>
  <c r="M82" i="25"/>
  <c r="M78" i="25"/>
  <c r="M85" i="25"/>
  <c r="M81" i="25"/>
  <c r="N67" i="25"/>
  <c r="M83" i="25"/>
  <c r="M72" i="25"/>
  <c r="E98" i="25"/>
  <c r="F115" i="25" s="1"/>
  <c r="E97" i="25"/>
  <c r="N87" i="25"/>
  <c r="N88" i="25"/>
  <c r="O69" i="25"/>
  <c r="N86" i="25"/>
  <c r="N70" i="25"/>
  <c r="N79" i="25" s="1"/>
  <c r="H118" i="25"/>
  <c r="H76" i="25"/>
  <c r="D104" i="25"/>
  <c r="K111" i="25"/>
  <c r="G95" i="25"/>
  <c r="J111" i="25"/>
  <c r="K112" i="25"/>
  <c r="L110" i="25"/>
  <c r="M109" i="25"/>
  <c r="M121" i="25" s="1"/>
  <c r="L93" i="25"/>
  <c r="L91" i="25"/>
  <c r="L112" i="25" s="1"/>
  <c r="L92" i="25"/>
  <c r="L80" i="25"/>
  <c r="K134" i="25"/>
  <c r="M116" i="25"/>
  <c r="I73" i="25"/>
  <c r="F113" i="25"/>
  <c r="F96" i="25"/>
  <c r="F97" i="25" l="1"/>
  <c r="F98" i="25" s="1"/>
  <c r="L160" i="25"/>
  <c r="L170" i="25" s="1"/>
  <c r="L120" i="25"/>
  <c r="L125" i="25" s="1"/>
  <c r="L124" i="25"/>
  <c r="L147" i="25" s="1"/>
  <c r="K160" i="25"/>
  <c r="K170" i="25" s="1"/>
  <c r="K120" i="25"/>
  <c r="K125" i="25" s="1"/>
  <c r="D151" i="25" s="1"/>
  <c r="K124" i="25"/>
  <c r="G113" i="25"/>
  <c r="G96" i="25"/>
  <c r="H95" i="25"/>
  <c r="N116" i="25"/>
  <c r="O88" i="25"/>
  <c r="O86" i="25"/>
  <c r="O87" i="25"/>
  <c r="O70" i="25"/>
  <c r="O79" i="25" s="1"/>
  <c r="P69" i="25"/>
  <c r="F123" i="25"/>
  <c r="F126" i="25" s="1"/>
  <c r="M80" i="25"/>
  <c r="M92" i="25"/>
  <c r="M110" i="25"/>
  <c r="M93" i="25"/>
  <c r="M91" i="25"/>
  <c r="M112" i="25" s="1"/>
  <c r="I75" i="25"/>
  <c r="L134" i="25"/>
  <c r="L90" i="25"/>
  <c r="L94" i="25" s="1"/>
  <c r="F114" i="25"/>
  <c r="F119" i="25" s="1"/>
  <c r="F122" i="25" s="1"/>
  <c r="N85" i="25"/>
  <c r="N83" i="25"/>
  <c r="N81" i="25"/>
  <c r="N82" i="25"/>
  <c r="N78" i="25"/>
  <c r="N72" i="25"/>
  <c r="N84" i="25"/>
  <c r="O67" i="25"/>
  <c r="G115" i="25" l="1"/>
  <c r="G123" i="25" s="1"/>
  <c r="G126" i="25" s="1"/>
  <c r="O84" i="25"/>
  <c r="O82" i="25"/>
  <c r="O78" i="25"/>
  <c r="O83" i="25"/>
  <c r="P67" i="25"/>
  <c r="O85" i="25"/>
  <c r="O81" i="25"/>
  <c r="O72" i="25"/>
  <c r="I118" i="25"/>
  <c r="I76" i="25"/>
  <c r="M160" i="25"/>
  <c r="M170" i="25" s="1"/>
  <c r="M124" i="25"/>
  <c r="M147" i="25" s="1"/>
  <c r="M120" i="25"/>
  <c r="M125" i="25" s="1"/>
  <c r="P87" i="25"/>
  <c r="P86" i="25"/>
  <c r="Q69" i="25"/>
  <c r="P88" i="25"/>
  <c r="P70" i="25"/>
  <c r="H113" i="25"/>
  <c r="H96" i="25"/>
  <c r="D150" i="25"/>
  <c r="K147" i="25"/>
  <c r="N110" i="25"/>
  <c r="O109" i="25"/>
  <c r="O121" i="25" s="1"/>
  <c r="N93" i="25"/>
  <c r="N91" i="25"/>
  <c r="N92" i="25"/>
  <c r="N80" i="25"/>
  <c r="G114" i="25"/>
  <c r="G119" i="25" s="1"/>
  <c r="G122" i="25" s="1"/>
  <c r="L111" i="25"/>
  <c r="J73" i="25"/>
  <c r="N109" i="25"/>
  <c r="N121" i="25" s="1"/>
  <c r="M134" i="25"/>
  <c r="M90" i="25"/>
  <c r="M94" i="25" s="1"/>
  <c r="P116" i="25"/>
  <c r="O116" i="25"/>
  <c r="G97" i="25"/>
  <c r="H114" i="25" l="1"/>
  <c r="J75" i="25"/>
  <c r="K73" i="25"/>
  <c r="H98" i="25"/>
  <c r="H97" i="25"/>
  <c r="I114" i="25" s="1"/>
  <c r="Q88" i="25"/>
  <c r="Q86" i="25"/>
  <c r="Q87" i="25"/>
  <c r="Q70" i="25"/>
  <c r="R69" i="25"/>
  <c r="G98" i="25"/>
  <c r="H115" i="25" s="1"/>
  <c r="H123" i="25" s="1"/>
  <c r="H126" i="25" s="1"/>
  <c r="M111" i="25"/>
  <c r="N134" i="25"/>
  <c r="N90" i="25"/>
  <c r="N94" i="25" s="1"/>
  <c r="N112" i="25"/>
  <c r="H119" i="25"/>
  <c r="H122" i="25" s="1"/>
  <c r="I95" i="25"/>
  <c r="I115" i="25"/>
  <c r="I123" i="25" s="1"/>
  <c r="I126" i="25" s="1"/>
  <c r="O80" i="25"/>
  <c r="P85" i="25"/>
  <c r="P83" i="25"/>
  <c r="P81" i="25"/>
  <c r="P80" i="25" s="1"/>
  <c r="P84" i="25"/>
  <c r="P72" i="25"/>
  <c r="P82" i="25"/>
  <c r="P78" i="25"/>
  <c r="Q67" i="25"/>
  <c r="O92" i="25"/>
  <c r="O91" i="25"/>
  <c r="O110" i="25"/>
  <c r="O93" i="25"/>
  <c r="O112" i="25" l="1"/>
  <c r="P110" i="25"/>
  <c r="P93" i="25"/>
  <c r="P91" i="25"/>
  <c r="Q78" i="25"/>
  <c r="P92" i="25"/>
  <c r="Q72" i="25"/>
  <c r="P90" i="25"/>
  <c r="P94" i="25" s="1"/>
  <c r="N111" i="25"/>
  <c r="R87" i="25"/>
  <c r="R88" i="25"/>
  <c r="S69" i="25"/>
  <c r="R86" i="25"/>
  <c r="R70" i="25"/>
  <c r="K75" i="25"/>
  <c r="P109" i="25"/>
  <c r="P121" i="25" s="1"/>
  <c r="Q84" i="25"/>
  <c r="Q82" i="25"/>
  <c r="Q85" i="25"/>
  <c r="Q81" i="25"/>
  <c r="R67" i="25"/>
  <c r="Q83" i="25"/>
  <c r="O134" i="25"/>
  <c r="O90" i="25"/>
  <c r="O94" i="25" s="1"/>
  <c r="I113" i="25"/>
  <c r="I119" i="25" s="1"/>
  <c r="I122" i="25" s="1"/>
  <c r="I96" i="25"/>
  <c r="N160" i="25"/>
  <c r="N170" i="25" s="1"/>
  <c r="N124" i="25"/>
  <c r="N147" i="25" s="1"/>
  <c r="N120" i="25"/>
  <c r="N125" i="25" s="1"/>
  <c r="J118" i="25"/>
  <c r="J76" i="25"/>
  <c r="J95" i="25" s="1"/>
  <c r="J113" i="25" l="1"/>
  <c r="J96" i="25"/>
  <c r="I97" i="25"/>
  <c r="O111" i="25"/>
  <c r="Q80" i="25"/>
  <c r="Q90" i="25" s="1"/>
  <c r="K118" i="25"/>
  <c r="K76" i="25"/>
  <c r="P111" i="25"/>
  <c r="P112" i="25"/>
  <c r="R85" i="25"/>
  <c r="R83" i="25"/>
  <c r="R81" i="25"/>
  <c r="R82" i="25"/>
  <c r="R84" i="25"/>
  <c r="S67" i="25"/>
  <c r="L73" i="25"/>
  <c r="S88" i="25"/>
  <c r="S86" i="25"/>
  <c r="S87" i="25"/>
  <c r="S70" i="25"/>
  <c r="T69" i="25"/>
  <c r="P134" i="25"/>
  <c r="R72" i="25"/>
  <c r="Q92" i="25"/>
  <c r="Q110" i="25"/>
  <c r="Q93" i="25"/>
  <c r="R78" i="25"/>
  <c r="Q91" i="25"/>
  <c r="Q112" i="25" s="1"/>
  <c r="O160" i="25"/>
  <c r="O170" i="25" s="1"/>
  <c r="O120" i="25"/>
  <c r="O125" i="25" s="1"/>
  <c r="O124" i="25"/>
  <c r="O147" i="25" s="1"/>
  <c r="R110" i="25" l="1"/>
  <c r="R93" i="25"/>
  <c r="R91" i="25"/>
  <c r="S78" i="25"/>
  <c r="R92" i="25"/>
  <c r="T87" i="25"/>
  <c r="T86" i="25"/>
  <c r="U69" i="25"/>
  <c r="T88" i="25"/>
  <c r="T70" i="25"/>
  <c r="S84" i="25"/>
  <c r="S82" i="25"/>
  <c r="S83" i="25"/>
  <c r="T67" i="25"/>
  <c r="S85" i="25"/>
  <c r="S81" i="25"/>
  <c r="S80" i="25" s="1"/>
  <c r="S90" i="25" s="1"/>
  <c r="P160" i="25"/>
  <c r="P170" i="25" s="1"/>
  <c r="P120" i="25"/>
  <c r="P125" i="25" s="1"/>
  <c r="E151" i="25" s="1"/>
  <c r="P124" i="25"/>
  <c r="J114" i="25"/>
  <c r="J97" i="25"/>
  <c r="J98" i="25" s="1"/>
  <c r="K115" i="25" s="1"/>
  <c r="K123" i="25" s="1"/>
  <c r="Q160" i="25"/>
  <c r="Q170" i="25" s="1"/>
  <c r="Q120" i="25"/>
  <c r="Q125" i="25" s="1"/>
  <c r="Q124" i="25"/>
  <c r="S72" i="25"/>
  <c r="L75" i="25"/>
  <c r="M73" i="25"/>
  <c r="R80" i="25"/>
  <c r="R90" i="25" s="1"/>
  <c r="R94" i="25" s="1"/>
  <c r="K95" i="25"/>
  <c r="Q94" i="25"/>
  <c r="I98" i="25"/>
  <c r="J115" i="25" s="1"/>
  <c r="J123" i="25" s="1"/>
  <c r="J126" i="25" s="1"/>
  <c r="J119" i="25"/>
  <c r="J122" i="25" s="1"/>
  <c r="K126" i="25" l="1"/>
  <c r="D152" i="25" s="1"/>
  <c r="D149" i="25"/>
  <c r="M75" i="25"/>
  <c r="N73" i="25" s="1"/>
  <c r="Q111" i="25"/>
  <c r="K113" i="25"/>
  <c r="K96" i="25"/>
  <c r="R111" i="25"/>
  <c r="L118" i="25"/>
  <c r="L76" i="25"/>
  <c r="T72" i="25"/>
  <c r="K114" i="25"/>
  <c r="T85" i="25"/>
  <c r="T83" i="25"/>
  <c r="T81" i="25"/>
  <c r="T84" i="25"/>
  <c r="T82" i="25"/>
  <c r="U67" i="25"/>
  <c r="U88" i="25"/>
  <c r="U86" i="25"/>
  <c r="U87" i="25"/>
  <c r="U70" i="25"/>
  <c r="S92" i="25"/>
  <c r="S91" i="25"/>
  <c r="S110" i="25"/>
  <c r="S93" i="25"/>
  <c r="T78" i="25"/>
  <c r="E150" i="25"/>
  <c r="P147" i="25"/>
  <c r="R112" i="25"/>
  <c r="N75" i="25" l="1"/>
  <c r="O73" i="25" s="1"/>
  <c r="T110" i="25"/>
  <c r="T93" i="25"/>
  <c r="T91" i="25"/>
  <c r="U78" i="25"/>
  <c r="T92" i="25"/>
  <c r="T80" i="25"/>
  <c r="T90" i="25" s="1"/>
  <c r="U72" i="25"/>
  <c r="L95" i="25"/>
  <c r="K97" i="25"/>
  <c r="L114" i="25" s="1"/>
  <c r="R160" i="25"/>
  <c r="R170" i="25" s="1"/>
  <c r="R124" i="25"/>
  <c r="R120" i="25"/>
  <c r="R125" i="25" s="1"/>
  <c r="S112" i="25"/>
  <c r="U84" i="25"/>
  <c r="U82" i="25"/>
  <c r="U85" i="25"/>
  <c r="U81" i="25"/>
  <c r="U80" i="25" s="1"/>
  <c r="U83" i="25"/>
  <c r="S94" i="25"/>
  <c r="K119" i="25"/>
  <c r="K122" i="25" s="1"/>
  <c r="M118" i="25"/>
  <c r="M76" i="25"/>
  <c r="O75" i="25" l="1"/>
  <c r="P73" i="25" s="1"/>
  <c r="T94" i="25"/>
  <c r="U92" i="25"/>
  <c r="U110" i="25"/>
  <c r="U93" i="25"/>
  <c r="U91" i="25"/>
  <c r="U112" i="25" s="1"/>
  <c r="S111" i="25"/>
  <c r="U90" i="25"/>
  <c r="E101" i="25"/>
  <c r="S160" i="25"/>
  <c r="S170" i="25" s="1"/>
  <c r="S124" i="25"/>
  <c r="S120" i="25"/>
  <c r="S125" i="25" s="1"/>
  <c r="M95" i="25"/>
  <c r="K98" i="25"/>
  <c r="L113" i="25"/>
  <c r="L96" i="25"/>
  <c r="T112" i="25"/>
  <c r="N76" i="25"/>
  <c r="N95" i="25" s="1"/>
  <c r="N118" i="25"/>
  <c r="P75" i="25" l="1"/>
  <c r="Q73" i="25" s="1"/>
  <c r="T160" i="25"/>
  <c r="T170" i="25" s="1"/>
  <c r="T120" i="25"/>
  <c r="T125" i="25" s="1"/>
  <c r="T124" i="25"/>
  <c r="L97" i="25"/>
  <c r="M114" i="25" s="1"/>
  <c r="D105" i="25"/>
  <c r="L115" i="25"/>
  <c r="L123" i="25" s="1"/>
  <c r="L126" i="25" s="1"/>
  <c r="M113" i="25"/>
  <c r="M96" i="25"/>
  <c r="N113" i="25"/>
  <c r="N96" i="25"/>
  <c r="U94" i="25"/>
  <c r="E103" i="25"/>
  <c r="U160" i="25"/>
  <c r="U170" i="25" s="1"/>
  <c r="U120" i="25"/>
  <c r="U125" i="25" s="1"/>
  <c r="U124" i="25"/>
  <c r="T111" i="25"/>
  <c r="O118" i="25"/>
  <c r="O76" i="25"/>
  <c r="Q75" i="25" l="1"/>
  <c r="R73" i="25" s="1"/>
  <c r="N98" i="25"/>
  <c r="N97" i="25"/>
  <c r="M97" i="25"/>
  <c r="N114" i="25" s="1"/>
  <c r="U111" i="25"/>
  <c r="E104" i="25"/>
  <c r="L119" i="25"/>
  <c r="L122" i="25" s="1"/>
  <c r="L98" i="25"/>
  <c r="M115" i="25" s="1"/>
  <c r="M123" i="25" s="1"/>
  <c r="M126" i="25" s="1"/>
  <c r="O95" i="25"/>
  <c r="P118" i="25"/>
  <c r="P76" i="25"/>
  <c r="P95" i="25" s="1"/>
  <c r="R75" i="25" l="1"/>
  <c r="S73" i="25" s="1"/>
  <c r="O114" i="25"/>
  <c r="P113" i="25"/>
  <c r="P96" i="25"/>
  <c r="O113" i="25"/>
  <c r="O96" i="25"/>
  <c r="M119" i="25"/>
  <c r="M122" i="25" s="1"/>
  <c r="M98" i="25"/>
  <c r="Q118" i="25"/>
  <c r="Q76" i="25"/>
  <c r="S75" i="25" l="1"/>
  <c r="T73" i="25" s="1"/>
  <c r="Q95" i="25"/>
  <c r="P98" i="25"/>
  <c r="Q115" i="25" s="1"/>
  <c r="Q123" i="25" s="1"/>
  <c r="Q126" i="25" s="1"/>
  <c r="P97" i="25"/>
  <c r="N115" i="25"/>
  <c r="O115" i="25"/>
  <c r="O98" i="25"/>
  <c r="O97" i="25"/>
  <c r="P114" i="25" s="1"/>
  <c r="P115" i="25"/>
  <c r="P123" i="25" s="1"/>
  <c r="R118" i="25"/>
  <c r="R76" i="25"/>
  <c r="T75" i="25" l="1"/>
  <c r="U73" i="25" s="1"/>
  <c r="U75" i="25" s="1"/>
  <c r="E149" i="25"/>
  <c r="N123" i="25"/>
  <c r="N126" i="25" s="1"/>
  <c r="N119" i="25"/>
  <c r="N122" i="25" s="1"/>
  <c r="R95" i="25"/>
  <c r="P119" i="25"/>
  <c r="P122" i="25" s="1"/>
  <c r="O123" i="25"/>
  <c r="O126" i="25" s="1"/>
  <c r="Q114" i="25"/>
  <c r="O119" i="25"/>
  <c r="O122" i="25" s="1"/>
  <c r="Q113" i="25"/>
  <c r="Q119" i="25" s="1"/>
  <c r="Q122" i="25" s="1"/>
  <c r="Q96" i="25"/>
  <c r="S118" i="25"/>
  <c r="S76" i="25"/>
  <c r="U118" i="25" l="1"/>
  <c r="U76" i="25"/>
  <c r="U95" i="25" s="1"/>
  <c r="S95" i="25"/>
  <c r="Q97" i="25"/>
  <c r="R114" i="25" s="1"/>
  <c r="P126" i="25"/>
  <c r="E152" i="25" s="1"/>
  <c r="R113" i="25"/>
  <c r="R96" i="25"/>
  <c r="T118" i="25"/>
  <c r="T76" i="25"/>
  <c r="T95" i="25" s="1"/>
  <c r="U113" i="25" l="1"/>
  <c r="U96" i="25"/>
  <c r="T113" i="25"/>
  <c r="T96" i="25"/>
  <c r="R97" i="25"/>
  <c r="S114" i="25" s="1"/>
  <c r="Q98" i="25"/>
  <c r="R115" i="25" s="1"/>
  <c r="R123" i="25" s="1"/>
  <c r="R126" i="25" s="1"/>
  <c r="S113" i="25"/>
  <c r="S96" i="25"/>
  <c r="R98" i="25" l="1"/>
  <c r="S115" i="25" s="1"/>
  <c r="S123" i="25" s="1"/>
  <c r="S126" i="25" s="1"/>
  <c r="S97" i="25"/>
  <c r="T114" i="25" s="1"/>
  <c r="S119" i="25"/>
  <c r="S122" i="25" s="1"/>
  <c r="R119" i="25"/>
  <c r="R122" i="25" s="1"/>
  <c r="T97" i="25"/>
  <c r="U114" i="25" s="1"/>
  <c r="U97" i="25"/>
  <c r="U98" i="25" s="1"/>
  <c r="E105" i="25" s="1"/>
  <c r="T98" i="25" l="1"/>
  <c r="S98" i="25"/>
  <c r="U115" i="25" l="1"/>
  <c r="T115" i="25"/>
  <c r="T123" i="25" l="1"/>
  <c r="T126" i="25" s="1"/>
  <c r="T119" i="25"/>
  <c r="T122" i="25" s="1"/>
  <c r="U123" i="25"/>
  <c r="U126" i="25" s="1"/>
  <c r="U119" i="25"/>
  <c r="U122" i="25" s="1"/>
</calcChain>
</file>

<file path=xl/sharedStrings.xml><?xml version="1.0" encoding="utf-8"?>
<sst xmlns="http://schemas.openxmlformats.org/spreadsheetml/2006/main" count="789" uniqueCount="319">
  <si>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</si>
  <si>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</si>
  <si>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</si>
  <si>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</si>
  <si>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</si>
  <si>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</si>
  <si>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</si>
  <si>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</si>
  <si>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</si>
  <si>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</si>
  <si>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</si>
  <si>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</si>
  <si>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</si>
  <si>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</si>
  <si>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</si>
  <si>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</si>
  <si>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</si>
  <si>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</si>
  <si>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</si>
  <si>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</si>
  <si>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</si>
  <si>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</si>
  <si>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</si>
  <si>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</si>
  <si>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</si>
  <si>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</si>
  <si>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</si>
  <si>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</si>
  <si>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</si>
  <si>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</si>
  <si>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</si>
  <si>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</si>
  <si>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</si>
  <si>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</si>
  <si>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</si>
  <si>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</si>
  <si>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</si>
  <si>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</si>
  <si>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</si>
  <si>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</si>
  <si>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</si>
  <si>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</si>
  <si>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</si>
  <si>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</si>
  <si>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</si>
  <si>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</si>
  <si>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</si>
  <si>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</si>
  <si>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</si>
  <si>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</si>
  <si>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</si>
  <si>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</si>
  <si>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</si>
  <si>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</si>
  <si>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</si>
  <si>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</si>
  <si>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</si>
  <si>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</si>
  <si>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рабочее</t>
  </si>
  <si>
    <t>проектное</t>
  </si>
  <si>
    <t>Тип опор (преобладающий вид
прокладки КЛ)</t>
  </si>
  <si>
    <t>Протяженность по трассе, км</t>
  </si>
  <si>
    <t>Вывод мощностей из эксплуатации:</t>
  </si>
  <si>
    <t>Принятие объектов основных средств к бухгалтерскому учету:</t>
  </si>
  <si>
    <t xml:space="preserve"> Постановка объектов электросетевого хозяйства под напряжение:</t>
  </si>
  <si>
    <t>Предложение по корректировке плана</t>
  </si>
  <si>
    <t xml:space="preserve">
План</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</si>
  <si>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</si>
  <si>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</si>
  <si>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</si>
  <si>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</si>
  <si>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</si>
  <si>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</si>
  <si>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</si>
  <si>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</si>
  <si>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</si>
  <si>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</si>
  <si>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</si>
  <si>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</si>
  <si>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</si>
  <si>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</si>
  <si>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</si>
  <si>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</si>
  <si>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</si>
  <si>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</si>
  <si>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</si>
  <si>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</si>
  <si>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</si>
  <si>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</si>
  <si>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</si>
  <si>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</si>
  <si>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</si>
  <si>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</si>
  <si>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</si>
  <si>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</si>
  <si>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</si>
  <si>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</si>
  <si>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</si>
  <si>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</si>
  <si>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</si>
  <si>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</si>
  <si>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</si>
  <si>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</si>
  <si>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</si>
  <si>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Чистая прибыль</t>
  </si>
  <si>
    <t>Прибыль до налогообложения</t>
  </si>
  <si>
    <t>Налог на имущество (После ввода объекта в эксплуатацию)</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</si>
  <si>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</si>
  <si>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</si>
  <si>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</si>
  <si>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</si>
  <si>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</si>
  <si>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</si>
  <si>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</si>
  <si>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</si>
  <si>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</si>
  <si>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</si>
  <si>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</si>
  <si>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</si>
  <si>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</si>
  <si>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</si>
  <si>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</si>
  <si>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Периодичность ремонта объекта, лет</t>
  </si>
  <si>
    <t>Исходные данные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</si>
  <si>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</si>
  <si>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</si>
  <si>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</si>
  <si>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</si>
  <si>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</si>
  <si>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</si>
  <si>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</si>
  <si>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</si>
  <si>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</si>
  <si>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</si>
  <si>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</si>
  <si>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</si>
  <si>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</si>
  <si>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</si>
  <si>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</si>
  <si>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</si>
  <si>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</si>
  <si>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</si>
  <si>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</si>
  <si>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</si>
  <si>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</si>
  <si>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</si>
  <si>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</si>
  <si>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</si>
  <si>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</si>
  <si>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</si>
  <si>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</si>
  <si>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</si>
  <si>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</si>
  <si>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</si>
  <si>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</si>
  <si>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</si>
  <si>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</si>
  <si>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</si>
  <si>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</si>
  <si>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</si>
  <si>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</si>
  <si>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</si>
  <si>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</si>
  <si>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</si>
  <si>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</si>
  <si>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</si>
  <si>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</si>
  <si>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</si>
  <si>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</si>
  <si>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</si>
  <si>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</si>
  <si>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Разработка проектной док-ии</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</si>
  <si>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</si>
  <si>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Год раскрытия информации: 2024 год</t>
  </si>
  <si>
    <t>Плановые значения количественных показателей реализации инвестиционной программы, соответствующих целям инвестиционного проекта</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</si>
  <si>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</si>
  <si>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</si>
  <si>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Год раскрытия информации:2024 год</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</si>
  <si>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</si>
  <si>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</si>
  <si>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</si>
  <si>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Раздел 3.3.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</si>
  <si>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</si>
  <si>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Финансирование капитальных вложений в прогнозных ценах соответствующих лет всего, млн рублей (с НДС)</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</si>
  <si>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</si>
  <si>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</si>
  <si>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</si>
  <si>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</si>
  <si>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</si>
  <si>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</si>
  <si>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</si>
  <si>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</si>
  <si>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</si>
  <si>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</si>
  <si>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</si>
  <si>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</si>
  <si>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</si>
  <si>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</si>
  <si>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</si>
  <si>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</si>
  <si>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</si>
  <si>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</si>
  <si>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</si>
  <si>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этапов нет</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</si>
  <si>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</si>
  <si>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</si>
  <si>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Год 2025</t>
  </si>
  <si>
    <t>Итого за период реализации инвестиционной программы (2025-2029 года)</t>
  </si>
  <si>
    <t>* Для данного инвестиционного проекта карта-схема не предусмотрена</t>
  </si>
  <si>
    <t>Всего по инвестиционному проекту (2025-2029 год)</t>
  </si>
  <si>
    <t>Год 2029</t>
  </si>
  <si>
    <t>Год 2026</t>
  </si>
  <si>
    <t>Год 2027</t>
  </si>
  <si>
    <t>Год 2028</t>
  </si>
  <si>
    <t>Ввод объектов (мощностей) в эксплуатацию (шт):</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</si>
  <si>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</si>
  <si>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Освоение капитальных вложений в прогнозных ценах соответствующих лет всего, млн рублей  (с НДС)</t>
  </si>
  <si>
    <t>приобретение автотранспорта</t>
  </si>
  <si>
    <t>О_0000007017</t>
  </si>
  <si>
    <t>Приобретение автомобильного крана</t>
  </si>
  <si>
    <t>приобретение 1-ой единиц спецтехники</t>
  </si>
  <si>
    <t>ООО "Горсети"</t>
  </si>
  <si>
    <t>Оценка эффективности инвестиционного проекта сроком службы (эксплуатации) 20 лет</t>
  </si>
  <si>
    <t>Утверждаю</t>
  </si>
  <si>
    <t>Генеральный директор</t>
  </si>
  <si>
    <t>________________ Р.Х. Валитов</t>
  </si>
  <si>
    <t>М.П.</t>
  </si>
  <si>
    <t>Общая стоимость объекта, т.руб. без НДС</t>
  </si>
  <si>
    <t>в том числе:</t>
  </si>
  <si>
    <t>Приобретение бортового автомобиля</t>
  </si>
  <si>
    <t>Приобретение автокрана</t>
  </si>
  <si>
    <t>Приобретение бригадного автомобиля</t>
  </si>
  <si>
    <t>Приобретение экскаватора</t>
  </si>
  <si>
    <t>Приобретение бурильной установки</t>
  </si>
  <si>
    <t>Приобретение самосвала</t>
  </si>
  <si>
    <t>Приобретение гидромолота</t>
  </si>
  <si>
    <t>Приобретение легкового автомобиля</t>
  </si>
  <si>
    <t>Приобретение тягача с полуприцепом</t>
  </si>
  <si>
    <t>Приобретение автогидроподъемника</t>
  </si>
  <si>
    <t>Срок амортизации (бригадного автомобиля), лет</t>
  </si>
  <si>
    <t>Срок амортизации (самосвал, экскаватор и другие), лет</t>
  </si>
  <si>
    <t>Срок амортизации (телемеханика), лет</t>
  </si>
  <si>
    <t>Срок амортизации (спецтехника), лет</t>
  </si>
  <si>
    <t>Срок амортизации (волс), лет</t>
  </si>
  <si>
    <t>Кол-во объектов (ТП), ед.</t>
  </si>
  <si>
    <r>
      <t xml:space="preserve">Затраты на </t>
    </r>
    <r>
      <rPr>
        <b/>
        <sz val="12"/>
        <rFont val="Times New Roman"/>
        <family val="1"/>
        <charset val="204"/>
      </rPr>
      <t>текущий ремонт ТП (строит.часть)</t>
    </r>
    <r>
      <rPr>
        <sz val="12"/>
        <rFont val="Times New Roman"/>
        <family val="1"/>
        <charset val="204"/>
      </rPr>
      <t>, т.руб. без НДС</t>
    </r>
  </si>
  <si>
    <t>Первый  ремонт КТП, лет после постройки</t>
  </si>
  <si>
    <r>
      <t xml:space="preserve">Затраты на </t>
    </r>
    <r>
      <rPr>
        <b/>
        <sz val="12"/>
        <rFont val="Times New Roman"/>
        <family val="1"/>
        <charset val="204"/>
      </rPr>
      <t>текущий ремонт ТП (оборудование)</t>
    </r>
    <r>
      <rPr>
        <sz val="12"/>
        <rFont val="Times New Roman"/>
        <family val="1"/>
        <charset val="204"/>
      </rPr>
      <t>, т.руб. без НДС</t>
    </r>
  </si>
  <si>
    <r>
      <t xml:space="preserve">Затраты на </t>
    </r>
    <r>
      <rPr>
        <b/>
        <sz val="12"/>
        <rFont val="Times New Roman"/>
        <family val="1"/>
        <charset val="204"/>
      </rPr>
      <t>капитальный ремонт ТП (строит.часть)</t>
    </r>
    <r>
      <rPr>
        <sz val="12"/>
        <rFont val="Times New Roman"/>
        <family val="1"/>
        <charset val="204"/>
      </rPr>
      <t>, т.руб. без НДС</t>
    </r>
  </si>
  <si>
    <t>Первый ремонт КТП, лет после постройки</t>
  </si>
  <si>
    <t>Периодичность ремонта КТП, лет</t>
  </si>
  <si>
    <r>
      <t xml:space="preserve">Затраты на </t>
    </r>
    <r>
      <rPr>
        <b/>
        <sz val="12"/>
        <rFont val="Times New Roman"/>
        <family val="1"/>
        <charset val="204"/>
      </rPr>
      <t>капитальный ремонт ТП (оборудование)</t>
    </r>
    <r>
      <rPr>
        <sz val="12"/>
        <rFont val="Times New Roman"/>
        <family val="1"/>
        <charset val="204"/>
      </rPr>
      <t>, т.руб. без НДС</t>
    </r>
  </si>
  <si>
    <r>
      <t xml:space="preserve">Затраты на </t>
    </r>
    <r>
      <rPr>
        <b/>
        <sz val="12"/>
        <rFont val="Times New Roman"/>
        <family val="1"/>
        <charset val="204"/>
      </rPr>
      <t xml:space="preserve">капитальный ремонт КЛ </t>
    </r>
    <r>
      <rPr>
        <sz val="12"/>
        <rFont val="Times New Roman"/>
        <family val="1"/>
        <charset val="204"/>
      </rPr>
      <t>т.руб. без НДС</t>
    </r>
  </si>
  <si>
    <t>протяженность КЛ, км.</t>
  </si>
  <si>
    <t>Первый капитальный ремонт КЛ, лет после постройки</t>
  </si>
  <si>
    <t>Периодичность капитального ремонта КЛ, лет</t>
  </si>
  <si>
    <t>Тариф на оплату потерь для действующих сетей, руб./МВтч</t>
  </si>
  <si>
    <t>Тариф на содержание для действующих сетей, руб./МВт</t>
  </si>
  <si>
    <t xml:space="preserve">Срок кредита </t>
  </si>
  <si>
    <t>WACC</t>
  </si>
  <si>
    <t xml:space="preserve">Доход, тыс. руб. без НДС </t>
  </si>
  <si>
    <t>Кредит, тыс.руб.</t>
  </si>
  <si>
    <t>БДР, тыс. руб.</t>
  </si>
  <si>
    <t>Оплата труда с отчислениями</t>
  </si>
  <si>
    <t>Вспомогательные материалы</t>
  </si>
  <si>
    <t>Прочие расходы (без амортизации, арендной платы + транспортные расходы)</t>
  </si>
  <si>
    <t>EBITDA Доход + операц. расходы</t>
  </si>
  <si>
    <t>Амортизация (бригадного автомобиля)</t>
  </si>
  <si>
    <t>Амортизация (спецтехника)</t>
  </si>
  <si>
    <t>Амортизация (самосвал, экскаватор и другие)</t>
  </si>
  <si>
    <t>EBIT (ЭФФЕКТ) (прибыль от продаж)</t>
  </si>
  <si>
    <t xml:space="preserve">Проценты к уплате </t>
  </si>
  <si>
    <t>1. Операционные расходы</t>
  </si>
  <si>
    <t>10 лет</t>
  </si>
  <si>
    <t>20 лет</t>
  </si>
  <si>
    <t>тыс.руб.</t>
  </si>
  <si>
    <t>EBITDA</t>
  </si>
  <si>
    <t>EBIT</t>
  </si>
  <si>
    <t>ЧП</t>
  </si>
  <si>
    <t>Период для расчета ставки дисконтирования, лет</t>
  </si>
  <si>
    <t>Денежный поток на собственный капитал, тыс.руб.</t>
  </si>
  <si>
    <t>Накопленный ЧДП</t>
  </si>
  <si>
    <t>PV</t>
  </si>
  <si>
    <t>NPV (без учета продажи)</t>
  </si>
  <si>
    <t>IRR</t>
  </si>
  <si>
    <t>PP</t>
  </si>
  <si>
    <t>DPP</t>
  </si>
  <si>
    <t>Доходы</t>
  </si>
  <si>
    <t>за счет увеличения полезного отпуска</t>
  </si>
  <si>
    <t>прирост полезного отпуска электроэнергии</t>
  </si>
  <si>
    <t>прирост полезного отпуска мощности</t>
  </si>
  <si>
    <t>удельные расходы по содержанию новых сетей</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</si>
  <si>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t>
  </si>
  <si>
    <t xml:space="preserve">Заместитель технического директора по перспективному </t>
  </si>
  <si>
    <t>Е.Б. Телкова</t>
  </si>
  <si>
    <t>развитию и технологическим присоединеням</t>
  </si>
  <si>
    <t>Директор по экономике и финансам</t>
  </si>
  <si>
    <t>В.М. Афанасьева</t>
  </si>
  <si>
    <t xml:space="preserve">Исполнитель: </t>
  </si>
  <si>
    <t xml:space="preserve">2. Показатели экономической эффективности </t>
  </si>
  <si>
    <t>(срок возврата инвест.капитала 35 лет, утвержд. RAB)</t>
  </si>
  <si>
    <t>NPV</t>
  </si>
  <si>
    <t>%</t>
  </si>
  <si>
    <t>лет</t>
  </si>
  <si>
    <t>NPV- ЧДД за расчетный период</t>
  </si>
  <si>
    <t>IRR- внутренняя норма доходности по проекту</t>
  </si>
  <si>
    <t>PP - период окупаемости</t>
  </si>
  <si>
    <t>DPP - период окупаемости дисконтирования</t>
  </si>
  <si>
    <t xml:space="preserve">3. Тарифные последствия от реализации проекта </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</si>
  <si>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</si>
  <si>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</si>
  <si>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</si>
  <si>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</si>
  <si>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</si>
  <si>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</si>
  <si>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</si>
  <si>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</si>
  <si>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</si>
  <si>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*Закупка не проводилась</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</si>
</sst>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_ ;\-#,##0\ "/>
    <numFmt numFmtId="166" formatCode="_-* #,##0.00\ _р_._-;\-* #,##0.00\ _р_._-;_-* &quot;-&quot;??\ _р_._-;_-@_-"/>
    <numFmt numFmtId="167" formatCode="#,##0.00\ _₽"/>
    <numFmt numFmtId="168" formatCode="#,##0.000"/>
    <numFmt numFmtId="169" formatCode="#,##0.0"/>
    <numFmt numFmtId="170" formatCode="_(* #,##0_);_(* \(#,##0\);_(* &quot;-&quot;_);_(@_)"/>
    <numFmt numFmtId="171" formatCode="0.0%"/>
    <numFmt numFmtId="172" formatCode="_(* #,##0.00_);_(* \(#,##0.00\);_(* &quot;-&quot;_);_(@_)"/>
  </numFmts>
  <fonts count="6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sz val="14"/>
      <color theme="1"/>
      <name val="Calibri"/>
      <family val="2"/>
      <charset val="204"/>
      <scheme val="minor"/>
    </font>
    <font>
      <b/>
      <i/>
      <sz val="12"/>
      <name val="Times New Roman"/>
      <family val="1"/>
      <charset val="204"/>
    </font>
    <font>
      <i/>
      <sz val="12"/>
      <name val="Times New Roman"/>
      <family val="1"/>
      <charset val="204"/>
    </font>
    <font>
      <sz val="11"/>
      <name val="Times New Roman"/>
      <family val="1"/>
      <charset val="204"/>
    </font>
    <font>
      <b/>
      <sz val="11"/>
      <name val="Times New Roman"/>
      <family val="1"/>
      <charset val="204"/>
    </font>
    <font>
      <b/>
      <sz val="10"/>
      <name val="Times New Roman"/>
      <family val="1"/>
      <charset val="204"/>
    </font>
    <font>
      <b/>
      <i/>
      <sz val="11"/>
      <color indexed="8"/>
      <name val="Times New Roman"/>
      <family val="1"/>
      <charset val="204"/>
    </font>
    <font>
      <b/>
      <sz val="11"/>
      <color indexed="8"/>
      <name val="Times New Roman"/>
      <family val="1"/>
      <charset val="204"/>
    </font>
    <font>
      <sz val="11"/>
      <color indexed="8"/>
      <name val="Times New Roman"/>
      <family val="1"/>
      <charset val="204"/>
    </font>
    <font>
      <sz val="12"/>
      <color theme="0"/>
      <name val="Times New Roman"/>
      <family val="1"/>
      <charset val="204"/>
    </font>
    <font>
      <sz val="11"/>
      <color theme="0"/>
      <name val="Times New Roman"/>
      <family val="1"/>
      <charset val="204"/>
    </font>
    <font>
      <b/>
      <sz val="11"/>
      <color theme="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92D050"/>
        <bgColor indexed="64"/>
      </patternFill>
    </fill>
    <fill>
      <patternFill patternType="solid">
        <fgColor rgb="FFFFC0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2"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48" fillId="0" borderId="0"/>
    <xf numFmtId="9" fontId="1" fillId="0" borderId="0" applyFont="0" applyFill="0" applyBorder="0" applyAlignment="0" applyProtection="0"/>
    <xf numFmtId="0" fontId="11" fillId="0" borderId="0"/>
    <xf numFmtId="0" fontId="29" fillId="0" borderId="0"/>
    <xf numFmtId="0" fontId="11" fillId="0" borderId="0"/>
    <xf numFmtId="0" fontId="42" fillId="0" borderId="0"/>
  </cellStyleXfs>
  <cellXfs count="37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7" fillId="0" borderId="1" xfId="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3" fillId="0" borderId="0" xfId="62" applyFont="1" applyAlignment="1">
      <alignment horizontal="left"/>
    </xf>
    <xf numFmtId="0" fontId="44"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left" vertical="center" wrapText="1"/>
    </xf>
    <xf numFmtId="49" fontId="40" fillId="0" borderId="1" xfId="2" applyNumberFormat="1"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1" xfId="2" applyFont="1" applyFill="1" applyBorder="1" applyAlignment="1">
      <alignment horizontal="center" vertical="center" textRotation="90" wrapText="1"/>
    </xf>
    <xf numFmtId="0" fontId="40" fillId="0" borderId="0" xfId="52" applyFont="1" applyAlignment="1"/>
    <xf numFmtId="0" fontId="12" fillId="0" borderId="0" xfId="2" applyFont="1" applyFill="1" applyAlignment="1"/>
    <xf numFmtId="0" fontId="8" fillId="0" borderId="0" xfId="2" applyFont="1" applyFill="1" applyAlignment="1">
      <alignment vertical="center"/>
    </xf>
    <xf numFmtId="0" fontId="40" fillId="0" borderId="1" xfId="2" applyNumberFormat="1" applyFont="1" applyBorder="1" applyAlignment="1">
      <alignment horizontal="center" vertical="top" wrapText="1"/>
    </xf>
    <xf numFmtId="0" fontId="40"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0" fillId="0" borderId="0" xfId="2" applyFont="1" applyFill="1" applyAlignment="1">
      <alignment horizontal="center" vertical="top" wrapText="1"/>
    </xf>
    <xf numFmtId="0" fontId="41"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0" fillId="0" borderId="1"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1" xfId="62" applyFont="1" applyBorder="1" applyAlignment="1">
      <alignment horizontal="center" vertical="top"/>
    </xf>
    <xf numFmtId="0" fontId="40" fillId="0" borderId="1" xfId="62" applyFont="1" applyBorder="1" applyAlignment="1">
      <alignment horizontal="center" vertical="center"/>
    </xf>
    <xf numFmtId="49" fontId="40" fillId="0" borderId="1" xfId="62" applyNumberFormat="1" applyFont="1" applyBorder="1" applyAlignment="1">
      <alignment horizontal="center" vertical="center"/>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0" fillId="0" borderId="2" xfId="62" applyFont="1" applyBorder="1" applyAlignment="1">
      <alignment horizontal="center" vertical="center" wrapText="1"/>
    </xf>
    <xf numFmtId="0" fontId="40" fillId="0" borderId="1" xfId="62" applyFont="1" applyFill="1" applyBorder="1" applyAlignment="1">
      <alignment horizontal="center" vertical="center" wrapText="1"/>
    </xf>
    <xf numFmtId="0" fontId="40" fillId="0" borderId="0" xfId="0" applyFont="1" applyFill="1" applyAlignment="1"/>
    <xf numFmtId="0" fontId="40" fillId="0" borderId="0" xfId="0" applyFont="1" applyFill="1" applyAlignment="1">
      <alignment horizontal="center" vertical="center"/>
    </xf>
    <xf numFmtId="0" fontId="40"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0"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40" fillId="0" borderId="1" xfId="2" applyFont="1" applyFill="1" applyBorder="1" applyAlignment="1">
      <alignment horizontal="center" vertical="center" wrapText="1"/>
    </xf>
    <xf numFmtId="0" fontId="11" fillId="0" borderId="1" xfId="62" applyFont="1" applyBorder="1" applyAlignment="1">
      <alignment horizontal="center" vertical="center" wrapText="1"/>
    </xf>
    <xf numFmtId="49" fontId="40" fillId="0" borderId="1" xfId="62" applyNumberFormat="1" applyFont="1" applyBorder="1" applyAlignment="1">
      <alignment horizontal="center" vertical="center" wrapText="1"/>
    </xf>
    <xf numFmtId="0" fontId="40"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xf numFmtId="49" fontId="7" fillId="0" borderId="1" xfId="1" applyNumberFormat="1" applyFont="1" applyBorder="1" applyAlignment="1">
      <alignment horizontal="center" vertical="center"/>
    </xf>
    <xf numFmtId="0" fontId="40" fillId="0" borderId="1" xfId="2" applyFont="1" applyBorder="1" applyAlignment="1">
      <alignment horizontal="center" vertical="center" wrapText="1"/>
    </xf>
    <xf numFmtId="0" fontId="11" fillId="0" borderId="1" xfId="2" applyFont="1" applyFill="1" applyBorder="1" applyAlignment="1">
      <alignment horizontal="center" vertical="center"/>
    </xf>
    <xf numFmtId="0" fontId="11" fillId="0" borderId="1" xfId="2" applyFont="1" applyBorder="1" applyAlignment="1">
      <alignment horizontal="center" vertical="center"/>
    </xf>
    <xf numFmtId="167" fontId="40" fillId="0" borderId="1" xfId="2" applyNumberFormat="1" applyFont="1" applyFill="1" applyBorder="1" applyAlignment="1">
      <alignment horizontal="center" vertical="center" wrapText="1"/>
    </xf>
    <xf numFmtId="167" fontId="40" fillId="0" borderId="1" xfId="2" applyNumberFormat="1" applyFont="1" applyBorder="1" applyAlignment="1">
      <alignment horizontal="center" vertical="center"/>
    </xf>
    <xf numFmtId="0" fontId="11" fillId="0" borderId="4" xfId="2" applyFont="1" applyFill="1" applyBorder="1" applyAlignment="1">
      <alignment horizontal="center" vertical="center" wrapText="1"/>
    </xf>
    <xf numFmtId="0" fontId="39" fillId="0" borderId="4" xfId="1" applyFont="1" applyBorder="1" applyAlignment="1">
      <alignment horizontal="center" vertical="center" wrapText="1"/>
    </xf>
    <xf numFmtId="49" fontId="39" fillId="0" borderId="4" xfId="1" applyNumberFormat="1" applyFont="1" applyBorder="1" applyAlignment="1">
      <alignment horizontal="center" vertical="center" wrapText="1"/>
    </xf>
    <xf numFmtId="0" fontId="2" fillId="0" borderId="9" xfId="0" applyFont="1" applyBorder="1" applyAlignment="1">
      <alignment horizontal="center" vertical="center" wrapText="1"/>
    </xf>
    <xf numFmtId="49" fontId="39" fillId="0" borderId="4" xfId="1" applyNumberFormat="1" applyFont="1" applyFill="1" applyBorder="1" applyAlignment="1">
      <alignment vertical="center" wrapText="1"/>
    </xf>
    <xf numFmtId="49" fontId="39" fillId="0" borderId="1" xfId="1" applyNumberFormat="1" applyFont="1" applyFill="1" applyBorder="1" applyAlignment="1">
      <alignment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2" fontId="40" fillId="0" borderId="1" xfId="2"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7" fillId="24" borderId="1" xfId="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24"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0" xfId="2" applyFont="1" applyFill="1" applyAlignment="1">
      <alignment vertical="center"/>
    </xf>
    <xf numFmtId="0" fontId="11" fillId="0" borderId="0" xfId="2" applyFont="1" applyFill="1" applyAlignment="1">
      <alignment vertical="center"/>
    </xf>
    <xf numFmtId="0" fontId="37" fillId="0" borderId="0" xfId="2" applyFont="1" applyFill="1" applyAlignment="1">
      <alignment horizontal="right" vertical="center"/>
    </xf>
    <xf numFmtId="0" fontId="51" fillId="0" borderId="0" xfId="2" applyFont="1" applyFill="1" applyAlignment="1">
      <alignment vertical="center"/>
    </xf>
    <xf numFmtId="3" fontId="52" fillId="0" borderId="0" xfId="2" applyNumberFormat="1" applyFont="1" applyFill="1" applyBorder="1" applyAlignment="1">
      <alignment vertical="center"/>
    </xf>
    <xf numFmtId="168" fontId="12" fillId="0" borderId="0" xfId="2" applyNumberFormat="1" applyFont="1" applyFill="1" applyAlignment="1">
      <alignment horizontal="right"/>
    </xf>
    <xf numFmtId="168" fontId="12" fillId="0" borderId="0" xfId="68" applyNumberFormat="1" applyFont="1" applyFill="1" applyAlignment="1">
      <alignment horizontal="right"/>
    </xf>
    <xf numFmtId="0" fontId="12" fillId="0" borderId="0" xfId="68" applyFont="1" applyFill="1" applyAlignment="1">
      <alignment horizontal="right"/>
    </xf>
    <xf numFmtId="0" fontId="53" fillId="0" borderId="0" xfId="2" applyFont="1" applyFill="1" applyAlignment="1">
      <alignment vertical="center" wrapText="1"/>
    </xf>
    <xf numFmtId="0" fontId="53" fillId="0" borderId="0" xfId="2" applyFont="1" applyFill="1" applyAlignment="1">
      <alignment vertical="center"/>
    </xf>
    <xf numFmtId="0" fontId="53" fillId="0" borderId="0" xfId="2" applyFont="1" applyFill="1" applyAlignment="1">
      <alignment horizontal="center" vertical="center"/>
    </xf>
    <xf numFmtId="0" fontId="54" fillId="0" borderId="0" xfId="2" applyFont="1" applyFill="1" applyAlignment="1">
      <alignment horizontal="left" vertical="center"/>
    </xf>
    <xf numFmtId="0" fontId="43" fillId="0" borderId="0" xfId="2" applyFont="1" applyFill="1" applyAlignment="1">
      <alignment vertical="center"/>
    </xf>
    <xf numFmtId="0" fontId="11" fillId="0" borderId="31" xfId="2" applyFont="1" applyFill="1" applyBorder="1" applyAlignment="1">
      <alignment vertical="center"/>
    </xf>
    <xf numFmtId="169" fontId="53" fillId="0" borderId="32" xfId="2" applyNumberFormat="1" applyFont="1" applyFill="1" applyBorder="1" applyAlignment="1">
      <alignment vertical="center"/>
    </xf>
    <xf numFmtId="0" fontId="11" fillId="0" borderId="0" xfId="2" applyFont="1" applyFill="1" applyBorder="1" applyAlignment="1">
      <alignment vertical="center"/>
    </xf>
    <xf numFmtId="0" fontId="54" fillId="0" borderId="0" xfId="2" applyFont="1" applyFill="1" applyBorder="1" applyAlignment="1">
      <alignment horizontal="left" vertical="center"/>
    </xf>
    <xf numFmtId="0" fontId="43" fillId="0" borderId="0" xfId="2" applyFont="1" applyFill="1" applyBorder="1" applyAlignment="1">
      <alignment vertical="center"/>
    </xf>
    <xf numFmtId="0" fontId="11" fillId="0" borderId="33" xfId="2" applyFont="1" applyFill="1" applyBorder="1" applyAlignment="1">
      <alignment vertical="center"/>
    </xf>
    <xf numFmtId="169" fontId="52" fillId="0" borderId="34" xfId="2" applyNumberFormat="1" applyFont="1" applyFill="1" applyBorder="1" applyAlignment="1">
      <alignment vertical="center"/>
    </xf>
    <xf numFmtId="3" fontId="52" fillId="0" borderId="0" xfId="2" applyNumberFormat="1" applyFont="1" applyFill="1" applyBorder="1" applyAlignment="1">
      <alignment horizontal="center" vertical="center"/>
    </xf>
    <xf numFmtId="0" fontId="11" fillId="0" borderId="19" xfId="2" applyFont="1" applyFill="1" applyBorder="1" applyAlignment="1">
      <alignment vertical="center"/>
    </xf>
    <xf numFmtId="0" fontId="11" fillId="0" borderId="1" xfId="69" applyFont="1" applyFill="1" applyBorder="1" applyAlignment="1">
      <alignment horizontal="left" vertical="center" wrapText="1"/>
    </xf>
    <xf numFmtId="0" fontId="53" fillId="0" borderId="0" xfId="2" applyFont="1" applyFill="1" applyBorder="1" applyAlignment="1">
      <alignment vertical="center"/>
    </xf>
    <xf numFmtId="4" fontId="43" fillId="0" borderId="0" xfId="2" applyNumberFormat="1" applyFont="1" applyFill="1" applyBorder="1" applyAlignment="1">
      <alignment horizontal="center" vertical="center"/>
    </xf>
    <xf numFmtId="49" fontId="11" fillId="0" borderId="1" xfId="69" applyNumberFormat="1" applyFont="1" applyFill="1" applyBorder="1" applyAlignment="1">
      <alignment horizontal="left" vertical="center" wrapText="1"/>
    </xf>
    <xf numFmtId="3" fontId="0" fillId="0" borderId="0" xfId="70" applyNumberFormat="1" applyFont="1" applyFill="1" applyBorder="1" applyAlignment="1">
      <alignment horizontal="center" vertical="center" wrapText="1"/>
    </xf>
    <xf numFmtId="0" fontId="0" fillId="0" borderId="0" xfId="70" applyFont="1" applyFill="1" applyBorder="1" applyAlignment="1">
      <alignment horizontal="center" vertical="center" wrapText="1"/>
    </xf>
    <xf numFmtId="3" fontId="43" fillId="0" borderId="0" xfId="2" applyNumberFormat="1" applyFont="1" applyFill="1" applyBorder="1" applyAlignment="1">
      <alignment horizontal="center" vertical="center"/>
    </xf>
    <xf numFmtId="0" fontId="43" fillId="0" borderId="0" xfId="2" applyFont="1" applyFill="1" applyBorder="1" applyAlignment="1">
      <alignment horizontal="center" vertical="center"/>
    </xf>
    <xf numFmtId="0" fontId="11" fillId="0" borderId="25" xfId="2" applyFont="1" applyFill="1" applyBorder="1" applyAlignment="1">
      <alignment vertical="center"/>
    </xf>
    <xf numFmtId="3" fontId="52" fillId="0" borderId="35" xfId="2" applyNumberFormat="1" applyFont="1" applyFill="1" applyBorder="1" applyAlignment="1">
      <alignment horizontal="right" vertical="center"/>
    </xf>
    <xf numFmtId="0" fontId="37" fillId="0" borderId="0" xfId="2" applyFont="1" applyFill="1" applyAlignment="1">
      <alignment vertical="center"/>
    </xf>
    <xf numFmtId="3" fontId="52" fillId="0" borderId="36" xfId="2" applyNumberFormat="1" applyFont="1" applyFill="1" applyBorder="1" applyAlignment="1">
      <alignment horizontal="right" vertical="center"/>
    </xf>
    <xf numFmtId="0" fontId="11" fillId="0" borderId="35" xfId="2" applyFont="1" applyFill="1" applyBorder="1" applyAlignment="1">
      <alignment vertical="center"/>
    </xf>
    <xf numFmtId="4" fontId="53" fillId="0" borderId="32" xfId="2" applyNumberFormat="1" applyFont="1" applyFill="1" applyBorder="1" applyAlignment="1">
      <alignment vertical="center"/>
    </xf>
    <xf numFmtId="3" fontId="52" fillId="0" borderId="35" xfId="2" applyNumberFormat="1" applyFont="1" applyFill="1" applyBorder="1" applyAlignment="1">
      <alignment vertical="center"/>
    </xf>
    <xf numFmtId="4" fontId="53" fillId="0" borderId="34" xfId="2" applyNumberFormat="1" applyFont="1" applyFill="1" applyBorder="1" applyAlignment="1">
      <alignment vertical="center"/>
    </xf>
    <xf numFmtId="0" fontId="11" fillId="0" borderId="25" xfId="2" applyFont="1" applyFill="1" applyBorder="1" applyAlignment="1">
      <alignment vertical="center" wrapText="1"/>
    </xf>
    <xf numFmtId="4" fontId="53" fillId="0" borderId="35" xfId="2" applyNumberFormat="1" applyFont="1" applyFill="1" applyBorder="1" applyAlignment="1">
      <alignment vertical="center"/>
    </xf>
    <xf numFmtId="4" fontId="52" fillId="0" borderId="0" xfId="2" applyNumberFormat="1" applyFont="1" applyFill="1" applyBorder="1" applyAlignment="1">
      <alignment vertical="center"/>
    </xf>
    <xf numFmtId="169" fontId="52" fillId="0" borderId="0" xfId="2" applyNumberFormat="1" applyFont="1" applyFill="1" applyBorder="1" applyAlignment="1">
      <alignment vertical="center"/>
    </xf>
    <xf numFmtId="0" fontId="11" fillId="0" borderId="37" xfId="2" applyFont="1" applyFill="1" applyBorder="1" applyAlignment="1">
      <alignment vertical="center"/>
    </xf>
    <xf numFmtId="168" fontId="52" fillId="0" borderId="0" xfId="2" applyNumberFormat="1" applyFont="1" applyFill="1" applyBorder="1" applyAlignment="1">
      <alignment vertical="center"/>
    </xf>
    <xf numFmtId="0" fontId="11" fillId="0" borderId="37" xfId="2" applyFont="1" applyFill="1" applyBorder="1" applyAlignment="1">
      <alignment horizontal="left" vertical="center" indent="2"/>
    </xf>
    <xf numFmtId="4" fontId="52" fillId="0" borderId="35" xfId="2" applyNumberFormat="1" applyFont="1" applyFill="1" applyBorder="1" applyAlignment="1">
      <alignment vertical="center"/>
    </xf>
    <xf numFmtId="9" fontId="52" fillId="0" borderId="0" xfId="2" applyNumberFormat="1" applyFont="1" applyFill="1" applyBorder="1" applyAlignment="1">
      <alignment vertical="center"/>
    </xf>
    <xf numFmtId="9" fontId="52" fillId="0" borderId="38" xfId="2" applyNumberFormat="1" applyFont="1" applyFill="1" applyBorder="1" applyAlignment="1">
      <alignment vertical="center"/>
    </xf>
    <xf numFmtId="169" fontId="52" fillId="0" borderId="35" xfId="2" applyNumberFormat="1" applyFont="1" applyFill="1" applyBorder="1" applyAlignment="1">
      <alignment vertical="center"/>
    </xf>
    <xf numFmtId="10" fontId="52" fillId="0" borderId="0" xfId="2" applyNumberFormat="1" applyFont="1" applyFill="1" applyBorder="1" applyAlignment="1">
      <alignment vertical="center"/>
    </xf>
    <xf numFmtId="0" fontId="40" fillId="0" borderId="31" xfId="2" applyFont="1" applyFill="1" applyBorder="1" applyAlignment="1">
      <alignment vertical="center"/>
    </xf>
    <xf numFmtId="9" fontId="52" fillId="0" borderId="34" xfId="2" applyNumberFormat="1" applyFont="1" applyFill="1" applyBorder="1" applyAlignment="1">
      <alignment vertical="center"/>
    </xf>
    <xf numFmtId="4" fontId="53" fillId="0" borderId="35" xfId="71" applyNumberFormat="1" applyFont="1" applyFill="1" applyBorder="1" applyAlignment="1">
      <alignment horizontal="right" vertical="center"/>
    </xf>
    <xf numFmtId="0" fontId="11" fillId="0" borderId="29" xfId="2" applyFont="1" applyFill="1" applyBorder="1" applyAlignment="1">
      <alignment vertical="center"/>
    </xf>
    <xf numFmtId="4" fontId="53" fillId="0" borderId="38" xfId="71" applyNumberFormat="1" applyFont="1" applyFill="1" applyBorder="1" applyAlignment="1">
      <alignment horizontal="right" vertical="center"/>
    </xf>
    <xf numFmtId="3" fontId="52" fillId="0" borderId="34" xfId="2" applyNumberFormat="1" applyFont="1" applyFill="1" applyBorder="1" applyAlignment="1">
      <alignment vertical="center"/>
    </xf>
    <xf numFmtId="10" fontId="52" fillId="0" borderId="34" xfId="2" applyNumberFormat="1" applyFont="1" applyFill="1" applyBorder="1" applyAlignment="1">
      <alignment vertical="center"/>
    </xf>
    <xf numFmtId="10" fontId="52" fillId="0" borderId="35" xfId="2" applyNumberFormat="1" applyFont="1" applyFill="1" applyBorder="1" applyAlignment="1">
      <alignment vertical="center"/>
    </xf>
    <xf numFmtId="10" fontId="52" fillId="0" borderId="38" xfId="2" applyNumberFormat="1" applyFont="1" applyFill="1" applyBorder="1" applyAlignment="1">
      <alignment vertical="center"/>
    </xf>
    <xf numFmtId="3" fontId="11" fillId="0" borderId="0" xfId="2" applyNumberFormat="1" applyFont="1" applyFill="1" applyAlignment="1">
      <alignment vertical="center"/>
    </xf>
    <xf numFmtId="0" fontId="11" fillId="0" borderId="28" xfId="2" applyFont="1" applyFill="1" applyBorder="1" applyAlignment="1">
      <alignment horizontal="left" vertical="center"/>
    </xf>
    <xf numFmtId="1" fontId="11" fillId="0" borderId="27" xfId="2" applyNumberFormat="1" applyFont="1" applyFill="1" applyBorder="1" applyAlignment="1">
      <alignment horizontal="center" vertical="center"/>
    </xf>
    <xf numFmtId="1" fontId="11" fillId="0" borderId="39" xfId="2" applyNumberFormat="1" applyFont="1" applyFill="1" applyBorder="1" applyAlignment="1">
      <alignment horizontal="center" vertical="center"/>
    </xf>
    <xf numFmtId="0" fontId="11" fillId="0" borderId="26" xfId="2" applyFont="1" applyFill="1" applyBorder="1" applyAlignment="1">
      <alignment vertical="center"/>
    </xf>
    <xf numFmtId="10" fontId="52" fillId="0" borderId="1" xfId="2" applyNumberFormat="1" applyFont="1" applyFill="1" applyBorder="1" applyAlignment="1">
      <alignment vertical="center"/>
    </xf>
    <xf numFmtId="10" fontId="52" fillId="0" borderId="40" xfId="2" applyNumberFormat="1" applyFont="1" applyFill="1" applyBorder="1" applyAlignment="1">
      <alignment vertical="center"/>
    </xf>
    <xf numFmtId="0" fontId="11" fillId="0" borderId="24" xfId="2" applyFont="1" applyFill="1" applyBorder="1" applyAlignment="1">
      <alignment vertical="center"/>
    </xf>
    <xf numFmtId="2" fontId="52" fillId="0" borderId="23" xfId="2" applyNumberFormat="1" applyFont="1" applyFill="1" applyBorder="1" applyAlignment="1">
      <alignment vertical="center"/>
    </xf>
    <xf numFmtId="4" fontId="52" fillId="0" borderId="23" xfId="2" applyNumberFormat="1" applyFont="1" applyFill="1" applyBorder="1" applyAlignment="1">
      <alignment vertical="center"/>
    </xf>
    <xf numFmtId="4" fontId="52" fillId="0" borderId="41" xfId="2" applyNumberFormat="1" applyFont="1" applyFill="1" applyBorder="1" applyAlignment="1">
      <alignment vertical="center"/>
    </xf>
    <xf numFmtId="0" fontId="53" fillId="0" borderId="28" xfId="2" applyFont="1" applyFill="1" applyBorder="1" applyAlignment="1">
      <alignment vertical="center"/>
    </xf>
    <xf numFmtId="3" fontId="52" fillId="0" borderId="1" xfId="2" applyNumberFormat="1" applyFont="1" applyFill="1" applyBorder="1" applyAlignment="1">
      <alignment vertical="center"/>
    </xf>
    <xf numFmtId="3" fontId="52" fillId="0" borderId="42" xfId="2" applyNumberFormat="1" applyFont="1" applyFill="1" applyBorder="1" applyAlignment="1">
      <alignment vertical="center"/>
    </xf>
    <xf numFmtId="3" fontId="52" fillId="0" borderId="23" xfId="2" applyNumberFormat="1" applyFont="1" applyFill="1" applyBorder="1" applyAlignment="1">
      <alignment vertical="center"/>
    </xf>
    <xf numFmtId="3" fontId="52" fillId="0" borderId="43" xfId="2" applyNumberFormat="1" applyFont="1" applyFill="1" applyBorder="1" applyAlignment="1">
      <alignment vertical="center"/>
    </xf>
    <xf numFmtId="3" fontId="11" fillId="0" borderId="0" xfId="2" applyNumberFormat="1" applyFont="1" applyFill="1" applyBorder="1" applyAlignment="1">
      <alignment vertical="center"/>
    </xf>
    <xf numFmtId="1" fontId="11" fillId="0" borderId="30" xfId="2" applyNumberFormat="1" applyFont="1" applyFill="1" applyBorder="1" applyAlignment="1">
      <alignment horizontal="center" vertical="center"/>
    </xf>
    <xf numFmtId="0" fontId="53" fillId="0" borderId="26" xfId="2" applyFont="1" applyFill="1" applyBorder="1" applyAlignment="1">
      <alignment vertical="center"/>
    </xf>
    <xf numFmtId="170" fontId="53" fillId="25" borderId="1" xfId="2" applyNumberFormat="1" applyFont="1" applyFill="1" applyBorder="1" applyAlignment="1">
      <alignment vertical="center"/>
    </xf>
    <xf numFmtId="0" fontId="53" fillId="25" borderId="1" xfId="2" applyFont="1" applyFill="1" applyBorder="1" applyAlignment="1">
      <alignment vertical="center"/>
    </xf>
    <xf numFmtId="0" fontId="11" fillId="25" borderId="0" xfId="2" applyFont="1" applyFill="1" applyBorder="1" applyAlignment="1">
      <alignment vertical="center"/>
    </xf>
    <xf numFmtId="0" fontId="11" fillId="25" borderId="44" xfId="2" applyFont="1" applyFill="1" applyBorder="1" applyAlignment="1">
      <alignment vertical="center"/>
    </xf>
    <xf numFmtId="0" fontId="40" fillId="26" borderId="26" xfId="2" applyFont="1" applyFill="1" applyBorder="1" applyAlignment="1">
      <alignment vertical="center"/>
    </xf>
    <xf numFmtId="170" fontId="52" fillId="26" borderId="1" xfId="2" applyNumberFormat="1" applyFont="1" applyFill="1" applyBorder="1" applyAlignment="1">
      <alignment vertical="center"/>
    </xf>
    <xf numFmtId="170" fontId="52" fillId="26" borderId="40" xfId="2" applyNumberFormat="1" applyFont="1" applyFill="1" applyBorder="1" applyAlignment="1">
      <alignment vertical="center"/>
    </xf>
    <xf numFmtId="0" fontId="11" fillId="0" borderId="26" xfId="2" applyFont="1" applyFill="1" applyBorder="1" applyAlignment="1">
      <alignment horizontal="left" vertical="center" indent="1"/>
    </xf>
    <xf numFmtId="170" fontId="52" fillId="0" borderId="1" xfId="2" applyNumberFormat="1" applyFont="1" applyFill="1" applyBorder="1" applyAlignment="1">
      <alignment vertical="center"/>
    </xf>
    <xf numFmtId="170" fontId="52" fillId="0" borderId="40" xfId="2" applyNumberFormat="1" applyFont="1" applyFill="1" applyBorder="1" applyAlignment="1">
      <alignment vertical="center"/>
    </xf>
    <xf numFmtId="0" fontId="11" fillId="0" borderId="26" xfId="2" applyFont="1" applyFill="1" applyBorder="1" applyAlignment="1">
      <alignment horizontal="left" vertical="center" wrapText="1" indent="1" shrinkToFit="1"/>
    </xf>
    <xf numFmtId="0" fontId="53" fillId="0" borderId="26" xfId="2" applyFont="1" applyFill="1" applyBorder="1" applyAlignment="1">
      <alignment horizontal="left" vertical="center"/>
    </xf>
    <xf numFmtId="170" fontId="53" fillId="0" borderId="1" xfId="2" applyNumberFormat="1" applyFont="1" applyFill="1" applyBorder="1" applyAlignment="1">
      <alignment vertical="center"/>
    </xf>
    <xf numFmtId="170" fontId="53" fillId="0" borderId="40" xfId="2" applyNumberFormat="1" applyFont="1" applyFill="1" applyBorder="1" applyAlignment="1">
      <alignment vertical="center"/>
    </xf>
    <xf numFmtId="3" fontId="53" fillId="0" borderId="0" xfId="2" applyNumberFormat="1" applyFont="1" applyFill="1" applyAlignment="1">
      <alignment vertical="center"/>
    </xf>
    <xf numFmtId="0" fontId="11" fillId="0" borderId="26" xfId="2" applyFont="1" applyFill="1" applyBorder="1" applyAlignment="1">
      <alignment horizontal="left" vertical="center"/>
    </xf>
    <xf numFmtId="0" fontId="53" fillId="0" borderId="24" xfId="2" applyFont="1" applyFill="1" applyBorder="1" applyAlignment="1">
      <alignment horizontal="left" vertical="center"/>
    </xf>
    <xf numFmtId="170" fontId="53" fillId="0" borderId="23" xfId="2" applyNumberFormat="1" applyFont="1" applyFill="1" applyBorder="1" applyAlignment="1">
      <alignment vertical="center"/>
    </xf>
    <xf numFmtId="170" fontId="53" fillId="0" borderId="41" xfId="2" applyNumberFormat="1" applyFont="1" applyFill="1" applyBorder="1" applyAlignment="1">
      <alignment vertical="center"/>
    </xf>
    <xf numFmtId="0" fontId="53" fillId="0" borderId="0" xfId="2" applyFont="1" applyFill="1" applyBorder="1" applyAlignment="1">
      <alignment horizontal="left" vertical="center"/>
    </xf>
    <xf numFmtId="170" fontId="53" fillId="0" borderId="0" xfId="2" applyNumberFormat="1" applyFont="1" applyFill="1" applyBorder="1" applyAlignment="1">
      <alignment vertical="center"/>
    </xf>
    <xf numFmtId="0" fontId="55" fillId="0" borderId="0" xfId="2" applyFont="1" applyFill="1" applyBorder="1" applyAlignment="1">
      <alignment horizontal="center" vertical="center"/>
    </xf>
    <xf numFmtId="0" fontId="56" fillId="0" borderId="1" xfId="2" applyFont="1" applyFill="1" applyBorder="1" applyAlignment="1">
      <alignment horizontal="left" vertical="center" wrapText="1"/>
    </xf>
    <xf numFmtId="170" fontId="53" fillId="0" borderId="3" xfId="2" applyNumberFormat="1" applyFont="1" applyFill="1" applyBorder="1" applyAlignment="1">
      <alignment vertical="center"/>
    </xf>
    <xf numFmtId="0" fontId="57" fillId="0" borderId="0" xfId="2" applyFont="1" applyFill="1" applyBorder="1" applyAlignment="1">
      <alignment horizontal="left" vertical="center" indent="19"/>
    </xf>
    <xf numFmtId="0" fontId="11" fillId="0" borderId="1" xfId="2" applyFont="1" applyFill="1" applyBorder="1" applyAlignment="1">
      <alignment vertical="top" wrapText="1"/>
    </xf>
    <xf numFmtId="0" fontId="11" fillId="0" borderId="3" xfId="2" applyFont="1" applyFill="1" applyBorder="1" applyAlignment="1">
      <alignment horizontal="center" vertical="center"/>
    </xf>
    <xf numFmtId="170" fontId="53" fillId="0" borderId="1" xfId="2" applyNumberFormat="1" applyFont="1" applyFill="1" applyBorder="1" applyAlignment="1">
      <alignment horizontal="center" vertical="center"/>
    </xf>
    <xf numFmtId="0" fontId="11" fillId="0" borderId="1" xfId="2" applyFont="1" applyFill="1" applyBorder="1" applyAlignment="1">
      <alignment vertical="center"/>
    </xf>
    <xf numFmtId="0" fontId="58" fillId="0" borderId="0" xfId="2" applyFont="1" applyFill="1" applyBorder="1" applyAlignment="1">
      <alignment vertical="center"/>
    </xf>
    <xf numFmtId="169" fontId="59" fillId="0" borderId="0" xfId="2" applyNumberFormat="1" applyFont="1" applyFill="1" applyBorder="1" applyAlignment="1">
      <alignment horizontal="center" vertical="center"/>
    </xf>
    <xf numFmtId="3" fontId="60" fillId="0" borderId="0" xfId="2" applyNumberFormat="1" applyFont="1" applyFill="1" applyAlignment="1">
      <alignment vertical="center"/>
    </xf>
    <xf numFmtId="3" fontId="58" fillId="0" borderId="0" xfId="2" applyNumberFormat="1" applyFont="1" applyFill="1" applyAlignment="1">
      <alignment vertical="center"/>
    </xf>
    <xf numFmtId="0" fontId="58" fillId="0" borderId="0" xfId="2" applyFont="1" applyFill="1" applyAlignment="1">
      <alignment vertical="center"/>
    </xf>
    <xf numFmtId="1" fontId="11" fillId="0" borderId="45" xfId="2" applyNumberFormat="1" applyFont="1" applyFill="1" applyBorder="1" applyAlignment="1">
      <alignment horizontal="center" vertical="center"/>
    </xf>
    <xf numFmtId="168" fontId="52" fillId="0" borderId="1" xfId="2" applyNumberFormat="1" applyFont="1" applyFill="1" applyBorder="1" applyAlignment="1">
      <alignment horizontal="center" vertical="center"/>
    </xf>
    <xf numFmtId="168" fontId="52" fillId="0" borderId="40" xfId="2" applyNumberFormat="1" applyFont="1" applyFill="1" applyBorder="1" applyAlignment="1">
      <alignment horizontal="center" vertical="center"/>
    </xf>
    <xf numFmtId="171" fontId="53" fillId="0" borderId="1" xfId="2" applyNumberFormat="1" applyFont="1" applyFill="1" applyBorder="1" applyAlignment="1">
      <alignment vertical="center"/>
    </xf>
    <xf numFmtId="171" fontId="53" fillId="0" borderId="40" xfId="2" applyNumberFormat="1" applyFont="1" applyFill="1" applyBorder="1" applyAlignment="1">
      <alignment vertical="center"/>
    </xf>
    <xf numFmtId="172" fontId="53" fillId="0" borderId="1" xfId="2" applyNumberFormat="1" applyFont="1" applyFill="1" applyBorder="1" applyAlignment="1">
      <alignment vertical="center"/>
    </xf>
    <xf numFmtId="172" fontId="53" fillId="0" borderId="40" xfId="2" applyNumberFormat="1" applyFont="1" applyFill="1" applyBorder="1" applyAlignment="1">
      <alignment vertical="center"/>
    </xf>
    <xf numFmtId="0" fontId="53" fillId="0" borderId="24" xfId="2" applyFont="1" applyFill="1" applyBorder="1" applyAlignment="1">
      <alignment vertical="center"/>
    </xf>
    <xf numFmtId="172" fontId="53" fillId="0" borderId="23" xfId="2" applyNumberFormat="1" applyFont="1" applyFill="1" applyBorder="1" applyAlignment="1">
      <alignment vertical="center"/>
    </xf>
    <xf numFmtId="172" fontId="53" fillId="0" borderId="41" xfId="2" applyNumberFormat="1" applyFont="1" applyFill="1" applyBorder="1" applyAlignment="1">
      <alignment vertical="center"/>
    </xf>
    <xf numFmtId="0" fontId="40" fillId="0" borderId="28" xfId="2" applyFont="1" applyFill="1" applyBorder="1" applyAlignment="1">
      <alignment vertical="center"/>
    </xf>
    <xf numFmtId="0" fontId="40" fillId="0" borderId="27" xfId="2" applyFont="1" applyFill="1" applyBorder="1" applyAlignment="1">
      <alignment horizontal="center" vertical="center"/>
    </xf>
    <xf numFmtId="0" fontId="40" fillId="0" borderId="45" xfId="2" applyFont="1" applyFill="1" applyBorder="1" applyAlignment="1">
      <alignment horizontal="center" vertical="center"/>
    </xf>
    <xf numFmtId="0" fontId="40" fillId="0" borderId="26" xfId="2" applyFont="1" applyFill="1" applyBorder="1" applyAlignment="1">
      <alignment vertical="center"/>
    </xf>
    <xf numFmtId="168" fontId="11" fillId="0" borderId="1" xfId="2" applyNumberFormat="1" applyFont="1" applyFill="1" applyBorder="1" applyAlignment="1">
      <alignment vertical="center"/>
    </xf>
    <xf numFmtId="168" fontId="11" fillId="0" borderId="40" xfId="2" applyNumberFormat="1" applyFont="1" applyFill="1" applyBorder="1" applyAlignment="1">
      <alignment vertical="center"/>
    </xf>
    <xf numFmtId="4" fontId="11" fillId="0" borderId="1" xfId="2" applyNumberFormat="1" applyFont="1" applyFill="1" applyBorder="1" applyAlignment="1">
      <alignment vertical="center"/>
    </xf>
    <xf numFmtId="4" fontId="11" fillId="0" borderId="40" xfId="2" applyNumberFormat="1" applyFont="1" applyFill="1" applyBorder="1" applyAlignment="1">
      <alignment vertical="center"/>
    </xf>
    <xf numFmtId="170" fontId="11" fillId="0" borderId="23" xfId="2" applyNumberFormat="1" applyFont="1" applyFill="1" applyBorder="1" applyAlignment="1">
      <alignment vertical="center"/>
    </xf>
    <xf numFmtId="170" fontId="11" fillId="0" borderId="41" xfId="2" applyNumberFormat="1" applyFont="1" applyFill="1" applyBorder="1" applyAlignment="1">
      <alignment vertical="center"/>
    </xf>
    <xf numFmtId="0" fontId="52" fillId="0" borderId="0" xfId="2" applyFont="1" applyFill="1" applyBorder="1" applyAlignment="1">
      <alignment horizontal="left" vertical="center" wrapText="1"/>
    </xf>
    <xf numFmtId="10" fontId="11" fillId="0" borderId="0" xfId="2" applyNumberFormat="1" applyFont="1" applyFill="1" applyAlignment="1">
      <alignment vertical="center"/>
    </xf>
    <xf numFmtId="0" fontId="50" fillId="0" borderId="0" xfId="2" applyFont="1" applyFill="1" applyAlignment="1">
      <alignment horizontal="center" vertical="center"/>
    </xf>
    <xf numFmtId="170" fontId="11" fillId="0" borderId="1" xfId="2" applyNumberFormat="1" applyFont="1" applyFill="1" applyBorder="1" applyAlignment="1">
      <alignment vertical="center"/>
    </xf>
    <xf numFmtId="9" fontId="11" fillId="0" borderId="1" xfId="67" applyFont="1" applyFill="1" applyBorder="1" applyAlignment="1">
      <alignment vertical="center"/>
    </xf>
    <xf numFmtId="0" fontId="11" fillId="0" borderId="0" xfId="2" applyFont="1" applyFill="1" applyBorder="1" applyAlignment="1">
      <alignment horizontal="left" vertical="center" indent="4"/>
    </xf>
    <xf numFmtId="0" fontId="50" fillId="0" borderId="46" xfId="2" applyFont="1" applyFill="1" applyBorder="1" applyAlignment="1">
      <alignment horizontal="center" vertical="center"/>
    </xf>
    <xf numFmtId="0" fontId="11" fillId="0" borderId="47" xfId="2" applyFont="1" applyFill="1" applyBorder="1" applyAlignment="1">
      <alignment vertical="center"/>
    </xf>
    <xf numFmtId="1" fontId="11" fillId="0" borderId="47" xfId="2" applyNumberFormat="1" applyFont="1" applyFill="1" applyBorder="1" applyAlignment="1">
      <alignment horizontal="center" vertical="center"/>
    </xf>
    <xf numFmtId="1" fontId="11" fillId="0" borderId="48" xfId="2" applyNumberFormat="1" applyFont="1" applyFill="1" applyBorder="1" applyAlignment="1">
      <alignment horizontal="center" vertical="center"/>
    </xf>
    <xf numFmtId="0" fontId="11" fillId="0" borderId="28" xfId="2" applyFont="1" applyFill="1" applyBorder="1" applyAlignment="1">
      <alignment vertical="center"/>
    </xf>
    <xf numFmtId="0" fontId="11" fillId="0" borderId="27" xfId="2" applyFont="1" applyFill="1" applyBorder="1" applyAlignment="1">
      <alignment horizontal="center" vertical="center"/>
    </xf>
    <xf numFmtId="170" fontId="11" fillId="0" borderId="27" xfId="2" applyNumberFormat="1" applyFont="1" applyFill="1" applyBorder="1" applyAlignment="1">
      <alignment horizontal="center" vertical="center"/>
    </xf>
    <xf numFmtId="170" fontId="11" fillId="0" borderId="45" xfId="2" applyNumberFormat="1" applyFont="1" applyFill="1" applyBorder="1" applyAlignment="1">
      <alignment horizontal="center" vertical="center"/>
    </xf>
    <xf numFmtId="170" fontId="11" fillId="0" borderId="1" xfId="2" applyNumberFormat="1" applyFont="1" applyFill="1" applyBorder="1" applyAlignment="1">
      <alignment horizontal="center" vertical="center"/>
    </xf>
    <xf numFmtId="170" fontId="11" fillId="0" borderId="40" xfId="2" applyNumberFormat="1" applyFont="1" applyFill="1" applyBorder="1" applyAlignment="1">
      <alignment horizontal="center" vertical="center"/>
    </xf>
    <xf numFmtId="0" fontId="11" fillId="0" borderId="40" xfId="2" applyFont="1" applyFill="1" applyBorder="1" applyAlignment="1">
      <alignment horizontal="center" vertical="center"/>
    </xf>
    <xf numFmtId="0" fontId="11" fillId="0" borderId="23" xfId="2" applyFont="1" applyFill="1" applyBorder="1" applyAlignment="1">
      <alignment horizontal="center" vertical="center"/>
    </xf>
    <xf numFmtId="0" fontId="40" fillId="0" borderId="49" xfId="2" applyFont="1" applyFill="1" applyBorder="1" applyAlignment="1">
      <alignment vertical="center"/>
    </xf>
    <xf numFmtId="0" fontId="40" fillId="0" borderId="47" xfId="2" applyFont="1" applyFill="1" applyBorder="1" applyAlignment="1">
      <alignment horizontal="center" vertical="center"/>
    </xf>
    <xf numFmtId="170" fontId="40" fillId="0" borderId="47" xfId="2" applyNumberFormat="1" applyFont="1" applyFill="1" applyBorder="1" applyAlignment="1">
      <alignment horizontal="center" vertical="center"/>
    </xf>
    <xf numFmtId="170" fontId="40" fillId="0" borderId="48" xfId="2" applyNumberFormat="1" applyFont="1" applyFill="1" applyBorder="1" applyAlignment="1">
      <alignment horizontal="center" vertical="center"/>
    </xf>
    <xf numFmtId="0" fontId="54" fillId="0" borderId="0" xfId="2" applyFont="1" applyFill="1" applyAlignment="1">
      <alignment vertical="center"/>
    </xf>
    <xf numFmtId="0" fontId="4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 fillId="0" borderId="19" xfId="1" applyFont="1" applyBorder="1" applyAlignment="1">
      <alignment vertical="center"/>
    </xf>
    <xf numFmtId="0" fontId="4" fillId="0" borderId="0" xfId="1" applyFont="1" applyFill="1" applyBorder="1" applyAlignment="1">
      <alignment horizontal="center" vertical="center"/>
    </xf>
    <xf numFmtId="0" fontId="49" fillId="0" borderId="0" xfId="1" applyFont="1" applyBorder="1" applyAlignment="1">
      <alignment horizontal="left"/>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39" fillId="0" borderId="1" xfId="1" applyFont="1" applyBorder="1" applyAlignment="1">
      <alignment horizontal="center" vertical="center" wrapText="1"/>
    </xf>
    <xf numFmtId="0" fontId="4" fillId="0" borderId="0" xfId="1" applyFont="1" applyAlignment="1">
      <alignment horizontal="center" vertical="center"/>
    </xf>
    <xf numFmtId="0" fontId="11" fillId="0" borderId="19" xfId="62" applyFont="1" applyBorder="1" applyAlignment="1">
      <alignment horizontal="left" vertical="center"/>
    </xf>
    <xf numFmtId="0" fontId="11" fillId="0" borderId="9" xfId="62" applyFont="1" applyBorder="1" applyAlignment="1">
      <alignment horizontal="center" vertical="center"/>
    </xf>
    <xf numFmtId="0" fontId="11" fillId="0" borderId="2" xfId="62" applyFont="1" applyBorder="1" applyAlignment="1">
      <alignment horizontal="center" vertical="center"/>
    </xf>
    <xf numFmtId="0" fontId="40" fillId="0" borderId="9" xfId="62" applyFont="1" applyBorder="1" applyAlignment="1">
      <alignment horizontal="center" vertical="center" wrapText="1"/>
    </xf>
    <xf numFmtId="0" fontId="40"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40" fillId="0" borderId="8" xfId="62" applyFont="1" applyFill="1" applyBorder="1" applyAlignment="1">
      <alignment horizontal="center" vertical="center" wrapText="1"/>
    </xf>
    <xf numFmtId="0" fontId="40" fillId="0" borderId="7"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20" xfId="62" applyFont="1" applyFill="1" applyBorder="1" applyAlignment="1">
      <alignment horizontal="center" vertical="center" wrapText="1"/>
    </xf>
    <xf numFmtId="0" fontId="40" fillId="0" borderId="9" xfId="62" applyFont="1" applyFill="1" applyBorder="1" applyAlignment="1">
      <alignment horizontal="center" vertical="center" wrapText="1"/>
    </xf>
    <xf numFmtId="0" fontId="40" fillId="0" borderId="5"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9" xfId="62" applyFont="1" applyBorder="1" applyAlignment="1">
      <alignment horizontal="center" vertical="center"/>
    </xf>
    <xf numFmtId="0" fontId="40" fillId="0" borderId="5" xfId="62" applyFont="1" applyBorder="1" applyAlignment="1">
      <alignment horizontal="center" vertical="center"/>
    </xf>
    <xf numFmtId="0" fontId="40" fillId="0" borderId="2" xfId="62" applyFont="1" applyBorder="1" applyAlignment="1">
      <alignment horizontal="center" vertical="center"/>
    </xf>
    <xf numFmtId="0" fontId="40" fillId="0" borderId="5" xfId="62" applyFont="1" applyBorder="1" applyAlignment="1">
      <alignment horizontal="center" vertical="center" wrapText="1"/>
    </xf>
    <xf numFmtId="0" fontId="40" fillId="0" borderId="8" xfId="62" applyFont="1" applyBorder="1" applyAlignment="1">
      <alignment horizontal="center" vertical="center" wrapText="1"/>
    </xf>
    <xf numFmtId="0" fontId="40" fillId="0" borderId="7" xfId="62" applyFont="1" applyBorder="1" applyAlignment="1">
      <alignment horizontal="center" vertical="center" wrapText="1"/>
    </xf>
    <xf numFmtId="0" fontId="40" fillId="0" borderId="21" xfId="62" applyFont="1" applyBorder="1" applyAlignment="1">
      <alignment horizontal="center" vertical="center" wrapText="1"/>
    </xf>
    <xf numFmtId="0" fontId="40" fillId="0" borderId="20" xfId="62" applyFont="1" applyBorder="1" applyAlignment="1">
      <alignment horizontal="center" vertical="center" wrapText="1"/>
    </xf>
    <xf numFmtId="0" fontId="40" fillId="0" borderId="4" xfId="62" applyFont="1" applyBorder="1" applyAlignment="1">
      <alignment horizontal="center" vertical="center" wrapText="1"/>
    </xf>
    <xf numFmtId="0" fontId="40" fillId="0" borderId="6" xfId="62" applyFont="1" applyBorder="1" applyAlignment="1">
      <alignment horizontal="center" vertical="center" wrapText="1"/>
    </xf>
    <xf numFmtId="0" fontId="40" fillId="0" borderId="3" xfId="62" applyFont="1" applyBorder="1" applyAlignment="1">
      <alignment horizontal="center" vertical="center" wrapText="1"/>
    </xf>
    <xf numFmtId="0" fontId="2" fillId="0" borderId="0" xfId="0" applyFont="1" applyAlignment="1">
      <alignment horizontal="left"/>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6" xfId="1" applyFont="1" applyBorder="1" applyAlignment="1">
      <alignment horizontal="center" vertical="center" wrapText="1"/>
    </xf>
    <xf numFmtId="0" fontId="39" fillId="0" borderId="3" xfId="1" applyFont="1" applyBorder="1" applyAlignment="1">
      <alignment horizontal="center" vertical="center" wrapText="1"/>
    </xf>
    <xf numFmtId="0" fontId="49" fillId="0" borderId="0" xfId="1" applyFont="1" applyBorder="1" applyAlignment="1">
      <alignment horizontal="left" wrapText="1"/>
    </xf>
    <xf numFmtId="0" fontId="5" fillId="0" borderId="0" xfId="1" applyFont="1" applyAlignment="1">
      <alignment horizontal="center" vertical="center" wrapText="1"/>
    </xf>
    <xf numFmtId="0" fontId="43" fillId="0" borderId="0" xfId="2" applyFont="1" applyFill="1" applyBorder="1" applyAlignment="1">
      <alignment horizontal="left" vertical="center" wrapText="1"/>
    </xf>
    <xf numFmtId="0" fontId="50" fillId="0" borderId="0" xfId="2" applyFont="1" applyFill="1" applyAlignment="1">
      <alignment horizontal="center" vertical="center"/>
    </xf>
    <xf numFmtId="0" fontId="53" fillId="0" borderId="0" xfId="2" applyFont="1" applyFill="1" applyAlignment="1">
      <alignment horizontal="center" vertical="center" wrapText="1"/>
    </xf>
    <xf numFmtId="0" fontId="40" fillId="0" borderId="0" xfId="2" applyFont="1" applyFill="1" applyAlignment="1">
      <alignment horizontal="center" vertical="center" wrapText="1"/>
    </xf>
    <xf numFmtId="0" fontId="43" fillId="0" borderId="0" xfId="2" applyFont="1" applyFill="1" applyBorder="1" applyAlignment="1">
      <alignment horizontal="left" vertical="center"/>
    </xf>
    <xf numFmtId="0" fontId="40" fillId="0" borderId="2" xfId="2" applyFont="1" applyFill="1" applyBorder="1" applyAlignment="1">
      <alignment horizontal="center" vertical="center" wrapText="1"/>
    </xf>
    <xf numFmtId="0" fontId="40" fillId="0" borderId="21" xfId="2" applyFont="1" applyFill="1" applyBorder="1" applyAlignment="1">
      <alignment horizontal="center" vertical="center" wrapText="1"/>
    </xf>
    <xf numFmtId="0" fontId="40" fillId="0" borderId="20" xfId="2" applyFont="1" applyFill="1" applyBorder="1" applyAlignment="1">
      <alignment horizontal="center" vertical="center" wrapText="1"/>
    </xf>
    <xf numFmtId="0" fontId="40" fillId="0" borderId="9" xfId="2" applyNumberFormat="1" applyFont="1" applyBorder="1" applyAlignment="1">
      <alignment horizontal="center" vertical="top" wrapText="1"/>
    </xf>
    <xf numFmtId="0" fontId="40" fillId="0" borderId="5" xfId="2" applyNumberFormat="1" applyFont="1" applyBorder="1" applyAlignment="1">
      <alignment horizontal="center" vertical="top" wrapText="1"/>
    </xf>
    <xf numFmtId="0" fontId="40" fillId="0" borderId="2" xfId="2" applyNumberFormat="1" applyFont="1" applyBorder="1" applyAlignment="1">
      <alignment horizontal="center" vertical="top" wrapText="1"/>
    </xf>
    <xf numFmtId="0" fontId="40" fillId="0" borderId="0" xfId="2" applyFont="1" applyFill="1" applyAlignment="1">
      <alignment horizontal="center" vertical="top" wrapText="1"/>
    </xf>
    <xf numFmtId="0" fontId="40" fillId="0" borderId="1" xfId="2"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5" xfId="2"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1" xfId="2" applyFont="1" applyFill="1" applyBorder="1" applyAlignment="1">
      <alignment horizontal="center" vertical="center"/>
    </xf>
    <xf numFmtId="0" fontId="40" fillId="0" borderId="4" xfId="52" applyFont="1" applyFill="1" applyBorder="1" applyAlignment="1">
      <alignment horizontal="center" vertical="center"/>
    </xf>
    <xf numFmtId="0" fontId="40" fillId="0" borderId="6" xfId="52" applyFont="1" applyFill="1" applyBorder="1" applyAlignment="1">
      <alignment horizontal="center" vertical="center"/>
    </xf>
    <xf numFmtId="49" fontId="40" fillId="0" borderId="9" xfId="2" applyNumberFormat="1" applyFont="1" applyFill="1" applyBorder="1" applyAlignment="1">
      <alignment horizontal="center" vertical="center" wrapText="1"/>
    </xf>
    <xf numFmtId="49" fontId="40" fillId="0" borderId="5" xfId="2" applyNumberFormat="1" applyFont="1" applyFill="1" applyBorder="1" applyAlignment="1">
      <alignment horizontal="center" vertical="center" wrapText="1"/>
    </xf>
    <xf numFmtId="49" fontId="40" fillId="0" borderId="2" xfId="2" applyNumberFormat="1" applyFont="1" applyFill="1" applyBorder="1" applyAlignment="1">
      <alignment horizontal="center" vertical="center" wrapText="1"/>
    </xf>
    <xf numFmtId="0" fontId="11" fillId="0" borderId="0" xfId="2" applyFont="1" applyFill="1" applyAlignment="1">
      <alignment horizontal="center"/>
    </xf>
    <xf numFmtId="0" fontId="40" fillId="0" borderId="0" xfId="2" applyFont="1" applyFill="1" applyAlignment="1">
      <alignment horizontal="center"/>
    </xf>
    <xf numFmtId="0" fontId="40" fillId="0" borderId="8" xfId="52" applyFont="1" applyFill="1" applyBorder="1" applyAlignment="1">
      <alignment horizontal="center" vertical="center" wrapText="1"/>
    </xf>
    <xf numFmtId="0" fontId="40" fillId="0" borderId="22" xfId="52" applyFont="1" applyFill="1" applyBorder="1" applyAlignment="1">
      <alignment horizontal="center" vertical="center" wrapText="1"/>
    </xf>
    <xf numFmtId="0" fontId="40" fillId="0" borderId="21" xfId="52" applyFont="1" applyFill="1" applyBorder="1" applyAlignment="1">
      <alignment horizontal="center" vertical="center" wrapText="1"/>
    </xf>
    <xf numFmtId="0" fontId="40" fillId="0" borderId="19"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0" xfId="49" applyFont="1" applyAlignment="1">
      <alignment horizontal="left" wrapText="1"/>
    </xf>
    <xf numFmtId="0" fontId="38" fillId="0" borderId="19" xfId="49" applyFont="1" applyFill="1" applyBorder="1" applyAlignment="1">
      <alignment horizontal="left" wrapText="1"/>
    </xf>
    <xf numFmtId="0" fontId="36" fillId="0" borderId="22" xfId="49" applyFont="1" applyBorder="1" applyAlignment="1">
      <alignment horizontal="center"/>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2012-2014 (изм. ИП2014 18.10.2013) 2" xfId="69"/>
    <cellStyle name="Обычный_Расчеты по проектам техприсоединение РЭК_1" xfId="71"/>
    <cellStyle name="Обычный_Форматы по компаниям с уменьшением от 28.12" xfId="68"/>
    <cellStyle name="Обычный_Форматы по компаниям с уменьшением от 28.12_2012-2014 (изм. ИП2014 20.09.2013)" xfId="70"/>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9" Type="http://schemas.openxmlformats.org/officeDocument/2006/relationships/externalLink" Target="externalLinks/externalLink27.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 Type="http://schemas.openxmlformats.org/officeDocument/2006/relationships/worksheet" Target="worksheets/sheet7.xml"/><Relationship Id="rId71"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61" Type="http://schemas.openxmlformats.org/officeDocument/2006/relationships/externalLink" Target="externalLinks/externalLink49.xml"/><Relationship Id="rId10" Type="http://schemas.openxmlformats.org/officeDocument/2006/relationships/worksheet" Target="worksheets/sheet10.xml"/><Relationship Id="rId19" Type="http://schemas.openxmlformats.org/officeDocument/2006/relationships/externalLink" Target="externalLinks/externalLink7.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freenas\&#1086;&#1073;&#1084;&#1077;&#1085;&#1085;&#1080;&#1082;\&#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8%20(&#1087;.27%20&#1087;&#1087;.&#1074;)\&#1059;&#1045;%20&#1088;&#1072;&#1089;&#1095;&#1077;&#1090;%20&#1087;&#1086;%20&#1048;&#1055;%202028%20&#1075;&#1086;&#1076;&#1072;_&#1089;&#1077;&#1085;.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refreshError="1"/>
      <sheetData sheetId="446" refreshError="1"/>
      <sheetData sheetId="447" refreshError="1"/>
      <sheetData sheetId="448" refreshError="1"/>
      <sheetData sheetId="449"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8"/>
      <sheetName val="2020-2024 свод уе"/>
    </sheetNames>
    <sheetDataSet>
      <sheetData sheetId="0">
        <row r="10">
          <cell r="D10">
            <v>70933.568480999995</v>
          </cell>
        </row>
        <row r="40">
          <cell r="D40">
            <v>4655.1049999999996</v>
          </cell>
          <cell r="H40">
            <v>7</v>
          </cell>
        </row>
        <row r="41">
          <cell r="D41">
            <v>16069.083333333299</v>
          </cell>
          <cell r="H41">
            <v>10</v>
          </cell>
        </row>
        <row r="42">
          <cell r="D42">
            <v>20113.9575</v>
          </cell>
          <cell r="H42">
            <v>5</v>
          </cell>
        </row>
        <row r="43">
          <cell r="D43">
            <v>9858.3333300000013</v>
          </cell>
          <cell r="H43">
            <v>7</v>
          </cell>
        </row>
        <row r="44">
          <cell r="D44">
            <v>11549.0375</v>
          </cell>
          <cell r="H44">
            <v>10</v>
          </cell>
        </row>
        <row r="45">
          <cell r="D45">
            <v>15779.2483333333</v>
          </cell>
          <cell r="H45">
            <v>7</v>
          </cell>
        </row>
        <row r="46">
          <cell r="D46">
            <v>2521.7616699999999</v>
          </cell>
          <cell r="H46">
            <v>10</v>
          </cell>
        </row>
        <row r="47">
          <cell r="D47">
            <v>4720.17</v>
          </cell>
          <cell r="H47">
            <v>5</v>
          </cell>
        </row>
        <row r="48">
          <cell r="D48">
            <v>15773.333333333299</v>
          </cell>
          <cell r="H48">
            <v>7</v>
          </cell>
        </row>
        <row r="49">
          <cell r="D49">
            <v>21491.166666666602</v>
          </cell>
          <cell r="H49">
            <v>10</v>
          </cell>
        </row>
      </sheetData>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СевЭС"/>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11">
          <cell r="D11">
            <v>0</v>
          </cell>
          <cell r="E11">
            <v>0</v>
          </cell>
          <cell r="F11">
            <v>0</v>
          </cell>
          <cell r="G11">
            <v>0</v>
          </cell>
          <cell r="H11">
            <v>0</v>
          </cell>
          <cell r="I11" t="str">
            <v>-</v>
          </cell>
          <cell r="J11">
            <v>0</v>
          </cell>
          <cell r="K11" t="e">
            <v>#NAME?</v>
          </cell>
          <cell r="L11">
            <v>0</v>
          </cell>
          <cell r="M11" t="e">
            <v>#NAME?</v>
          </cell>
          <cell r="N11">
            <v>0</v>
          </cell>
          <cell r="O11" t="str">
            <v>-</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refreshError="1"/>
      <sheetData sheetId="134" refreshError="1"/>
      <sheetData sheetId="135" refreshError="1"/>
      <sheetData sheetId="136" refreshError="1"/>
      <sheetData sheetId="137"/>
      <sheetData sheetId="138"/>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sheetData sheetId="257"/>
      <sheetData sheetId="258"/>
      <sheetData sheetId="259" refreshError="1"/>
      <sheetData sheetId="260" refreshError="1"/>
      <sheetData sheetId="261" refreshError="1"/>
      <sheetData sheetId="262" refreshError="1"/>
      <sheetData sheetId="263" refreshError="1"/>
      <sheetData sheetId="264"/>
      <sheetData sheetId="265"/>
      <sheetData sheetId="266" refreshError="1"/>
      <sheetData sheetId="267" refreshError="1"/>
      <sheetData sheetId="268" refreshError="1"/>
      <sheetData sheetId="269"/>
      <sheetData sheetId="270"/>
      <sheetData sheetId="271" refreshError="1"/>
      <sheetData sheetId="272"/>
      <sheetData sheetId="273"/>
      <sheetData sheetId="274"/>
      <sheetData sheetId="275"/>
      <sheetData sheetId="276"/>
      <sheetData sheetId="277"/>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9"/>
  <sheetViews>
    <sheetView view="pageBreakPreview" zoomScale="115" zoomScaleSheetLayoutView="115" workbookViewId="0">
      <selection activeCell="D23" sqref="D23"/>
    </sheetView>
  </sheetViews>
  <sheetFormatPr defaultRowHeight="15" x14ac:dyDescent="0.25"/>
  <cols>
    <col min="1" max="1" width="6.140625" style="1" customWidth="1"/>
    <col min="2" max="2" width="46.85546875" style="1" customWidth="1"/>
    <col min="3" max="3" width="53.5703125" style="1" customWidth="1"/>
    <col min="4" max="4" width="68.140625" style="1"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11" customFormat="1" ht="18.75" customHeight="1" x14ac:dyDescent="0.2">
      <c r="A1" s="17"/>
      <c r="B1" s="17"/>
      <c r="D1" s="31"/>
      <c r="G1" s="15"/>
      <c r="H1" s="15"/>
    </row>
    <row r="2" spans="1:23" s="11" customFormat="1" ht="18.75" customHeight="1" x14ac:dyDescent="0.3">
      <c r="A2" s="17"/>
      <c r="B2" s="17"/>
      <c r="D2" s="14"/>
      <c r="G2" s="15"/>
      <c r="H2" s="15"/>
    </row>
    <row r="3" spans="1:23" s="11" customFormat="1" ht="18.75" x14ac:dyDescent="0.3">
      <c r="A3" s="16"/>
      <c r="B3" s="16"/>
      <c r="D3" s="14"/>
      <c r="G3" s="15"/>
      <c r="H3" s="15"/>
    </row>
    <row r="4" spans="1:23" s="11" customFormat="1" ht="18.75" x14ac:dyDescent="0.3">
      <c r="A4" s="16"/>
      <c r="B4" s="16"/>
      <c r="G4" s="15"/>
      <c r="H4" s="15"/>
      <c r="I4" s="14"/>
    </row>
    <row r="5" spans="1:23" s="11" customFormat="1" ht="15.75" x14ac:dyDescent="0.25">
      <c r="A5" s="295" t="s">
        <v>173</v>
      </c>
      <c r="B5" s="295"/>
      <c r="C5" s="295"/>
      <c r="D5" s="295"/>
      <c r="E5" s="96"/>
      <c r="F5" s="96"/>
      <c r="G5" s="96"/>
      <c r="H5" s="96"/>
      <c r="I5" s="96"/>
      <c r="J5" s="96"/>
      <c r="K5" s="96"/>
    </row>
    <row r="6" spans="1:23" s="11" customFormat="1" ht="18.75" x14ac:dyDescent="0.3">
      <c r="A6" s="16"/>
      <c r="B6" s="16"/>
      <c r="G6" s="15"/>
      <c r="H6" s="15"/>
      <c r="I6" s="14"/>
    </row>
    <row r="7" spans="1:23" s="11" customFormat="1" ht="18.75" x14ac:dyDescent="0.2">
      <c r="A7" s="299" t="s">
        <v>8</v>
      </c>
      <c r="B7" s="299"/>
      <c r="C7" s="299"/>
      <c r="D7" s="299"/>
      <c r="E7" s="12"/>
      <c r="F7" s="12"/>
      <c r="G7" s="12"/>
      <c r="H7" s="12"/>
      <c r="I7" s="12"/>
      <c r="J7" s="12"/>
      <c r="K7" s="12"/>
      <c r="L7" s="12"/>
      <c r="M7" s="12"/>
      <c r="N7" s="12"/>
      <c r="O7" s="12"/>
      <c r="P7" s="12"/>
      <c r="Q7" s="12"/>
      <c r="R7" s="12"/>
      <c r="S7" s="12"/>
      <c r="T7" s="12"/>
      <c r="U7" s="12"/>
      <c r="V7" s="12"/>
      <c r="W7" s="12"/>
    </row>
    <row r="8" spans="1:23" s="11" customFormat="1" ht="18.75" x14ac:dyDescent="0.2">
      <c r="A8" s="13"/>
      <c r="B8" s="102"/>
      <c r="C8" s="13"/>
      <c r="D8" s="13"/>
      <c r="E8" s="13"/>
      <c r="F8" s="13"/>
      <c r="G8" s="13"/>
      <c r="H8" s="13"/>
      <c r="I8" s="13"/>
      <c r="J8" s="12"/>
      <c r="K8" s="12"/>
      <c r="L8" s="12"/>
      <c r="M8" s="12"/>
      <c r="N8" s="12"/>
      <c r="O8" s="12"/>
      <c r="P8" s="12"/>
      <c r="Q8" s="12"/>
      <c r="R8" s="12"/>
      <c r="S8" s="12"/>
      <c r="T8" s="12"/>
      <c r="U8" s="12"/>
      <c r="V8" s="12"/>
      <c r="W8" s="12"/>
    </row>
    <row r="9" spans="1:23" s="11" customFormat="1" ht="18.75" x14ac:dyDescent="0.2">
      <c r="A9" s="298" t="s">
        <v>218</v>
      </c>
      <c r="B9" s="298"/>
      <c r="C9" s="298"/>
      <c r="D9" s="298"/>
      <c r="E9" s="7"/>
      <c r="F9" s="7"/>
      <c r="G9" s="7"/>
      <c r="H9" s="7"/>
      <c r="I9" s="7"/>
      <c r="J9" s="12"/>
      <c r="K9" s="12"/>
      <c r="L9" s="12"/>
      <c r="M9" s="12"/>
      <c r="N9" s="12"/>
      <c r="O9" s="12"/>
      <c r="P9" s="12"/>
      <c r="Q9" s="12"/>
      <c r="R9" s="12"/>
      <c r="S9" s="12"/>
      <c r="T9" s="12"/>
      <c r="U9" s="12"/>
      <c r="V9" s="12"/>
      <c r="W9" s="12"/>
    </row>
    <row r="10" spans="1:23" s="11" customFormat="1" ht="18.75" x14ac:dyDescent="0.2">
      <c r="A10" s="296" t="s">
        <v>7</v>
      </c>
      <c r="B10" s="296"/>
      <c r="C10" s="296"/>
      <c r="D10" s="296"/>
      <c r="E10" s="5"/>
      <c r="F10" s="5"/>
      <c r="G10" s="5"/>
      <c r="H10" s="5"/>
      <c r="I10" s="5"/>
      <c r="J10" s="12"/>
      <c r="K10" s="12"/>
      <c r="L10" s="12"/>
      <c r="M10" s="12"/>
      <c r="N10" s="12"/>
      <c r="O10" s="12"/>
      <c r="P10" s="12"/>
      <c r="Q10" s="12"/>
      <c r="R10" s="12"/>
      <c r="S10" s="12"/>
      <c r="T10" s="12"/>
      <c r="U10" s="12"/>
      <c r="V10" s="12"/>
      <c r="W10" s="12"/>
    </row>
    <row r="11" spans="1:23" s="8" customFormat="1" ht="15.75" customHeight="1" x14ac:dyDescent="0.2">
      <c r="A11" s="9"/>
      <c r="B11" s="104"/>
      <c r="C11" s="9"/>
      <c r="D11" s="9"/>
      <c r="E11" s="9"/>
      <c r="F11" s="9"/>
      <c r="G11" s="9"/>
      <c r="H11" s="9"/>
      <c r="I11" s="9"/>
      <c r="J11" s="9"/>
      <c r="K11" s="9"/>
      <c r="L11" s="9"/>
      <c r="M11" s="9"/>
      <c r="N11" s="9"/>
      <c r="O11" s="9"/>
      <c r="P11" s="9"/>
      <c r="Q11" s="9"/>
      <c r="R11" s="9"/>
      <c r="S11" s="9"/>
      <c r="T11" s="9"/>
      <c r="U11" s="9"/>
      <c r="V11" s="9"/>
      <c r="W11" s="9"/>
    </row>
    <row r="12" spans="1:23" s="2" customFormat="1" ht="18.75" x14ac:dyDescent="0.2">
      <c r="A12" s="298" t="s">
        <v>219</v>
      </c>
      <c r="B12" s="298"/>
      <c r="C12" s="298"/>
      <c r="D12" s="298"/>
      <c r="E12" s="7"/>
      <c r="F12" s="7"/>
      <c r="G12" s="7"/>
      <c r="H12" s="7"/>
      <c r="I12" s="7"/>
      <c r="J12" s="7"/>
      <c r="K12" s="7"/>
      <c r="L12" s="7"/>
      <c r="M12" s="7"/>
      <c r="N12" s="7"/>
      <c r="O12" s="7"/>
      <c r="P12" s="7"/>
      <c r="Q12" s="7"/>
      <c r="R12" s="7"/>
      <c r="S12" s="7"/>
      <c r="T12" s="7"/>
      <c r="U12" s="7"/>
      <c r="V12" s="7"/>
      <c r="W12" s="7"/>
    </row>
    <row r="13" spans="1:23" s="2" customFormat="1" ht="15" customHeight="1" x14ac:dyDescent="0.2">
      <c r="A13" s="296" t="s">
        <v>6</v>
      </c>
      <c r="B13" s="296"/>
      <c r="C13" s="296"/>
      <c r="D13" s="296"/>
      <c r="E13" s="5"/>
      <c r="F13" s="5"/>
      <c r="G13" s="5"/>
      <c r="H13" s="5"/>
      <c r="I13" s="5"/>
      <c r="J13" s="5"/>
      <c r="K13" s="5"/>
      <c r="L13" s="5"/>
      <c r="M13" s="5"/>
      <c r="N13" s="5"/>
      <c r="O13" s="5"/>
      <c r="P13" s="5"/>
      <c r="Q13" s="5"/>
      <c r="R13" s="5"/>
      <c r="S13" s="5"/>
      <c r="T13" s="5"/>
      <c r="U13" s="5"/>
      <c r="V13" s="5"/>
      <c r="W13" s="5"/>
    </row>
    <row r="14" spans="1:23" s="2" customFormat="1" ht="15" customHeight="1" x14ac:dyDescent="0.2">
      <c r="A14" s="3"/>
      <c r="B14" s="103"/>
      <c r="C14" s="3"/>
      <c r="D14" s="3"/>
      <c r="E14" s="3"/>
      <c r="F14" s="3"/>
      <c r="G14" s="3"/>
      <c r="H14" s="3"/>
      <c r="I14" s="3"/>
      <c r="J14" s="3"/>
      <c r="K14" s="3"/>
      <c r="L14" s="3"/>
      <c r="M14" s="3"/>
      <c r="N14" s="3"/>
      <c r="O14" s="3"/>
      <c r="P14" s="3"/>
      <c r="Q14" s="3"/>
      <c r="R14" s="3"/>
      <c r="S14" s="3"/>
      <c r="T14" s="3"/>
    </row>
    <row r="15" spans="1:23" s="2" customFormat="1" ht="15" customHeight="1" x14ac:dyDescent="0.2">
      <c r="A15" s="297" t="s">
        <v>154</v>
      </c>
      <c r="B15" s="297"/>
      <c r="C15" s="298"/>
      <c r="D15" s="298"/>
      <c r="E15" s="6"/>
      <c r="F15" s="6"/>
      <c r="G15" s="6"/>
      <c r="H15" s="6"/>
      <c r="I15" s="6"/>
      <c r="J15" s="6"/>
      <c r="K15" s="6"/>
      <c r="L15" s="6"/>
      <c r="M15" s="6"/>
      <c r="N15" s="6"/>
      <c r="O15" s="6"/>
      <c r="P15" s="6"/>
      <c r="Q15" s="6"/>
      <c r="R15" s="6"/>
      <c r="S15" s="6"/>
      <c r="T15" s="6"/>
      <c r="U15" s="6"/>
      <c r="V15" s="6"/>
      <c r="W15" s="6"/>
    </row>
    <row r="16" spans="1:23" s="2" customFormat="1" ht="15" customHeight="1" x14ac:dyDescent="0.2">
      <c r="A16" s="5"/>
      <c r="B16" s="93"/>
      <c r="C16" s="5"/>
      <c r="D16" s="5"/>
      <c r="E16" s="5"/>
      <c r="F16" s="5"/>
      <c r="G16" s="5"/>
      <c r="H16" s="5"/>
      <c r="I16" s="5"/>
      <c r="J16" s="3"/>
      <c r="K16" s="3"/>
      <c r="L16" s="3"/>
      <c r="M16" s="3"/>
      <c r="N16" s="3"/>
      <c r="O16" s="3"/>
      <c r="P16" s="3"/>
      <c r="Q16" s="3"/>
      <c r="R16" s="3"/>
      <c r="S16" s="3"/>
      <c r="T16" s="3"/>
    </row>
    <row r="17" spans="1:23" s="2" customFormat="1" ht="39.75" customHeight="1" x14ac:dyDescent="0.2">
      <c r="A17" s="22" t="s">
        <v>5</v>
      </c>
      <c r="B17" s="23" t="s">
        <v>163</v>
      </c>
      <c r="C17" s="30" t="s">
        <v>20</v>
      </c>
      <c r="D17" s="29" t="s">
        <v>19</v>
      </c>
      <c r="E17" s="26"/>
      <c r="F17" s="26"/>
      <c r="G17" s="26"/>
      <c r="H17" s="26"/>
      <c r="I17" s="26"/>
      <c r="J17" s="25"/>
      <c r="K17" s="25"/>
      <c r="L17" s="25"/>
      <c r="M17" s="25"/>
      <c r="N17" s="25"/>
      <c r="O17" s="25"/>
      <c r="P17" s="25"/>
      <c r="Q17" s="25"/>
      <c r="R17" s="25"/>
      <c r="S17" s="25"/>
      <c r="T17" s="25"/>
      <c r="U17" s="24"/>
      <c r="V17" s="24"/>
      <c r="W17" s="24"/>
    </row>
    <row r="18" spans="1:23" s="2" customFormat="1" ht="16.5" customHeight="1" x14ac:dyDescent="0.2">
      <c r="A18" s="29">
        <v>1</v>
      </c>
      <c r="B18" s="30">
        <v>2</v>
      </c>
      <c r="C18" s="29">
        <v>3</v>
      </c>
      <c r="D18" s="30">
        <v>4</v>
      </c>
      <c r="E18" s="26"/>
      <c r="F18" s="26"/>
      <c r="G18" s="26"/>
      <c r="H18" s="26"/>
      <c r="I18" s="26"/>
      <c r="J18" s="25"/>
      <c r="K18" s="25"/>
      <c r="L18" s="25"/>
      <c r="M18" s="25"/>
      <c r="N18" s="25"/>
      <c r="O18" s="25"/>
      <c r="P18" s="25"/>
      <c r="Q18" s="25"/>
      <c r="R18" s="25"/>
      <c r="S18" s="25"/>
      <c r="T18" s="25"/>
      <c r="U18" s="24"/>
      <c r="V18" s="24"/>
      <c r="W18" s="24"/>
    </row>
    <row r="19" spans="1:23" s="2" customFormat="1" ht="78.75" customHeight="1" x14ac:dyDescent="0.2">
      <c r="A19" s="21" t="s">
        <v>18</v>
      </c>
      <c r="B19" s="129" t="s">
        <v>170</v>
      </c>
      <c r="C19" s="28" t="s">
        <v>192</v>
      </c>
      <c r="D19" s="29" t="s">
        <v>215</v>
      </c>
      <c r="E19" s="26"/>
      <c r="F19" s="26"/>
      <c r="G19" s="26"/>
      <c r="H19" s="26"/>
      <c r="I19" s="26"/>
      <c r="J19" s="25"/>
      <c r="K19" s="25"/>
      <c r="L19" s="25"/>
      <c r="M19" s="25"/>
      <c r="N19" s="25"/>
      <c r="O19" s="25"/>
      <c r="P19" s="25"/>
      <c r="Q19" s="25"/>
      <c r="R19" s="25"/>
      <c r="S19" s="25"/>
      <c r="T19" s="25"/>
      <c r="U19" s="24"/>
      <c r="V19" s="24"/>
      <c r="W19" s="24"/>
    </row>
    <row r="20" spans="1:23" s="2" customFormat="1" ht="47.25" x14ac:dyDescent="0.2">
      <c r="A20" s="21" t="s">
        <v>17</v>
      </c>
      <c r="B20" s="129" t="s">
        <v>170</v>
      </c>
      <c r="C20" s="28" t="s">
        <v>150</v>
      </c>
      <c r="D20" s="29" t="s">
        <v>217</v>
      </c>
      <c r="E20" s="26"/>
      <c r="F20" s="26"/>
      <c r="G20" s="26"/>
      <c r="H20" s="26"/>
      <c r="I20" s="26"/>
      <c r="J20" s="25"/>
      <c r="K20" s="25"/>
      <c r="L20" s="25"/>
      <c r="M20" s="25"/>
      <c r="N20" s="25"/>
      <c r="O20" s="25"/>
      <c r="P20" s="25"/>
      <c r="Q20" s="25"/>
      <c r="R20" s="25"/>
      <c r="S20" s="25"/>
      <c r="T20" s="25"/>
      <c r="U20" s="24"/>
      <c r="V20" s="24"/>
      <c r="W20" s="24"/>
    </row>
    <row r="21" spans="1:23" s="2" customFormat="1" ht="47.25" x14ac:dyDescent="0.2">
      <c r="A21" s="21" t="s">
        <v>16</v>
      </c>
      <c r="B21" s="129" t="s">
        <v>170</v>
      </c>
      <c r="C21" s="28" t="s">
        <v>78</v>
      </c>
      <c r="D21" s="29" t="s">
        <v>203</v>
      </c>
      <c r="E21" s="26"/>
      <c r="F21" s="26"/>
      <c r="G21" s="26"/>
      <c r="H21" s="26"/>
      <c r="I21" s="26"/>
      <c r="J21" s="25"/>
      <c r="K21" s="25"/>
      <c r="L21" s="25"/>
      <c r="M21" s="25"/>
      <c r="N21" s="25"/>
      <c r="O21" s="25"/>
      <c r="P21" s="25"/>
      <c r="Q21" s="25"/>
      <c r="R21" s="25"/>
      <c r="S21" s="25"/>
      <c r="T21" s="25"/>
      <c r="U21" s="24"/>
      <c r="V21" s="24"/>
      <c r="W21" s="24"/>
    </row>
    <row r="22" spans="1:23" s="2" customFormat="1" ht="47.25" x14ac:dyDescent="0.2">
      <c r="A22" s="21" t="s">
        <v>15</v>
      </c>
      <c r="B22" s="129" t="s">
        <v>170</v>
      </c>
      <c r="C22" s="28" t="s">
        <v>12</v>
      </c>
      <c r="D22" s="29">
        <v>2028</v>
      </c>
      <c r="E22" s="26"/>
      <c r="F22" s="26"/>
      <c r="G22" s="26"/>
      <c r="H22" s="26"/>
      <c r="I22" s="26"/>
      <c r="J22" s="25"/>
      <c r="K22" s="25"/>
      <c r="L22" s="25"/>
      <c r="M22" s="25"/>
      <c r="N22" s="25"/>
      <c r="O22" s="25"/>
      <c r="P22" s="25"/>
      <c r="Q22" s="25"/>
      <c r="R22" s="25"/>
      <c r="S22" s="25"/>
      <c r="T22" s="25"/>
      <c r="U22" s="24"/>
      <c r="V22" s="24"/>
      <c r="W22" s="24"/>
    </row>
    <row r="23" spans="1:23" s="2" customFormat="1" ht="47.25" x14ac:dyDescent="0.2">
      <c r="A23" s="21" t="s">
        <v>14</v>
      </c>
      <c r="B23" s="129" t="s">
        <v>170</v>
      </c>
      <c r="C23" s="28" t="s">
        <v>10</v>
      </c>
      <c r="D23" s="29">
        <v>2028</v>
      </c>
      <c r="E23" s="26"/>
      <c r="F23" s="26"/>
      <c r="G23" s="26"/>
      <c r="H23" s="26"/>
      <c r="I23" s="26"/>
      <c r="J23" s="25"/>
      <c r="K23" s="25"/>
      <c r="L23" s="25"/>
      <c r="M23" s="25"/>
      <c r="N23" s="25"/>
      <c r="O23" s="25"/>
      <c r="P23" s="25"/>
      <c r="Q23" s="25"/>
      <c r="R23" s="25"/>
      <c r="S23" s="25"/>
      <c r="T23" s="25"/>
      <c r="U23" s="24"/>
      <c r="V23" s="24"/>
      <c r="W23" s="24"/>
    </row>
    <row r="24" spans="1:23" ht="47.25" x14ac:dyDescent="0.25">
      <c r="A24" s="21" t="s">
        <v>13</v>
      </c>
      <c r="B24" s="130" t="s">
        <v>167</v>
      </c>
      <c r="C24" s="32" t="s">
        <v>174</v>
      </c>
      <c r="D24" s="29" t="s">
        <v>220</v>
      </c>
      <c r="E24" s="20"/>
      <c r="F24" s="20"/>
      <c r="G24" s="20"/>
      <c r="H24" s="20"/>
      <c r="I24" s="20"/>
      <c r="J24" s="20"/>
      <c r="K24" s="20"/>
      <c r="L24" s="20"/>
      <c r="M24" s="20"/>
      <c r="N24" s="20"/>
      <c r="O24" s="20"/>
      <c r="P24" s="20"/>
      <c r="Q24" s="20"/>
      <c r="R24" s="20"/>
      <c r="S24" s="20"/>
      <c r="T24" s="20"/>
      <c r="U24" s="20"/>
      <c r="V24" s="20"/>
      <c r="W24" s="20"/>
    </row>
    <row r="25" spans="1:23" ht="92.25" customHeight="1" x14ac:dyDescent="0.25">
      <c r="A25" s="21" t="s">
        <v>11</v>
      </c>
      <c r="B25" s="130" t="s">
        <v>168</v>
      </c>
      <c r="C25" s="32" t="s">
        <v>194</v>
      </c>
      <c r="D25" s="29" t="s">
        <v>193</v>
      </c>
      <c r="E25" s="20"/>
      <c r="F25" s="20"/>
      <c r="G25" s="20"/>
      <c r="H25" s="20"/>
      <c r="I25" s="20"/>
      <c r="J25" s="20"/>
      <c r="K25" s="20"/>
      <c r="L25" s="20"/>
      <c r="M25" s="20"/>
      <c r="N25" s="20"/>
      <c r="O25" s="20"/>
      <c r="P25" s="20"/>
      <c r="Q25" s="20"/>
      <c r="R25" s="20"/>
      <c r="S25" s="20"/>
      <c r="T25" s="20"/>
      <c r="U25" s="20"/>
      <c r="V25" s="20"/>
      <c r="W25" s="20"/>
    </row>
    <row r="26" spans="1:23" ht="83.25" customHeight="1" x14ac:dyDescent="0.25">
      <c r="A26" s="21" t="s">
        <v>9</v>
      </c>
      <c r="B26" s="130" t="s">
        <v>168</v>
      </c>
      <c r="C26" s="32" t="s">
        <v>160</v>
      </c>
      <c r="D26" s="29" t="s">
        <v>195</v>
      </c>
      <c r="E26" s="20"/>
      <c r="F26" s="20"/>
      <c r="G26" s="20"/>
      <c r="H26" s="20"/>
      <c r="I26" s="20"/>
      <c r="J26" s="20"/>
      <c r="K26" s="20"/>
      <c r="L26" s="20"/>
      <c r="M26" s="20"/>
      <c r="N26" s="20"/>
      <c r="O26" s="20"/>
      <c r="P26" s="20"/>
      <c r="Q26" s="20"/>
      <c r="R26" s="20"/>
      <c r="S26" s="20"/>
      <c r="T26" s="20"/>
      <c r="U26" s="20"/>
      <c r="V26" s="20"/>
      <c r="W26" s="20"/>
    </row>
    <row r="27" spans="1:23" ht="210.75" customHeight="1" x14ac:dyDescent="0.25">
      <c r="A27" s="21" t="s">
        <v>23</v>
      </c>
      <c r="B27" s="130" t="s">
        <v>164</v>
      </c>
      <c r="C27" s="32" t="s">
        <v>143</v>
      </c>
      <c r="D27" s="29" t="s">
        <v>175</v>
      </c>
      <c r="E27" s="20"/>
      <c r="F27" s="20"/>
      <c r="G27" s="20"/>
      <c r="H27" s="20"/>
      <c r="I27" s="20"/>
      <c r="J27" s="20"/>
      <c r="K27" s="20"/>
      <c r="L27" s="20"/>
      <c r="M27" s="20"/>
      <c r="N27" s="20"/>
      <c r="O27" s="20"/>
      <c r="P27" s="20"/>
      <c r="Q27" s="20"/>
      <c r="R27" s="20"/>
      <c r="S27" s="20"/>
      <c r="T27" s="20"/>
      <c r="U27" s="20"/>
      <c r="V27" s="20"/>
      <c r="W27" s="20"/>
    </row>
    <row r="28" spans="1:23" ht="111" customHeight="1" x14ac:dyDescent="0.25">
      <c r="A28" s="21" t="s">
        <v>22</v>
      </c>
      <c r="B28" s="130" t="s">
        <v>165</v>
      </c>
      <c r="C28" s="32" t="s">
        <v>155</v>
      </c>
      <c r="D28" s="29" t="s">
        <v>205</v>
      </c>
      <c r="E28" s="20"/>
      <c r="F28" s="20"/>
      <c r="G28" s="20"/>
      <c r="H28" s="20"/>
      <c r="I28" s="20"/>
      <c r="J28" s="20"/>
      <c r="K28" s="20"/>
      <c r="L28" s="20"/>
      <c r="M28" s="20"/>
      <c r="N28" s="20"/>
      <c r="O28" s="20"/>
      <c r="P28" s="20"/>
      <c r="Q28" s="20"/>
      <c r="R28" s="20"/>
      <c r="S28" s="20"/>
      <c r="T28" s="20"/>
      <c r="U28" s="20"/>
      <c r="V28" s="20"/>
      <c r="W28" s="20"/>
    </row>
    <row r="29" spans="1:23" ht="120" customHeight="1" x14ac:dyDescent="0.25">
      <c r="A29" s="21" t="s">
        <v>21</v>
      </c>
      <c r="B29" s="130" t="s">
        <v>166</v>
      </c>
      <c r="C29" s="32" t="s">
        <v>156</v>
      </c>
      <c r="D29" s="135" t="s">
        <v>204</v>
      </c>
      <c r="E29" s="20"/>
      <c r="F29" s="20"/>
      <c r="G29" s="20"/>
      <c r="H29" s="20"/>
      <c r="I29" s="20"/>
      <c r="J29" s="20"/>
      <c r="K29" s="20"/>
      <c r="L29" s="20"/>
      <c r="M29" s="20"/>
      <c r="N29" s="20"/>
      <c r="O29" s="20"/>
      <c r="P29" s="20"/>
      <c r="Q29" s="20"/>
      <c r="R29" s="20"/>
      <c r="S29" s="20"/>
      <c r="T29" s="20"/>
      <c r="U29" s="20"/>
      <c r="V29" s="20"/>
      <c r="W29" s="20"/>
    </row>
    <row r="30" spans="1:23" ht="127.5" customHeight="1" x14ac:dyDescent="0.25">
      <c r="A30" s="21" t="s">
        <v>141</v>
      </c>
      <c r="B30" s="130" t="s">
        <v>169</v>
      </c>
      <c r="C30" s="32" t="s">
        <v>157</v>
      </c>
      <c r="D30" s="29" t="s">
        <v>196</v>
      </c>
      <c r="E30" s="20"/>
      <c r="F30" s="20"/>
      <c r="G30" s="20"/>
      <c r="H30" s="20"/>
      <c r="I30" s="20"/>
      <c r="J30" s="20"/>
      <c r="K30" s="20"/>
      <c r="L30" s="20"/>
      <c r="M30" s="20"/>
      <c r="N30" s="20"/>
      <c r="O30" s="20"/>
      <c r="P30" s="20"/>
      <c r="Q30" s="20"/>
      <c r="R30" s="20"/>
      <c r="S30" s="20"/>
      <c r="T30" s="20"/>
      <c r="U30" s="20"/>
      <c r="V30" s="20"/>
      <c r="W30" s="20"/>
    </row>
    <row r="31" spans="1:23" ht="219.75" customHeight="1" x14ac:dyDescent="0.25">
      <c r="A31" s="21" t="s">
        <v>138</v>
      </c>
      <c r="B31" s="130" t="s">
        <v>187</v>
      </c>
      <c r="C31" s="32" t="s">
        <v>190</v>
      </c>
      <c r="D31" s="29" t="s">
        <v>196</v>
      </c>
      <c r="E31" s="20"/>
      <c r="F31" s="20"/>
      <c r="G31" s="20"/>
      <c r="H31" s="20"/>
      <c r="I31" s="20"/>
      <c r="J31" s="20"/>
      <c r="K31" s="20"/>
      <c r="L31" s="20"/>
      <c r="M31" s="20"/>
      <c r="N31" s="20"/>
      <c r="O31" s="20"/>
      <c r="P31" s="20"/>
      <c r="Q31" s="20"/>
      <c r="R31" s="20"/>
      <c r="S31" s="20"/>
      <c r="T31" s="20"/>
      <c r="U31" s="20"/>
      <c r="V31" s="20"/>
      <c r="W31" s="20"/>
    </row>
    <row r="32" spans="1:23" ht="189" x14ac:dyDescent="0.25">
      <c r="A32" s="21" t="s">
        <v>186</v>
      </c>
      <c r="B32" s="130" t="s">
        <v>188</v>
      </c>
      <c r="C32" s="32" t="s">
        <v>189</v>
      </c>
      <c r="D32" s="29" t="s">
        <v>196</v>
      </c>
      <c r="E32" s="20"/>
      <c r="F32" s="20"/>
      <c r="G32" s="20"/>
      <c r="H32" s="20"/>
      <c r="I32" s="20"/>
      <c r="J32" s="20"/>
      <c r="K32" s="20"/>
      <c r="L32" s="20"/>
      <c r="M32" s="20"/>
      <c r="N32" s="20"/>
      <c r="O32" s="20"/>
      <c r="P32" s="20"/>
      <c r="Q32" s="20"/>
      <c r="R32" s="20"/>
      <c r="S32" s="20"/>
      <c r="T32" s="20"/>
      <c r="U32" s="20"/>
      <c r="V32" s="20"/>
      <c r="W32" s="20"/>
    </row>
    <row r="33" spans="1:23" x14ac:dyDescent="0.25">
      <c r="A33" s="20"/>
      <c r="B33" s="20"/>
      <c r="C33" s="20"/>
      <c r="D33" s="20"/>
      <c r="E33" s="20"/>
      <c r="F33" s="20"/>
      <c r="G33" s="20"/>
      <c r="H33" s="20"/>
      <c r="I33" s="20"/>
      <c r="J33" s="20"/>
      <c r="K33" s="20"/>
      <c r="L33" s="20"/>
      <c r="M33" s="20"/>
      <c r="N33" s="20"/>
      <c r="O33" s="20"/>
      <c r="P33" s="20"/>
      <c r="Q33" s="20"/>
      <c r="R33" s="20"/>
      <c r="S33" s="20"/>
      <c r="T33" s="20"/>
      <c r="U33" s="20"/>
      <c r="V33" s="20"/>
      <c r="W33" s="20"/>
    </row>
    <row r="34" spans="1:23" x14ac:dyDescent="0.25">
      <c r="A34" s="20"/>
      <c r="B34" s="20"/>
      <c r="C34" s="20"/>
      <c r="D34" s="20"/>
      <c r="E34" s="20"/>
      <c r="F34" s="20"/>
      <c r="G34" s="20"/>
      <c r="H34" s="20"/>
      <c r="I34" s="20"/>
      <c r="J34" s="20"/>
      <c r="K34" s="20"/>
      <c r="L34" s="20"/>
      <c r="M34" s="20"/>
      <c r="N34" s="20"/>
      <c r="O34" s="20"/>
      <c r="P34" s="20"/>
      <c r="Q34" s="20"/>
      <c r="R34" s="20"/>
      <c r="S34" s="20"/>
      <c r="T34" s="20"/>
      <c r="U34" s="20"/>
      <c r="V34" s="20"/>
      <c r="W34" s="20"/>
    </row>
    <row r="35" spans="1:23" x14ac:dyDescent="0.25">
      <c r="A35" s="20"/>
      <c r="B35" s="20"/>
      <c r="C35" s="20"/>
      <c r="D35" s="20"/>
      <c r="E35" s="20"/>
      <c r="F35" s="20"/>
      <c r="G35" s="20"/>
      <c r="H35" s="20"/>
      <c r="I35" s="20"/>
      <c r="J35" s="20"/>
      <c r="K35" s="20"/>
      <c r="L35" s="20"/>
      <c r="M35" s="20"/>
      <c r="N35" s="20"/>
      <c r="O35" s="20"/>
      <c r="P35" s="20"/>
      <c r="Q35" s="20"/>
      <c r="R35" s="20"/>
      <c r="S35" s="20"/>
      <c r="T35" s="20"/>
      <c r="U35" s="20"/>
      <c r="V35" s="20"/>
      <c r="W35" s="20"/>
    </row>
    <row r="36" spans="1:23" x14ac:dyDescent="0.25">
      <c r="A36" s="20"/>
      <c r="B36" s="20"/>
      <c r="C36" s="20"/>
      <c r="D36" s="20"/>
      <c r="E36" s="20"/>
      <c r="F36" s="20"/>
      <c r="G36" s="20"/>
      <c r="H36" s="20"/>
      <c r="I36" s="20"/>
      <c r="J36" s="20"/>
      <c r="K36" s="20"/>
      <c r="L36" s="20"/>
      <c r="M36" s="20"/>
      <c r="N36" s="20"/>
      <c r="O36" s="20"/>
      <c r="P36" s="20"/>
      <c r="Q36" s="20"/>
      <c r="R36" s="20"/>
      <c r="S36" s="20"/>
      <c r="T36" s="20"/>
      <c r="U36" s="20"/>
      <c r="V36" s="20"/>
      <c r="W36" s="20"/>
    </row>
    <row r="37" spans="1:23" x14ac:dyDescent="0.25">
      <c r="A37" s="20"/>
      <c r="B37" s="20"/>
      <c r="C37" s="20"/>
      <c r="D37" s="20"/>
      <c r="E37" s="20"/>
      <c r="F37" s="20"/>
      <c r="G37" s="20"/>
      <c r="H37" s="20"/>
      <c r="I37" s="20"/>
      <c r="J37" s="20"/>
      <c r="K37" s="20"/>
      <c r="L37" s="20"/>
      <c r="M37" s="20"/>
      <c r="N37" s="20"/>
      <c r="O37" s="20"/>
      <c r="P37" s="20"/>
      <c r="Q37" s="20"/>
      <c r="R37" s="20"/>
      <c r="S37" s="20"/>
      <c r="T37" s="20"/>
      <c r="U37" s="20"/>
      <c r="V37" s="20"/>
      <c r="W37" s="20"/>
    </row>
    <row r="38" spans="1:23" x14ac:dyDescent="0.25">
      <c r="A38" s="20"/>
      <c r="B38" s="20"/>
      <c r="C38" s="20"/>
      <c r="D38" s="20"/>
      <c r="E38" s="20"/>
      <c r="F38" s="20"/>
      <c r="G38" s="20"/>
      <c r="H38" s="20"/>
      <c r="I38" s="20"/>
      <c r="J38" s="20"/>
      <c r="K38" s="20"/>
      <c r="L38" s="20"/>
      <c r="M38" s="20"/>
      <c r="N38" s="20"/>
      <c r="O38" s="20"/>
      <c r="P38" s="20"/>
      <c r="Q38" s="20"/>
      <c r="R38" s="20"/>
      <c r="S38" s="20"/>
      <c r="T38" s="20"/>
      <c r="U38" s="20"/>
      <c r="V38" s="20"/>
      <c r="W38" s="20"/>
    </row>
    <row r="39" spans="1:23" x14ac:dyDescent="0.25">
      <c r="A39" s="20"/>
      <c r="B39" s="20"/>
      <c r="C39" s="20"/>
      <c r="D39" s="20"/>
      <c r="E39" s="20"/>
      <c r="F39" s="20"/>
      <c r="G39" s="20"/>
      <c r="H39" s="20"/>
      <c r="I39" s="20"/>
      <c r="J39" s="20"/>
      <c r="K39" s="20"/>
      <c r="L39" s="20"/>
      <c r="M39" s="20"/>
      <c r="N39" s="20"/>
      <c r="O39" s="20"/>
      <c r="P39" s="20"/>
      <c r="Q39" s="20"/>
      <c r="R39" s="20"/>
      <c r="S39" s="20"/>
      <c r="T39" s="20"/>
      <c r="U39" s="20"/>
      <c r="V39" s="20"/>
      <c r="W39" s="20"/>
    </row>
    <row r="40" spans="1:23" x14ac:dyDescent="0.25">
      <c r="A40" s="20"/>
      <c r="B40" s="20"/>
      <c r="C40" s="20"/>
      <c r="D40" s="20"/>
      <c r="E40" s="20"/>
      <c r="F40" s="20"/>
      <c r="G40" s="20"/>
      <c r="H40" s="20"/>
      <c r="I40" s="20"/>
      <c r="J40" s="20"/>
      <c r="K40" s="20"/>
      <c r="L40" s="20"/>
      <c r="M40" s="20"/>
      <c r="N40" s="20"/>
      <c r="O40" s="20"/>
      <c r="P40" s="20"/>
      <c r="Q40" s="20"/>
      <c r="R40" s="20"/>
      <c r="S40" s="20"/>
      <c r="T40" s="20"/>
      <c r="U40" s="20"/>
      <c r="V40" s="20"/>
      <c r="W40" s="20"/>
    </row>
    <row r="41" spans="1:23" x14ac:dyDescent="0.25">
      <c r="A41" s="20"/>
      <c r="B41" s="20"/>
      <c r="C41" s="20"/>
      <c r="D41" s="20"/>
      <c r="E41" s="20"/>
      <c r="F41" s="20"/>
      <c r="G41" s="20"/>
      <c r="H41" s="20"/>
      <c r="I41" s="20"/>
      <c r="J41" s="20"/>
      <c r="K41" s="20"/>
      <c r="L41" s="20"/>
      <c r="M41" s="20"/>
      <c r="N41" s="20"/>
      <c r="O41" s="20"/>
      <c r="P41" s="20"/>
      <c r="Q41" s="20"/>
      <c r="R41" s="20"/>
      <c r="S41" s="20"/>
      <c r="T41" s="20"/>
      <c r="U41" s="20"/>
      <c r="V41" s="20"/>
      <c r="W41" s="20"/>
    </row>
    <row r="42" spans="1:23" x14ac:dyDescent="0.25">
      <c r="A42" s="20"/>
      <c r="B42" s="20"/>
      <c r="C42" s="20"/>
      <c r="D42" s="20"/>
      <c r="E42" s="20"/>
      <c r="F42" s="20"/>
      <c r="G42" s="20"/>
      <c r="H42" s="20"/>
      <c r="I42" s="20"/>
      <c r="J42" s="20"/>
      <c r="K42" s="20"/>
      <c r="L42" s="20"/>
      <c r="M42" s="20"/>
      <c r="N42" s="20"/>
      <c r="O42" s="20"/>
      <c r="P42" s="20"/>
      <c r="Q42" s="20"/>
      <c r="R42" s="20"/>
      <c r="S42" s="20"/>
      <c r="T42" s="20"/>
      <c r="U42" s="20"/>
      <c r="V42" s="20"/>
      <c r="W42" s="20"/>
    </row>
    <row r="43" spans="1:23" x14ac:dyDescent="0.25">
      <c r="A43" s="20"/>
      <c r="B43" s="20"/>
      <c r="C43" s="20"/>
      <c r="D43" s="20"/>
      <c r="E43" s="20"/>
      <c r="F43" s="20"/>
      <c r="G43" s="20"/>
      <c r="H43" s="20"/>
      <c r="I43" s="20"/>
      <c r="J43" s="20"/>
      <c r="K43" s="20"/>
      <c r="L43" s="20"/>
      <c r="M43" s="20"/>
      <c r="N43" s="20"/>
      <c r="O43" s="20"/>
      <c r="P43" s="20"/>
      <c r="Q43" s="20"/>
      <c r="R43" s="20"/>
      <c r="S43" s="20"/>
      <c r="T43" s="20"/>
      <c r="U43" s="20"/>
      <c r="V43" s="20"/>
      <c r="W43" s="20"/>
    </row>
    <row r="44" spans="1:23" x14ac:dyDescent="0.25">
      <c r="A44" s="20"/>
      <c r="B44" s="20"/>
      <c r="C44" s="20"/>
      <c r="D44" s="20"/>
      <c r="E44" s="20"/>
      <c r="F44" s="20"/>
      <c r="G44" s="20"/>
      <c r="H44" s="20"/>
      <c r="I44" s="20"/>
      <c r="J44" s="20"/>
      <c r="K44" s="20"/>
      <c r="L44" s="20"/>
      <c r="M44" s="20"/>
      <c r="N44" s="20"/>
      <c r="O44" s="20"/>
      <c r="P44" s="20"/>
      <c r="Q44" s="20"/>
      <c r="R44" s="20"/>
      <c r="S44" s="20"/>
      <c r="T44" s="20"/>
      <c r="U44" s="20"/>
      <c r="V44" s="20"/>
      <c r="W44" s="20"/>
    </row>
    <row r="45" spans="1:23" x14ac:dyDescent="0.25">
      <c r="A45" s="20"/>
      <c r="B45" s="20"/>
      <c r="C45" s="20"/>
      <c r="D45" s="20"/>
      <c r="E45" s="20"/>
      <c r="F45" s="20"/>
      <c r="G45" s="20"/>
      <c r="H45" s="20"/>
      <c r="I45" s="20"/>
      <c r="J45" s="20"/>
      <c r="K45" s="20"/>
      <c r="L45" s="20"/>
      <c r="M45" s="20"/>
      <c r="N45" s="20"/>
      <c r="O45" s="20"/>
      <c r="P45" s="20"/>
      <c r="Q45" s="20"/>
      <c r="R45" s="20"/>
      <c r="S45" s="20"/>
      <c r="T45" s="20"/>
      <c r="U45" s="20"/>
      <c r="V45" s="20"/>
      <c r="W45" s="20"/>
    </row>
    <row r="46" spans="1:23" x14ac:dyDescent="0.25">
      <c r="A46" s="20"/>
      <c r="B46" s="20"/>
      <c r="C46" s="20"/>
      <c r="D46" s="20"/>
      <c r="E46" s="20"/>
      <c r="F46" s="20"/>
      <c r="G46" s="20"/>
      <c r="H46" s="20"/>
      <c r="I46" s="20"/>
      <c r="J46" s="20"/>
      <c r="K46" s="20"/>
      <c r="L46" s="20"/>
      <c r="M46" s="20"/>
      <c r="N46" s="20"/>
      <c r="O46" s="20"/>
      <c r="P46" s="20"/>
      <c r="Q46" s="20"/>
      <c r="R46" s="20"/>
      <c r="S46" s="20"/>
      <c r="T46" s="20"/>
      <c r="U46" s="20"/>
      <c r="V46" s="20"/>
      <c r="W46" s="20"/>
    </row>
    <row r="47" spans="1:23" x14ac:dyDescent="0.25">
      <c r="A47" s="20"/>
      <c r="B47" s="20"/>
      <c r="C47" s="20"/>
      <c r="D47" s="20"/>
      <c r="E47" s="20"/>
      <c r="F47" s="20"/>
      <c r="G47" s="20"/>
      <c r="H47" s="20"/>
      <c r="I47" s="20"/>
      <c r="J47" s="20"/>
      <c r="K47" s="20"/>
      <c r="L47" s="20"/>
      <c r="M47" s="20"/>
      <c r="N47" s="20"/>
      <c r="O47" s="20"/>
      <c r="P47" s="20"/>
      <c r="Q47" s="20"/>
      <c r="R47" s="20"/>
      <c r="S47" s="20"/>
      <c r="T47" s="20"/>
      <c r="U47" s="20"/>
      <c r="V47" s="20"/>
      <c r="W47" s="20"/>
    </row>
    <row r="48" spans="1:23" x14ac:dyDescent="0.25">
      <c r="A48" s="20"/>
      <c r="B48" s="20"/>
      <c r="C48" s="20"/>
      <c r="D48" s="20"/>
      <c r="E48" s="20"/>
      <c r="F48" s="20"/>
      <c r="G48" s="20"/>
      <c r="H48" s="20"/>
      <c r="I48" s="20"/>
      <c r="J48" s="20"/>
      <c r="K48" s="20"/>
      <c r="L48" s="20"/>
      <c r="M48" s="20"/>
      <c r="N48" s="20"/>
      <c r="O48" s="20"/>
      <c r="P48" s="20"/>
      <c r="Q48" s="20"/>
      <c r="R48" s="20"/>
      <c r="S48" s="20"/>
      <c r="T48" s="20"/>
      <c r="U48" s="20"/>
      <c r="V48" s="20"/>
      <c r="W48" s="20"/>
    </row>
    <row r="49" spans="1:23" x14ac:dyDescent="0.25">
      <c r="A49" s="20"/>
      <c r="B49" s="20"/>
      <c r="C49" s="20"/>
      <c r="D49" s="20"/>
      <c r="E49" s="20"/>
      <c r="F49" s="20"/>
      <c r="G49" s="20"/>
      <c r="H49" s="20"/>
      <c r="I49" s="20"/>
      <c r="J49" s="20"/>
      <c r="K49" s="20"/>
      <c r="L49" s="20"/>
      <c r="M49" s="20"/>
      <c r="N49" s="20"/>
      <c r="O49" s="20"/>
      <c r="P49" s="20"/>
      <c r="Q49" s="20"/>
      <c r="R49" s="20"/>
      <c r="S49" s="20"/>
      <c r="T49" s="20"/>
      <c r="U49" s="20"/>
      <c r="V49" s="20"/>
      <c r="W49" s="20"/>
    </row>
    <row r="50" spans="1:23" x14ac:dyDescent="0.25">
      <c r="A50" s="20"/>
      <c r="B50" s="20"/>
      <c r="C50" s="20"/>
      <c r="D50" s="20"/>
      <c r="E50" s="20"/>
      <c r="F50" s="20"/>
      <c r="G50" s="20"/>
      <c r="H50" s="20"/>
      <c r="I50" s="20"/>
      <c r="J50" s="20"/>
      <c r="K50" s="20"/>
      <c r="L50" s="20"/>
      <c r="M50" s="20"/>
      <c r="N50" s="20"/>
      <c r="O50" s="20"/>
      <c r="P50" s="20"/>
      <c r="Q50" s="20"/>
      <c r="R50" s="20"/>
      <c r="S50" s="20"/>
      <c r="T50" s="20"/>
      <c r="U50" s="20"/>
      <c r="V50" s="20"/>
      <c r="W50" s="20"/>
    </row>
    <row r="51" spans="1:23" x14ac:dyDescent="0.25">
      <c r="A51" s="20"/>
      <c r="B51" s="20"/>
      <c r="C51" s="20"/>
      <c r="D51" s="20"/>
      <c r="E51" s="20"/>
      <c r="F51" s="20"/>
      <c r="G51" s="20"/>
      <c r="H51" s="20"/>
      <c r="I51" s="20"/>
      <c r="J51" s="20"/>
      <c r="K51" s="20"/>
      <c r="L51" s="20"/>
      <c r="M51" s="20"/>
      <c r="N51" s="20"/>
      <c r="O51" s="20"/>
      <c r="P51" s="20"/>
      <c r="Q51" s="20"/>
      <c r="R51" s="20"/>
      <c r="S51" s="20"/>
      <c r="T51" s="20"/>
      <c r="U51" s="20"/>
      <c r="V51" s="20"/>
      <c r="W51" s="20"/>
    </row>
    <row r="52" spans="1:23" x14ac:dyDescent="0.25">
      <c r="A52" s="20"/>
      <c r="B52" s="20"/>
      <c r="C52" s="20"/>
      <c r="D52" s="20"/>
      <c r="E52" s="20"/>
      <c r="F52" s="20"/>
      <c r="G52" s="20"/>
      <c r="H52" s="20"/>
      <c r="I52" s="20"/>
      <c r="J52" s="20"/>
      <c r="K52" s="20"/>
      <c r="L52" s="20"/>
      <c r="M52" s="20"/>
      <c r="N52" s="20"/>
      <c r="O52" s="20"/>
      <c r="P52" s="20"/>
      <c r="Q52" s="20"/>
      <c r="R52" s="20"/>
      <c r="S52" s="20"/>
      <c r="T52" s="20"/>
      <c r="U52" s="20"/>
      <c r="V52" s="20"/>
      <c r="W52" s="20"/>
    </row>
    <row r="53" spans="1:23" x14ac:dyDescent="0.25">
      <c r="A53" s="20"/>
      <c r="B53" s="20"/>
      <c r="C53" s="20"/>
      <c r="D53" s="20"/>
      <c r="E53" s="20"/>
      <c r="F53" s="20"/>
      <c r="G53" s="20"/>
      <c r="H53" s="20"/>
      <c r="I53" s="20"/>
      <c r="J53" s="20"/>
      <c r="K53" s="20"/>
      <c r="L53" s="20"/>
      <c r="M53" s="20"/>
      <c r="N53" s="20"/>
      <c r="O53" s="20"/>
      <c r="P53" s="20"/>
      <c r="Q53" s="20"/>
      <c r="R53" s="20"/>
      <c r="S53" s="20"/>
      <c r="T53" s="20"/>
      <c r="U53" s="20"/>
      <c r="V53" s="20"/>
      <c r="W53" s="20"/>
    </row>
    <row r="54" spans="1:23" x14ac:dyDescent="0.25">
      <c r="A54" s="20"/>
      <c r="B54" s="20"/>
      <c r="C54" s="20"/>
      <c r="D54" s="20"/>
      <c r="E54" s="20"/>
      <c r="F54" s="20"/>
      <c r="G54" s="20"/>
      <c r="H54" s="20"/>
      <c r="I54" s="20"/>
      <c r="J54" s="20"/>
      <c r="K54" s="20"/>
      <c r="L54" s="20"/>
      <c r="M54" s="20"/>
      <c r="N54" s="20"/>
      <c r="O54" s="20"/>
      <c r="P54" s="20"/>
      <c r="Q54" s="20"/>
      <c r="R54" s="20"/>
      <c r="S54" s="20"/>
      <c r="T54" s="20"/>
      <c r="U54" s="20"/>
      <c r="V54" s="20"/>
      <c r="W54" s="20"/>
    </row>
    <row r="55" spans="1:23" x14ac:dyDescent="0.25">
      <c r="A55" s="20"/>
      <c r="B55" s="20"/>
      <c r="C55" s="20"/>
      <c r="D55" s="20"/>
      <c r="E55" s="20"/>
      <c r="F55" s="20"/>
      <c r="G55" s="20"/>
      <c r="H55" s="20"/>
      <c r="I55" s="20"/>
      <c r="J55" s="20"/>
      <c r="K55" s="20"/>
      <c r="L55" s="20"/>
      <c r="M55" s="20"/>
      <c r="N55" s="20"/>
      <c r="O55" s="20"/>
      <c r="P55" s="20"/>
      <c r="Q55" s="20"/>
      <c r="R55" s="20"/>
      <c r="S55" s="20"/>
      <c r="T55" s="20"/>
      <c r="U55" s="20"/>
      <c r="V55" s="20"/>
      <c r="W55" s="20"/>
    </row>
    <row r="56" spans="1:23" x14ac:dyDescent="0.25">
      <c r="A56" s="20"/>
      <c r="B56" s="20"/>
      <c r="C56" s="20"/>
      <c r="D56" s="20"/>
      <c r="E56" s="20"/>
      <c r="F56" s="20"/>
      <c r="G56" s="20"/>
      <c r="H56" s="20"/>
      <c r="I56" s="20"/>
      <c r="J56" s="20"/>
      <c r="K56" s="20"/>
      <c r="L56" s="20"/>
      <c r="M56" s="20"/>
      <c r="N56" s="20"/>
      <c r="O56" s="20"/>
      <c r="P56" s="20"/>
      <c r="Q56" s="20"/>
      <c r="R56" s="20"/>
      <c r="S56" s="20"/>
      <c r="T56" s="20"/>
      <c r="U56" s="20"/>
      <c r="V56" s="20"/>
      <c r="W56" s="20"/>
    </row>
    <row r="57" spans="1:23" x14ac:dyDescent="0.25">
      <c r="A57" s="20"/>
      <c r="B57" s="20"/>
      <c r="C57" s="20"/>
      <c r="D57" s="20"/>
      <c r="E57" s="20"/>
      <c r="F57" s="20"/>
      <c r="G57" s="20"/>
      <c r="H57" s="20"/>
      <c r="I57" s="20"/>
      <c r="J57" s="20"/>
      <c r="K57" s="20"/>
      <c r="L57" s="20"/>
      <c r="M57" s="20"/>
      <c r="N57" s="20"/>
      <c r="O57" s="20"/>
      <c r="P57" s="20"/>
      <c r="Q57" s="20"/>
      <c r="R57" s="20"/>
      <c r="S57" s="20"/>
      <c r="T57" s="20"/>
      <c r="U57" s="20"/>
      <c r="V57" s="20"/>
      <c r="W57" s="20"/>
    </row>
    <row r="58" spans="1:23" x14ac:dyDescent="0.25">
      <c r="A58" s="20"/>
      <c r="B58" s="20"/>
      <c r="C58" s="20"/>
      <c r="D58" s="20"/>
      <c r="E58" s="20"/>
      <c r="F58" s="20"/>
      <c r="G58" s="20"/>
      <c r="H58" s="20"/>
      <c r="I58" s="20"/>
      <c r="J58" s="20"/>
      <c r="K58" s="20"/>
      <c r="L58" s="20"/>
      <c r="M58" s="20"/>
      <c r="N58" s="20"/>
      <c r="O58" s="20"/>
      <c r="P58" s="20"/>
      <c r="Q58" s="20"/>
      <c r="R58" s="20"/>
      <c r="S58" s="20"/>
      <c r="T58" s="20"/>
      <c r="U58" s="20"/>
      <c r="V58" s="20"/>
      <c r="W58" s="20"/>
    </row>
    <row r="59" spans="1:23" x14ac:dyDescent="0.25">
      <c r="A59" s="20"/>
      <c r="B59" s="20"/>
      <c r="C59" s="20"/>
      <c r="D59" s="20"/>
      <c r="E59" s="20"/>
      <c r="F59" s="20"/>
      <c r="G59" s="20"/>
      <c r="H59" s="20"/>
      <c r="I59" s="20"/>
      <c r="J59" s="20"/>
      <c r="K59" s="20"/>
      <c r="L59" s="20"/>
      <c r="M59" s="20"/>
      <c r="N59" s="20"/>
      <c r="O59" s="20"/>
      <c r="P59" s="20"/>
      <c r="Q59" s="20"/>
      <c r="R59" s="20"/>
      <c r="S59" s="20"/>
      <c r="T59" s="20"/>
      <c r="U59" s="20"/>
      <c r="V59" s="20"/>
      <c r="W59" s="20"/>
    </row>
    <row r="60" spans="1:23" x14ac:dyDescent="0.25">
      <c r="A60" s="20"/>
      <c r="B60" s="20"/>
      <c r="C60" s="20"/>
      <c r="D60" s="20"/>
      <c r="E60" s="20"/>
      <c r="F60" s="20"/>
      <c r="G60" s="20"/>
      <c r="H60" s="20"/>
      <c r="I60" s="20"/>
      <c r="J60" s="20"/>
      <c r="K60" s="20"/>
      <c r="L60" s="20"/>
      <c r="M60" s="20"/>
      <c r="N60" s="20"/>
      <c r="O60" s="20"/>
      <c r="P60" s="20"/>
      <c r="Q60" s="20"/>
      <c r="R60" s="20"/>
      <c r="S60" s="20"/>
      <c r="T60" s="20"/>
      <c r="U60" s="20"/>
      <c r="V60" s="20"/>
      <c r="W60" s="20"/>
    </row>
    <row r="61" spans="1:23" x14ac:dyDescent="0.25">
      <c r="A61" s="20"/>
      <c r="B61" s="20"/>
      <c r="C61" s="20"/>
      <c r="D61" s="20"/>
      <c r="E61" s="20"/>
      <c r="F61" s="20"/>
      <c r="G61" s="20"/>
      <c r="H61" s="20"/>
      <c r="I61" s="20"/>
      <c r="J61" s="20"/>
      <c r="K61" s="20"/>
      <c r="L61" s="20"/>
      <c r="M61" s="20"/>
      <c r="N61" s="20"/>
      <c r="O61" s="20"/>
      <c r="P61" s="20"/>
      <c r="Q61" s="20"/>
      <c r="R61" s="20"/>
      <c r="S61" s="20"/>
      <c r="T61" s="20"/>
      <c r="U61" s="20"/>
      <c r="V61" s="20"/>
      <c r="W61" s="20"/>
    </row>
    <row r="62" spans="1:23" x14ac:dyDescent="0.25">
      <c r="A62" s="20"/>
      <c r="B62" s="20"/>
      <c r="C62" s="20"/>
      <c r="D62" s="20"/>
      <c r="E62" s="20"/>
      <c r="F62" s="20"/>
      <c r="G62" s="20"/>
      <c r="H62" s="20"/>
      <c r="I62" s="20"/>
      <c r="J62" s="20"/>
      <c r="K62" s="20"/>
      <c r="L62" s="20"/>
      <c r="M62" s="20"/>
      <c r="N62" s="20"/>
      <c r="O62" s="20"/>
      <c r="P62" s="20"/>
      <c r="Q62" s="20"/>
      <c r="R62" s="20"/>
      <c r="S62" s="20"/>
      <c r="T62" s="20"/>
      <c r="U62" s="20"/>
      <c r="V62" s="20"/>
      <c r="W62" s="20"/>
    </row>
    <row r="63" spans="1:23" x14ac:dyDescent="0.25">
      <c r="A63" s="20"/>
      <c r="B63" s="20"/>
      <c r="C63" s="20"/>
      <c r="D63" s="20"/>
      <c r="E63" s="20"/>
      <c r="F63" s="20"/>
      <c r="G63" s="20"/>
      <c r="H63" s="20"/>
      <c r="I63" s="20"/>
      <c r="J63" s="20"/>
      <c r="K63" s="20"/>
      <c r="L63" s="20"/>
      <c r="M63" s="20"/>
      <c r="N63" s="20"/>
      <c r="O63" s="20"/>
      <c r="P63" s="20"/>
      <c r="Q63" s="20"/>
      <c r="R63" s="20"/>
      <c r="S63" s="20"/>
      <c r="T63" s="20"/>
      <c r="U63" s="20"/>
      <c r="V63" s="20"/>
      <c r="W63" s="20"/>
    </row>
    <row r="64" spans="1:23" x14ac:dyDescent="0.25">
      <c r="A64" s="20"/>
      <c r="B64" s="20"/>
      <c r="C64" s="20"/>
      <c r="D64" s="20"/>
      <c r="E64" s="20"/>
      <c r="F64" s="20"/>
      <c r="G64" s="20"/>
      <c r="H64" s="20"/>
      <c r="I64" s="20"/>
      <c r="J64" s="20"/>
      <c r="K64" s="20"/>
      <c r="L64" s="20"/>
      <c r="M64" s="20"/>
      <c r="N64" s="20"/>
      <c r="O64" s="20"/>
      <c r="P64" s="20"/>
      <c r="Q64" s="20"/>
      <c r="R64" s="20"/>
      <c r="S64" s="20"/>
      <c r="T64" s="20"/>
      <c r="U64" s="20"/>
      <c r="V64" s="20"/>
      <c r="W64" s="20"/>
    </row>
    <row r="65" spans="1:23" x14ac:dyDescent="0.25">
      <c r="A65" s="20"/>
      <c r="B65" s="20"/>
      <c r="C65" s="20"/>
      <c r="D65" s="20"/>
      <c r="E65" s="20"/>
      <c r="F65" s="20"/>
      <c r="G65" s="20"/>
      <c r="H65" s="20"/>
      <c r="I65" s="20"/>
      <c r="J65" s="20"/>
      <c r="K65" s="20"/>
      <c r="L65" s="20"/>
      <c r="M65" s="20"/>
      <c r="N65" s="20"/>
      <c r="O65" s="20"/>
      <c r="P65" s="20"/>
      <c r="Q65" s="20"/>
      <c r="R65" s="20"/>
      <c r="S65" s="20"/>
      <c r="T65" s="20"/>
      <c r="U65" s="20"/>
      <c r="V65" s="20"/>
      <c r="W65" s="20"/>
    </row>
    <row r="66" spans="1:23" x14ac:dyDescent="0.25">
      <c r="A66" s="20"/>
      <c r="B66" s="20"/>
      <c r="C66" s="20"/>
      <c r="D66" s="20"/>
      <c r="E66" s="20"/>
      <c r="F66" s="20"/>
      <c r="G66" s="20"/>
      <c r="H66" s="20"/>
      <c r="I66" s="20"/>
      <c r="J66" s="20"/>
      <c r="K66" s="20"/>
      <c r="L66" s="20"/>
      <c r="M66" s="20"/>
      <c r="N66" s="20"/>
      <c r="O66" s="20"/>
      <c r="P66" s="20"/>
      <c r="Q66" s="20"/>
      <c r="R66" s="20"/>
      <c r="S66" s="20"/>
      <c r="T66" s="20"/>
      <c r="U66" s="20"/>
      <c r="V66" s="20"/>
      <c r="W66" s="20"/>
    </row>
    <row r="67" spans="1:23" x14ac:dyDescent="0.25">
      <c r="A67" s="20"/>
      <c r="B67" s="20"/>
      <c r="C67" s="20"/>
      <c r="D67" s="20"/>
      <c r="E67" s="20"/>
      <c r="F67" s="20"/>
      <c r="G67" s="20"/>
      <c r="H67" s="20"/>
      <c r="I67" s="20"/>
      <c r="J67" s="20"/>
      <c r="K67" s="20"/>
      <c r="L67" s="20"/>
      <c r="M67" s="20"/>
      <c r="N67" s="20"/>
      <c r="O67" s="20"/>
      <c r="P67" s="20"/>
      <c r="Q67" s="20"/>
      <c r="R67" s="20"/>
      <c r="S67" s="20"/>
      <c r="T67" s="20"/>
      <c r="U67" s="20"/>
      <c r="V67" s="20"/>
      <c r="W67" s="20"/>
    </row>
    <row r="68" spans="1:23" x14ac:dyDescent="0.25">
      <c r="A68" s="20"/>
      <c r="B68" s="20"/>
      <c r="C68" s="20"/>
      <c r="D68" s="20"/>
      <c r="E68" s="20"/>
      <c r="F68" s="20"/>
      <c r="G68" s="20"/>
      <c r="H68" s="20"/>
      <c r="I68" s="20"/>
      <c r="J68" s="20"/>
      <c r="K68" s="20"/>
      <c r="L68" s="20"/>
      <c r="M68" s="20"/>
      <c r="N68" s="20"/>
      <c r="O68" s="20"/>
      <c r="P68" s="20"/>
      <c r="Q68" s="20"/>
      <c r="R68" s="20"/>
      <c r="S68" s="20"/>
      <c r="T68" s="20"/>
      <c r="U68" s="20"/>
      <c r="V68" s="20"/>
      <c r="W68" s="20"/>
    </row>
    <row r="69" spans="1:23" x14ac:dyDescent="0.25">
      <c r="A69" s="20"/>
      <c r="B69" s="20"/>
      <c r="C69" s="20"/>
      <c r="D69" s="20"/>
      <c r="E69" s="20"/>
      <c r="F69" s="20"/>
      <c r="G69" s="20"/>
      <c r="H69" s="20"/>
      <c r="I69" s="20"/>
      <c r="J69" s="20"/>
      <c r="K69" s="20"/>
      <c r="L69" s="20"/>
      <c r="M69" s="20"/>
      <c r="N69" s="20"/>
      <c r="O69" s="20"/>
      <c r="P69" s="20"/>
      <c r="Q69" s="20"/>
      <c r="R69" s="20"/>
      <c r="S69" s="20"/>
      <c r="T69" s="20"/>
      <c r="U69" s="20"/>
      <c r="V69" s="20"/>
      <c r="W69" s="20"/>
    </row>
    <row r="70" spans="1:23" x14ac:dyDescent="0.25">
      <c r="A70" s="20"/>
      <c r="B70" s="20"/>
      <c r="C70" s="20"/>
      <c r="D70" s="20"/>
      <c r="E70" s="20"/>
      <c r="F70" s="20"/>
      <c r="G70" s="20"/>
      <c r="H70" s="20"/>
      <c r="I70" s="20"/>
      <c r="J70" s="20"/>
      <c r="K70" s="20"/>
      <c r="L70" s="20"/>
      <c r="M70" s="20"/>
      <c r="N70" s="20"/>
      <c r="O70" s="20"/>
      <c r="P70" s="20"/>
      <c r="Q70" s="20"/>
      <c r="R70" s="20"/>
      <c r="S70" s="20"/>
      <c r="T70" s="20"/>
      <c r="U70" s="20"/>
      <c r="V70" s="20"/>
      <c r="W70" s="20"/>
    </row>
    <row r="71" spans="1:23" x14ac:dyDescent="0.25">
      <c r="A71" s="20"/>
      <c r="B71" s="20"/>
      <c r="C71" s="20"/>
      <c r="D71" s="20"/>
      <c r="E71" s="20"/>
      <c r="F71" s="20"/>
      <c r="G71" s="20"/>
      <c r="H71" s="20"/>
      <c r="I71" s="20"/>
      <c r="J71" s="20"/>
      <c r="K71" s="20"/>
      <c r="L71" s="20"/>
      <c r="M71" s="20"/>
      <c r="N71" s="20"/>
      <c r="O71" s="20"/>
      <c r="P71" s="20"/>
      <c r="Q71" s="20"/>
      <c r="R71" s="20"/>
      <c r="S71" s="20"/>
      <c r="T71" s="20"/>
      <c r="U71" s="20"/>
      <c r="V71" s="20"/>
      <c r="W71" s="20"/>
    </row>
    <row r="72" spans="1:23" x14ac:dyDescent="0.25">
      <c r="A72" s="20"/>
      <c r="B72" s="20"/>
      <c r="C72" s="20"/>
      <c r="D72" s="20"/>
      <c r="E72" s="20"/>
      <c r="F72" s="20"/>
      <c r="G72" s="20"/>
      <c r="H72" s="20"/>
      <c r="I72" s="20"/>
      <c r="J72" s="20"/>
      <c r="K72" s="20"/>
      <c r="L72" s="20"/>
      <c r="M72" s="20"/>
      <c r="N72" s="20"/>
      <c r="O72" s="20"/>
      <c r="P72" s="20"/>
      <c r="Q72" s="20"/>
      <c r="R72" s="20"/>
      <c r="S72" s="20"/>
      <c r="T72" s="20"/>
      <c r="U72" s="20"/>
      <c r="V72" s="20"/>
      <c r="W72" s="20"/>
    </row>
    <row r="73" spans="1:23" x14ac:dyDescent="0.25">
      <c r="A73" s="20"/>
      <c r="B73" s="20"/>
      <c r="C73" s="20"/>
      <c r="D73" s="20"/>
      <c r="E73" s="20"/>
      <c r="F73" s="20"/>
      <c r="G73" s="20"/>
      <c r="H73" s="20"/>
      <c r="I73" s="20"/>
      <c r="J73" s="20"/>
      <c r="K73" s="20"/>
      <c r="L73" s="20"/>
      <c r="M73" s="20"/>
      <c r="N73" s="20"/>
      <c r="O73" s="20"/>
      <c r="P73" s="20"/>
      <c r="Q73" s="20"/>
      <c r="R73" s="20"/>
      <c r="S73" s="20"/>
      <c r="T73" s="20"/>
      <c r="U73" s="20"/>
      <c r="V73" s="20"/>
      <c r="W73" s="20"/>
    </row>
    <row r="74" spans="1:23" x14ac:dyDescent="0.25">
      <c r="A74" s="20"/>
      <c r="B74" s="20"/>
      <c r="C74" s="20"/>
      <c r="D74" s="20"/>
      <c r="E74" s="20"/>
      <c r="F74" s="20"/>
      <c r="G74" s="20"/>
      <c r="H74" s="20"/>
      <c r="I74" s="20"/>
      <c r="J74" s="20"/>
      <c r="K74" s="20"/>
      <c r="L74" s="20"/>
      <c r="M74" s="20"/>
      <c r="N74" s="20"/>
      <c r="O74" s="20"/>
      <c r="P74" s="20"/>
      <c r="Q74" s="20"/>
      <c r="R74" s="20"/>
      <c r="S74" s="20"/>
      <c r="T74" s="20"/>
      <c r="U74" s="20"/>
      <c r="V74" s="20"/>
      <c r="W74" s="20"/>
    </row>
    <row r="75" spans="1:23" x14ac:dyDescent="0.25">
      <c r="A75" s="20"/>
      <c r="B75" s="20"/>
      <c r="C75" s="20"/>
      <c r="D75" s="20"/>
      <c r="E75" s="20"/>
      <c r="F75" s="20"/>
      <c r="G75" s="20"/>
      <c r="H75" s="20"/>
      <c r="I75" s="20"/>
      <c r="J75" s="20"/>
      <c r="K75" s="20"/>
      <c r="L75" s="20"/>
      <c r="M75" s="20"/>
      <c r="N75" s="20"/>
      <c r="O75" s="20"/>
      <c r="P75" s="20"/>
      <c r="Q75" s="20"/>
      <c r="R75" s="20"/>
      <c r="S75" s="20"/>
      <c r="T75" s="20"/>
      <c r="U75" s="20"/>
      <c r="V75" s="20"/>
      <c r="W75" s="20"/>
    </row>
    <row r="76" spans="1:23" x14ac:dyDescent="0.25">
      <c r="A76" s="20"/>
      <c r="B76" s="20"/>
      <c r="C76" s="20"/>
      <c r="D76" s="20"/>
      <c r="E76" s="20"/>
      <c r="F76" s="20"/>
      <c r="G76" s="20"/>
      <c r="H76" s="20"/>
      <c r="I76" s="20"/>
      <c r="J76" s="20"/>
      <c r="K76" s="20"/>
      <c r="L76" s="20"/>
      <c r="M76" s="20"/>
      <c r="N76" s="20"/>
      <c r="O76" s="20"/>
      <c r="P76" s="20"/>
      <c r="Q76" s="20"/>
      <c r="R76" s="20"/>
      <c r="S76" s="20"/>
      <c r="T76" s="20"/>
      <c r="U76" s="20"/>
      <c r="V76" s="20"/>
      <c r="W76" s="20"/>
    </row>
    <row r="77" spans="1:23" x14ac:dyDescent="0.25">
      <c r="A77" s="20"/>
      <c r="B77" s="20"/>
      <c r="C77" s="20"/>
      <c r="D77" s="20"/>
      <c r="E77" s="20"/>
      <c r="F77" s="20"/>
      <c r="G77" s="20"/>
      <c r="H77" s="20"/>
      <c r="I77" s="20"/>
      <c r="J77" s="20"/>
      <c r="K77" s="20"/>
      <c r="L77" s="20"/>
      <c r="M77" s="20"/>
      <c r="N77" s="20"/>
      <c r="O77" s="20"/>
      <c r="P77" s="20"/>
      <c r="Q77" s="20"/>
      <c r="R77" s="20"/>
      <c r="S77" s="20"/>
      <c r="T77" s="20"/>
      <c r="U77" s="20"/>
      <c r="V77" s="20"/>
      <c r="W77" s="20"/>
    </row>
    <row r="78" spans="1:23" x14ac:dyDescent="0.25">
      <c r="A78" s="20"/>
      <c r="B78" s="20"/>
      <c r="C78" s="20"/>
      <c r="D78" s="20"/>
      <c r="E78" s="20"/>
      <c r="F78" s="20"/>
      <c r="G78" s="20"/>
      <c r="H78" s="20"/>
      <c r="I78" s="20"/>
      <c r="J78" s="20"/>
      <c r="K78" s="20"/>
      <c r="L78" s="20"/>
      <c r="M78" s="20"/>
      <c r="N78" s="20"/>
      <c r="O78" s="20"/>
      <c r="P78" s="20"/>
      <c r="Q78" s="20"/>
      <c r="R78" s="20"/>
      <c r="S78" s="20"/>
      <c r="T78" s="20"/>
      <c r="U78" s="20"/>
      <c r="V78" s="20"/>
      <c r="W78" s="20"/>
    </row>
    <row r="79" spans="1:23" x14ac:dyDescent="0.25">
      <c r="A79" s="20"/>
      <c r="B79" s="20"/>
      <c r="C79" s="20"/>
      <c r="D79" s="20"/>
      <c r="E79" s="20"/>
      <c r="F79" s="20"/>
      <c r="G79" s="20"/>
      <c r="H79" s="20"/>
      <c r="I79" s="20"/>
      <c r="J79" s="20"/>
      <c r="K79" s="20"/>
      <c r="L79" s="20"/>
      <c r="M79" s="20"/>
      <c r="N79" s="20"/>
      <c r="O79" s="20"/>
      <c r="P79" s="20"/>
      <c r="Q79" s="20"/>
      <c r="R79" s="20"/>
      <c r="S79" s="20"/>
      <c r="T79" s="20"/>
      <c r="U79" s="20"/>
      <c r="V79" s="20"/>
      <c r="W79" s="20"/>
    </row>
    <row r="80" spans="1:23" x14ac:dyDescent="0.25">
      <c r="A80" s="20"/>
      <c r="B80" s="20"/>
      <c r="C80" s="20"/>
      <c r="D80" s="20"/>
      <c r="E80" s="20"/>
      <c r="F80" s="20"/>
      <c r="G80" s="20"/>
      <c r="H80" s="20"/>
      <c r="I80" s="20"/>
      <c r="J80" s="20"/>
      <c r="K80" s="20"/>
      <c r="L80" s="20"/>
      <c r="M80" s="20"/>
      <c r="N80" s="20"/>
      <c r="O80" s="20"/>
      <c r="P80" s="20"/>
      <c r="Q80" s="20"/>
      <c r="R80" s="20"/>
      <c r="S80" s="20"/>
      <c r="T80" s="20"/>
      <c r="U80" s="20"/>
      <c r="V80" s="20"/>
      <c r="W80" s="20"/>
    </row>
    <row r="81" spans="1:23" x14ac:dyDescent="0.25">
      <c r="A81" s="20"/>
      <c r="B81" s="20"/>
      <c r="C81" s="20"/>
      <c r="D81" s="20"/>
      <c r="E81" s="20"/>
      <c r="F81" s="20"/>
      <c r="G81" s="20"/>
      <c r="H81" s="20"/>
      <c r="I81" s="20"/>
      <c r="J81" s="20"/>
      <c r="K81" s="20"/>
      <c r="L81" s="20"/>
      <c r="M81" s="20"/>
      <c r="N81" s="20"/>
      <c r="O81" s="20"/>
      <c r="P81" s="20"/>
      <c r="Q81" s="20"/>
      <c r="R81" s="20"/>
      <c r="S81" s="20"/>
      <c r="T81" s="20"/>
      <c r="U81" s="20"/>
      <c r="V81" s="20"/>
      <c r="W81" s="20"/>
    </row>
    <row r="82" spans="1:23" x14ac:dyDescent="0.25">
      <c r="A82" s="20"/>
      <c r="B82" s="20"/>
      <c r="C82" s="20"/>
      <c r="D82" s="20"/>
      <c r="E82" s="20"/>
      <c r="F82" s="20"/>
      <c r="G82" s="20"/>
      <c r="H82" s="20"/>
      <c r="I82" s="20"/>
      <c r="J82" s="20"/>
      <c r="K82" s="20"/>
      <c r="L82" s="20"/>
      <c r="M82" s="20"/>
      <c r="N82" s="20"/>
      <c r="O82" s="20"/>
      <c r="P82" s="20"/>
      <c r="Q82" s="20"/>
      <c r="R82" s="20"/>
      <c r="S82" s="20"/>
      <c r="T82" s="20"/>
      <c r="U82" s="20"/>
      <c r="V82" s="20"/>
      <c r="W82" s="20"/>
    </row>
    <row r="83" spans="1:23" x14ac:dyDescent="0.25">
      <c r="A83" s="20"/>
      <c r="B83" s="20"/>
      <c r="C83" s="20"/>
      <c r="D83" s="20"/>
      <c r="E83" s="20"/>
      <c r="F83" s="20"/>
      <c r="G83" s="20"/>
      <c r="H83" s="20"/>
      <c r="I83" s="20"/>
      <c r="J83" s="20"/>
      <c r="K83" s="20"/>
      <c r="L83" s="20"/>
      <c r="M83" s="20"/>
      <c r="N83" s="20"/>
      <c r="O83" s="20"/>
      <c r="P83" s="20"/>
      <c r="Q83" s="20"/>
      <c r="R83" s="20"/>
      <c r="S83" s="20"/>
      <c r="T83" s="20"/>
      <c r="U83" s="20"/>
      <c r="V83" s="20"/>
      <c r="W83" s="20"/>
    </row>
    <row r="84" spans="1:23" x14ac:dyDescent="0.25">
      <c r="A84" s="20"/>
      <c r="B84" s="20"/>
      <c r="C84" s="20"/>
      <c r="D84" s="20"/>
      <c r="E84" s="20"/>
      <c r="F84" s="20"/>
      <c r="G84" s="20"/>
      <c r="H84" s="20"/>
      <c r="I84" s="20"/>
      <c r="J84" s="20"/>
      <c r="K84" s="20"/>
      <c r="L84" s="20"/>
      <c r="M84" s="20"/>
      <c r="N84" s="20"/>
      <c r="O84" s="20"/>
      <c r="P84" s="20"/>
      <c r="Q84" s="20"/>
      <c r="R84" s="20"/>
      <c r="S84" s="20"/>
      <c r="T84" s="20"/>
      <c r="U84" s="20"/>
      <c r="V84" s="20"/>
      <c r="W84" s="20"/>
    </row>
    <row r="85" spans="1:23" x14ac:dyDescent="0.25">
      <c r="A85" s="20"/>
      <c r="B85" s="20"/>
      <c r="C85" s="20"/>
      <c r="D85" s="20"/>
      <c r="E85" s="20"/>
      <c r="F85" s="20"/>
      <c r="G85" s="20"/>
      <c r="H85" s="20"/>
      <c r="I85" s="20"/>
      <c r="J85" s="20"/>
      <c r="K85" s="20"/>
      <c r="L85" s="20"/>
      <c r="M85" s="20"/>
      <c r="N85" s="20"/>
      <c r="O85" s="20"/>
      <c r="P85" s="20"/>
      <c r="Q85" s="20"/>
      <c r="R85" s="20"/>
      <c r="S85" s="20"/>
      <c r="T85" s="20"/>
      <c r="U85" s="20"/>
      <c r="V85" s="20"/>
      <c r="W85" s="20"/>
    </row>
    <row r="86" spans="1:23" x14ac:dyDescent="0.25">
      <c r="A86" s="20"/>
      <c r="B86" s="20"/>
      <c r="C86" s="20"/>
      <c r="D86" s="20"/>
      <c r="E86" s="20"/>
      <c r="F86" s="20"/>
      <c r="G86" s="20"/>
      <c r="H86" s="20"/>
      <c r="I86" s="20"/>
      <c r="J86" s="20"/>
      <c r="K86" s="20"/>
      <c r="L86" s="20"/>
      <c r="M86" s="20"/>
      <c r="N86" s="20"/>
      <c r="O86" s="20"/>
      <c r="P86" s="20"/>
      <c r="Q86" s="20"/>
      <c r="R86" s="20"/>
      <c r="S86" s="20"/>
      <c r="T86" s="20"/>
      <c r="U86" s="20"/>
      <c r="V86" s="20"/>
      <c r="W86" s="20"/>
    </row>
    <row r="87" spans="1:23" x14ac:dyDescent="0.25">
      <c r="A87" s="20"/>
      <c r="B87" s="20"/>
      <c r="C87" s="20"/>
      <c r="D87" s="20"/>
      <c r="E87" s="20"/>
      <c r="F87" s="20"/>
      <c r="G87" s="20"/>
      <c r="H87" s="20"/>
      <c r="I87" s="20"/>
      <c r="J87" s="20"/>
      <c r="K87" s="20"/>
      <c r="L87" s="20"/>
      <c r="M87" s="20"/>
      <c r="N87" s="20"/>
      <c r="O87" s="20"/>
      <c r="P87" s="20"/>
      <c r="Q87" s="20"/>
      <c r="R87" s="20"/>
      <c r="S87" s="20"/>
      <c r="T87" s="20"/>
      <c r="U87" s="20"/>
      <c r="V87" s="20"/>
      <c r="W87" s="20"/>
    </row>
    <row r="88" spans="1:23" x14ac:dyDescent="0.25">
      <c r="A88" s="20"/>
      <c r="B88" s="20"/>
      <c r="C88" s="20"/>
      <c r="D88" s="20"/>
      <c r="E88" s="20"/>
      <c r="F88" s="20"/>
      <c r="G88" s="20"/>
      <c r="H88" s="20"/>
      <c r="I88" s="20"/>
      <c r="J88" s="20"/>
      <c r="K88" s="20"/>
      <c r="L88" s="20"/>
      <c r="M88" s="20"/>
      <c r="N88" s="20"/>
      <c r="O88" s="20"/>
      <c r="P88" s="20"/>
      <c r="Q88" s="20"/>
      <c r="R88" s="20"/>
      <c r="S88" s="20"/>
      <c r="T88" s="20"/>
      <c r="U88" s="20"/>
      <c r="V88" s="20"/>
      <c r="W88" s="20"/>
    </row>
    <row r="89" spans="1:23" x14ac:dyDescent="0.25">
      <c r="A89" s="20"/>
      <c r="B89" s="20"/>
      <c r="C89" s="20"/>
      <c r="D89" s="20"/>
      <c r="E89" s="20"/>
      <c r="F89" s="20"/>
      <c r="G89" s="20"/>
      <c r="H89" s="20"/>
      <c r="I89" s="20"/>
      <c r="J89" s="20"/>
      <c r="K89" s="20"/>
      <c r="L89" s="20"/>
      <c r="M89" s="20"/>
      <c r="N89" s="20"/>
      <c r="O89" s="20"/>
      <c r="P89" s="20"/>
      <c r="Q89" s="20"/>
      <c r="R89" s="20"/>
      <c r="S89" s="20"/>
      <c r="T89" s="20"/>
      <c r="U89" s="20"/>
      <c r="V89" s="20"/>
      <c r="W89" s="20"/>
    </row>
    <row r="90" spans="1:23" x14ac:dyDescent="0.25">
      <c r="A90" s="20"/>
      <c r="B90" s="20"/>
      <c r="C90" s="20"/>
      <c r="D90" s="20"/>
      <c r="E90" s="20"/>
      <c r="F90" s="20"/>
      <c r="G90" s="20"/>
      <c r="H90" s="20"/>
      <c r="I90" s="20"/>
      <c r="J90" s="20"/>
      <c r="K90" s="20"/>
      <c r="L90" s="20"/>
      <c r="M90" s="20"/>
      <c r="N90" s="20"/>
      <c r="O90" s="20"/>
      <c r="P90" s="20"/>
      <c r="Q90" s="20"/>
      <c r="R90" s="20"/>
      <c r="S90" s="20"/>
      <c r="T90" s="20"/>
      <c r="U90" s="20"/>
      <c r="V90" s="20"/>
      <c r="W90" s="20"/>
    </row>
    <row r="91" spans="1:23" x14ac:dyDescent="0.25">
      <c r="A91" s="20"/>
      <c r="B91" s="20"/>
      <c r="C91" s="20"/>
      <c r="D91" s="20"/>
      <c r="E91" s="20"/>
      <c r="F91" s="20"/>
      <c r="G91" s="20"/>
      <c r="H91" s="20"/>
      <c r="I91" s="20"/>
      <c r="J91" s="20"/>
      <c r="K91" s="20"/>
      <c r="L91" s="20"/>
      <c r="M91" s="20"/>
      <c r="N91" s="20"/>
      <c r="O91" s="20"/>
      <c r="P91" s="20"/>
      <c r="Q91" s="20"/>
      <c r="R91" s="20"/>
      <c r="S91" s="20"/>
      <c r="T91" s="20"/>
      <c r="U91" s="20"/>
      <c r="V91" s="20"/>
      <c r="W91" s="20"/>
    </row>
    <row r="92" spans="1:23" x14ac:dyDescent="0.25">
      <c r="A92" s="20"/>
      <c r="B92" s="20"/>
      <c r="C92" s="20"/>
      <c r="D92" s="20"/>
      <c r="E92" s="20"/>
      <c r="F92" s="20"/>
      <c r="G92" s="20"/>
      <c r="H92" s="20"/>
      <c r="I92" s="20"/>
      <c r="J92" s="20"/>
      <c r="K92" s="20"/>
      <c r="L92" s="20"/>
      <c r="M92" s="20"/>
      <c r="N92" s="20"/>
      <c r="O92" s="20"/>
      <c r="P92" s="20"/>
      <c r="Q92" s="20"/>
      <c r="R92" s="20"/>
      <c r="S92" s="20"/>
      <c r="T92" s="20"/>
      <c r="U92" s="20"/>
      <c r="V92" s="20"/>
      <c r="W92" s="20"/>
    </row>
    <row r="93" spans="1:23" x14ac:dyDescent="0.25">
      <c r="A93" s="20"/>
      <c r="B93" s="20"/>
      <c r="C93" s="20"/>
      <c r="D93" s="20"/>
      <c r="E93" s="20"/>
      <c r="F93" s="20"/>
      <c r="G93" s="20"/>
      <c r="H93" s="20"/>
      <c r="I93" s="20"/>
      <c r="J93" s="20"/>
      <c r="K93" s="20"/>
      <c r="L93" s="20"/>
      <c r="M93" s="20"/>
      <c r="N93" s="20"/>
      <c r="O93" s="20"/>
      <c r="P93" s="20"/>
      <c r="Q93" s="20"/>
      <c r="R93" s="20"/>
      <c r="S93" s="20"/>
      <c r="T93" s="20"/>
      <c r="U93" s="20"/>
      <c r="V93" s="20"/>
      <c r="W93" s="20"/>
    </row>
    <row r="94" spans="1:23" x14ac:dyDescent="0.25">
      <c r="A94" s="20"/>
      <c r="B94" s="20"/>
      <c r="C94" s="20"/>
      <c r="D94" s="20"/>
      <c r="E94" s="20"/>
      <c r="F94" s="20"/>
      <c r="G94" s="20"/>
      <c r="H94" s="20"/>
      <c r="I94" s="20"/>
      <c r="J94" s="20"/>
      <c r="K94" s="20"/>
      <c r="L94" s="20"/>
      <c r="M94" s="20"/>
      <c r="N94" s="20"/>
      <c r="O94" s="20"/>
      <c r="P94" s="20"/>
      <c r="Q94" s="20"/>
      <c r="R94" s="20"/>
      <c r="S94" s="20"/>
      <c r="T94" s="20"/>
      <c r="U94" s="20"/>
      <c r="V94" s="20"/>
      <c r="W94" s="20"/>
    </row>
    <row r="95" spans="1:23" x14ac:dyDescent="0.25">
      <c r="A95" s="20"/>
      <c r="B95" s="20"/>
      <c r="C95" s="20"/>
      <c r="D95" s="20"/>
      <c r="E95" s="20"/>
      <c r="F95" s="20"/>
      <c r="G95" s="20"/>
      <c r="H95" s="20"/>
      <c r="I95" s="20"/>
      <c r="J95" s="20"/>
      <c r="K95" s="20"/>
      <c r="L95" s="20"/>
      <c r="M95" s="20"/>
      <c r="N95" s="20"/>
      <c r="O95" s="20"/>
      <c r="P95" s="20"/>
      <c r="Q95" s="20"/>
      <c r="R95" s="20"/>
      <c r="S95" s="20"/>
      <c r="T95" s="20"/>
      <c r="U95" s="20"/>
      <c r="V95" s="20"/>
      <c r="W95" s="20"/>
    </row>
    <row r="96" spans="1:23" x14ac:dyDescent="0.25">
      <c r="A96" s="20"/>
      <c r="B96" s="20"/>
      <c r="C96" s="20"/>
      <c r="D96" s="20"/>
      <c r="E96" s="20"/>
      <c r="F96" s="20"/>
      <c r="G96" s="20"/>
      <c r="H96" s="20"/>
      <c r="I96" s="20"/>
      <c r="J96" s="20"/>
      <c r="K96" s="20"/>
      <c r="L96" s="20"/>
      <c r="M96" s="20"/>
      <c r="N96" s="20"/>
      <c r="O96" s="20"/>
      <c r="P96" s="20"/>
      <c r="Q96" s="20"/>
      <c r="R96" s="20"/>
      <c r="S96" s="20"/>
      <c r="T96" s="20"/>
      <c r="U96" s="20"/>
      <c r="V96" s="20"/>
      <c r="W96" s="20"/>
    </row>
    <row r="97" spans="1:23" x14ac:dyDescent="0.25">
      <c r="A97" s="20"/>
      <c r="B97" s="20"/>
      <c r="C97" s="20"/>
      <c r="D97" s="20"/>
      <c r="E97" s="20"/>
      <c r="F97" s="20"/>
      <c r="G97" s="20"/>
      <c r="H97" s="20"/>
      <c r="I97" s="20"/>
      <c r="J97" s="20"/>
      <c r="K97" s="20"/>
      <c r="L97" s="20"/>
      <c r="M97" s="20"/>
      <c r="N97" s="20"/>
      <c r="O97" s="20"/>
      <c r="P97" s="20"/>
      <c r="Q97" s="20"/>
      <c r="R97" s="20"/>
      <c r="S97" s="20"/>
      <c r="T97" s="20"/>
      <c r="U97" s="20"/>
      <c r="V97" s="20"/>
      <c r="W97" s="20"/>
    </row>
    <row r="98" spans="1:23" x14ac:dyDescent="0.25">
      <c r="A98" s="20"/>
      <c r="B98" s="20"/>
      <c r="C98" s="20"/>
      <c r="D98" s="20"/>
      <c r="E98" s="20"/>
      <c r="F98" s="20"/>
      <c r="G98" s="20"/>
      <c r="H98" s="20"/>
      <c r="I98" s="20"/>
      <c r="J98" s="20"/>
      <c r="K98" s="20"/>
      <c r="L98" s="20"/>
      <c r="M98" s="20"/>
      <c r="N98" s="20"/>
      <c r="O98" s="20"/>
      <c r="P98" s="20"/>
      <c r="Q98" s="20"/>
      <c r="R98" s="20"/>
      <c r="S98" s="20"/>
      <c r="T98" s="20"/>
      <c r="U98" s="20"/>
      <c r="V98" s="20"/>
      <c r="W98" s="20"/>
    </row>
    <row r="99" spans="1:23" x14ac:dyDescent="0.25">
      <c r="A99" s="20"/>
      <c r="B99" s="20"/>
      <c r="C99" s="20"/>
      <c r="D99" s="20"/>
      <c r="E99" s="20"/>
      <c r="F99" s="20"/>
      <c r="G99" s="20"/>
      <c r="H99" s="20"/>
      <c r="I99" s="20"/>
      <c r="J99" s="20"/>
      <c r="K99" s="20"/>
      <c r="L99" s="20"/>
      <c r="M99" s="20"/>
      <c r="N99" s="20"/>
      <c r="O99" s="20"/>
      <c r="P99" s="20"/>
      <c r="Q99" s="20"/>
      <c r="R99" s="20"/>
      <c r="S99" s="20"/>
      <c r="T99" s="20"/>
      <c r="U99" s="20"/>
      <c r="V99" s="20"/>
      <c r="W99" s="20"/>
    </row>
    <row r="100" spans="1:23"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row>
    <row r="101" spans="1:23"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row>
    <row r="102" spans="1:23"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row>
    <row r="103" spans="1:23"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row>
    <row r="104" spans="1:23"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row>
    <row r="105" spans="1:23"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row>
    <row r="106" spans="1:23"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row>
    <row r="107" spans="1:23"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row>
    <row r="108" spans="1:23"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row>
    <row r="109" spans="1:23"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row>
    <row r="110" spans="1:23"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row>
    <row r="111" spans="1:23"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row>
    <row r="112" spans="1:23"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row>
    <row r="113" spans="1:23"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row>
    <row r="114" spans="1:23"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row>
    <row r="115" spans="1:23"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row>
    <row r="116" spans="1:23"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row>
    <row r="117" spans="1:23"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row>
    <row r="118" spans="1:23"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row>
    <row r="119" spans="1:23"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row>
    <row r="120" spans="1:23"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row>
    <row r="121" spans="1:23"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row>
    <row r="122" spans="1:23"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row>
    <row r="123" spans="1:23"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row>
    <row r="124" spans="1:23"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row>
    <row r="125" spans="1:23"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row>
    <row r="126" spans="1:23"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row>
    <row r="127" spans="1:23"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row>
    <row r="128" spans="1:23"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row>
    <row r="129" spans="1:23"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row>
    <row r="131" spans="1:23"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row>
    <row r="132" spans="1:23"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row>
    <row r="133" spans="1:23"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row>
    <row r="134" spans="1:23"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row>
    <row r="135" spans="1:23"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row>
    <row r="136" spans="1:23"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row>
    <row r="137" spans="1:23"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row>
    <row r="138" spans="1:23"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row>
    <row r="139" spans="1:23"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row>
    <row r="140" spans="1:23"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row>
    <row r="141" spans="1:23"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row>
    <row r="142" spans="1:23"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row>
    <row r="143" spans="1:23"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row>
    <row r="144" spans="1:23"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row>
    <row r="145" spans="1:23"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row>
    <row r="146" spans="1:23"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row>
    <row r="147" spans="1:23"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row>
    <row r="148" spans="1:23"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row>
    <row r="149" spans="1:23"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row>
    <row r="150" spans="1:23"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row>
    <row r="151" spans="1:23"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row>
    <row r="152" spans="1:23"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row>
    <row r="153" spans="1:23"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row>
    <row r="154" spans="1:23"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row>
    <row r="155" spans="1:23"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row>
    <row r="156" spans="1:23"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row>
    <row r="157" spans="1:23"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row>
    <row r="158" spans="1:23"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row>
    <row r="159" spans="1:23"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row>
    <row r="160" spans="1:23"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row>
    <row r="161" spans="1:23"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row>
    <row r="162" spans="1:23"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row>
    <row r="163" spans="1:23"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row>
    <row r="164" spans="1:23"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row>
    <row r="165" spans="1:23"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row>
    <row r="166" spans="1:23"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row>
    <row r="167" spans="1:23"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row>
    <row r="168" spans="1:23"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row>
    <row r="169" spans="1:23"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row>
    <row r="170" spans="1:23"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row>
    <row r="171" spans="1:23"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row>
    <row r="172" spans="1:23"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row>
    <row r="173" spans="1:23"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row>
    <row r="174" spans="1:23"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row>
    <row r="175" spans="1:23"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row>
    <row r="176" spans="1:23"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row>
    <row r="177" spans="1:23"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row>
    <row r="178" spans="1:23"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row>
    <row r="179" spans="1:23"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row>
    <row r="180" spans="1:23"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row>
    <row r="181" spans="1:23"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row>
    <row r="182" spans="1:23"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row>
    <row r="183" spans="1:23"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row>
    <row r="184" spans="1:23"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row>
    <row r="185" spans="1:23"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row>
    <row r="186" spans="1:23"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row>
    <row r="187" spans="1:23"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row>
    <row r="188" spans="1:23"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row>
    <row r="189" spans="1:23"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row>
    <row r="190" spans="1:23"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row>
    <row r="191" spans="1:23"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row>
    <row r="192" spans="1:23"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row>
    <row r="193" spans="1:23"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row>
    <row r="194" spans="1:23"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row>
    <row r="195" spans="1:23"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row>
    <row r="196" spans="1:23"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row>
    <row r="197" spans="1:23"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row>
    <row r="198" spans="1:23"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row>
    <row r="199" spans="1:23"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row>
    <row r="200" spans="1:23"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row>
    <row r="201" spans="1:23"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row>
    <row r="202" spans="1:23"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row>
    <row r="203" spans="1:23"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row>
    <row r="204" spans="1:23"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row>
    <row r="205" spans="1:23"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row>
    <row r="206" spans="1:23"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row>
    <row r="207" spans="1:23"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row>
    <row r="208" spans="1:23"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row>
    <row r="209" spans="1:23"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row>
    <row r="210" spans="1:23"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row>
    <row r="211" spans="1:23"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row>
    <row r="212" spans="1:23"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row>
    <row r="213" spans="1:23"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row>
    <row r="214" spans="1:23"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row>
    <row r="215" spans="1:23"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row>
    <row r="216" spans="1:23"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row>
    <row r="217" spans="1:23"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row>
    <row r="218" spans="1:23"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row>
    <row r="219" spans="1:23"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row>
    <row r="220" spans="1:23"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row>
    <row r="221" spans="1:23"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row>
    <row r="222" spans="1:23"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row>
    <row r="223" spans="1:23"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row>
    <row r="224" spans="1:23"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row>
    <row r="225" spans="1:23"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row>
    <row r="226" spans="1:23"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row>
    <row r="227" spans="1:23"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row>
    <row r="228" spans="1:23"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row>
    <row r="229" spans="1:23"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row>
    <row r="230" spans="1:23"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row>
    <row r="231" spans="1:23"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row>
    <row r="232" spans="1:23"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row>
    <row r="233" spans="1:23"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row>
    <row r="234" spans="1:23"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row>
    <row r="235" spans="1:23"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row>
    <row r="236" spans="1:23"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row>
    <row r="237" spans="1:23"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row>
    <row r="238" spans="1:23"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row>
    <row r="239" spans="1:23"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row>
    <row r="240" spans="1:23"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row>
    <row r="241" spans="1:23"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row>
    <row r="242" spans="1:23"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row>
    <row r="243" spans="1:23"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row>
    <row r="244" spans="1:23"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row>
    <row r="245" spans="1:23"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row>
    <row r="246" spans="1:23"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row>
    <row r="247" spans="1:23"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row>
    <row r="248" spans="1:23"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row>
    <row r="249" spans="1:23"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row>
    <row r="250" spans="1:23"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row>
    <row r="251" spans="1:23"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row>
    <row r="252" spans="1:23"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row>
    <row r="253" spans="1:23"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row>
    <row r="254" spans="1:23"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row>
    <row r="255" spans="1:23"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row>
    <row r="256" spans="1:23"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row>
    <row r="257" spans="1:23"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row>
    <row r="258" spans="1:23"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row>
    <row r="259" spans="1:23"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row>
    <row r="260" spans="1:23"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row>
    <row r="261" spans="1:23"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row>
    <row r="262" spans="1:23"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row>
    <row r="263" spans="1:23"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row>
    <row r="264" spans="1:23"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row>
    <row r="265" spans="1:23"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row>
    <row r="266" spans="1:23"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row>
    <row r="267" spans="1:23"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row>
    <row r="268" spans="1:23"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row>
    <row r="269" spans="1:23"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row>
    <row r="270" spans="1:23"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row>
    <row r="271" spans="1:23"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row>
    <row r="272" spans="1:23"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row>
    <row r="273" spans="1:23"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row>
    <row r="274" spans="1:23"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row>
    <row r="275" spans="1:23"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row>
    <row r="276" spans="1:23"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row>
    <row r="277" spans="1:23"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row>
    <row r="278" spans="1:23"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row>
    <row r="279" spans="1:23"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row>
    <row r="280" spans="1:23"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row>
    <row r="281" spans="1:23"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row>
    <row r="282" spans="1:23"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row>
    <row r="283" spans="1:23"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row>
    <row r="284" spans="1:23"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row>
    <row r="285" spans="1:23"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row>
    <row r="286" spans="1:23"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row>
    <row r="287" spans="1:23"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row>
    <row r="288" spans="1:23"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row>
    <row r="289" spans="1:23"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row>
    <row r="290" spans="1:23"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row>
    <row r="291" spans="1:23"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row>
    <row r="292" spans="1:23"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row>
    <row r="293" spans="1:23"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row>
    <row r="294" spans="1:23"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row>
    <row r="295" spans="1:23"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row>
    <row r="296" spans="1:23"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row>
    <row r="297" spans="1:23"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row>
    <row r="298" spans="1:23"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row>
    <row r="299" spans="1:23"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row>
    <row r="300" spans="1:23"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row>
    <row r="301" spans="1:23"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row>
    <row r="302" spans="1:23"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row>
    <row r="303" spans="1:23"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row>
    <row r="304" spans="1:23"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row>
    <row r="305" spans="1:23"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row>
    <row r="306" spans="1:23"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row>
    <row r="307" spans="1:23"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row>
    <row r="308" spans="1:23"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row>
    <row r="309" spans="1:23"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row>
    <row r="310" spans="1:23"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row>
    <row r="311" spans="1:23"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row>
    <row r="312" spans="1:23"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row>
    <row r="313" spans="1:23"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row>
    <row r="314" spans="1:23"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row>
    <row r="315" spans="1:23"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row>
    <row r="316" spans="1:23"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row>
    <row r="317" spans="1:23"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row>
    <row r="318" spans="1:23"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row>
    <row r="319" spans="1:23"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row>
  </sheetData>
  <mergeCells count="7">
    <mergeCell ref="A5:D5"/>
    <mergeCell ref="A13:D13"/>
    <mergeCell ref="A15:D15"/>
    <mergeCell ref="A7:D7"/>
    <mergeCell ref="A9:D9"/>
    <mergeCell ref="A10:D10"/>
    <mergeCell ref="A12:D12"/>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tabSelected="1" view="pageBreakPreview" zoomScale="85" zoomScaleSheetLayoutView="85" workbookViewId="0">
      <selection activeCell="U19" sqref="U18:U1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95" t="s">
        <v>173</v>
      </c>
      <c r="B5" s="295"/>
      <c r="C5" s="295"/>
      <c r="D5" s="295"/>
      <c r="E5" s="295"/>
      <c r="F5" s="295"/>
      <c r="G5" s="295"/>
      <c r="H5" s="295"/>
      <c r="I5" s="295"/>
      <c r="J5" s="295"/>
      <c r="K5" s="295"/>
      <c r="L5" s="295"/>
    </row>
    <row r="7" spans="1:12" ht="18.75" x14ac:dyDescent="0.25">
      <c r="A7" s="299" t="s">
        <v>180</v>
      </c>
      <c r="B7" s="299"/>
      <c r="C7" s="299"/>
      <c r="D7" s="299"/>
      <c r="E7" s="299"/>
      <c r="F7" s="299"/>
      <c r="G7" s="299"/>
      <c r="H7" s="299"/>
      <c r="I7" s="299"/>
      <c r="J7" s="299"/>
      <c r="K7" s="299"/>
      <c r="L7" s="299"/>
    </row>
    <row r="8" spans="1:12" ht="18.75" x14ac:dyDescent="0.25">
      <c r="A8" s="299"/>
      <c r="B8" s="299"/>
      <c r="C8" s="299"/>
      <c r="D8" s="299"/>
      <c r="E8" s="299"/>
      <c r="F8" s="299"/>
      <c r="G8" s="299"/>
      <c r="H8" s="299"/>
      <c r="I8" s="299"/>
      <c r="J8" s="299"/>
      <c r="K8" s="299"/>
      <c r="L8" s="299"/>
    </row>
    <row r="9" spans="1:12" ht="18.75" x14ac:dyDescent="0.25">
      <c r="A9" s="298" t="str">
        <f>'1. паспорт описание'!A9:D9</f>
        <v>О_0000007017</v>
      </c>
      <c r="B9" s="298"/>
      <c r="C9" s="298"/>
      <c r="D9" s="298"/>
      <c r="E9" s="298"/>
      <c r="F9" s="298"/>
      <c r="G9" s="298"/>
      <c r="H9" s="298"/>
      <c r="I9" s="298"/>
      <c r="J9" s="298"/>
      <c r="K9" s="298"/>
      <c r="L9" s="298"/>
    </row>
    <row r="10" spans="1:12" ht="15.75" x14ac:dyDescent="0.25">
      <c r="A10" s="296" t="s">
        <v>7</v>
      </c>
      <c r="B10" s="296"/>
      <c r="C10" s="296"/>
      <c r="D10" s="296"/>
      <c r="E10" s="296"/>
      <c r="F10" s="296"/>
      <c r="G10" s="296"/>
      <c r="H10" s="296"/>
      <c r="I10" s="296"/>
      <c r="J10" s="296"/>
      <c r="K10" s="296"/>
      <c r="L10" s="296"/>
    </row>
    <row r="11" spans="1:12" ht="18.75" x14ac:dyDescent="0.25">
      <c r="A11" s="301"/>
      <c r="B11" s="301"/>
      <c r="C11" s="301"/>
      <c r="D11" s="301"/>
      <c r="E11" s="301"/>
      <c r="F11" s="301"/>
      <c r="G11" s="301"/>
      <c r="H11" s="301"/>
      <c r="I11" s="301"/>
      <c r="J11" s="301"/>
      <c r="K11" s="301"/>
      <c r="L11" s="301"/>
    </row>
    <row r="12" spans="1:12" ht="63.75" customHeight="1" x14ac:dyDescent="0.25">
      <c r="A12" s="297" t="str">
        <f>'1. паспорт описание'!A12:D12</f>
        <v>Приобретение автомобильного крана</v>
      </c>
      <c r="B12" s="297"/>
      <c r="C12" s="297"/>
      <c r="D12" s="297"/>
      <c r="E12" s="297"/>
      <c r="F12" s="297"/>
      <c r="G12" s="297"/>
      <c r="H12" s="297"/>
      <c r="I12" s="297"/>
      <c r="J12" s="297"/>
      <c r="K12" s="297"/>
      <c r="L12" s="297"/>
    </row>
    <row r="13" spans="1:12" ht="15.75" x14ac:dyDescent="0.25">
      <c r="A13" s="296" t="s">
        <v>6</v>
      </c>
      <c r="B13" s="296"/>
      <c r="C13" s="296"/>
      <c r="D13" s="296"/>
      <c r="E13" s="296"/>
      <c r="F13" s="296"/>
      <c r="G13" s="296"/>
      <c r="H13" s="296"/>
      <c r="I13" s="296"/>
      <c r="J13" s="296"/>
      <c r="K13" s="296"/>
      <c r="L13" s="296"/>
    </row>
    <row r="14" spans="1:12" x14ac:dyDescent="0.25">
      <c r="A14" s="338"/>
      <c r="B14" s="338"/>
      <c r="C14" s="338"/>
      <c r="D14" s="338"/>
      <c r="E14" s="338"/>
      <c r="F14" s="338"/>
      <c r="G14" s="338"/>
      <c r="H14" s="338"/>
      <c r="I14" s="338"/>
      <c r="J14" s="338"/>
      <c r="K14" s="338"/>
      <c r="L14" s="338"/>
    </row>
    <row r="15" spans="1:12" ht="14.25" customHeight="1" x14ac:dyDescent="0.25">
      <c r="A15" s="338"/>
      <c r="B15" s="338"/>
      <c r="C15" s="338"/>
      <c r="D15" s="338"/>
      <c r="E15" s="338"/>
      <c r="F15" s="338"/>
      <c r="G15" s="338"/>
      <c r="H15" s="338"/>
      <c r="I15" s="338"/>
      <c r="J15" s="338"/>
      <c r="K15" s="338"/>
      <c r="L15" s="338"/>
    </row>
    <row r="16" spans="1:12" x14ac:dyDescent="0.25">
      <c r="A16" s="338"/>
      <c r="B16" s="338"/>
      <c r="C16" s="338"/>
      <c r="D16" s="338"/>
      <c r="E16" s="338"/>
      <c r="F16" s="338"/>
      <c r="G16" s="338"/>
      <c r="H16" s="338"/>
      <c r="I16" s="338"/>
      <c r="J16" s="338"/>
      <c r="K16" s="338"/>
      <c r="L16" s="338"/>
    </row>
    <row r="17" spans="1:12" s="19" customFormat="1" x14ac:dyDescent="0.25">
      <c r="A17" s="332"/>
      <c r="B17" s="332"/>
      <c r="C17" s="332"/>
      <c r="D17" s="332"/>
      <c r="E17" s="332"/>
      <c r="F17" s="332"/>
      <c r="G17" s="332"/>
      <c r="H17" s="332"/>
      <c r="I17" s="332"/>
      <c r="J17" s="332"/>
      <c r="K17" s="332"/>
      <c r="L17" s="332"/>
    </row>
    <row r="18" spans="1:12" s="19" customFormat="1" ht="50.25" customHeight="1" x14ac:dyDescent="0.25">
      <c r="A18" s="377" t="s">
        <v>198</v>
      </c>
      <c r="B18" s="377"/>
      <c r="C18" s="377"/>
      <c r="D18" s="377"/>
      <c r="E18" s="377"/>
      <c r="F18" s="377"/>
      <c r="G18" s="377"/>
      <c r="H18" s="377"/>
      <c r="I18" s="377"/>
      <c r="J18" s="377"/>
      <c r="K18" s="377"/>
      <c r="L18" s="377"/>
    </row>
    <row r="20" spans="1:12" ht="55.5" customHeight="1" x14ac:dyDescent="0.25">
      <c r="A20" s="376" t="s">
        <v>318</v>
      </c>
      <c r="B20" s="376"/>
      <c r="C20" s="376"/>
      <c r="D20" s="376"/>
      <c r="E20" s="376"/>
      <c r="F20" s="376"/>
      <c r="G20" s="376"/>
      <c r="H20" s="376"/>
      <c r="I20" s="376"/>
      <c r="J20" s="376"/>
      <c r="K20" s="376"/>
      <c r="L20" s="376"/>
    </row>
  </sheetData>
  <mergeCells count="14">
    <mergeCell ref="A20:L20"/>
    <mergeCell ref="A18:L18"/>
    <mergeCell ref="A14:L14"/>
    <mergeCell ref="A15:L15"/>
    <mergeCell ref="A16:L16"/>
    <mergeCell ref="A17:L17"/>
    <mergeCell ref="A5:L5"/>
    <mergeCell ref="A13:L13"/>
    <mergeCell ref="A9:L9"/>
    <mergeCell ref="A10:L10"/>
    <mergeCell ref="A11:L11"/>
    <mergeCell ref="A12:L12"/>
    <mergeCell ref="A7:L7"/>
    <mergeCell ref="A8:L8"/>
  </mergeCells>
  <printOptions horizontalCentered="1"/>
  <pageMargins left="0.59055118110236227" right="0.59055118110236227" top="0.59055118110236227" bottom="0.59055118110236227" header="0" footer="0"/>
  <pageSetup paperSize="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U29" sqref="U2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95" t="s">
        <v>173</v>
      </c>
      <c r="B5" s="295"/>
      <c r="C5" s="295"/>
      <c r="D5" s="295"/>
      <c r="E5" s="295"/>
      <c r="F5" s="295"/>
      <c r="G5" s="295"/>
      <c r="H5" s="295"/>
      <c r="I5" s="295"/>
      <c r="J5" s="295"/>
      <c r="K5" s="295"/>
      <c r="L5" s="295"/>
    </row>
    <row r="7" spans="1:12" ht="18.75" x14ac:dyDescent="0.25">
      <c r="A7" s="299" t="s">
        <v>180</v>
      </c>
      <c r="B7" s="299"/>
      <c r="C7" s="299"/>
      <c r="D7" s="299"/>
      <c r="E7" s="299"/>
      <c r="F7" s="299"/>
      <c r="G7" s="299"/>
      <c r="H7" s="299"/>
      <c r="I7" s="299"/>
      <c r="J7" s="299"/>
      <c r="K7" s="299"/>
      <c r="L7" s="299"/>
    </row>
    <row r="8" spans="1:12" ht="18.75" x14ac:dyDescent="0.25">
      <c r="A8" s="299"/>
      <c r="B8" s="299"/>
      <c r="C8" s="299"/>
      <c r="D8" s="299"/>
      <c r="E8" s="299"/>
      <c r="F8" s="299"/>
      <c r="G8" s="299"/>
      <c r="H8" s="299"/>
      <c r="I8" s="299"/>
      <c r="J8" s="299"/>
      <c r="K8" s="299"/>
      <c r="L8" s="299"/>
    </row>
    <row r="9" spans="1:12" ht="18.75" x14ac:dyDescent="0.25">
      <c r="A9" s="298" t="str">
        <f>'1. паспорт описание'!A9:D9</f>
        <v>О_0000007017</v>
      </c>
      <c r="B9" s="298"/>
      <c r="C9" s="298"/>
      <c r="D9" s="298"/>
      <c r="E9" s="298"/>
      <c r="F9" s="298"/>
      <c r="G9" s="298"/>
      <c r="H9" s="298"/>
      <c r="I9" s="298"/>
      <c r="J9" s="298"/>
      <c r="K9" s="298"/>
      <c r="L9" s="298"/>
    </row>
    <row r="10" spans="1:12" ht="15.75" x14ac:dyDescent="0.25">
      <c r="A10" s="296" t="s">
        <v>7</v>
      </c>
      <c r="B10" s="296"/>
      <c r="C10" s="296"/>
      <c r="D10" s="296"/>
      <c r="E10" s="296"/>
      <c r="F10" s="296"/>
      <c r="G10" s="296"/>
      <c r="H10" s="296"/>
      <c r="I10" s="296"/>
      <c r="J10" s="296"/>
      <c r="K10" s="296"/>
      <c r="L10" s="296"/>
    </row>
    <row r="11" spans="1:12" ht="18.75" x14ac:dyDescent="0.25">
      <c r="A11" s="301"/>
      <c r="B11" s="301"/>
      <c r="C11" s="301"/>
      <c r="D11" s="301"/>
      <c r="E11" s="301"/>
      <c r="F11" s="301"/>
      <c r="G11" s="301"/>
      <c r="H11" s="301"/>
      <c r="I11" s="301"/>
      <c r="J11" s="301"/>
      <c r="K11" s="301"/>
      <c r="L11" s="301"/>
    </row>
    <row r="12" spans="1:12" ht="64.5" customHeight="1" x14ac:dyDescent="0.25">
      <c r="A12" s="297" t="str">
        <f>'1. паспорт описание'!A12:D12</f>
        <v>Приобретение автомобильного крана</v>
      </c>
      <c r="B12" s="297"/>
      <c r="C12" s="297"/>
      <c r="D12" s="297"/>
      <c r="E12" s="297"/>
      <c r="F12" s="297"/>
      <c r="G12" s="297"/>
      <c r="H12" s="297"/>
      <c r="I12" s="297"/>
      <c r="J12" s="297"/>
      <c r="K12" s="297"/>
      <c r="L12" s="297"/>
    </row>
    <row r="13" spans="1:12" ht="15.75" x14ac:dyDescent="0.25">
      <c r="A13" s="296" t="s">
        <v>6</v>
      </c>
      <c r="B13" s="296"/>
      <c r="C13" s="296"/>
      <c r="D13" s="296"/>
      <c r="E13" s="296"/>
      <c r="F13" s="296"/>
      <c r="G13" s="296"/>
      <c r="H13" s="296"/>
      <c r="I13" s="296"/>
      <c r="J13" s="296"/>
      <c r="K13" s="296"/>
      <c r="L13" s="296"/>
    </row>
    <row r="14" spans="1:12" x14ac:dyDescent="0.25">
      <c r="A14" s="338"/>
      <c r="B14" s="338"/>
      <c r="C14" s="338"/>
      <c r="D14" s="338"/>
      <c r="E14" s="338"/>
      <c r="F14" s="338"/>
      <c r="G14" s="338"/>
      <c r="H14" s="338"/>
      <c r="I14" s="338"/>
      <c r="J14" s="338"/>
      <c r="K14" s="338"/>
      <c r="L14" s="338"/>
    </row>
    <row r="15" spans="1:12" ht="14.25" customHeight="1" x14ac:dyDescent="0.25">
      <c r="A15" s="338"/>
      <c r="B15" s="338"/>
      <c r="C15" s="338"/>
      <c r="D15" s="338"/>
      <c r="E15" s="338"/>
      <c r="F15" s="338"/>
      <c r="G15" s="338"/>
      <c r="H15" s="338"/>
      <c r="I15" s="338"/>
      <c r="J15" s="338"/>
      <c r="K15" s="338"/>
      <c r="L15" s="338"/>
    </row>
    <row r="16" spans="1:12" x14ac:dyDescent="0.25">
      <c r="A16" s="338"/>
      <c r="B16" s="338"/>
      <c r="C16" s="338"/>
      <c r="D16" s="338"/>
      <c r="E16" s="338"/>
      <c r="F16" s="338"/>
      <c r="G16" s="338"/>
      <c r="H16" s="338"/>
      <c r="I16" s="338"/>
      <c r="J16" s="338"/>
      <c r="K16" s="338"/>
      <c r="L16" s="338"/>
    </row>
    <row r="17" spans="1:12" s="19" customFormat="1" x14ac:dyDescent="0.25">
      <c r="A17" s="332"/>
      <c r="B17" s="332"/>
      <c r="C17" s="332"/>
      <c r="D17" s="332"/>
      <c r="E17" s="332"/>
      <c r="F17" s="332"/>
      <c r="G17" s="332"/>
      <c r="H17" s="332"/>
      <c r="I17" s="332"/>
      <c r="J17" s="332"/>
      <c r="K17" s="332"/>
      <c r="L17" s="332"/>
    </row>
    <row r="18" spans="1:12" s="19" customFormat="1" ht="50.25" customHeight="1" x14ac:dyDescent="0.25">
      <c r="A18" s="377" t="s">
        <v>197</v>
      </c>
      <c r="B18" s="377"/>
      <c r="C18" s="377"/>
      <c r="D18" s="377"/>
      <c r="E18" s="377"/>
      <c r="F18" s="377"/>
      <c r="G18" s="377"/>
      <c r="H18" s="377"/>
      <c r="I18" s="377"/>
      <c r="J18" s="377"/>
      <c r="K18" s="377"/>
      <c r="L18" s="377"/>
    </row>
    <row r="20" spans="1:12" ht="55.5" customHeight="1" x14ac:dyDescent="0.25">
      <c r="A20" s="376" t="s">
        <v>185</v>
      </c>
      <c r="B20" s="376"/>
      <c r="C20" s="376"/>
      <c r="D20" s="376"/>
      <c r="E20" s="376"/>
      <c r="F20" s="376"/>
      <c r="G20" s="376"/>
      <c r="H20" s="376"/>
      <c r="I20" s="376"/>
      <c r="J20" s="376"/>
      <c r="K20" s="376"/>
      <c r="L20" s="376"/>
    </row>
  </sheetData>
  <mergeCells count="14">
    <mergeCell ref="A18:L18"/>
    <mergeCell ref="A20:L20"/>
    <mergeCell ref="A12:L12"/>
    <mergeCell ref="A13:L13"/>
    <mergeCell ref="A14:L14"/>
    <mergeCell ref="A15:L15"/>
    <mergeCell ref="A16:L16"/>
    <mergeCell ref="A17:L17"/>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U39" sqref="U3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27.42578125" style="18" customWidth="1"/>
    <col min="13" max="16384" width="9.140625" style="18"/>
  </cols>
  <sheetData>
    <row r="5" spans="1:12" ht="18.75" customHeight="1" x14ac:dyDescent="0.25">
      <c r="A5" s="295" t="s">
        <v>173</v>
      </c>
      <c r="B5" s="295"/>
      <c r="C5" s="295"/>
      <c r="D5" s="295"/>
      <c r="E5" s="295"/>
      <c r="F5" s="295"/>
      <c r="G5" s="295"/>
      <c r="H5" s="295"/>
      <c r="I5" s="295"/>
      <c r="J5" s="295"/>
      <c r="K5" s="295"/>
      <c r="L5" s="295"/>
    </row>
    <row r="7" spans="1:12" ht="18.75" x14ac:dyDescent="0.25">
      <c r="A7" s="299" t="s">
        <v>191</v>
      </c>
      <c r="B7" s="299"/>
      <c r="C7" s="299"/>
      <c r="D7" s="299"/>
      <c r="E7" s="299"/>
      <c r="F7" s="299"/>
      <c r="G7" s="299"/>
      <c r="H7" s="299"/>
      <c r="I7" s="299"/>
      <c r="J7" s="299"/>
      <c r="K7" s="299"/>
      <c r="L7" s="299"/>
    </row>
    <row r="8" spans="1:12" ht="18.75" x14ac:dyDescent="0.25">
      <c r="A8" s="299"/>
      <c r="B8" s="299"/>
      <c r="C8" s="299"/>
      <c r="D8" s="299"/>
      <c r="E8" s="299"/>
      <c r="F8" s="299"/>
      <c r="G8" s="299"/>
      <c r="H8" s="299"/>
      <c r="I8" s="299"/>
      <c r="J8" s="299"/>
      <c r="K8" s="299"/>
      <c r="L8" s="299"/>
    </row>
    <row r="9" spans="1:12" ht="18.75" x14ac:dyDescent="0.25">
      <c r="A9" s="298" t="str">
        <f>'1. паспорт описание'!A9:D9</f>
        <v>О_0000007017</v>
      </c>
      <c r="B9" s="298"/>
      <c r="C9" s="298"/>
      <c r="D9" s="298"/>
      <c r="E9" s="298"/>
      <c r="F9" s="298"/>
      <c r="G9" s="298"/>
      <c r="H9" s="298"/>
      <c r="I9" s="298"/>
      <c r="J9" s="298"/>
      <c r="K9" s="298"/>
      <c r="L9" s="298"/>
    </row>
    <row r="10" spans="1:12" ht="15.75" x14ac:dyDescent="0.25">
      <c r="A10" s="296" t="s">
        <v>7</v>
      </c>
      <c r="B10" s="296"/>
      <c r="C10" s="296"/>
      <c r="D10" s="296"/>
      <c r="E10" s="296"/>
      <c r="F10" s="296"/>
      <c r="G10" s="296"/>
      <c r="H10" s="296"/>
      <c r="I10" s="296"/>
      <c r="J10" s="296"/>
      <c r="K10" s="296"/>
      <c r="L10" s="296"/>
    </row>
    <row r="11" spans="1:12" ht="18.75" x14ac:dyDescent="0.25">
      <c r="A11" s="301"/>
      <c r="B11" s="301"/>
      <c r="C11" s="301"/>
      <c r="D11" s="301"/>
      <c r="E11" s="301"/>
      <c r="F11" s="301"/>
      <c r="G11" s="301"/>
      <c r="H11" s="301"/>
      <c r="I11" s="301"/>
      <c r="J11" s="301"/>
      <c r="K11" s="301"/>
      <c r="L11" s="301"/>
    </row>
    <row r="12" spans="1:12" ht="42.75" customHeight="1" x14ac:dyDescent="0.25">
      <c r="A12" s="297" t="str">
        <f>'1. паспорт описание'!A12:D12</f>
        <v>Приобретение автомобильного крана</v>
      </c>
      <c r="B12" s="297"/>
      <c r="C12" s="297"/>
      <c r="D12" s="297"/>
      <c r="E12" s="297"/>
      <c r="F12" s="297"/>
      <c r="G12" s="297"/>
      <c r="H12" s="297"/>
      <c r="I12" s="297"/>
      <c r="J12" s="297"/>
      <c r="K12" s="297"/>
      <c r="L12" s="297"/>
    </row>
    <row r="13" spans="1:12" ht="15.75" x14ac:dyDescent="0.25">
      <c r="A13" s="296" t="s">
        <v>6</v>
      </c>
      <c r="B13" s="296"/>
      <c r="C13" s="296"/>
      <c r="D13" s="296"/>
      <c r="E13" s="296"/>
      <c r="F13" s="296"/>
      <c r="G13" s="296"/>
      <c r="H13" s="296"/>
      <c r="I13" s="296"/>
      <c r="J13" s="296"/>
      <c r="K13" s="296"/>
      <c r="L13" s="296"/>
    </row>
    <row r="14" spans="1:12" x14ac:dyDescent="0.25">
      <c r="A14" s="338"/>
      <c r="B14" s="338"/>
      <c r="C14" s="338"/>
      <c r="D14" s="338"/>
      <c r="E14" s="338"/>
      <c r="F14" s="338"/>
      <c r="G14" s="338"/>
      <c r="H14" s="338"/>
      <c r="I14" s="338"/>
      <c r="J14" s="338"/>
      <c r="K14" s="338"/>
      <c r="L14" s="338"/>
    </row>
    <row r="15" spans="1:12" ht="14.25" customHeight="1" x14ac:dyDescent="0.25">
      <c r="A15" s="338"/>
      <c r="B15" s="338"/>
      <c r="C15" s="338"/>
      <c r="D15" s="338"/>
      <c r="E15" s="338"/>
      <c r="F15" s="338"/>
      <c r="G15" s="338"/>
      <c r="H15" s="338"/>
      <c r="I15" s="338"/>
      <c r="J15" s="338"/>
      <c r="K15" s="338"/>
      <c r="L15" s="338"/>
    </row>
    <row r="16" spans="1:12" x14ac:dyDescent="0.25">
      <c r="A16" s="338"/>
      <c r="B16" s="338"/>
      <c r="C16" s="338"/>
      <c r="D16" s="338"/>
      <c r="E16" s="338"/>
      <c r="F16" s="338"/>
      <c r="G16" s="338"/>
      <c r="H16" s="338"/>
      <c r="I16" s="338"/>
      <c r="J16" s="338"/>
      <c r="K16" s="338"/>
      <c r="L16" s="338"/>
    </row>
    <row r="17" spans="1:12" s="19" customFormat="1" x14ac:dyDescent="0.25">
      <c r="A17" s="332"/>
      <c r="B17" s="332"/>
      <c r="C17" s="332"/>
      <c r="D17" s="332"/>
      <c r="E17" s="332"/>
      <c r="F17" s="332"/>
      <c r="G17" s="332"/>
      <c r="H17" s="332"/>
      <c r="I17" s="332"/>
      <c r="J17" s="332"/>
      <c r="K17" s="332"/>
      <c r="L17" s="332"/>
    </row>
    <row r="18" spans="1:12" s="19" customFormat="1" ht="67.5" customHeight="1" x14ac:dyDescent="0.25">
      <c r="A18" s="377" t="s">
        <v>199</v>
      </c>
      <c r="B18" s="377"/>
      <c r="C18" s="377"/>
      <c r="D18" s="377"/>
      <c r="E18" s="377"/>
      <c r="F18" s="377"/>
      <c r="G18" s="377"/>
      <c r="H18" s="377"/>
      <c r="I18" s="377"/>
      <c r="J18" s="377"/>
      <c r="K18" s="377"/>
      <c r="L18" s="377"/>
    </row>
    <row r="19" spans="1:12" ht="33.75" hidden="1" customHeight="1" x14ac:dyDescent="0.25">
      <c r="A19" s="378"/>
      <c r="B19" s="378"/>
      <c r="C19" s="378"/>
      <c r="D19" s="378"/>
      <c r="E19" s="378"/>
      <c r="F19" s="378"/>
      <c r="G19" s="378"/>
      <c r="H19" s="378"/>
      <c r="I19" s="378"/>
      <c r="J19" s="378"/>
      <c r="K19" s="378"/>
      <c r="L19" s="378"/>
    </row>
    <row r="20" spans="1:12" ht="45.75" customHeight="1" x14ac:dyDescent="0.25">
      <c r="A20" s="376" t="s">
        <v>208</v>
      </c>
      <c r="B20" s="376"/>
      <c r="C20" s="376"/>
      <c r="D20" s="376"/>
      <c r="E20" s="376"/>
      <c r="F20" s="376"/>
      <c r="G20" s="376"/>
      <c r="H20" s="376"/>
      <c r="I20" s="376"/>
      <c r="J20" s="376"/>
      <c r="K20" s="376"/>
      <c r="L20" s="376"/>
    </row>
  </sheetData>
  <mergeCells count="15">
    <mergeCell ref="A18:L18"/>
    <mergeCell ref="A20:L20"/>
    <mergeCell ref="A12:L12"/>
    <mergeCell ref="A13:L13"/>
    <mergeCell ref="A14:L14"/>
    <mergeCell ref="A15:L15"/>
    <mergeCell ref="A16:L16"/>
    <mergeCell ref="A17:L17"/>
    <mergeCell ref="A19:L19"/>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58"/>
  <sheetViews>
    <sheetView view="pageBreakPreview" topLeftCell="A13" zoomScale="85" zoomScaleSheetLayoutView="85" workbookViewId="0">
      <selection activeCell="C29" sqref="C29"/>
    </sheetView>
  </sheetViews>
  <sheetFormatPr defaultRowHeight="15" x14ac:dyDescent="0.25"/>
  <cols>
    <col min="1" max="1" width="7.42578125" style="1" customWidth="1"/>
    <col min="2" max="2" width="79.5703125" style="1" customWidth="1"/>
    <col min="3" max="3" width="35.85546875" style="1" customWidth="1"/>
    <col min="4" max="4" width="50" style="1" customWidth="1"/>
    <col min="5" max="5" width="57" style="1" customWidth="1"/>
    <col min="6" max="6" width="57.5703125" style="1" customWidth="1"/>
    <col min="7" max="9" width="20.5703125" style="1" customWidth="1"/>
    <col min="10" max="10" width="58" style="1" customWidth="1"/>
    <col min="11" max="11" width="27" style="1" customWidth="1"/>
    <col min="12" max="16384" width="9.140625" style="1"/>
  </cols>
  <sheetData>
    <row r="1" spans="1:20" s="11" customFormat="1" ht="18.75" customHeight="1" x14ac:dyDescent="0.2">
      <c r="A1" s="17"/>
      <c r="B1" s="17"/>
    </row>
    <row r="2" spans="1:20" s="11" customFormat="1" ht="18.75" customHeight="1" x14ac:dyDescent="0.2">
      <c r="A2" s="17"/>
      <c r="B2" s="17"/>
    </row>
    <row r="3" spans="1:20" s="11" customFormat="1" x14ac:dyDescent="0.2"/>
    <row r="4" spans="1:20" s="11" customFormat="1" ht="18.75" customHeight="1" x14ac:dyDescent="0.2">
      <c r="A4" s="295" t="s">
        <v>173</v>
      </c>
      <c r="B4" s="295"/>
      <c r="C4" s="295"/>
      <c r="D4" s="295"/>
      <c r="E4" s="295"/>
      <c r="F4" s="295"/>
      <c r="G4" s="295"/>
      <c r="H4" s="295"/>
      <c r="I4" s="295"/>
      <c r="J4" s="295"/>
      <c r="K4" s="295"/>
    </row>
    <row r="5" spans="1:20" s="11" customFormat="1" ht="15.75" x14ac:dyDescent="0.2">
      <c r="A5" s="16"/>
      <c r="B5" s="16"/>
    </row>
    <row r="6" spans="1:20" s="11" customFormat="1" ht="18.75" x14ac:dyDescent="0.2">
      <c r="A6" s="299" t="s">
        <v>180</v>
      </c>
      <c r="B6" s="299"/>
      <c r="C6" s="299"/>
      <c r="D6" s="299"/>
      <c r="E6" s="299"/>
      <c r="F6" s="299"/>
      <c r="G6" s="299"/>
      <c r="H6" s="299"/>
      <c r="I6" s="299"/>
      <c r="J6" s="299"/>
      <c r="K6" s="299"/>
      <c r="L6" s="12"/>
      <c r="M6" s="12"/>
      <c r="N6" s="12"/>
      <c r="O6" s="12"/>
      <c r="P6" s="12"/>
      <c r="Q6" s="12"/>
      <c r="R6" s="12"/>
      <c r="S6" s="12"/>
      <c r="T6" s="12"/>
    </row>
    <row r="7" spans="1:20" s="11" customFormat="1" ht="18.75" x14ac:dyDescent="0.2">
      <c r="A7" s="299"/>
      <c r="B7" s="299"/>
      <c r="C7" s="299"/>
      <c r="D7" s="299"/>
      <c r="E7" s="299"/>
      <c r="F7" s="299"/>
      <c r="G7" s="299"/>
      <c r="H7" s="299"/>
      <c r="I7" s="299"/>
      <c r="J7" s="299"/>
      <c r="K7" s="299"/>
      <c r="L7" s="12"/>
      <c r="M7" s="12"/>
      <c r="N7" s="12"/>
      <c r="O7" s="12"/>
      <c r="P7" s="12"/>
      <c r="Q7" s="12"/>
      <c r="R7" s="12"/>
      <c r="S7" s="12"/>
      <c r="T7" s="12"/>
    </row>
    <row r="8" spans="1:20" s="11" customFormat="1" ht="18.75" x14ac:dyDescent="0.2">
      <c r="A8" s="298" t="str">
        <f>'1. паспорт описание'!A9:D9</f>
        <v>О_0000007017</v>
      </c>
      <c r="B8" s="298"/>
      <c r="C8" s="298"/>
      <c r="D8" s="298"/>
      <c r="E8" s="298"/>
      <c r="F8" s="298"/>
      <c r="G8" s="298"/>
      <c r="H8" s="298"/>
      <c r="I8" s="298"/>
      <c r="J8" s="298"/>
      <c r="K8" s="298"/>
      <c r="L8" s="12"/>
      <c r="M8" s="12"/>
      <c r="N8" s="12"/>
      <c r="O8" s="12"/>
      <c r="P8" s="12"/>
      <c r="Q8" s="12"/>
      <c r="R8" s="12"/>
      <c r="S8" s="12"/>
      <c r="T8" s="12"/>
    </row>
    <row r="9" spans="1:20" s="11" customFormat="1" ht="18.75" x14ac:dyDescent="0.2">
      <c r="A9" s="296" t="s">
        <v>7</v>
      </c>
      <c r="B9" s="296"/>
      <c r="C9" s="296"/>
      <c r="D9" s="296"/>
      <c r="E9" s="296"/>
      <c r="F9" s="296"/>
      <c r="G9" s="296"/>
      <c r="H9" s="296"/>
      <c r="I9" s="296"/>
      <c r="J9" s="296"/>
      <c r="K9" s="296"/>
      <c r="L9" s="12"/>
      <c r="M9" s="12"/>
      <c r="N9" s="12"/>
      <c r="O9" s="12"/>
      <c r="P9" s="12"/>
      <c r="Q9" s="12"/>
      <c r="R9" s="12"/>
      <c r="S9" s="12"/>
      <c r="T9" s="12"/>
    </row>
    <row r="10" spans="1:20" s="8" customFormat="1" ht="15.75" customHeight="1" x14ac:dyDescent="0.2">
      <c r="A10" s="301"/>
      <c r="B10" s="301"/>
      <c r="C10" s="301"/>
      <c r="D10" s="301"/>
      <c r="E10" s="301"/>
      <c r="F10" s="301"/>
      <c r="G10" s="301"/>
      <c r="H10" s="301"/>
      <c r="I10" s="301"/>
      <c r="J10" s="301"/>
      <c r="K10" s="301"/>
      <c r="L10" s="9"/>
      <c r="M10" s="9"/>
      <c r="N10" s="9"/>
      <c r="O10" s="9"/>
      <c r="P10" s="9"/>
      <c r="Q10" s="9"/>
      <c r="R10" s="9"/>
      <c r="S10" s="9"/>
      <c r="T10" s="9"/>
    </row>
    <row r="11" spans="1:20" s="2" customFormat="1" ht="18.75" x14ac:dyDescent="0.2">
      <c r="A11" s="298" t="str">
        <f>'1. паспорт описание'!A12:D12</f>
        <v>Приобретение автомобильного крана</v>
      </c>
      <c r="B11" s="298"/>
      <c r="C11" s="298"/>
      <c r="D11" s="298"/>
      <c r="E11" s="298"/>
      <c r="F11" s="298"/>
      <c r="G11" s="298"/>
      <c r="H11" s="298"/>
      <c r="I11" s="298"/>
      <c r="J11" s="298"/>
      <c r="K11" s="298"/>
      <c r="L11" s="7"/>
      <c r="M11" s="7"/>
      <c r="N11" s="7"/>
      <c r="O11" s="7"/>
      <c r="P11" s="7"/>
      <c r="Q11" s="7"/>
      <c r="R11" s="7"/>
      <c r="S11" s="7"/>
      <c r="T11" s="7"/>
    </row>
    <row r="12" spans="1:20" s="2" customFormat="1" ht="15" customHeight="1" x14ac:dyDescent="0.2">
      <c r="A12" s="296" t="s">
        <v>6</v>
      </c>
      <c r="B12" s="296"/>
      <c r="C12" s="296"/>
      <c r="D12" s="296"/>
      <c r="E12" s="296"/>
      <c r="F12" s="296"/>
      <c r="G12" s="296"/>
      <c r="H12" s="296"/>
      <c r="I12" s="296"/>
      <c r="J12" s="296"/>
      <c r="K12" s="296"/>
      <c r="L12" s="5"/>
      <c r="M12" s="5"/>
      <c r="N12" s="5"/>
      <c r="O12" s="5"/>
      <c r="P12" s="5"/>
      <c r="Q12" s="5"/>
      <c r="R12" s="5"/>
      <c r="S12" s="5"/>
      <c r="T12" s="5"/>
    </row>
    <row r="13" spans="1:20" s="2" customFormat="1" ht="15" customHeight="1" x14ac:dyDescent="0.2">
      <c r="A13" s="306"/>
      <c r="B13" s="306"/>
      <c r="C13" s="306"/>
      <c r="D13" s="306"/>
      <c r="E13" s="306"/>
      <c r="F13" s="306"/>
      <c r="G13" s="306"/>
      <c r="H13" s="306"/>
      <c r="I13" s="306"/>
      <c r="J13" s="306"/>
      <c r="K13" s="306"/>
      <c r="L13" s="3"/>
      <c r="M13" s="3"/>
      <c r="N13" s="3"/>
      <c r="O13" s="3"/>
      <c r="P13" s="3"/>
      <c r="Q13" s="3"/>
    </row>
    <row r="14" spans="1:20" s="2" customFormat="1" ht="45.75" customHeight="1" x14ac:dyDescent="0.2">
      <c r="A14" s="297" t="s">
        <v>142</v>
      </c>
      <c r="B14" s="297"/>
      <c r="C14" s="297"/>
      <c r="D14" s="297"/>
      <c r="E14" s="297"/>
      <c r="F14" s="297"/>
      <c r="G14" s="297"/>
      <c r="H14" s="297"/>
      <c r="I14" s="297"/>
      <c r="J14" s="297"/>
      <c r="K14" s="297"/>
      <c r="L14" s="6"/>
      <c r="M14" s="6"/>
      <c r="N14" s="6"/>
      <c r="O14" s="6"/>
      <c r="P14" s="6"/>
      <c r="Q14" s="6"/>
      <c r="R14" s="6"/>
      <c r="S14" s="6"/>
      <c r="T14" s="6"/>
    </row>
    <row r="15" spans="1:20" s="2" customFormat="1" ht="15" customHeight="1" x14ac:dyDescent="0.2">
      <c r="A15" s="300"/>
      <c r="B15" s="300"/>
      <c r="C15" s="300"/>
      <c r="D15" s="300"/>
      <c r="E15" s="300"/>
      <c r="F15" s="300"/>
      <c r="G15" s="300"/>
      <c r="H15" s="300"/>
      <c r="I15" s="300"/>
      <c r="J15" s="300"/>
      <c r="K15" s="300"/>
      <c r="L15" s="3"/>
      <c r="M15" s="3"/>
      <c r="N15" s="3"/>
      <c r="O15" s="3"/>
      <c r="P15" s="3"/>
      <c r="Q15" s="3"/>
    </row>
    <row r="16" spans="1:20" s="2" customFormat="1" ht="54" customHeight="1" x14ac:dyDescent="0.2">
      <c r="A16" s="305" t="s">
        <v>5</v>
      </c>
      <c r="B16" s="303" t="s">
        <v>163</v>
      </c>
      <c r="C16" s="305" t="s">
        <v>42</v>
      </c>
      <c r="D16" s="305" t="s">
        <v>41</v>
      </c>
      <c r="E16" s="305" t="s">
        <v>40</v>
      </c>
      <c r="F16" s="305" t="s">
        <v>132</v>
      </c>
      <c r="G16" s="305" t="s">
        <v>39</v>
      </c>
      <c r="H16" s="305" t="s">
        <v>38</v>
      </c>
      <c r="I16" s="305" t="s">
        <v>37</v>
      </c>
      <c r="J16" s="305" t="s">
        <v>135</v>
      </c>
      <c r="K16" s="305"/>
      <c r="L16" s="3"/>
      <c r="M16" s="3"/>
      <c r="N16" s="3"/>
      <c r="O16" s="3"/>
      <c r="P16" s="3"/>
      <c r="Q16" s="3"/>
    </row>
    <row r="17" spans="1:20" s="2" customFormat="1" ht="180.75" customHeight="1" x14ac:dyDescent="0.2">
      <c r="A17" s="305"/>
      <c r="B17" s="304"/>
      <c r="C17" s="305"/>
      <c r="D17" s="305"/>
      <c r="E17" s="305"/>
      <c r="F17" s="305"/>
      <c r="G17" s="305"/>
      <c r="H17" s="305"/>
      <c r="I17" s="305"/>
      <c r="J17" s="33" t="s">
        <v>133</v>
      </c>
      <c r="K17" s="34" t="s">
        <v>134</v>
      </c>
      <c r="L17" s="25"/>
      <c r="M17" s="25"/>
      <c r="N17" s="25"/>
      <c r="O17" s="25"/>
      <c r="P17" s="25"/>
      <c r="Q17" s="25"/>
      <c r="R17" s="24"/>
      <c r="S17" s="24"/>
      <c r="T17" s="24"/>
    </row>
    <row r="18" spans="1:20" s="2" customFormat="1" ht="18.75" x14ac:dyDescent="0.2">
      <c r="A18" s="33">
        <v>1</v>
      </c>
      <c r="B18" s="107">
        <v>2</v>
      </c>
      <c r="C18" s="106">
        <v>3</v>
      </c>
      <c r="D18" s="107">
        <v>6</v>
      </c>
      <c r="E18" s="106">
        <v>7</v>
      </c>
      <c r="F18" s="107">
        <v>8</v>
      </c>
      <c r="G18" s="106">
        <v>9</v>
      </c>
      <c r="H18" s="107">
        <v>10</v>
      </c>
      <c r="I18" s="106">
        <v>11</v>
      </c>
      <c r="J18" s="107">
        <v>18</v>
      </c>
      <c r="K18" s="106">
        <v>19</v>
      </c>
      <c r="L18" s="25"/>
      <c r="M18" s="25"/>
      <c r="N18" s="25"/>
      <c r="O18" s="25"/>
      <c r="P18" s="25"/>
      <c r="Q18" s="25"/>
      <c r="R18" s="24"/>
      <c r="S18" s="24"/>
      <c r="T18" s="24"/>
    </row>
    <row r="19" spans="1:20" s="2" customFormat="1" ht="167.25" customHeight="1" x14ac:dyDescent="0.2">
      <c r="A19" s="33"/>
      <c r="B19" s="126" t="s">
        <v>200</v>
      </c>
      <c r="C19" s="36" t="s">
        <v>131</v>
      </c>
      <c r="D19" s="36" t="s">
        <v>131</v>
      </c>
      <c r="E19" s="36" t="s">
        <v>131</v>
      </c>
      <c r="F19" s="36" t="s">
        <v>131</v>
      </c>
      <c r="G19" s="36" t="s">
        <v>131</v>
      </c>
      <c r="H19" s="36" t="s">
        <v>131</v>
      </c>
      <c r="I19" s="36" t="s">
        <v>131</v>
      </c>
      <c r="J19" s="30" t="s">
        <v>131</v>
      </c>
      <c r="K19" s="4" t="s">
        <v>131</v>
      </c>
      <c r="L19" s="25"/>
      <c r="M19" s="25"/>
      <c r="N19" s="25"/>
      <c r="O19" s="25"/>
      <c r="P19" s="25"/>
      <c r="Q19" s="25"/>
      <c r="R19" s="24"/>
      <c r="S19" s="24"/>
      <c r="T19" s="24"/>
    </row>
    <row r="20" spans="1:20" s="2" customFormat="1" ht="72" customHeight="1" x14ac:dyDescent="0.2">
      <c r="A20" s="33"/>
      <c r="B20" s="126" t="s">
        <v>201</v>
      </c>
      <c r="C20" s="36" t="s">
        <v>131</v>
      </c>
      <c r="D20" s="36" t="s">
        <v>131</v>
      </c>
      <c r="E20" s="36" t="s">
        <v>131</v>
      </c>
      <c r="F20" s="36" t="s">
        <v>131</v>
      </c>
      <c r="G20" s="125" t="s">
        <v>131</v>
      </c>
      <c r="H20" s="125" t="s">
        <v>131</v>
      </c>
      <c r="I20" s="125" t="s">
        <v>131</v>
      </c>
      <c r="J20" s="125" t="s">
        <v>131</v>
      </c>
      <c r="K20" s="4" t="s">
        <v>131</v>
      </c>
      <c r="L20" s="25"/>
      <c r="M20" s="25"/>
      <c r="N20" s="25"/>
      <c r="O20" s="25"/>
      <c r="P20" s="24"/>
      <c r="Q20" s="24"/>
      <c r="R20" s="24"/>
      <c r="S20" s="24"/>
      <c r="T20" s="24"/>
    </row>
    <row r="21" spans="1:20" s="2" customFormat="1" ht="84" customHeight="1" x14ac:dyDescent="0.2">
      <c r="A21" s="33"/>
      <c r="B21" s="126" t="s">
        <v>202</v>
      </c>
      <c r="C21" s="36" t="s">
        <v>131</v>
      </c>
      <c r="D21" s="36" t="s">
        <v>131</v>
      </c>
      <c r="E21" s="36" t="s">
        <v>131</v>
      </c>
      <c r="F21" s="36" t="s">
        <v>131</v>
      </c>
      <c r="G21" s="125" t="s">
        <v>131</v>
      </c>
      <c r="H21" s="125" t="s">
        <v>131</v>
      </c>
      <c r="I21" s="125" t="s">
        <v>131</v>
      </c>
      <c r="J21" s="125" t="s">
        <v>131</v>
      </c>
      <c r="K21" s="4" t="s">
        <v>131</v>
      </c>
      <c r="L21" s="25"/>
      <c r="M21" s="25"/>
      <c r="N21" s="25"/>
      <c r="O21" s="25"/>
      <c r="P21" s="24"/>
      <c r="Q21" s="24"/>
      <c r="R21" s="24"/>
      <c r="S21" s="24"/>
      <c r="T21" s="24"/>
    </row>
    <row r="22" spans="1:20" x14ac:dyDescent="0.25">
      <c r="A22" s="20"/>
      <c r="B22" s="20"/>
      <c r="C22" s="20"/>
      <c r="D22" s="20"/>
      <c r="E22" s="20"/>
      <c r="F22" s="20"/>
      <c r="G22" s="20"/>
      <c r="H22" s="20"/>
      <c r="I22" s="20"/>
      <c r="J22" s="20"/>
      <c r="K22" s="20"/>
      <c r="L22" s="20"/>
      <c r="M22" s="20"/>
      <c r="N22" s="20"/>
      <c r="O22" s="20"/>
      <c r="P22" s="20"/>
      <c r="Q22" s="20"/>
      <c r="R22" s="20"/>
      <c r="S22" s="20"/>
      <c r="T22" s="20"/>
    </row>
    <row r="23" spans="1:20" ht="18.75" x14ac:dyDescent="0.3">
      <c r="A23" s="302" t="s">
        <v>184</v>
      </c>
      <c r="B23" s="302"/>
      <c r="C23" s="302"/>
      <c r="D23" s="302"/>
      <c r="E23" s="20"/>
      <c r="F23" s="20"/>
      <c r="G23" s="20"/>
      <c r="H23" s="20"/>
      <c r="I23" s="20"/>
      <c r="J23" s="20"/>
      <c r="K23" s="20"/>
      <c r="L23" s="20"/>
      <c r="M23" s="20"/>
      <c r="N23" s="20"/>
      <c r="O23" s="20"/>
      <c r="P23" s="20"/>
      <c r="Q23" s="20"/>
      <c r="R23" s="20"/>
      <c r="S23" s="20"/>
      <c r="T23" s="20"/>
    </row>
    <row r="24" spans="1:20" x14ac:dyDescent="0.25">
      <c r="A24" s="20"/>
      <c r="B24" s="20"/>
      <c r="C24" s="20"/>
      <c r="D24" s="20"/>
      <c r="E24" s="20"/>
      <c r="F24" s="20"/>
      <c r="G24" s="20"/>
      <c r="H24" s="20"/>
      <c r="I24" s="20"/>
      <c r="J24" s="20"/>
      <c r="K24" s="20"/>
      <c r="L24" s="20"/>
      <c r="M24" s="20"/>
      <c r="N24" s="20"/>
      <c r="O24" s="20"/>
      <c r="P24" s="20"/>
      <c r="Q24" s="20"/>
      <c r="R24" s="20"/>
      <c r="S24" s="20"/>
      <c r="T24" s="20"/>
    </row>
    <row r="25" spans="1:20" x14ac:dyDescent="0.25">
      <c r="A25" s="20"/>
      <c r="B25" s="20"/>
      <c r="C25" s="20"/>
      <c r="D25" s="20"/>
      <c r="E25" s="20"/>
      <c r="F25" s="20"/>
      <c r="G25" s="20"/>
      <c r="H25" s="20"/>
      <c r="I25" s="20"/>
      <c r="J25" s="20"/>
      <c r="K25" s="20"/>
      <c r="L25" s="20"/>
      <c r="M25" s="20"/>
      <c r="N25" s="20"/>
      <c r="O25" s="20"/>
      <c r="P25" s="20"/>
      <c r="Q25" s="20"/>
      <c r="R25" s="20"/>
      <c r="S25" s="20"/>
      <c r="T25" s="20"/>
    </row>
    <row r="26" spans="1:20" x14ac:dyDescent="0.25">
      <c r="A26" s="20"/>
      <c r="B26" s="20"/>
      <c r="C26" s="20"/>
      <c r="D26" s="20"/>
      <c r="E26" s="20"/>
      <c r="F26" s="20"/>
      <c r="G26" s="20"/>
      <c r="H26" s="20"/>
      <c r="I26" s="20"/>
      <c r="J26" s="20"/>
      <c r="K26" s="20"/>
      <c r="L26" s="20"/>
      <c r="M26" s="20"/>
      <c r="N26" s="20"/>
      <c r="O26" s="20"/>
      <c r="P26" s="20"/>
      <c r="Q26" s="20"/>
      <c r="R26" s="20"/>
      <c r="S26" s="20"/>
      <c r="T26" s="20"/>
    </row>
    <row r="27" spans="1:20" x14ac:dyDescent="0.25">
      <c r="A27" s="20"/>
      <c r="B27" s="20"/>
      <c r="C27" s="20"/>
      <c r="D27" s="20"/>
      <c r="E27" s="20"/>
      <c r="F27" s="20"/>
      <c r="G27" s="20"/>
      <c r="H27" s="20"/>
      <c r="I27" s="20"/>
      <c r="J27" s="20"/>
      <c r="K27" s="20"/>
      <c r="L27" s="20"/>
      <c r="M27" s="20"/>
      <c r="N27" s="20"/>
      <c r="O27" s="20"/>
      <c r="P27" s="20"/>
      <c r="Q27" s="20"/>
      <c r="R27" s="20"/>
      <c r="S27" s="20"/>
      <c r="T27" s="20"/>
    </row>
    <row r="28" spans="1:20" x14ac:dyDescent="0.25">
      <c r="A28" s="20"/>
      <c r="B28" s="20"/>
      <c r="C28" s="20"/>
      <c r="D28" s="20"/>
      <c r="E28" s="20"/>
      <c r="F28" s="20"/>
      <c r="G28" s="20"/>
      <c r="H28" s="20"/>
      <c r="I28" s="20"/>
      <c r="J28" s="20"/>
      <c r="K28" s="20"/>
      <c r="L28" s="20"/>
      <c r="M28" s="20"/>
      <c r="N28" s="20"/>
      <c r="O28" s="20"/>
      <c r="P28" s="20"/>
      <c r="Q28" s="20"/>
      <c r="R28" s="20"/>
      <c r="S28" s="20"/>
      <c r="T28" s="20"/>
    </row>
    <row r="29" spans="1:20" x14ac:dyDescent="0.25">
      <c r="A29" s="20"/>
      <c r="B29" s="20"/>
      <c r="C29" s="20"/>
      <c r="D29" s="20"/>
      <c r="E29" s="20"/>
      <c r="F29" s="20"/>
      <c r="G29" s="20"/>
      <c r="H29" s="20"/>
      <c r="I29" s="20"/>
      <c r="J29" s="20"/>
      <c r="K29" s="20"/>
      <c r="L29" s="20"/>
      <c r="M29" s="20"/>
      <c r="N29" s="20"/>
      <c r="O29" s="20"/>
      <c r="P29" s="20"/>
      <c r="Q29" s="20"/>
      <c r="R29" s="20"/>
      <c r="S29" s="20"/>
      <c r="T29" s="20"/>
    </row>
    <row r="30" spans="1:20" x14ac:dyDescent="0.25">
      <c r="A30" s="20"/>
      <c r="B30" s="20"/>
      <c r="C30" s="20"/>
      <c r="D30" s="20"/>
      <c r="E30" s="20"/>
      <c r="F30" s="20"/>
      <c r="G30" s="20"/>
      <c r="H30" s="20"/>
      <c r="I30" s="20"/>
      <c r="J30" s="20"/>
      <c r="K30" s="20"/>
      <c r="L30" s="20"/>
      <c r="M30" s="20"/>
      <c r="N30" s="20"/>
      <c r="O30" s="20"/>
      <c r="P30" s="20"/>
      <c r="Q30" s="20"/>
      <c r="R30" s="20"/>
      <c r="S30" s="20"/>
      <c r="T30" s="20"/>
    </row>
    <row r="31" spans="1:20" x14ac:dyDescent="0.25">
      <c r="A31" s="20"/>
      <c r="B31" s="20"/>
      <c r="C31" s="20"/>
      <c r="D31" s="20"/>
      <c r="E31" s="20"/>
      <c r="F31" s="20"/>
      <c r="G31" s="20"/>
      <c r="H31" s="20"/>
      <c r="I31" s="20"/>
      <c r="J31" s="20"/>
      <c r="K31" s="20"/>
      <c r="L31" s="20"/>
      <c r="M31" s="20"/>
      <c r="N31" s="20"/>
      <c r="O31" s="20"/>
      <c r="P31" s="20"/>
      <c r="Q31" s="20"/>
      <c r="R31" s="20"/>
      <c r="S31" s="20"/>
      <c r="T31" s="20"/>
    </row>
    <row r="32" spans="1:20" x14ac:dyDescent="0.25">
      <c r="A32" s="20"/>
      <c r="B32" s="20"/>
      <c r="C32" s="20"/>
      <c r="D32" s="20"/>
      <c r="E32" s="20"/>
      <c r="F32" s="20"/>
      <c r="G32" s="20"/>
      <c r="H32" s="20"/>
      <c r="I32" s="20"/>
      <c r="J32" s="20"/>
      <c r="K32" s="20"/>
      <c r="L32" s="20"/>
      <c r="M32" s="20"/>
      <c r="N32" s="20"/>
      <c r="O32" s="20"/>
      <c r="P32" s="20"/>
      <c r="Q32" s="20"/>
      <c r="R32" s="20"/>
      <c r="S32" s="20"/>
      <c r="T32" s="20"/>
    </row>
    <row r="33" spans="1:20" x14ac:dyDescent="0.25">
      <c r="A33" s="20"/>
      <c r="B33" s="20"/>
      <c r="C33" s="20"/>
      <c r="D33" s="20"/>
      <c r="E33" s="20"/>
      <c r="F33" s="20"/>
      <c r="G33" s="20"/>
      <c r="H33" s="20"/>
      <c r="I33" s="20"/>
      <c r="J33" s="20"/>
      <c r="K33" s="20"/>
      <c r="L33" s="20"/>
      <c r="M33" s="20"/>
      <c r="N33" s="20"/>
      <c r="O33" s="20"/>
      <c r="P33" s="20"/>
      <c r="Q33" s="20"/>
      <c r="R33" s="20"/>
      <c r="S33" s="20"/>
      <c r="T33" s="20"/>
    </row>
    <row r="34" spans="1:20" x14ac:dyDescent="0.25">
      <c r="A34" s="20"/>
      <c r="B34" s="20"/>
      <c r="C34" s="20"/>
      <c r="D34" s="20"/>
      <c r="E34" s="20"/>
      <c r="F34" s="20"/>
      <c r="G34" s="20"/>
      <c r="H34" s="20"/>
      <c r="I34" s="20"/>
      <c r="J34" s="20"/>
      <c r="K34" s="20"/>
      <c r="L34" s="20"/>
      <c r="M34" s="20"/>
      <c r="N34" s="20"/>
      <c r="O34" s="20"/>
      <c r="P34" s="20"/>
      <c r="Q34" s="20"/>
      <c r="R34" s="20"/>
      <c r="S34" s="20"/>
      <c r="T34" s="20"/>
    </row>
    <row r="35" spans="1:20" x14ac:dyDescent="0.25">
      <c r="A35" s="20"/>
      <c r="B35" s="20"/>
      <c r="C35" s="20"/>
      <c r="D35" s="20"/>
      <c r="E35" s="20"/>
      <c r="F35" s="20"/>
      <c r="G35" s="20"/>
      <c r="H35" s="20"/>
      <c r="I35" s="20"/>
      <c r="J35" s="20"/>
      <c r="K35" s="20"/>
      <c r="L35" s="20"/>
      <c r="M35" s="20"/>
      <c r="N35" s="20"/>
      <c r="O35" s="20"/>
      <c r="P35" s="20"/>
      <c r="Q35" s="20"/>
      <c r="R35" s="20"/>
      <c r="S35" s="20"/>
      <c r="T35" s="20"/>
    </row>
    <row r="36" spans="1:20" x14ac:dyDescent="0.25">
      <c r="A36" s="20"/>
      <c r="B36" s="20"/>
      <c r="C36" s="20"/>
      <c r="D36" s="20"/>
      <c r="E36" s="20"/>
      <c r="F36" s="20"/>
      <c r="G36" s="20"/>
      <c r="H36" s="20"/>
      <c r="I36" s="20"/>
      <c r="J36" s="20"/>
      <c r="K36" s="20"/>
      <c r="L36" s="20"/>
      <c r="M36" s="20"/>
      <c r="N36" s="20"/>
      <c r="O36" s="20"/>
      <c r="P36" s="20"/>
      <c r="Q36" s="20"/>
      <c r="R36" s="20"/>
      <c r="S36" s="20"/>
      <c r="T36" s="20"/>
    </row>
    <row r="37" spans="1:20" x14ac:dyDescent="0.25">
      <c r="A37" s="20"/>
      <c r="B37" s="20"/>
      <c r="C37" s="20"/>
      <c r="D37" s="20"/>
      <c r="E37" s="20"/>
      <c r="F37" s="20"/>
      <c r="G37" s="20"/>
      <c r="H37" s="20"/>
      <c r="I37" s="20"/>
      <c r="J37" s="20"/>
      <c r="K37" s="20"/>
      <c r="L37" s="20"/>
      <c r="M37" s="20"/>
      <c r="N37" s="20"/>
      <c r="O37" s="20"/>
      <c r="P37" s="20"/>
      <c r="Q37" s="20"/>
      <c r="R37" s="20"/>
      <c r="S37" s="20"/>
      <c r="T37" s="20"/>
    </row>
    <row r="38" spans="1:20" x14ac:dyDescent="0.25">
      <c r="A38" s="20"/>
      <c r="B38" s="20"/>
      <c r="C38" s="20"/>
      <c r="D38" s="20"/>
      <c r="E38" s="20"/>
      <c r="F38" s="20"/>
      <c r="G38" s="20"/>
      <c r="H38" s="20"/>
      <c r="I38" s="20"/>
      <c r="J38" s="20"/>
      <c r="K38" s="20"/>
      <c r="L38" s="20"/>
      <c r="M38" s="20"/>
      <c r="N38" s="20"/>
      <c r="O38" s="20"/>
      <c r="P38" s="20"/>
      <c r="Q38" s="20"/>
      <c r="R38" s="20"/>
      <c r="S38" s="20"/>
      <c r="T38" s="20"/>
    </row>
    <row r="39" spans="1:20" x14ac:dyDescent="0.25">
      <c r="A39" s="20"/>
      <c r="B39" s="20"/>
      <c r="C39" s="20"/>
      <c r="D39" s="20"/>
      <c r="E39" s="20"/>
      <c r="F39" s="20"/>
      <c r="G39" s="20"/>
      <c r="H39" s="20"/>
      <c r="I39" s="20"/>
      <c r="J39" s="20"/>
      <c r="K39" s="20"/>
      <c r="L39" s="20"/>
      <c r="M39" s="20"/>
      <c r="N39" s="20"/>
      <c r="O39" s="20"/>
      <c r="P39" s="20"/>
      <c r="Q39" s="20"/>
      <c r="R39" s="20"/>
      <c r="S39" s="20"/>
      <c r="T39" s="20"/>
    </row>
    <row r="40" spans="1:20" x14ac:dyDescent="0.25">
      <c r="A40" s="20"/>
      <c r="B40" s="20"/>
      <c r="C40" s="20"/>
      <c r="D40" s="20"/>
      <c r="E40" s="20"/>
      <c r="F40" s="20"/>
      <c r="G40" s="20"/>
      <c r="H40" s="20"/>
      <c r="I40" s="20"/>
      <c r="J40" s="20"/>
      <c r="K40" s="20"/>
      <c r="L40" s="20"/>
      <c r="M40" s="20"/>
      <c r="N40" s="20"/>
      <c r="O40" s="20"/>
      <c r="P40" s="20"/>
      <c r="Q40" s="20"/>
      <c r="R40" s="20"/>
      <c r="S40" s="20"/>
      <c r="T40" s="20"/>
    </row>
    <row r="41" spans="1:20" x14ac:dyDescent="0.25">
      <c r="A41" s="20"/>
      <c r="B41" s="20"/>
      <c r="C41" s="20"/>
      <c r="D41" s="20"/>
      <c r="E41" s="20"/>
      <c r="F41" s="20"/>
      <c r="G41" s="20"/>
      <c r="H41" s="20"/>
      <c r="I41" s="20"/>
      <c r="J41" s="20"/>
      <c r="K41" s="20"/>
      <c r="L41" s="20"/>
      <c r="M41" s="20"/>
      <c r="N41" s="20"/>
      <c r="O41" s="20"/>
      <c r="P41" s="20"/>
      <c r="Q41" s="20"/>
      <c r="R41" s="20"/>
      <c r="S41" s="20"/>
      <c r="T41" s="20"/>
    </row>
    <row r="42" spans="1:20" x14ac:dyDescent="0.25">
      <c r="A42" s="20"/>
      <c r="B42" s="20"/>
      <c r="C42" s="20"/>
      <c r="D42" s="20"/>
      <c r="E42" s="20"/>
      <c r="F42" s="20"/>
      <c r="G42" s="20"/>
      <c r="H42" s="20"/>
      <c r="I42" s="20"/>
      <c r="J42" s="20"/>
      <c r="K42" s="20"/>
      <c r="L42" s="20"/>
      <c r="M42" s="20"/>
      <c r="N42" s="20"/>
      <c r="O42" s="20"/>
      <c r="P42" s="20"/>
      <c r="Q42" s="20"/>
      <c r="R42" s="20"/>
      <c r="S42" s="20"/>
      <c r="T42" s="20"/>
    </row>
    <row r="43" spans="1:20" x14ac:dyDescent="0.25">
      <c r="A43" s="20"/>
      <c r="B43" s="20"/>
      <c r="C43" s="20"/>
      <c r="D43" s="20"/>
      <c r="E43" s="20"/>
      <c r="F43" s="20"/>
      <c r="G43" s="20"/>
      <c r="H43" s="20"/>
      <c r="I43" s="20"/>
      <c r="J43" s="20"/>
      <c r="K43" s="20"/>
      <c r="L43" s="20"/>
      <c r="M43" s="20"/>
      <c r="N43" s="20"/>
      <c r="O43" s="20"/>
      <c r="P43" s="20"/>
      <c r="Q43" s="20"/>
      <c r="R43" s="20"/>
      <c r="S43" s="20"/>
      <c r="T43" s="20"/>
    </row>
    <row r="44" spans="1:20" x14ac:dyDescent="0.25">
      <c r="A44" s="20"/>
      <c r="B44" s="20"/>
      <c r="C44" s="20"/>
      <c r="D44" s="20"/>
      <c r="E44" s="20"/>
      <c r="F44" s="20"/>
      <c r="G44" s="20"/>
      <c r="H44" s="20"/>
      <c r="I44" s="20"/>
      <c r="J44" s="20"/>
      <c r="K44" s="20"/>
      <c r="L44" s="20"/>
      <c r="M44" s="20"/>
      <c r="N44" s="20"/>
      <c r="O44" s="20"/>
      <c r="P44" s="20"/>
      <c r="Q44" s="20"/>
      <c r="R44" s="20"/>
      <c r="S44" s="20"/>
      <c r="T44" s="20"/>
    </row>
    <row r="45" spans="1:20" x14ac:dyDescent="0.25">
      <c r="A45" s="20"/>
      <c r="B45" s="20"/>
      <c r="C45" s="20"/>
      <c r="D45" s="20"/>
      <c r="E45" s="20"/>
      <c r="F45" s="20"/>
      <c r="G45" s="20"/>
      <c r="H45" s="20"/>
      <c r="I45" s="20"/>
      <c r="J45" s="20"/>
      <c r="K45" s="20"/>
      <c r="L45" s="20"/>
      <c r="M45" s="20"/>
      <c r="N45" s="20"/>
      <c r="O45" s="20"/>
      <c r="P45" s="20"/>
      <c r="Q45" s="20"/>
      <c r="R45" s="20"/>
      <c r="S45" s="20"/>
      <c r="T45" s="20"/>
    </row>
    <row r="46" spans="1:20" x14ac:dyDescent="0.25">
      <c r="A46" s="20"/>
      <c r="B46" s="20"/>
      <c r="C46" s="20"/>
      <c r="D46" s="20"/>
      <c r="E46" s="20"/>
      <c r="F46" s="20"/>
      <c r="G46" s="20"/>
      <c r="H46" s="20"/>
      <c r="I46" s="20"/>
      <c r="J46" s="20"/>
      <c r="K46" s="20"/>
      <c r="L46" s="20"/>
      <c r="M46" s="20"/>
      <c r="N46" s="20"/>
      <c r="O46" s="20"/>
      <c r="P46" s="20"/>
      <c r="Q46" s="20"/>
      <c r="R46" s="20"/>
      <c r="S46" s="20"/>
      <c r="T46" s="20"/>
    </row>
    <row r="47" spans="1:20" x14ac:dyDescent="0.25">
      <c r="A47" s="20"/>
      <c r="B47" s="20"/>
      <c r="C47" s="20"/>
      <c r="D47" s="20"/>
      <c r="E47" s="20"/>
      <c r="F47" s="20"/>
      <c r="G47" s="20"/>
      <c r="H47" s="20"/>
      <c r="I47" s="20"/>
      <c r="J47" s="20"/>
      <c r="K47" s="20"/>
      <c r="L47" s="20"/>
      <c r="M47" s="20"/>
      <c r="N47" s="20"/>
      <c r="O47" s="20"/>
      <c r="P47" s="20"/>
      <c r="Q47" s="20"/>
      <c r="R47" s="20"/>
      <c r="S47" s="20"/>
      <c r="T47" s="20"/>
    </row>
    <row r="48" spans="1:20" x14ac:dyDescent="0.25">
      <c r="A48" s="20"/>
      <c r="B48" s="20"/>
      <c r="C48" s="20"/>
      <c r="D48" s="20"/>
      <c r="E48" s="20"/>
      <c r="F48" s="20"/>
      <c r="G48" s="20"/>
      <c r="H48" s="20"/>
      <c r="I48" s="20"/>
      <c r="J48" s="20"/>
      <c r="K48" s="20"/>
      <c r="L48" s="20"/>
      <c r="M48" s="20"/>
      <c r="N48" s="20"/>
      <c r="O48" s="20"/>
      <c r="P48" s="20"/>
      <c r="Q48" s="20"/>
      <c r="R48" s="20"/>
      <c r="S48" s="20"/>
      <c r="T48" s="20"/>
    </row>
    <row r="49" spans="1:20" x14ac:dyDescent="0.25">
      <c r="A49" s="20"/>
      <c r="B49" s="20"/>
      <c r="C49" s="20"/>
      <c r="D49" s="20"/>
      <c r="E49" s="20"/>
      <c r="F49" s="20"/>
      <c r="G49" s="20"/>
      <c r="H49" s="20"/>
      <c r="I49" s="20"/>
      <c r="J49" s="20"/>
      <c r="K49" s="20"/>
      <c r="L49" s="20"/>
      <c r="M49" s="20"/>
      <c r="N49" s="20"/>
      <c r="O49" s="20"/>
      <c r="P49" s="20"/>
      <c r="Q49" s="20"/>
      <c r="R49" s="20"/>
      <c r="S49" s="20"/>
      <c r="T49" s="20"/>
    </row>
    <row r="50" spans="1:20" x14ac:dyDescent="0.25">
      <c r="A50" s="20"/>
      <c r="B50" s="20"/>
      <c r="C50" s="20"/>
      <c r="D50" s="20"/>
      <c r="E50" s="20"/>
      <c r="F50" s="20"/>
      <c r="G50" s="20"/>
      <c r="H50" s="20"/>
      <c r="I50" s="20"/>
      <c r="J50" s="20"/>
      <c r="K50" s="20"/>
      <c r="L50" s="20"/>
      <c r="M50" s="20"/>
      <c r="N50" s="20"/>
      <c r="O50" s="20"/>
      <c r="P50" s="20"/>
      <c r="Q50" s="20"/>
      <c r="R50" s="20"/>
      <c r="S50" s="20"/>
      <c r="T50" s="20"/>
    </row>
    <row r="51" spans="1:20" x14ac:dyDescent="0.25">
      <c r="A51" s="20"/>
      <c r="B51" s="20"/>
      <c r="C51" s="20"/>
      <c r="D51" s="20"/>
      <c r="E51" s="20"/>
      <c r="F51" s="20"/>
      <c r="G51" s="20"/>
      <c r="H51" s="20"/>
      <c r="I51" s="20"/>
      <c r="J51" s="20"/>
      <c r="K51" s="20"/>
      <c r="L51" s="20"/>
      <c r="M51" s="20"/>
      <c r="N51" s="20"/>
      <c r="O51" s="20"/>
      <c r="P51" s="20"/>
      <c r="Q51" s="20"/>
      <c r="R51" s="20"/>
      <c r="S51" s="20"/>
      <c r="T51" s="20"/>
    </row>
    <row r="52" spans="1:20" x14ac:dyDescent="0.25">
      <c r="A52" s="20"/>
      <c r="B52" s="20"/>
      <c r="C52" s="20"/>
      <c r="D52" s="20"/>
      <c r="E52" s="20"/>
      <c r="F52" s="20"/>
      <c r="G52" s="20"/>
      <c r="H52" s="20"/>
      <c r="I52" s="20"/>
      <c r="J52" s="20"/>
      <c r="K52" s="20"/>
      <c r="L52" s="20"/>
      <c r="M52" s="20"/>
      <c r="N52" s="20"/>
      <c r="O52" s="20"/>
      <c r="P52" s="20"/>
      <c r="Q52" s="20"/>
      <c r="R52" s="20"/>
      <c r="S52" s="20"/>
      <c r="T52" s="20"/>
    </row>
    <row r="53" spans="1:20" x14ac:dyDescent="0.25">
      <c r="A53" s="20"/>
      <c r="B53" s="20"/>
      <c r="C53" s="20"/>
      <c r="D53" s="20"/>
      <c r="E53" s="20"/>
      <c r="F53" s="20"/>
      <c r="G53" s="20"/>
      <c r="H53" s="20"/>
      <c r="I53" s="20"/>
      <c r="J53" s="20"/>
      <c r="K53" s="20"/>
      <c r="L53" s="20"/>
      <c r="M53" s="20"/>
      <c r="N53" s="20"/>
      <c r="O53" s="20"/>
      <c r="P53" s="20"/>
      <c r="Q53" s="20"/>
      <c r="R53" s="20"/>
      <c r="S53" s="20"/>
      <c r="T53" s="20"/>
    </row>
    <row r="54" spans="1:20" x14ac:dyDescent="0.25">
      <c r="A54" s="20"/>
      <c r="B54" s="20"/>
      <c r="C54" s="20"/>
      <c r="D54" s="20"/>
      <c r="E54" s="20"/>
      <c r="F54" s="20"/>
      <c r="G54" s="20"/>
      <c r="H54" s="20"/>
      <c r="I54" s="20"/>
      <c r="J54" s="20"/>
      <c r="K54" s="20"/>
      <c r="L54" s="20"/>
      <c r="M54" s="20"/>
      <c r="N54" s="20"/>
      <c r="O54" s="20"/>
      <c r="P54" s="20"/>
      <c r="Q54" s="20"/>
      <c r="R54" s="20"/>
      <c r="S54" s="20"/>
      <c r="T54" s="20"/>
    </row>
    <row r="55" spans="1:20" x14ac:dyDescent="0.25">
      <c r="A55" s="20"/>
      <c r="B55" s="20"/>
      <c r="C55" s="20"/>
      <c r="D55" s="20"/>
      <c r="E55" s="20"/>
      <c r="F55" s="20"/>
      <c r="G55" s="20"/>
      <c r="H55" s="20"/>
      <c r="I55" s="20"/>
      <c r="J55" s="20"/>
      <c r="K55" s="20"/>
      <c r="L55" s="20"/>
      <c r="M55" s="20"/>
      <c r="N55" s="20"/>
      <c r="O55" s="20"/>
      <c r="P55" s="20"/>
      <c r="Q55" s="20"/>
      <c r="R55" s="20"/>
      <c r="S55" s="20"/>
      <c r="T55" s="20"/>
    </row>
    <row r="56" spans="1:20" x14ac:dyDescent="0.25">
      <c r="A56" s="20"/>
      <c r="B56" s="20"/>
      <c r="C56" s="20"/>
      <c r="D56" s="20"/>
      <c r="E56" s="20"/>
      <c r="F56" s="20"/>
      <c r="G56" s="20"/>
      <c r="H56" s="20"/>
      <c r="I56" s="20"/>
      <c r="J56" s="20"/>
      <c r="K56" s="20"/>
      <c r="L56" s="20"/>
      <c r="M56" s="20"/>
      <c r="N56" s="20"/>
      <c r="O56" s="20"/>
      <c r="P56" s="20"/>
      <c r="Q56" s="20"/>
      <c r="R56" s="20"/>
      <c r="S56" s="20"/>
      <c r="T56" s="20"/>
    </row>
    <row r="57" spans="1:20" x14ac:dyDescent="0.25">
      <c r="A57" s="20"/>
      <c r="B57" s="20"/>
      <c r="C57" s="20"/>
      <c r="D57" s="20"/>
      <c r="E57" s="20"/>
      <c r="F57" s="20"/>
      <c r="G57" s="20"/>
      <c r="H57" s="20"/>
      <c r="I57" s="20"/>
      <c r="J57" s="20"/>
      <c r="K57" s="20"/>
      <c r="L57" s="20"/>
      <c r="M57" s="20"/>
      <c r="N57" s="20"/>
      <c r="O57" s="20"/>
      <c r="P57" s="20"/>
      <c r="Q57" s="20"/>
      <c r="R57" s="20"/>
      <c r="S57" s="20"/>
      <c r="T57" s="20"/>
    </row>
    <row r="58" spans="1:20" x14ac:dyDescent="0.25">
      <c r="A58" s="20"/>
      <c r="B58" s="20"/>
      <c r="C58" s="20"/>
      <c r="D58" s="20"/>
      <c r="E58" s="20"/>
      <c r="F58" s="20"/>
      <c r="G58" s="20"/>
      <c r="H58" s="20"/>
      <c r="I58" s="20"/>
      <c r="J58" s="20"/>
      <c r="K58" s="20"/>
      <c r="L58" s="20"/>
      <c r="M58" s="20"/>
      <c r="N58" s="20"/>
      <c r="O58" s="20"/>
      <c r="P58" s="20"/>
      <c r="Q58" s="20"/>
      <c r="R58" s="20"/>
      <c r="S58" s="20"/>
      <c r="T58" s="20"/>
    </row>
    <row r="59" spans="1:20" x14ac:dyDescent="0.25">
      <c r="A59" s="20"/>
      <c r="B59" s="20"/>
      <c r="C59" s="20"/>
      <c r="D59" s="20"/>
      <c r="E59" s="20"/>
      <c r="F59" s="20"/>
      <c r="G59" s="20"/>
      <c r="H59" s="20"/>
      <c r="I59" s="20"/>
      <c r="J59" s="20"/>
      <c r="K59" s="20"/>
      <c r="L59" s="20"/>
      <c r="M59" s="20"/>
      <c r="N59" s="20"/>
      <c r="O59" s="20"/>
      <c r="P59" s="20"/>
      <c r="Q59" s="20"/>
      <c r="R59" s="20"/>
      <c r="S59" s="20"/>
      <c r="T59" s="20"/>
    </row>
    <row r="60" spans="1:20" x14ac:dyDescent="0.25">
      <c r="A60" s="20"/>
      <c r="B60" s="20"/>
      <c r="C60" s="20"/>
      <c r="D60" s="20"/>
      <c r="E60" s="20"/>
      <c r="F60" s="20"/>
      <c r="G60" s="20"/>
      <c r="H60" s="20"/>
      <c r="I60" s="20"/>
      <c r="J60" s="20"/>
      <c r="K60" s="20"/>
      <c r="L60" s="20"/>
      <c r="M60" s="20"/>
      <c r="N60" s="20"/>
      <c r="O60" s="20"/>
      <c r="P60" s="20"/>
      <c r="Q60" s="20"/>
      <c r="R60" s="20"/>
      <c r="S60" s="20"/>
      <c r="T60" s="20"/>
    </row>
    <row r="61" spans="1:20" x14ac:dyDescent="0.25">
      <c r="A61" s="20"/>
      <c r="B61" s="20"/>
      <c r="C61" s="20"/>
      <c r="D61" s="20"/>
      <c r="E61" s="20"/>
      <c r="F61" s="20"/>
      <c r="G61" s="20"/>
      <c r="H61" s="20"/>
      <c r="I61" s="20"/>
      <c r="J61" s="20"/>
      <c r="K61" s="20"/>
      <c r="L61" s="20"/>
      <c r="M61" s="20"/>
      <c r="N61" s="20"/>
      <c r="O61" s="20"/>
      <c r="P61" s="20"/>
      <c r="Q61" s="20"/>
      <c r="R61" s="20"/>
      <c r="S61" s="20"/>
      <c r="T61" s="20"/>
    </row>
    <row r="62" spans="1:20" x14ac:dyDescent="0.25">
      <c r="A62" s="20"/>
      <c r="B62" s="20"/>
      <c r="C62" s="20"/>
      <c r="D62" s="20"/>
      <c r="E62" s="20"/>
      <c r="F62" s="20"/>
      <c r="G62" s="20"/>
      <c r="H62" s="20"/>
      <c r="I62" s="20"/>
      <c r="J62" s="20"/>
      <c r="K62" s="20"/>
      <c r="L62" s="20"/>
      <c r="M62" s="20"/>
      <c r="N62" s="20"/>
      <c r="O62" s="20"/>
      <c r="P62" s="20"/>
      <c r="Q62" s="20"/>
      <c r="R62" s="20"/>
      <c r="S62" s="20"/>
      <c r="T62" s="20"/>
    </row>
    <row r="63" spans="1:20" x14ac:dyDescent="0.25">
      <c r="A63" s="20"/>
      <c r="B63" s="20"/>
      <c r="C63" s="20"/>
      <c r="D63" s="20"/>
      <c r="E63" s="20"/>
      <c r="F63" s="20"/>
      <c r="G63" s="20"/>
      <c r="H63" s="20"/>
      <c r="I63" s="20"/>
      <c r="J63" s="20"/>
      <c r="K63" s="20"/>
      <c r="L63" s="20"/>
      <c r="M63" s="20"/>
      <c r="N63" s="20"/>
      <c r="O63" s="20"/>
      <c r="P63" s="20"/>
      <c r="Q63" s="20"/>
      <c r="R63" s="20"/>
      <c r="S63" s="20"/>
      <c r="T63" s="20"/>
    </row>
    <row r="64" spans="1:20" x14ac:dyDescent="0.25">
      <c r="A64" s="20"/>
      <c r="B64" s="20"/>
      <c r="C64" s="20"/>
      <c r="D64" s="20"/>
      <c r="E64" s="20"/>
      <c r="F64" s="20"/>
      <c r="G64" s="20"/>
      <c r="H64" s="20"/>
      <c r="I64" s="20"/>
      <c r="J64" s="20"/>
      <c r="K64" s="20"/>
      <c r="L64" s="20"/>
      <c r="M64" s="20"/>
      <c r="N64" s="20"/>
      <c r="O64" s="20"/>
      <c r="P64" s="20"/>
      <c r="Q64" s="20"/>
      <c r="R64" s="20"/>
      <c r="S64" s="20"/>
      <c r="T64" s="20"/>
    </row>
    <row r="65" spans="1:20" x14ac:dyDescent="0.25">
      <c r="A65" s="20"/>
      <c r="B65" s="20"/>
      <c r="C65" s="20"/>
      <c r="D65" s="20"/>
      <c r="E65" s="20"/>
      <c r="F65" s="20"/>
      <c r="G65" s="20"/>
      <c r="H65" s="20"/>
      <c r="I65" s="20"/>
      <c r="J65" s="20"/>
      <c r="K65" s="20"/>
      <c r="L65" s="20"/>
      <c r="M65" s="20"/>
      <c r="N65" s="20"/>
      <c r="O65" s="20"/>
      <c r="P65" s="20"/>
      <c r="Q65" s="20"/>
      <c r="R65" s="20"/>
      <c r="S65" s="20"/>
      <c r="T65" s="20"/>
    </row>
    <row r="66" spans="1:20" x14ac:dyDescent="0.25">
      <c r="A66" s="20"/>
      <c r="B66" s="20"/>
      <c r="C66" s="20"/>
      <c r="D66" s="20"/>
      <c r="E66" s="20"/>
      <c r="F66" s="20"/>
      <c r="G66" s="20"/>
      <c r="H66" s="20"/>
      <c r="I66" s="20"/>
      <c r="J66" s="20"/>
      <c r="K66" s="20"/>
      <c r="L66" s="20"/>
      <c r="M66" s="20"/>
      <c r="N66" s="20"/>
      <c r="O66" s="20"/>
      <c r="P66" s="20"/>
      <c r="Q66" s="20"/>
      <c r="R66" s="20"/>
      <c r="S66" s="20"/>
      <c r="T66" s="20"/>
    </row>
    <row r="67" spans="1:20" x14ac:dyDescent="0.25">
      <c r="A67" s="20"/>
      <c r="B67" s="20"/>
      <c r="C67" s="20"/>
      <c r="D67" s="20"/>
      <c r="E67" s="20"/>
      <c r="F67" s="20"/>
      <c r="G67" s="20"/>
      <c r="H67" s="20"/>
      <c r="I67" s="20"/>
      <c r="J67" s="20"/>
      <c r="K67" s="20"/>
      <c r="L67" s="20"/>
      <c r="M67" s="20"/>
      <c r="N67" s="20"/>
      <c r="O67" s="20"/>
      <c r="P67" s="20"/>
      <c r="Q67" s="20"/>
      <c r="R67" s="20"/>
      <c r="S67" s="20"/>
      <c r="T67" s="20"/>
    </row>
    <row r="68" spans="1:20" x14ac:dyDescent="0.25">
      <c r="A68" s="20"/>
      <c r="B68" s="20"/>
      <c r="C68" s="20"/>
      <c r="D68" s="20"/>
      <c r="E68" s="20"/>
      <c r="F68" s="20"/>
      <c r="G68" s="20"/>
      <c r="H68" s="20"/>
      <c r="I68" s="20"/>
      <c r="J68" s="20"/>
      <c r="K68" s="20"/>
      <c r="L68" s="20"/>
      <c r="M68" s="20"/>
      <c r="N68" s="20"/>
      <c r="O68" s="20"/>
      <c r="P68" s="20"/>
      <c r="Q68" s="20"/>
      <c r="R68" s="20"/>
      <c r="S68" s="20"/>
      <c r="T68" s="20"/>
    </row>
    <row r="69" spans="1:20" x14ac:dyDescent="0.25">
      <c r="A69" s="20"/>
      <c r="B69" s="20"/>
      <c r="C69" s="20"/>
      <c r="D69" s="20"/>
      <c r="E69" s="20"/>
      <c r="F69" s="20"/>
      <c r="G69" s="20"/>
      <c r="H69" s="20"/>
      <c r="I69" s="20"/>
      <c r="J69" s="20"/>
      <c r="K69" s="20"/>
      <c r="L69" s="20"/>
      <c r="M69" s="20"/>
      <c r="N69" s="20"/>
      <c r="O69" s="20"/>
      <c r="P69" s="20"/>
      <c r="Q69" s="20"/>
      <c r="R69" s="20"/>
      <c r="S69" s="20"/>
      <c r="T69" s="20"/>
    </row>
    <row r="70" spans="1:20" x14ac:dyDescent="0.25">
      <c r="A70" s="20"/>
      <c r="B70" s="20"/>
      <c r="C70" s="20"/>
      <c r="D70" s="20"/>
      <c r="E70" s="20"/>
      <c r="F70" s="20"/>
      <c r="G70" s="20"/>
      <c r="H70" s="20"/>
      <c r="I70" s="20"/>
      <c r="J70" s="20"/>
      <c r="K70" s="20"/>
      <c r="L70" s="20"/>
      <c r="M70" s="20"/>
      <c r="N70" s="20"/>
      <c r="O70" s="20"/>
      <c r="P70" s="20"/>
      <c r="Q70" s="20"/>
      <c r="R70" s="20"/>
      <c r="S70" s="20"/>
      <c r="T70" s="20"/>
    </row>
    <row r="71" spans="1:20" x14ac:dyDescent="0.25">
      <c r="A71" s="20"/>
      <c r="B71" s="20"/>
      <c r="C71" s="20"/>
      <c r="D71" s="20"/>
      <c r="E71" s="20"/>
      <c r="F71" s="20"/>
      <c r="G71" s="20"/>
      <c r="H71" s="20"/>
      <c r="I71" s="20"/>
      <c r="J71" s="20"/>
      <c r="K71" s="20"/>
      <c r="L71" s="20"/>
      <c r="M71" s="20"/>
      <c r="N71" s="20"/>
      <c r="O71" s="20"/>
      <c r="P71" s="20"/>
      <c r="Q71" s="20"/>
      <c r="R71" s="20"/>
      <c r="S71" s="20"/>
      <c r="T71" s="20"/>
    </row>
    <row r="72" spans="1:20" x14ac:dyDescent="0.25">
      <c r="A72" s="20"/>
      <c r="B72" s="20"/>
      <c r="C72" s="20"/>
      <c r="D72" s="20"/>
      <c r="E72" s="20"/>
      <c r="F72" s="20"/>
      <c r="G72" s="20"/>
      <c r="H72" s="20"/>
      <c r="I72" s="20"/>
      <c r="J72" s="20"/>
      <c r="K72" s="20"/>
      <c r="L72" s="20"/>
      <c r="M72" s="20"/>
      <c r="N72" s="20"/>
      <c r="O72" s="20"/>
      <c r="P72" s="20"/>
      <c r="Q72" s="20"/>
      <c r="R72" s="20"/>
      <c r="S72" s="20"/>
      <c r="T72" s="20"/>
    </row>
    <row r="73" spans="1:20" x14ac:dyDescent="0.25">
      <c r="A73" s="20"/>
      <c r="B73" s="20"/>
      <c r="C73" s="20"/>
      <c r="D73" s="20"/>
      <c r="E73" s="20"/>
      <c r="F73" s="20"/>
      <c r="G73" s="20"/>
      <c r="H73" s="20"/>
      <c r="I73" s="20"/>
      <c r="J73" s="20"/>
      <c r="K73" s="20"/>
      <c r="L73" s="20"/>
      <c r="M73" s="20"/>
      <c r="N73" s="20"/>
      <c r="O73" s="20"/>
      <c r="P73" s="20"/>
      <c r="Q73" s="20"/>
      <c r="R73" s="20"/>
      <c r="S73" s="20"/>
      <c r="T73" s="20"/>
    </row>
    <row r="74" spans="1:20" x14ac:dyDescent="0.25">
      <c r="A74" s="20"/>
      <c r="B74" s="20"/>
      <c r="C74" s="20"/>
      <c r="D74" s="20"/>
      <c r="E74" s="20"/>
      <c r="F74" s="20"/>
      <c r="G74" s="20"/>
      <c r="H74" s="20"/>
      <c r="I74" s="20"/>
      <c r="J74" s="20"/>
      <c r="K74" s="20"/>
      <c r="L74" s="20"/>
      <c r="M74" s="20"/>
      <c r="N74" s="20"/>
      <c r="O74" s="20"/>
      <c r="P74" s="20"/>
      <c r="Q74" s="20"/>
      <c r="R74" s="20"/>
      <c r="S74" s="20"/>
      <c r="T74" s="20"/>
    </row>
    <row r="75" spans="1:20" x14ac:dyDescent="0.25">
      <c r="A75" s="20"/>
      <c r="B75" s="20"/>
      <c r="C75" s="20"/>
      <c r="D75" s="20"/>
      <c r="E75" s="20"/>
      <c r="F75" s="20"/>
      <c r="G75" s="20"/>
      <c r="H75" s="20"/>
      <c r="I75" s="20"/>
      <c r="J75" s="20"/>
      <c r="K75" s="20"/>
      <c r="L75" s="20"/>
      <c r="M75" s="20"/>
      <c r="N75" s="20"/>
      <c r="O75" s="20"/>
      <c r="P75" s="20"/>
      <c r="Q75" s="20"/>
      <c r="R75" s="20"/>
      <c r="S75" s="20"/>
      <c r="T75" s="20"/>
    </row>
    <row r="76" spans="1:20" x14ac:dyDescent="0.25">
      <c r="A76" s="20"/>
      <c r="B76" s="20"/>
      <c r="C76" s="20"/>
      <c r="D76" s="20"/>
      <c r="E76" s="20"/>
      <c r="F76" s="20"/>
      <c r="G76" s="20"/>
      <c r="H76" s="20"/>
      <c r="I76" s="20"/>
      <c r="J76" s="20"/>
      <c r="K76" s="20"/>
      <c r="L76" s="20"/>
      <c r="M76" s="20"/>
      <c r="N76" s="20"/>
      <c r="O76" s="20"/>
      <c r="P76" s="20"/>
      <c r="Q76" s="20"/>
      <c r="R76" s="20"/>
      <c r="S76" s="20"/>
      <c r="T76" s="20"/>
    </row>
    <row r="77" spans="1:20" x14ac:dyDescent="0.25">
      <c r="A77" s="20"/>
      <c r="B77" s="20"/>
      <c r="C77" s="20"/>
      <c r="D77" s="20"/>
      <c r="E77" s="20"/>
      <c r="F77" s="20"/>
      <c r="G77" s="20"/>
      <c r="H77" s="20"/>
      <c r="I77" s="20"/>
      <c r="J77" s="20"/>
      <c r="K77" s="20"/>
      <c r="L77" s="20"/>
      <c r="M77" s="20"/>
      <c r="N77" s="20"/>
      <c r="O77" s="20"/>
      <c r="P77" s="20"/>
      <c r="Q77" s="20"/>
      <c r="R77" s="20"/>
      <c r="S77" s="20"/>
      <c r="T77" s="20"/>
    </row>
    <row r="78" spans="1:20" x14ac:dyDescent="0.25">
      <c r="A78" s="20"/>
      <c r="B78" s="20"/>
      <c r="C78" s="20"/>
      <c r="D78" s="20"/>
      <c r="E78" s="20"/>
      <c r="F78" s="20"/>
      <c r="G78" s="20"/>
      <c r="H78" s="20"/>
      <c r="I78" s="20"/>
      <c r="J78" s="20"/>
      <c r="K78" s="20"/>
      <c r="L78" s="20"/>
      <c r="M78" s="20"/>
      <c r="N78" s="20"/>
      <c r="O78" s="20"/>
      <c r="P78" s="20"/>
      <c r="Q78" s="20"/>
      <c r="R78" s="20"/>
      <c r="S78" s="20"/>
      <c r="T78" s="20"/>
    </row>
    <row r="79" spans="1:20" x14ac:dyDescent="0.25">
      <c r="A79" s="20"/>
      <c r="B79" s="20"/>
      <c r="C79" s="20"/>
      <c r="D79" s="20"/>
      <c r="E79" s="20"/>
      <c r="F79" s="20"/>
      <c r="G79" s="20"/>
      <c r="H79" s="20"/>
      <c r="I79" s="20"/>
      <c r="J79" s="20"/>
      <c r="K79" s="20"/>
      <c r="L79" s="20"/>
      <c r="M79" s="20"/>
      <c r="N79" s="20"/>
      <c r="O79" s="20"/>
      <c r="P79" s="20"/>
      <c r="Q79" s="20"/>
      <c r="R79" s="20"/>
      <c r="S79" s="20"/>
      <c r="T79" s="20"/>
    </row>
    <row r="80" spans="1:20" x14ac:dyDescent="0.25">
      <c r="A80" s="20"/>
      <c r="B80" s="20"/>
      <c r="C80" s="20"/>
      <c r="D80" s="20"/>
      <c r="E80" s="20"/>
      <c r="F80" s="20"/>
      <c r="G80" s="20"/>
      <c r="H80" s="20"/>
      <c r="I80" s="20"/>
      <c r="J80" s="20"/>
      <c r="K80" s="20"/>
      <c r="L80" s="20"/>
      <c r="M80" s="20"/>
      <c r="N80" s="20"/>
      <c r="O80" s="20"/>
      <c r="P80" s="20"/>
      <c r="Q80" s="20"/>
      <c r="R80" s="20"/>
      <c r="S80" s="20"/>
      <c r="T80" s="20"/>
    </row>
    <row r="81" spans="1:20" x14ac:dyDescent="0.25">
      <c r="A81" s="20"/>
      <c r="B81" s="20"/>
      <c r="C81" s="20"/>
      <c r="D81" s="20"/>
      <c r="E81" s="20"/>
      <c r="F81" s="20"/>
      <c r="G81" s="20"/>
      <c r="H81" s="20"/>
      <c r="I81" s="20"/>
      <c r="J81" s="20"/>
      <c r="K81" s="20"/>
      <c r="L81" s="20"/>
      <c r="M81" s="20"/>
      <c r="N81" s="20"/>
      <c r="O81" s="20"/>
      <c r="P81" s="20"/>
      <c r="Q81" s="20"/>
      <c r="R81" s="20"/>
      <c r="S81" s="20"/>
      <c r="T81" s="20"/>
    </row>
    <row r="82" spans="1:20" x14ac:dyDescent="0.25">
      <c r="A82" s="20"/>
      <c r="B82" s="20"/>
      <c r="C82" s="20"/>
      <c r="D82" s="20"/>
      <c r="E82" s="20"/>
      <c r="F82" s="20"/>
      <c r="G82" s="20"/>
      <c r="H82" s="20"/>
      <c r="I82" s="20"/>
      <c r="J82" s="20"/>
      <c r="K82" s="20"/>
      <c r="L82" s="20"/>
      <c r="M82" s="20"/>
      <c r="N82" s="20"/>
      <c r="O82" s="20"/>
      <c r="P82" s="20"/>
      <c r="Q82" s="20"/>
      <c r="R82" s="20"/>
      <c r="S82" s="20"/>
      <c r="T82" s="20"/>
    </row>
    <row r="83" spans="1:20" x14ac:dyDescent="0.25">
      <c r="A83" s="20"/>
      <c r="B83" s="20"/>
      <c r="C83" s="20"/>
      <c r="D83" s="20"/>
      <c r="E83" s="20"/>
      <c r="F83" s="20"/>
      <c r="G83" s="20"/>
      <c r="H83" s="20"/>
      <c r="I83" s="20"/>
      <c r="J83" s="20"/>
      <c r="K83" s="20"/>
      <c r="L83" s="20"/>
      <c r="M83" s="20"/>
      <c r="N83" s="20"/>
      <c r="O83" s="20"/>
      <c r="P83" s="20"/>
      <c r="Q83" s="20"/>
      <c r="R83" s="20"/>
      <c r="S83" s="20"/>
      <c r="T83" s="20"/>
    </row>
    <row r="84" spans="1:20" x14ac:dyDescent="0.25">
      <c r="A84" s="20"/>
      <c r="B84" s="20"/>
      <c r="C84" s="20"/>
      <c r="D84" s="20"/>
      <c r="E84" s="20"/>
      <c r="F84" s="20"/>
      <c r="G84" s="20"/>
      <c r="H84" s="20"/>
      <c r="I84" s="20"/>
      <c r="J84" s="20"/>
      <c r="K84" s="20"/>
      <c r="L84" s="20"/>
      <c r="M84" s="20"/>
      <c r="N84" s="20"/>
      <c r="O84" s="20"/>
      <c r="P84" s="20"/>
      <c r="Q84" s="20"/>
      <c r="R84" s="20"/>
      <c r="S84" s="20"/>
      <c r="T84" s="20"/>
    </row>
    <row r="85" spans="1:20" x14ac:dyDescent="0.25">
      <c r="A85" s="20"/>
      <c r="B85" s="20"/>
      <c r="C85" s="20"/>
      <c r="D85" s="20"/>
      <c r="E85" s="20"/>
      <c r="F85" s="20"/>
      <c r="G85" s="20"/>
      <c r="H85" s="20"/>
      <c r="I85" s="20"/>
      <c r="J85" s="20"/>
      <c r="K85" s="20"/>
      <c r="L85" s="20"/>
      <c r="M85" s="20"/>
      <c r="N85" s="20"/>
      <c r="O85" s="20"/>
      <c r="P85" s="20"/>
      <c r="Q85" s="20"/>
      <c r="R85" s="20"/>
      <c r="S85" s="20"/>
      <c r="T85" s="20"/>
    </row>
    <row r="86" spans="1:20" x14ac:dyDescent="0.25">
      <c r="A86" s="20"/>
      <c r="B86" s="20"/>
      <c r="C86" s="20"/>
      <c r="D86" s="20"/>
      <c r="E86" s="20"/>
      <c r="F86" s="20"/>
      <c r="G86" s="20"/>
      <c r="H86" s="20"/>
      <c r="I86" s="20"/>
      <c r="J86" s="20"/>
      <c r="K86" s="20"/>
      <c r="L86" s="20"/>
      <c r="M86" s="20"/>
      <c r="N86" s="20"/>
      <c r="O86" s="20"/>
      <c r="P86" s="20"/>
      <c r="Q86" s="20"/>
      <c r="R86" s="20"/>
      <c r="S86" s="20"/>
      <c r="T86" s="20"/>
    </row>
    <row r="87" spans="1:20" x14ac:dyDescent="0.25">
      <c r="A87" s="20"/>
      <c r="B87" s="20"/>
      <c r="C87" s="20"/>
      <c r="D87" s="20"/>
      <c r="E87" s="20"/>
      <c r="F87" s="20"/>
      <c r="G87" s="20"/>
      <c r="H87" s="20"/>
      <c r="I87" s="20"/>
      <c r="J87" s="20"/>
      <c r="K87" s="20"/>
      <c r="L87" s="20"/>
      <c r="M87" s="20"/>
      <c r="N87" s="20"/>
      <c r="O87" s="20"/>
      <c r="P87" s="20"/>
      <c r="Q87" s="20"/>
      <c r="R87" s="20"/>
      <c r="S87" s="20"/>
      <c r="T87" s="20"/>
    </row>
    <row r="88" spans="1:20" x14ac:dyDescent="0.25">
      <c r="A88" s="20"/>
      <c r="B88" s="20"/>
      <c r="C88" s="20"/>
      <c r="D88" s="20"/>
      <c r="E88" s="20"/>
      <c r="F88" s="20"/>
      <c r="G88" s="20"/>
      <c r="H88" s="20"/>
      <c r="I88" s="20"/>
      <c r="J88" s="20"/>
      <c r="K88" s="20"/>
      <c r="L88" s="20"/>
      <c r="M88" s="20"/>
      <c r="N88" s="20"/>
      <c r="O88" s="20"/>
      <c r="P88" s="20"/>
      <c r="Q88" s="20"/>
      <c r="R88" s="20"/>
      <c r="S88" s="20"/>
      <c r="T88" s="20"/>
    </row>
    <row r="89" spans="1:20" x14ac:dyDescent="0.25">
      <c r="A89" s="20"/>
      <c r="B89" s="20"/>
      <c r="C89" s="20"/>
      <c r="D89" s="20"/>
      <c r="E89" s="20"/>
      <c r="F89" s="20"/>
      <c r="G89" s="20"/>
      <c r="H89" s="20"/>
      <c r="I89" s="20"/>
      <c r="J89" s="20"/>
      <c r="K89" s="20"/>
      <c r="L89" s="20"/>
      <c r="M89" s="20"/>
      <c r="N89" s="20"/>
      <c r="O89" s="20"/>
      <c r="P89" s="20"/>
      <c r="Q89" s="20"/>
      <c r="R89" s="20"/>
      <c r="S89" s="20"/>
      <c r="T89" s="20"/>
    </row>
    <row r="90" spans="1:20" x14ac:dyDescent="0.25">
      <c r="A90" s="20"/>
      <c r="B90" s="20"/>
      <c r="C90" s="20"/>
      <c r="D90" s="20"/>
      <c r="E90" s="20"/>
      <c r="F90" s="20"/>
      <c r="G90" s="20"/>
      <c r="H90" s="20"/>
      <c r="I90" s="20"/>
      <c r="J90" s="20"/>
      <c r="K90" s="20"/>
      <c r="L90" s="20"/>
      <c r="M90" s="20"/>
      <c r="N90" s="20"/>
      <c r="O90" s="20"/>
      <c r="P90" s="20"/>
      <c r="Q90" s="20"/>
      <c r="R90" s="20"/>
      <c r="S90" s="20"/>
      <c r="T90" s="20"/>
    </row>
    <row r="91" spans="1:20" x14ac:dyDescent="0.25">
      <c r="A91" s="20"/>
      <c r="B91" s="20"/>
      <c r="C91" s="20"/>
      <c r="D91" s="20"/>
      <c r="E91" s="20"/>
      <c r="F91" s="20"/>
      <c r="G91" s="20"/>
      <c r="H91" s="20"/>
      <c r="I91" s="20"/>
      <c r="J91" s="20"/>
      <c r="K91" s="20"/>
      <c r="L91" s="20"/>
      <c r="M91" s="20"/>
      <c r="N91" s="20"/>
      <c r="O91" s="20"/>
      <c r="P91" s="20"/>
      <c r="Q91" s="20"/>
      <c r="R91" s="20"/>
      <c r="S91" s="20"/>
      <c r="T91" s="20"/>
    </row>
    <row r="92" spans="1:20" x14ac:dyDescent="0.25">
      <c r="A92" s="20"/>
      <c r="B92" s="20"/>
      <c r="C92" s="20"/>
      <c r="D92" s="20"/>
      <c r="E92" s="20"/>
      <c r="F92" s="20"/>
      <c r="G92" s="20"/>
      <c r="H92" s="20"/>
      <c r="I92" s="20"/>
      <c r="J92" s="20"/>
      <c r="K92" s="20"/>
      <c r="L92" s="20"/>
      <c r="M92" s="20"/>
      <c r="N92" s="20"/>
      <c r="O92" s="20"/>
      <c r="P92" s="20"/>
      <c r="Q92" s="20"/>
      <c r="R92" s="20"/>
      <c r="S92" s="20"/>
      <c r="T92" s="20"/>
    </row>
    <row r="93" spans="1:20" x14ac:dyDescent="0.25">
      <c r="A93" s="20"/>
      <c r="B93" s="20"/>
      <c r="C93" s="20"/>
      <c r="D93" s="20"/>
      <c r="E93" s="20"/>
      <c r="F93" s="20"/>
      <c r="G93" s="20"/>
      <c r="H93" s="20"/>
      <c r="I93" s="20"/>
      <c r="J93" s="20"/>
      <c r="K93" s="20"/>
      <c r="L93" s="20"/>
      <c r="M93" s="20"/>
      <c r="N93" s="20"/>
      <c r="O93" s="20"/>
      <c r="P93" s="20"/>
      <c r="Q93" s="20"/>
      <c r="R93" s="20"/>
      <c r="S93" s="20"/>
      <c r="T93" s="20"/>
    </row>
    <row r="94" spans="1:20" x14ac:dyDescent="0.25">
      <c r="A94" s="20"/>
      <c r="B94" s="20"/>
      <c r="C94" s="20"/>
      <c r="D94" s="20"/>
      <c r="E94" s="20"/>
      <c r="F94" s="20"/>
      <c r="G94" s="20"/>
      <c r="H94" s="20"/>
      <c r="I94" s="20"/>
      <c r="J94" s="20"/>
      <c r="K94" s="20"/>
      <c r="L94" s="20"/>
      <c r="M94" s="20"/>
      <c r="N94" s="20"/>
      <c r="O94" s="20"/>
      <c r="P94" s="20"/>
      <c r="Q94" s="20"/>
      <c r="R94" s="20"/>
      <c r="S94" s="20"/>
      <c r="T94" s="20"/>
    </row>
    <row r="95" spans="1:20" x14ac:dyDescent="0.25">
      <c r="A95" s="20"/>
      <c r="B95" s="20"/>
      <c r="C95" s="20"/>
      <c r="D95" s="20"/>
      <c r="E95" s="20"/>
      <c r="F95" s="20"/>
      <c r="G95" s="20"/>
      <c r="H95" s="20"/>
      <c r="I95" s="20"/>
      <c r="J95" s="20"/>
      <c r="K95" s="20"/>
      <c r="L95" s="20"/>
      <c r="M95" s="20"/>
      <c r="N95" s="20"/>
      <c r="O95" s="20"/>
      <c r="P95" s="20"/>
      <c r="Q95" s="20"/>
      <c r="R95" s="20"/>
      <c r="S95" s="20"/>
      <c r="T95" s="20"/>
    </row>
    <row r="96" spans="1:20" x14ac:dyDescent="0.25">
      <c r="A96" s="20"/>
      <c r="B96" s="20"/>
      <c r="C96" s="20"/>
      <c r="D96" s="20"/>
      <c r="E96" s="20"/>
      <c r="F96" s="20"/>
      <c r="G96" s="20"/>
      <c r="H96" s="20"/>
      <c r="I96" s="20"/>
      <c r="J96" s="20"/>
      <c r="K96" s="20"/>
      <c r="L96" s="20"/>
      <c r="M96" s="20"/>
      <c r="N96" s="20"/>
      <c r="O96" s="20"/>
      <c r="P96" s="20"/>
      <c r="Q96" s="20"/>
      <c r="R96" s="20"/>
      <c r="S96" s="20"/>
      <c r="T96" s="20"/>
    </row>
    <row r="97" spans="1:20" x14ac:dyDescent="0.25">
      <c r="A97" s="20"/>
      <c r="B97" s="20"/>
      <c r="C97" s="20"/>
      <c r="D97" s="20"/>
      <c r="E97" s="20"/>
      <c r="F97" s="20"/>
      <c r="G97" s="20"/>
      <c r="H97" s="20"/>
      <c r="I97" s="20"/>
      <c r="J97" s="20"/>
      <c r="K97" s="20"/>
      <c r="L97" s="20"/>
      <c r="M97" s="20"/>
      <c r="N97" s="20"/>
      <c r="O97" s="20"/>
      <c r="P97" s="20"/>
      <c r="Q97" s="20"/>
      <c r="R97" s="20"/>
      <c r="S97" s="20"/>
      <c r="T97" s="20"/>
    </row>
    <row r="98" spans="1:20" x14ac:dyDescent="0.25">
      <c r="A98" s="20"/>
      <c r="B98" s="20"/>
      <c r="C98" s="20"/>
      <c r="D98" s="20"/>
      <c r="E98" s="20"/>
      <c r="F98" s="20"/>
      <c r="G98" s="20"/>
      <c r="H98" s="20"/>
      <c r="I98" s="20"/>
      <c r="J98" s="20"/>
      <c r="K98" s="20"/>
      <c r="L98" s="20"/>
      <c r="M98" s="20"/>
      <c r="N98" s="20"/>
      <c r="O98" s="20"/>
      <c r="P98" s="20"/>
      <c r="Q98" s="20"/>
      <c r="R98" s="20"/>
      <c r="S98" s="20"/>
      <c r="T98" s="20"/>
    </row>
    <row r="99" spans="1:20" x14ac:dyDescent="0.25">
      <c r="A99" s="20"/>
      <c r="B99" s="20"/>
      <c r="C99" s="20"/>
      <c r="D99" s="20"/>
      <c r="E99" s="20"/>
      <c r="F99" s="20"/>
      <c r="G99" s="20"/>
      <c r="H99" s="20"/>
      <c r="I99" s="20"/>
      <c r="J99" s="20"/>
      <c r="K99" s="20"/>
      <c r="L99" s="20"/>
      <c r="M99" s="20"/>
      <c r="N99" s="20"/>
      <c r="O99" s="20"/>
      <c r="P99" s="20"/>
      <c r="Q99" s="20"/>
      <c r="R99" s="20"/>
      <c r="S99" s="20"/>
      <c r="T99" s="20"/>
    </row>
    <row r="100" spans="1:20" x14ac:dyDescent="0.25">
      <c r="A100" s="20"/>
      <c r="B100" s="20"/>
      <c r="C100" s="20"/>
      <c r="D100" s="20"/>
      <c r="E100" s="20"/>
      <c r="F100" s="20"/>
      <c r="G100" s="20"/>
      <c r="H100" s="20"/>
      <c r="I100" s="20"/>
      <c r="J100" s="20"/>
      <c r="K100" s="20"/>
      <c r="L100" s="20"/>
      <c r="M100" s="20"/>
      <c r="N100" s="20"/>
      <c r="O100" s="20"/>
      <c r="P100" s="20"/>
      <c r="Q100" s="20"/>
      <c r="R100" s="20"/>
      <c r="S100" s="20"/>
      <c r="T100" s="20"/>
    </row>
    <row r="101" spans="1:20" x14ac:dyDescent="0.25">
      <c r="A101" s="20"/>
      <c r="B101" s="20"/>
      <c r="C101" s="20"/>
      <c r="D101" s="20"/>
      <c r="E101" s="20"/>
      <c r="F101" s="20"/>
      <c r="G101" s="20"/>
      <c r="H101" s="20"/>
      <c r="I101" s="20"/>
      <c r="J101" s="20"/>
      <c r="K101" s="20"/>
      <c r="L101" s="20"/>
      <c r="M101" s="20"/>
      <c r="N101" s="20"/>
      <c r="O101" s="20"/>
      <c r="P101" s="20"/>
      <c r="Q101" s="20"/>
      <c r="R101" s="20"/>
      <c r="S101" s="20"/>
      <c r="T101" s="20"/>
    </row>
    <row r="102" spans="1:20" x14ac:dyDescent="0.25">
      <c r="A102" s="20"/>
      <c r="B102" s="20"/>
      <c r="C102" s="20"/>
      <c r="D102" s="20"/>
      <c r="E102" s="20"/>
      <c r="F102" s="20"/>
      <c r="G102" s="20"/>
      <c r="H102" s="20"/>
      <c r="I102" s="20"/>
      <c r="J102" s="20"/>
      <c r="K102" s="20"/>
      <c r="L102" s="20"/>
      <c r="M102" s="20"/>
      <c r="N102" s="20"/>
      <c r="O102" s="20"/>
      <c r="P102" s="20"/>
      <c r="Q102" s="20"/>
      <c r="R102" s="20"/>
      <c r="S102" s="20"/>
      <c r="T102" s="20"/>
    </row>
    <row r="103" spans="1:20" x14ac:dyDescent="0.25">
      <c r="A103" s="20"/>
      <c r="B103" s="20"/>
      <c r="C103" s="20"/>
      <c r="D103" s="20"/>
      <c r="E103" s="20"/>
      <c r="F103" s="20"/>
      <c r="G103" s="20"/>
      <c r="H103" s="20"/>
      <c r="I103" s="20"/>
      <c r="J103" s="20"/>
      <c r="K103" s="20"/>
      <c r="L103" s="20"/>
      <c r="M103" s="20"/>
      <c r="N103" s="20"/>
      <c r="O103" s="20"/>
      <c r="P103" s="20"/>
      <c r="Q103" s="20"/>
      <c r="R103" s="20"/>
      <c r="S103" s="20"/>
      <c r="T103" s="20"/>
    </row>
    <row r="104" spans="1:20" x14ac:dyDescent="0.25">
      <c r="A104" s="20"/>
      <c r="B104" s="20"/>
      <c r="C104" s="20"/>
      <c r="D104" s="20"/>
      <c r="E104" s="20"/>
      <c r="F104" s="20"/>
      <c r="G104" s="20"/>
      <c r="H104" s="20"/>
      <c r="I104" s="20"/>
      <c r="J104" s="20"/>
      <c r="K104" s="20"/>
      <c r="L104" s="20"/>
      <c r="M104" s="20"/>
      <c r="N104" s="20"/>
      <c r="O104" s="20"/>
      <c r="P104" s="20"/>
      <c r="Q104" s="20"/>
      <c r="R104" s="20"/>
      <c r="S104" s="20"/>
      <c r="T104" s="20"/>
    </row>
    <row r="105" spans="1:20" x14ac:dyDescent="0.25">
      <c r="A105" s="20"/>
      <c r="B105" s="20"/>
      <c r="C105" s="20"/>
      <c r="D105" s="20"/>
      <c r="E105" s="20"/>
      <c r="F105" s="20"/>
      <c r="G105" s="20"/>
      <c r="H105" s="20"/>
      <c r="I105" s="20"/>
      <c r="J105" s="20"/>
      <c r="K105" s="20"/>
      <c r="L105" s="20"/>
      <c r="M105" s="20"/>
      <c r="N105" s="20"/>
      <c r="O105" s="20"/>
      <c r="P105" s="20"/>
      <c r="Q105" s="20"/>
      <c r="R105" s="20"/>
      <c r="S105" s="20"/>
      <c r="T105" s="20"/>
    </row>
    <row r="106" spans="1:20" x14ac:dyDescent="0.25">
      <c r="A106" s="20"/>
      <c r="B106" s="20"/>
      <c r="C106" s="20"/>
      <c r="D106" s="20"/>
      <c r="E106" s="20"/>
      <c r="F106" s="20"/>
      <c r="G106" s="20"/>
      <c r="H106" s="20"/>
      <c r="I106" s="20"/>
      <c r="J106" s="20"/>
      <c r="K106" s="20"/>
      <c r="L106" s="20"/>
      <c r="M106" s="20"/>
      <c r="N106" s="20"/>
      <c r="O106" s="20"/>
      <c r="P106" s="20"/>
      <c r="Q106" s="20"/>
      <c r="R106" s="20"/>
      <c r="S106" s="20"/>
      <c r="T106" s="20"/>
    </row>
    <row r="107" spans="1:20" x14ac:dyDescent="0.25">
      <c r="A107" s="20"/>
      <c r="B107" s="20"/>
      <c r="C107" s="20"/>
      <c r="D107" s="20"/>
      <c r="E107" s="20"/>
      <c r="F107" s="20"/>
      <c r="G107" s="20"/>
      <c r="H107" s="20"/>
      <c r="I107" s="20"/>
      <c r="J107" s="20"/>
      <c r="K107" s="20"/>
      <c r="L107" s="20"/>
      <c r="M107" s="20"/>
      <c r="N107" s="20"/>
      <c r="O107" s="20"/>
      <c r="P107" s="20"/>
      <c r="Q107" s="20"/>
      <c r="R107" s="20"/>
      <c r="S107" s="20"/>
      <c r="T107" s="20"/>
    </row>
    <row r="108" spans="1:20" x14ac:dyDescent="0.25">
      <c r="A108" s="20"/>
      <c r="B108" s="20"/>
      <c r="C108" s="20"/>
      <c r="D108" s="20"/>
      <c r="E108" s="20"/>
      <c r="F108" s="20"/>
      <c r="G108" s="20"/>
      <c r="H108" s="20"/>
      <c r="I108" s="20"/>
      <c r="J108" s="20"/>
      <c r="K108" s="20"/>
      <c r="L108" s="20"/>
      <c r="M108" s="20"/>
      <c r="N108" s="20"/>
      <c r="O108" s="20"/>
      <c r="P108" s="20"/>
      <c r="Q108" s="20"/>
      <c r="R108" s="20"/>
      <c r="S108" s="20"/>
      <c r="T108" s="20"/>
    </row>
    <row r="109" spans="1:20" x14ac:dyDescent="0.25">
      <c r="A109" s="20"/>
      <c r="B109" s="20"/>
      <c r="C109" s="20"/>
      <c r="D109" s="20"/>
      <c r="E109" s="20"/>
      <c r="F109" s="20"/>
      <c r="G109" s="20"/>
      <c r="H109" s="20"/>
      <c r="I109" s="20"/>
      <c r="J109" s="20"/>
      <c r="K109" s="20"/>
      <c r="L109" s="20"/>
      <c r="M109" s="20"/>
      <c r="N109" s="20"/>
      <c r="O109" s="20"/>
      <c r="P109" s="20"/>
      <c r="Q109" s="20"/>
      <c r="R109" s="20"/>
      <c r="S109" s="20"/>
      <c r="T109" s="20"/>
    </row>
    <row r="110" spans="1:20" x14ac:dyDescent="0.25">
      <c r="A110" s="20"/>
      <c r="B110" s="20"/>
      <c r="C110" s="20"/>
      <c r="D110" s="20"/>
      <c r="E110" s="20"/>
      <c r="F110" s="20"/>
      <c r="G110" s="20"/>
      <c r="H110" s="20"/>
      <c r="I110" s="20"/>
      <c r="J110" s="20"/>
      <c r="K110" s="20"/>
      <c r="L110" s="20"/>
      <c r="M110" s="20"/>
      <c r="N110" s="20"/>
      <c r="O110" s="20"/>
      <c r="P110" s="20"/>
      <c r="Q110" s="20"/>
      <c r="R110" s="20"/>
      <c r="S110" s="20"/>
      <c r="T110" s="20"/>
    </row>
    <row r="111" spans="1:20" x14ac:dyDescent="0.25">
      <c r="A111" s="20"/>
      <c r="B111" s="20"/>
      <c r="C111" s="20"/>
      <c r="D111" s="20"/>
      <c r="E111" s="20"/>
      <c r="F111" s="20"/>
      <c r="G111" s="20"/>
      <c r="H111" s="20"/>
      <c r="I111" s="20"/>
      <c r="J111" s="20"/>
      <c r="K111" s="20"/>
      <c r="L111" s="20"/>
      <c r="M111" s="20"/>
      <c r="N111" s="20"/>
      <c r="O111" s="20"/>
      <c r="P111" s="20"/>
      <c r="Q111" s="20"/>
      <c r="R111" s="20"/>
      <c r="S111" s="20"/>
      <c r="T111" s="20"/>
    </row>
    <row r="112" spans="1:20" x14ac:dyDescent="0.25">
      <c r="A112" s="20"/>
      <c r="B112" s="20"/>
      <c r="C112" s="20"/>
      <c r="D112" s="20"/>
      <c r="E112" s="20"/>
      <c r="F112" s="20"/>
      <c r="G112" s="20"/>
      <c r="H112" s="20"/>
      <c r="I112" s="20"/>
      <c r="J112" s="20"/>
      <c r="K112" s="20"/>
      <c r="L112" s="20"/>
      <c r="M112" s="20"/>
      <c r="N112" s="20"/>
      <c r="O112" s="20"/>
      <c r="P112" s="20"/>
      <c r="Q112" s="20"/>
      <c r="R112" s="20"/>
      <c r="S112" s="20"/>
      <c r="T112" s="20"/>
    </row>
    <row r="113" spans="1:20" x14ac:dyDescent="0.25">
      <c r="A113" s="20"/>
      <c r="B113" s="20"/>
      <c r="C113" s="20"/>
      <c r="D113" s="20"/>
      <c r="E113" s="20"/>
      <c r="F113" s="20"/>
      <c r="G113" s="20"/>
      <c r="H113" s="20"/>
      <c r="I113" s="20"/>
      <c r="J113" s="20"/>
      <c r="K113" s="20"/>
      <c r="L113" s="20"/>
      <c r="M113" s="20"/>
      <c r="N113" s="20"/>
      <c r="O113" s="20"/>
      <c r="P113" s="20"/>
      <c r="Q113" s="20"/>
      <c r="R113" s="20"/>
      <c r="S113" s="20"/>
      <c r="T113" s="20"/>
    </row>
    <row r="114" spans="1:20" x14ac:dyDescent="0.25">
      <c r="A114" s="20"/>
      <c r="B114" s="20"/>
      <c r="C114" s="20"/>
      <c r="D114" s="20"/>
      <c r="E114" s="20"/>
      <c r="F114" s="20"/>
      <c r="G114" s="20"/>
      <c r="H114" s="20"/>
      <c r="I114" s="20"/>
      <c r="J114" s="20"/>
      <c r="K114" s="20"/>
      <c r="L114" s="20"/>
      <c r="M114" s="20"/>
      <c r="N114" s="20"/>
      <c r="O114" s="20"/>
      <c r="P114" s="20"/>
      <c r="Q114" s="20"/>
      <c r="R114" s="20"/>
      <c r="S114" s="20"/>
      <c r="T114" s="20"/>
    </row>
    <row r="115" spans="1:20" x14ac:dyDescent="0.25">
      <c r="A115" s="20"/>
      <c r="B115" s="20"/>
      <c r="C115" s="20"/>
      <c r="D115" s="20"/>
      <c r="E115" s="20"/>
      <c r="F115" s="20"/>
      <c r="G115" s="20"/>
      <c r="H115" s="20"/>
      <c r="I115" s="20"/>
      <c r="J115" s="20"/>
      <c r="K115" s="20"/>
      <c r="L115" s="20"/>
      <c r="M115" s="20"/>
      <c r="N115" s="20"/>
      <c r="O115" s="20"/>
      <c r="P115" s="20"/>
      <c r="Q115" s="20"/>
      <c r="R115" s="20"/>
      <c r="S115" s="20"/>
      <c r="T115" s="20"/>
    </row>
    <row r="116" spans="1:20" x14ac:dyDescent="0.25">
      <c r="A116" s="20"/>
      <c r="B116" s="20"/>
      <c r="C116" s="20"/>
      <c r="D116" s="20"/>
      <c r="E116" s="20"/>
      <c r="F116" s="20"/>
      <c r="G116" s="20"/>
      <c r="H116" s="20"/>
      <c r="I116" s="20"/>
      <c r="J116" s="20"/>
      <c r="K116" s="20"/>
      <c r="L116" s="20"/>
      <c r="M116" s="20"/>
      <c r="N116" s="20"/>
      <c r="O116" s="20"/>
      <c r="P116" s="20"/>
      <c r="Q116" s="20"/>
      <c r="R116" s="20"/>
      <c r="S116" s="20"/>
      <c r="T116" s="20"/>
    </row>
    <row r="117" spans="1:20" x14ac:dyDescent="0.25">
      <c r="A117" s="20"/>
      <c r="B117" s="20"/>
      <c r="C117" s="20"/>
      <c r="D117" s="20"/>
      <c r="E117" s="20"/>
      <c r="F117" s="20"/>
      <c r="G117" s="20"/>
      <c r="H117" s="20"/>
      <c r="I117" s="20"/>
      <c r="J117" s="20"/>
      <c r="K117" s="20"/>
      <c r="L117" s="20"/>
      <c r="M117" s="20"/>
      <c r="N117" s="20"/>
      <c r="O117" s="20"/>
      <c r="P117" s="20"/>
      <c r="Q117" s="20"/>
      <c r="R117" s="20"/>
      <c r="S117" s="20"/>
      <c r="T117" s="20"/>
    </row>
    <row r="118" spans="1:20" x14ac:dyDescent="0.25">
      <c r="A118" s="20"/>
      <c r="B118" s="20"/>
      <c r="C118" s="20"/>
      <c r="D118" s="20"/>
      <c r="E118" s="20"/>
      <c r="F118" s="20"/>
      <c r="G118" s="20"/>
      <c r="H118" s="20"/>
      <c r="I118" s="20"/>
      <c r="J118" s="20"/>
      <c r="K118" s="20"/>
      <c r="L118" s="20"/>
      <c r="M118" s="20"/>
      <c r="N118" s="20"/>
      <c r="O118" s="20"/>
      <c r="P118" s="20"/>
      <c r="Q118" s="20"/>
      <c r="R118" s="20"/>
      <c r="S118" s="20"/>
      <c r="T118" s="20"/>
    </row>
    <row r="119" spans="1:20" x14ac:dyDescent="0.25">
      <c r="A119" s="20"/>
      <c r="B119" s="20"/>
      <c r="C119" s="20"/>
      <c r="D119" s="20"/>
      <c r="E119" s="20"/>
      <c r="F119" s="20"/>
      <c r="G119" s="20"/>
      <c r="H119" s="20"/>
      <c r="I119" s="20"/>
      <c r="J119" s="20"/>
      <c r="K119" s="20"/>
      <c r="L119" s="20"/>
      <c r="M119" s="20"/>
      <c r="N119" s="20"/>
      <c r="O119" s="20"/>
      <c r="P119" s="20"/>
      <c r="Q119" s="20"/>
      <c r="R119" s="20"/>
      <c r="S119" s="20"/>
      <c r="T119" s="20"/>
    </row>
    <row r="120" spans="1:20" x14ac:dyDescent="0.25">
      <c r="A120" s="20"/>
      <c r="B120" s="20"/>
      <c r="C120" s="20"/>
      <c r="D120" s="20"/>
      <c r="E120" s="20"/>
      <c r="F120" s="20"/>
      <c r="G120" s="20"/>
      <c r="H120" s="20"/>
      <c r="I120" s="20"/>
      <c r="J120" s="20"/>
      <c r="K120" s="20"/>
      <c r="L120" s="20"/>
      <c r="M120" s="20"/>
      <c r="N120" s="20"/>
      <c r="O120" s="20"/>
      <c r="P120" s="20"/>
      <c r="Q120" s="20"/>
      <c r="R120" s="20"/>
      <c r="S120" s="20"/>
      <c r="T120" s="20"/>
    </row>
    <row r="121" spans="1:20" x14ac:dyDescent="0.25">
      <c r="A121" s="20"/>
      <c r="B121" s="20"/>
      <c r="C121" s="20"/>
      <c r="D121" s="20"/>
      <c r="E121" s="20"/>
      <c r="F121" s="20"/>
      <c r="G121" s="20"/>
      <c r="H121" s="20"/>
      <c r="I121" s="20"/>
      <c r="J121" s="20"/>
      <c r="K121" s="20"/>
      <c r="L121" s="20"/>
      <c r="M121" s="20"/>
      <c r="N121" s="20"/>
      <c r="O121" s="20"/>
      <c r="P121" s="20"/>
      <c r="Q121" s="20"/>
      <c r="R121" s="20"/>
      <c r="S121" s="20"/>
      <c r="T121" s="20"/>
    </row>
    <row r="122" spans="1:20" x14ac:dyDescent="0.25">
      <c r="A122" s="20"/>
      <c r="B122" s="20"/>
      <c r="C122" s="20"/>
      <c r="D122" s="20"/>
      <c r="E122" s="20"/>
      <c r="F122" s="20"/>
      <c r="G122" s="20"/>
      <c r="H122" s="20"/>
      <c r="I122" s="20"/>
      <c r="J122" s="20"/>
      <c r="K122" s="20"/>
      <c r="L122" s="20"/>
      <c r="M122" s="20"/>
      <c r="N122" s="20"/>
      <c r="O122" s="20"/>
      <c r="P122" s="20"/>
      <c r="Q122" s="20"/>
      <c r="R122" s="20"/>
      <c r="S122" s="20"/>
      <c r="T122" s="20"/>
    </row>
    <row r="123" spans="1:20" x14ac:dyDescent="0.25">
      <c r="A123" s="20"/>
      <c r="B123" s="20"/>
      <c r="C123" s="20"/>
      <c r="D123" s="20"/>
      <c r="E123" s="20"/>
      <c r="F123" s="20"/>
      <c r="G123" s="20"/>
      <c r="H123" s="20"/>
      <c r="I123" s="20"/>
      <c r="J123" s="20"/>
      <c r="K123" s="20"/>
      <c r="L123" s="20"/>
      <c r="M123" s="20"/>
      <c r="N123" s="20"/>
      <c r="O123" s="20"/>
      <c r="P123" s="20"/>
      <c r="Q123" s="20"/>
      <c r="R123" s="20"/>
      <c r="S123" s="20"/>
      <c r="T123" s="20"/>
    </row>
    <row r="124" spans="1:20" x14ac:dyDescent="0.25">
      <c r="A124" s="20"/>
      <c r="B124" s="20"/>
      <c r="C124" s="20"/>
      <c r="D124" s="20"/>
      <c r="E124" s="20"/>
      <c r="F124" s="20"/>
      <c r="G124" s="20"/>
      <c r="H124" s="20"/>
      <c r="I124" s="20"/>
      <c r="J124" s="20"/>
      <c r="K124" s="20"/>
      <c r="L124" s="20"/>
      <c r="M124" s="20"/>
      <c r="N124" s="20"/>
      <c r="O124" s="20"/>
      <c r="P124" s="20"/>
      <c r="Q124" s="20"/>
      <c r="R124" s="20"/>
      <c r="S124" s="20"/>
      <c r="T124" s="20"/>
    </row>
    <row r="125" spans="1:20" x14ac:dyDescent="0.25">
      <c r="A125" s="20"/>
      <c r="B125" s="20"/>
      <c r="C125" s="20"/>
      <c r="D125" s="20"/>
      <c r="E125" s="20"/>
      <c r="F125" s="20"/>
      <c r="G125" s="20"/>
      <c r="H125" s="20"/>
      <c r="I125" s="20"/>
      <c r="J125" s="20"/>
      <c r="K125" s="20"/>
      <c r="L125" s="20"/>
      <c r="M125" s="20"/>
      <c r="N125" s="20"/>
      <c r="O125" s="20"/>
      <c r="P125" s="20"/>
      <c r="Q125" s="20"/>
      <c r="R125" s="20"/>
      <c r="S125" s="20"/>
      <c r="T125" s="20"/>
    </row>
    <row r="126" spans="1:20" x14ac:dyDescent="0.25">
      <c r="A126" s="20"/>
      <c r="B126" s="20"/>
      <c r="C126" s="20"/>
      <c r="D126" s="20"/>
      <c r="E126" s="20"/>
      <c r="F126" s="20"/>
      <c r="G126" s="20"/>
      <c r="H126" s="20"/>
      <c r="I126" s="20"/>
      <c r="J126" s="20"/>
      <c r="K126" s="20"/>
      <c r="L126" s="20"/>
      <c r="M126" s="20"/>
      <c r="N126" s="20"/>
      <c r="O126" s="20"/>
      <c r="P126" s="20"/>
      <c r="Q126" s="20"/>
      <c r="R126" s="20"/>
      <c r="S126" s="20"/>
      <c r="T126" s="20"/>
    </row>
    <row r="127" spans="1:20" x14ac:dyDescent="0.25">
      <c r="A127" s="20"/>
      <c r="B127" s="20"/>
      <c r="C127" s="20"/>
      <c r="D127" s="20"/>
      <c r="E127" s="20"/>
      <c r="F127" s="20"/>
      <c r="G127" s="20"/>
      <c r="H127" s="20"/>
      <c r="I127" s="20"/>
      <c r="J127" s="20"/>
      <c r="K127" s="20"/>
      <c r="L127" s="20"/>
      <c r="M127" s="20"/>
      <c r="N127" s="20"/>
      <c r="O127" s="20"/>
      <c r="P127" s="20"/>
      <c r="Q127" s="20"/>
      <c r="R127" s="20"/>
      <c r="S127" s="20"/>
      <c r="T127" s="20"/>
    </row>
    <row r="128" spans="1:20" x14ac:dyDescent="0.25">
      <c r="A128" s="20"/>
      <c r="B128" s="20"/>
      <c r="C128" s="20"/>
      <c r="D128" s="20"/>
      <c r="E128" s="20"/>
      <c r="F128" s="20"/>
      <c r="G128" s="20"/>
      <c r="H128" s="20"/>
      <c r="I128" s="20"/>
      <c r="J128" s="20"/>
      <c r="K128" s="20"/>
      <c r="L128" s="20"/>
      <c r="M128" s="20"/>
      <c r="N128" s="20"/>
      <c r="O128" s="20"/>
      <c r="P128" s="20"/>
      <c r="Q128" s="20"/>
      <c r="R128" s="20"/>
      <c r="S128" s="20"/>
      <c r="T128" s="20"/>
    </row>
    <row r="129" spans="1:20" x14ac:dyDescent="0.25">
      <c r="A129" s="20"/>
      <c r="B129" s="20"/>
      <c r="C129" s="20"/>
      <c r="D129" s="20"/>
      <c r="E129" s="20"/>
      <c r="F129" s="20"/>
      <c r="G129" s="20"/>
      <c r="H129" s="20"/>
      <c r="I129" s="20"/>
      <c r="J129" s="20"/>
      <c r="K129" s="20"/>
      <c r="L129" s="20"/>
      <c r="M129" s="20"/>
      <c r="N129" s="20"/>
      <c r="O129" s="20"/>
      <c r="P129" s="20"/>
      <c r="Q129" s="20"/>
      <c r="R129" s="20"/>
      <c r="S129" s="20"/>
      <c r="T129" s="20"/>
    </row>
    <row r="130" spans="1:20" x14ac:dyDescent="0.25">
      <c r="A130" s="20"/>
      <c r="B130" s="20"/>
      <c r="C130" s="20"/>
      <c r="D130" s="20"/>
      <c r="E130" s="20"/>
      <c r="F130" s="20"/>
      <c r="G130" s="20"/>
      <c r="H130" s="20"/>
      <c r="I130" s="20"/>
      <c r="J130" s="20"/>
      <c r="K130" s="20"/>
      <c r="L130" s="20"/>
      <c r="M130" s="20"/>
      <c r="N130" s="20"/>
      <c r="O130" s="20"/>
      <c r="P130" s="20"/>
      <c r="Q130" s="20"/>
      <c r="R130" s="20"/>
      <c r="S130" s="20"/>
      <c r="T130" s="20"/>
    </row>
    <row r="131" spans="1:20" x14ac:dyDescent="0.25">
      <c r="A131" s="20"/>
      <c r="B131" s="20"/>
      <c r="C131" s="20"/>
      <c r="D131" s="20"/>
      <c r="E131" s="20"/>
      <c r="F131" s="20"/>
      <c r="G131" s="20"/>
      <c r="H131" s="20"/>
      <c r="I131" s="20"/>
      <c r="J131" s="20"/>
      <c r="K131" s="20"/>
      <c r="L131" s="20"/>
      <c r="M131" s="20"/>
      <c r="N131" s="20"/>
      <c r="O131" s="20"/>
      <c r="P131" s="20"/>
      <c r="Q131" s="20"/>
      <c r="R131" s="20"/>
      <c r="S131" s="20"/>
      <c r="T131" s="20"/>
    </row>
    <row r="132" spans="1:20" x14ac:dyDescent="0.25">
      <c r="A132" s="20"/>
      <c r="B132" s="20"/>
      <c r="C132" s="20"/>
      <c r="D132" s="20"/>
      <c r="E132" s="20"/>
      <c r="F132" s="20"/>
      <c r="G132" s="20"/>
      <c r="H132" s="20"/>
      <c r="I132" s="20"/>
      <c r="J132" s="20"/>
      <c r="K132" s="20"/>
      <c r="L132" s="20"/>
      <c r="M132" s="20"/>
      <c r="N132" s="20"/>
      <c r="O132" s="20"/>
      <c r="P132" s="20"/>
      <c r="Q132" s="20"/>
      <c r="R132" s="20"/>
      <c r="S132" s="20"/>
      <c r="T132" s="20"/>
    </row>
    <row r="133" spans="1:20" x14ac:dyDescent="0.25">
      <c r="A133" s="20"/>
      <c r="B133" s="20"/>
      <c r="C133" s="20"/>
      <c r="D133" s="20"/>
      <c r="E133" s="20"/>
      <c r="F133" s="20"/>
      <c r="G133" s="20"/>
      <c r="H133" s="20"/>
      <c r="I133" s="20"/>
      <c r="J133" s="20"/>
      <c r="K133" s="20"/>
      <c r="L133" s="20"/>
      <c r="M133" s="20"/>
      <c r="N133" s="20"/>
      <c r="O133" s="20"/>
      <c r="P133" s="20"/>
      <c r="Q133" s="20"/>
      <c r="R133" s="20"/>
      <c r="S133" s="20"/>
      <c r="T133" s="20"/>
    </row>
    <row r="134" spans="1:20" x14ac:dyDescent="0.25">
      <c r="A134" s="20"/>
      <c r="B134" s="20"/>
      <c r="C134" s="20"/>
      <c r="D134" s="20"/>
      <c r="E134" s="20"/>
      <c r="F134" s="20"/>
      <c r="G134" s="20"/>
      <c r="H134" s="20"/>
      <c r="I134" s="20"/>
      <c r="J134" s="20"/>
      <c r="K134" s="20"/>
      <c r="L134" s="20"/>
      <c r="M134" s="20"/>
      <c r="N134" s="20"/>
      <c r="O134" s="20"/>
      <c r="P134" s="20"/>
      <c r="Q134" s="20"/>
      <c r="R134" s="20"/>
      <c r="S134" s="20"/>
      <c r="T134" s="20"/>
    </row>
    <row r="135" spans="1:20" x14ac:dyDescent="0.25">
      <c r="A135" s="20"/>
      <c r="B135" s="20"/>
      <c r="C135" s="20"/>
      <c r="D135" s="20"/>
      <c r="E135" s="20"/>
      <c r="F135" s="20"/>
      <c r="G135" s="20"/>
      <c r="H135" s="20"/>
      <c r="I135" s="20"/>
      <c r="J135" s="20"/>
      <c r="K135" s="20"/>
      <c r="L135" s="20"/>
      <c r="M135" s="20"/>
      <c r="N135" s="20"/>
      <c r="O135" s="20"/>
      <c r="P135" s="20"/>
      <c r="Q135" s="20"/>
      <c r="R135" s="20"/>
      <c r="S135" s="20"/>
      <c r="T135" s="20"/>
    </row>
    <row r="136" spans="1:20" x14ac:dyDescent="0.25">
      <c r="A136" s="20"/>
      <c r="B136" s="20"/>
      <c r="C136" s="20"/>
      <c r="D136" s="20"/>
      <c r="E136" s="20"/>
      <c r="F136" s="20"/>
      <c r="G136" s="20"/>
      <c r="H136" s="20"/>
      <c r="I136" s="20"/>
      <c r="J136" s="20"/>
      <c r="K136" s="20"/>
      <c r="L136" s="20"/>
      <c r="M136" s="20"/>
      <c r="N136" s="20"/>
      <c r="O136" s="20"/>
      <c r="P136" s="20"/>
      <c r="Q136" s="20"/>
      <c r="R136" s="20"/>
      <c r="S136" s="20"/>
      <c r="T136" s="20"/>
    </row>
    <row r="137" spans="1:20" x14ac:dyDescent="0.25">
      <c r="A137" s="20"/>
      <c r="B137" s="20"/>
      <c r="C137" s="20"/>
      <c r="D137" s="20"/>
      <c r="E137" s="20"/>
      <c r="F137" s="20"/>
      <c r="G137" s="20"/>
      <c r="H137" s="20"/>
      <c r="I137" s="20"/>
      <c r="J137" s="20"/>
      <c r="K137" s="20"/>
      <c r="L137" s="20"/>
      <c r="M137" s="20"/>
      <c r="N137" s="20"/>
      <c r="O137" s="20"/>
      <c r="P137" s="20"/>
      <c r="Q137" s="20"/>
      <c r="R137" s="20"/>
      <c r="S137" s="20"/>
      <c r="T137" s="20"/>
    </row>
    <row r="138" spans="1:20" x14ac:dyDescent="0.25">
      <c r="A138" s="20"/>
      <c r="B138" s="20"/>
      <c r="C138" s="20"/>
      <c r="D138" s="20"/>
      <c r="E138" s="20"/>
      <c r="F138" s="20"/>
      <c r="G138" s="20"/>
      <c r="H138" s="20"/>
      <c r="I138" s="20"/>
      <c r="J138" s="20"/>
      <c r="K138" s="20"/>
      <c r="L138" s="20"/>
      <c r="M138" s="20"/>
      <c r="N138" s="20"/>
      <c r="O138" s="20"/>
      <c r="P138" s="20"/>
      <c r="Q138" s="20"/>
      <c r="R138" s="20"/>
      <c r="S138" s="20"/>
      <c r="T138" s="20"/>
    </row>
    <row r="139" spans="1:20" x14ac:dyDescent="0.25">
      <c r="A139" s="20"/>
      <c r="B139" s="20"/>
      <c r="C139" s="20"/>
      <c r="D139" s="20"/>
      <c r="E139" s="20"/>
      <c r="F139" s="20"/>
      <c r="G139" s="20"/>
      <c r="H139" s="20"/>
      <c r="I139" s="20"/>
      <c r="J139" s="20"/>
      <c r="K139" s="20"/>
      <c r="L139" s="20"/>
      <c r="M139" s="20"/>
      <c r="N139" s="20"/>
      <c r="O139" s="20"/>
      <c r="P139" s="20"/>
      <c r="Q139" s="20"/>
      <c r="R139" s="20"/>
      <c r="S139" s="20"/>
      <c r="T139" s="20"/>
    </row>
    <row r="140" spans="1:20" x14ac:dyDescent="0.25">
      <c r="A140" s="20"/>
      <c r="B140" s="20"/>
      <c r="C140" s="20"/>
      <c r="D140" s="20"/>
      <c r="E140" s="20"/>
      <c r="F140" s="20"/>
      <c r="G140" s="20"/>
      <c r="H140" s="20"/>
      <c r="I140" s="20"/>
      <c r="J140" s="20"/>
      <c r="K140" s="20"/>
      <c r="L140" s="20"/>
      <c r="M140" s="20"/>
      <c r="N140" s="20"/>
      <c r="O140" s="20"/>
      <c r="P140" s="20"/>
      <c r="Q140" s="20"/>
      <c r="R140" s="20"/>
      <c r="S140" s="20"/>
      <c r="T140" s="20"/>
    </row>
    <row r="141" spans="1:20" x14ac:dyDescent="0.25">
      <c r="A141" s="20"/>
      <c r="B141" s="20"/>
      <c r="C141" s="20"/>
      <c r="D141" s="20"/>
      <c r="E141" s="20"/>
      <c r="F141" s="20"/>
      <c r="G141" s="20"/>
      <c r="H141" s="20"/>
      <c r="I141" s="20"/>
      <c r="J141" s="20"/>
      <c r="K141" s="20"/>
      <c r="L141" s="20"/>
      <c r="M141" s="20"/>
      <c r="N141" s="20"/>
      <c r="O141" s="20"/>
      <c r="P141" s="20"/>
      <c r="Q141" s="20"/>
      <c r="R141" s="20"/>
      <c r="S141" s="20"/>
      <c r="T141" s="20"/>
    </row>
    <row r="142" spans="1:20" x14ac:dyDescent="0.25">
      <c r="A142" s="20"/>
      <c r="B142" s="20"/>
      <c r="C142" s="20"/>
      <c r="D142" s="20"/>
      <c r="E142" s="20"/>
      <c r="F142" s="20"/>
      <c r="G142" s="20"/>
      <c r="H142" s="20"/>
      <c r="I142" s="20"/>
      <c r="J142" s="20"/>
      <c r="K142" s="20"/>
      <c r="L142" s="20"/>
      <c r="M142" s="20"/>
      <c r="N142" s="20"/>
      <c r="O142" s="20"/>
      <c r="P142" s="20"/>
      <c r="Q142" s="20"/>
      <c r="R142" s="20"/>
      <c r="S142" s="20"/>
      <c r="T142" s="20"/>
    </row>
    <row r="143" spans="1:20" x14ac:dyDescent="0.25">
      <c r="A143" s="20"/>
      <c r="B143" s="20"/>
      <c r="C143" s="20"/>
      <c r="D143" s="20"/>
      <c r="E143" s="20"/>
      <c r="F143" s="20"/>
      <c r="G143" s="20"/>
      <c r="H143" s="20"/>
      <c r="I143" s="20"/>
      <c r="J143" s="20"/>
      <c r="K143" s="20"/>
      <c r="L143" s="20"/>
      <c r="M143" s="20"/>
      <c r="N143" s="20"/>
      <c r="O143" s="20"/>
      <c r="P143" s="20"/>
      <c r="Q143" s="20"/>
      <c r="R143" s="20"/>
      <c r="S143" s="20"/>
      <c r="T143" s="20"/>
    </row>
    <row r="144" spans="1:20" x14ac:dyDescent="0.25">
      <c r="A144" s="20"/>
      <c r="B144" s="20"/>
      <c r="C144" s="20"/>
      <c r="D144" s="20"/>
      <c r="E144" s="20"/>
      <c r="F144" s="20"/>
      <c r="G144" s="20"/>
      <c r="H144" s="20"/>
      <c r="I144" s="20"/>
      <c r="J144" s="20"/>
      <c r="K144" s="20"/>
      <c r="L144" s="20"/>
      <c r="M144" s="20"/>
      <c r="N144" s="20"/>
      <c r="O144" s="20"/>
      <c r="P144" s="20"/>
      <c r="Q144" s="20"/>
      <c r="R144" s="20"/>
      <c r="S144" s="20"/>
      <c r="T144" s="20"/>
    </row>
    <row r="145" spans="1:20" x14ac:dyDescent="0.25">
      <c r="A145" s="20"/>
      <c r="B145" s="20"/>
      <c r="C145" s="20"/>
      <c r="D145" s="20"/>
      <c r="E145" s="20"/>
      <c r="F145" s="20"/>
      <c r="G145" s="20"/>
      <c r="H145" s="20"/>
      <c r="I145" s="20"/>
      <c r="J145" s="20"/>
      <c r="K145" s="20"/>
      <c r="L145" s="20"/>
      <c r="M145" s="20"/>
      <c r="N145" s="20"/>
      <c r="O145" s="20"/>
      <c r="P145" s="20"/>
      <c r="Q145" s="20"/>
      <c r="R145" s="20"/>
      <c r="S145" s="20"/>
      <c r="T145" s="20"/>
    </row>
    <row r="146" spans="1:20" x14ac:dyDescent="0.25">
      <c r="A146" s="20"/>
      <c r="B146" s="20"/>
      <c r="C146" s="20"/>
      <c r="D146" s="20"/>
      <c r="E146" s="20"/>
      <c r="F146" s="20"/>
      <c r="G146" s="20"/>
      <c r="H146" s="20"/>
      <c r="I146" s="20"/>
      <c r="J146" s="20"/>
      <c r="K146" s="20"/>
      <c r="L146" s="20"/>
      <c r="M146" s="20"/>
      <c r="N146" s="20"/>
      <c r="O146" s="20"/>
      <c r="P146" s="20"/>
      <c r="Q146" s="20"/>
      <c r="R146" s="20"/>
      <c r="S146" s="20"/>
      <c r="T146" s="20"/>
    </row>
    <row r="147" spans="1:20" x14ac:dyDescent="0.25">
      <c r="A147" s="20"/>
      <c r="B147" s="20"/>
      <c r="C147" s="20"/>
      <c r="D147" s="20"/>
      <c r="E147" s="20"/>
      <c r="F147" s="20"/>
      <c r="G147" s="20"/>
      <c r="H147" s="20"/>
      <c r="I147" s="20"/>
      <c r="J147" s="20"/>
      <c r="K147" s="20"/>
      <c r="L147" s="20"/>
      <c r="M147" s="20"/>
      <c r="N147" s="20"/>
      <c r="O147" s="20"/>
      <c r="P147" s="20"/>
      <c r="Q147" s="20"/>
      <c r="R147" s="20"/>
      <c r="S147" s="20"/>
      <c r="T147" s="20"/>
    </row>
    <row r="148" spans="1:20" x14ac:dyDescent="0.25">
      <c r="A148" s="20"/>
      <c r="B148" s="20"/>
      <c r="C148" s="20"/>
      <c r="D148" s="20"/>
      <c r="E148" s="20"/>
      <c r="F148" s="20"/>
      <c r="G148" s="20"/>
      <c r="H148" s="20"/>
      <c r="I148" s="20"/>
      <c r="J148" s="20"/>
      <c r="K148" s="20"/>
      <c r="L148" s="20"/>
      <c r="M148" s="20"/>
      <c r="N148" s="20"/>
      <c r="O148" s="20"/>
      <c r="P148" s="20"/>
      <c r="Q148" s="20"/>
      <c r="R148" s="20"/>
      <c r="S148" s="20"/>
      <c r="T148" s="20"/>
    </row>
    <row r="149" spans="1:20" x14ac:dyDescent="0.25">
      <c r="A149" s="20"/>
      <c r="B149" s="20"/>
      <c r="C149" s="20"/>
      <c r="D149" s="20"/>
      <c r="E149" s="20"/>
      <c r="F149" s="20"/>
      <c r="G149" s="20"/>
      <c r="H149" s="20"/>
      <c r="I149" s="20"/>
      <c r="J149" s="20"/>
      <c r="K149" s="20"/>
      <c r="L149" s="20"/>
      <c r="M149" s="20"/>
      <c r="N149" s="20"/>
      <c r="O149" s="20"/>
      <c r="P149" s="20"/>
      <c r="Q149" s="20"/>
      <c r="R149" s="20"/>
      <c r="S149" s="20"/>
      <c r="T149" s="20"/>
    </row>
    <row r="150" spans="1:20" x14ac:dyDescent="0.25">
      <c r="A150" s="20"/>
      <c r="B150" s="20"/>
      <c r="C150" s="20"/>
      <c r="D150" s="20"/>
      <c r="E150" s="20"/>
      <c r="F150" s="20"/>
      <c r="G150" s="20"/>
      <c r="H150" s="20"/>
      <c r="I150" s="20"/>
      <c r="J150" s="20"/>
      <c r="K150" s="20"/>
      <c r="L150" s="20"/>
      <c r="M150" s="20"/>
      <c r="N150" s="20"/>
      <c r="O150" s="20"/>
      <c r="P150" s="20"/>
      <c r="Q150" s="20"/>
      <c r="R150" s="20"/>
      <c r="S150" s="20"/>
      <c r="T150" s="20"/>
    </row>
    <row r="151" spans="1:20" x14ac:dyDescent="0.25">
      <c r="A151" s="20"/>
      <c r="B151" s="20"/>
      <c r="C151" s="20"/>
      <c r="D151" s="20"/>
      <c r="E151" s="20"/>
      <c r="F151" s="20"/>
      <c r="G151" s="20"/>
      <c r="H151" s="20"/>
      <c r="I151" s="20"/>
      <c r="J151" s="20"/>
      <c r="K151" s="20"/>
      <c r="L151" s="20"/>
      <c r="M151" s="20"/>
      <c r="N151" s="20"/>
      <c r="O151" s="20"/>
      <c r="P151" s="20"/>
      <c r="Q151" s="20"/>
      <c r="R151" s="20"/>
      <c r="S151" s="20"/>
      <c r="T151" s="20"/>
    </row>
    <row r="152" spans="1:20" x14ac:dyDescent="0.25">
      <c r="A152" s="20"/>
      <c r="B152" s="20"/>
      <c r="C152" s="20"/>
      <c r="D152" s="20"/>
      <c r="E152" s="20"/>
      <c r="F152" s="20"/>
      <c r="G152" s="20"/>
      <c r="H152" s="20"/>
      <c r="I152" s="20"/>
      <c r="J152" s="20"/>
      <c r="K152" s="20"/>
      <c r="L152" s="20"/>
      <c r="M152" s="20"/>
      <c r="N152" s="20"/>
      <c r="O152" s="20"/>
      <c r="P152" s="20"/>
      <c r="Q152" s="20"/>
      <c r="R152" s="20"/>
      <c r="S152" s="20"/>
      <c r="T152" s="20"/>
    </row>
    <row r="153" spans="1:20" x14ac:dyDescent="0.25">
      <c r="A153" s="20"/>
      <c r="B153" s="20"/>
      <c r="C153" s="20"/>
      <c r="D153" s="20"/>
      <c r="E153" s="20"/>
      <c r="F153" s="20"/>
      <c r="G153" s="20"/>
      <c r="H153" s="20"/>
      <c r="I153" s="20"/>
      <c r="J153" s="20"/>
      <c r="K153" s="20"/>
      <c r="L153" s="20"/>
      <c r="M153" s="20"/>
      <c r="N153" s="20"/>
      <c r="O153" s="20"/>
      <c r="P153" s="20"/>
      <c r="Q153" s="20"/>
      <c r="R153" s="20"/>
      <c r="S153" s="20"/>
      <c r="T153" s="20"/>
    </row>
    <row r="154" spans="1:20" x14ac:dyDescent="0.25">
      <c r="A154" s="20"/>
      <c r="B154" s="20"/>
      <c r="C154" s="20"/>
      <c r="D154" s="20"/>
      <c r="E154" s="20"/>
      <c r="F154" s="20"/>
      <c r="G154" s="20"/>
      <c r="H154" s="20"/>
      <c r="I154" s="20"/>
      <c r="J154" s="20"/>
      <c r="K154" s="20"/>
      <c r="L154" s="20"/>
      <c r="M154" s="20"/>
      <c r="N154" s="20"/>
      <c r="O154" s="20"/>
      <c r="P154" s="20"/>
      <c r="Q154" s="20"/>
      <c r="R154" s="20"/>
      <c r="S154" s="20"/>
      <c r="T154" s="20"/>
    </row>
    <row r="155" spans="1:20" x14ac:dyDescent="0.25">
      <c r="A155" s="20"/>
      <c r="B155" s="20"/>
      <c r="C155" s="20"/>
      <c r="D155" s="20"/>
      <c r="E155" s="20"/>
      <c r="F155" s="20"/>
      <c r="G155" s="20"/>
      <c r="H155" s="20"/>
      <c r="I155" s="20"/>
      <c r="J155" s="20"/>
      <c r="K155" s="20"/>
      <c r="L155" s="20"/>
      <c r="M155" s="20"/>
      <c r="N155" s="20"/>
      <c r="O155" s="20"/>
      <c r="P155" s="20"/>
      <c r="Q155" s="20"/>
      <c r="R155" s="20"/>
      <c r="S155" s="20"/>
      <c r="T155" s="20"/>
    </row>
    <row r="156" spans="1:20" x14ac:dyDescent="0.25">
      <c r="A156" s="20"/>
      <c r="B156" s="20"/>
      <c r="C156" s="20"/>
      <c r="D156" s="20"/>
      <c r="E156" s="20"/>
      <c r="F156" s="20"/>
      <c r="G156" s="20"/>
      <c r="H156" s="20"/>
      <c r="I156" s="20"/>
      <c r="J156" s="20"/>
      <c r="K156" s="20"/>
      <c r="L156" s="20"/>
      <c r="M156" s="20"/>
      <c r="N156" s="20"/>
      <c r="O156" s="20"/>
      <c r="P156" s="20"/>
      <c r="Q156" s="20"/>
      <c r="R156" s="20"/>
      <c r="S156" s="20"/>
      <c r="T156" s="20"/>
    </row>
    <row r="157" spans="1:20" x14ac:dyDescent="0.25">
      <c r="A157" s="20"/>
      <c r="B157" s="20"/>
      <c r="C157" s="20"/>
      <c r="D157" s="20"/>
      <c r="E157" s="20"/>
      <c r="F157" s="20"/>
      <c r="G157" s="20"/>
      <c r="H157" s="20"/>
      <c r="I157" s="20"/>
      <c r="J157" s="20"/>
      <c r="K157" s="20"/>
      <c r="L157" s="20"/>
      <c r="M157" s="20"/>
      <c r="N157" s="20"/>
      <c r="O157" s="20"/>
      <c r="P157" s="20"/>
      <c r="Q157" s="20"/>
      <c r="R157" s="20"/>
      <c r="S157" s="20"/>
      <c r="T157" s="20"/>
    </row>
    <row r="158" spans="1:20" x14ac:dyDescent="0.25">
      <c r="A158" s="20"/>
      <c r="B158" s="20"/>
      <c r="C158" s="20"/>
      <c r="D158" s="20"/>
      <c r="E158" s="20"/>
      <c r="F158" s="20"/>
      <c r="G158" s="20"/>
      <c r="H158" s="20"/>
      <c r="I158" s="20"/>
      <c r="J158" s="20"/>
      <c r="K158" s="20"/>
      <c r="L158" s="20"/>
      <c r="M158" s="20"/>
      <c r="N158" s="20"/>
      <c r="O158" s="20"/>
      <c r="P158" s="20"/>
      <c r="Q158" s="20"/>
      <c r="R158" s="20"/>
      <c r="S158" s="20"/>
      <c r="T158" s="20"/>
    </row>
    <row r="159" spans="1:20" x14ac:dyDescent="0.25">
      <c r="A159" s="20"/>
      <c r="B159" s="20"/>
      <c r="C159" s="20"/>
      <c r="D159" s="20"/>
      <c r="E159" s="20"/>
      <c r="F159" s="20"/>
      <c r="G159" s="20"/>
      <c r="H159" s="20"/>
      <c r="I159" s="20"/>
      <c r="J159" s="20"/>
      <c r="K159" s="20"/>
      <c r="L159" s="20"/>
      <c r="M159" s="20"/>
      <c r="N159" s="20"/>
      <c r="O159" s="20"/>
      <c r="P159" s="20"/>
      <c r="Q159" s="20"/>
      <c r="R159" s="20"/>
      <c r="S159" s="20"/>
      <c r="T159" s="20"/>
    </row>
    <row r="160" spans="1:20" x14ac:dyDescent="0.25">
      <c r="A160" s="20"/>
      <c r="B160" s="20"/>
      <c r="C160" s="20"/>
      <c r="D160" s="20"/>
      <c r="E160" s="20"/>
      <c r="F160" s="20"/>
      <c r="G160" s="20"/>
      <c r="H160" s="20"/>
      <c r="I160" s="20"/>
      <c r="J160" s="20"/>
      <c r="K160" s="20"/>
      <c r="L160" s="20"/>
      <c r="M160" s="20"/>
      <c r="N160" s="20"/>
      <c r="O160" s="20"/>
      <c r="P160" s="20"/>
      <c r="Q160" s="20"/>
      <c r="R160" s="20"/>
      <c r="S160" s="20"/>
      <c r="T160" s="20"/>
    </row>
    <row r="161" spans="1:20" x14ac:dyDescent="0.25">
      <c r="A161" s="20"/>
      <c r="B161" s="20"/>
      <c r="C161" s="20"/>
      <c r="D161" s="20"/>
      <c r="E161" s="20"/>
      <c r="F161" s="20"/>
      <c r="G161" s="20"/>
      <c r="H161" s="20"/>
      <c r="I161" s="20"/>
      <c r="J161" s="20"/>
      <c r="K161" s="20"/>
      <c r="L161" s="20"/>
      <c r="M161" s="20"/>
      <c r="N161" s="20"/>
      <c r="O161" s="20"/>
      <c r="P161" s="20"/>
      <c r="Q161" s="20"/>
      <c r="R161" s="20"/>
      <c r="S161" s="20"/>
      <c r="T161" s="20"/>
    </row>
    <row r="162" spans="1:20" x14ac:dyDescent="0.25">
      <c r="A162" s="20"/>
      <c r="B162" s="20"/>
      <c r="C162" s="20"/>
      <c r="D162" s="20"/>
      <c r="E162" s="20"/>
      <c r="F162" s="20"/>
      <c r="G162" s="20"/>
      <c r="H162" s="20"/>
      <c r="I162" s="20"/>
      <c r="J162" s="20"/>
      <c r="K162" s="20"/>
      <c r="L162" s="20"/>
      <c r="M162" s="20"/>
      <c r="N162" s="20"/>
      <c r="O162" s="20"/>
      <c r="P162" s="20"/>
      <c r="Q162" s="20"/>
      <c r="R162" s="20"/>
      <c r="S162" s="20"/>
      <c r="T162" s="20"/>
    </row>
    <row r="163" spans="1:20" x14ac:dyDescent="0.25">
      <c r="A163" s="20"/>
      <c r="B163" s="20"/>
      <c r="C163" s="20"/>
      <c r="D163" s="20"/>
      <c r="E163" s="20"/>
      <c r="F163" s="20"/>
      <c r="G163" s="20"/>
      <c r="H163" s="20"/>
      <c r="I163" s="20"/>
      <c r="J163" s="20"/>
      <c r="K163" s="20"/>
      <c r="L163" s="20"/>
      <c r="M163" s="20"/>
      <c r="N163" s="20"/>
      <c r="O163" s="20"/>
      <c r="P163" s="20"/>
      <c r="Q163" s="20"/>
      <c r="R163" s="20"/>
      <c r="S163" s="20"/>
      <c r="T163" s="20"/>
    </row>
    <row r="164" spans="1:20" x14ac:dyDescent="0.25">
      <c r="A164" s="20"/>
      <c r="B164" s="20"/>
      <c r="C164" s="20"/>
      <c r="D164" s="20"/>
      <c r="E164" s="20"/>
      <c r="F164" s="20"/>
      <c r="G164" s="20"/>
      <c r="H164" s="20"/>
      <c r="I164" s="20"/>
      <c r="J164" s="20"/>
      <c r="K164" s="20"/>
      <c r="L164" s="20"/>
      <c r="M164" s="20"/>
      <c r="N164" s="20"/>
      <c r="O164" s="20"/>
      <c r="P164" s="20"/>
      <c r="Q164" s="20"/>
      <c r="R164" s="20"/>
      <c r="S164" s="20"/>
      <c r="T164" s="20"/>
    </row>
    <row r="165" spans="1:20" x14ac:dyDescent="0.25">
      <c r="A165" s="20"/>
      <c r="B165" s="20"/>
      <c r="C165" s="20"/>
      <c r="D165" s="20"/>
      <c r="E165" s="20"/>
      <c r="F165" s="20"/>
      <c r="G165" s="20"/>
      <c r="H165" s="20"/>
      <c r="I165" s="20"/>
      <c r="J165" s="20"/>
      <c r="K165" s="20"/>
      <c r="L165" s="20"/>
      <c r="M165" s="20"/>
      <c r="N165" s="20"/>
      <c r="O165" s="20"/>
      <c r="P165" s="20"/>
      <c r="Q165" s="20"/>
      <c r="R165" s="20"/>
      <c r="S165" s="20"/>
      <c r="T165" s="20"/>
    </row>
    <row r="166" spans="1:20" x14ac:dyDescent="0.25">
      <c r="A166" s="20"/>
      <c r="B166" s="20"/>
      <c r="C166" s="20"/>
      <c r="D166" s="20"/>
      <c r="E166" s="20"/>
      <c r="F166" s="20"/>
      <c r="G166" s="20"/>
      <c r="H166" s="20"/>
      <c r="I166" s="20"/>
      <c r="J166" s="20"/>
      <c r="K166" s="20"/>
      <c r="L166" s="20"/>
      <c r="M166" s="20"/>
      <c r="N166" s="20"/>
      <c r="O166" s="20"/>
      <c r="P166" s="20"/>
      <c r="Q166" s="20"/>
      <c r="R166" s="20"/>
      <c r="S166" s="20"/>
      <c r="T166" s="20"/>
    </row>
    <row r="167" spans="1:20" x14ac:dyDescent="0.25">
      <c r="A167" s="20"/>
      <c r="B167" s="20"/>
      <c r="C167" s="20"/>
      <c r="D167" s="20"/>
      <c r="E167" s="20"/>
      <c r="F167" s="20"/>
      <c r="G167" s="20"/>
      <c r="H167" s="20"/>
      <c r="I167" s="20"/>
      <c r="J167" s="20"/>
      <c r="K167" s="20"/>
      <c r="L167" s="20"/>
      <c r="M167" s="20"/>
      <c r="N167" s="20"/>
      <c r="O167" s="20"/>
      <c r="P167" s="20"/>
      <c r="Q167" s="20"/>
      <c r="R167" s="20"/>
      <c r="S167" s="20"/>
      <c r="T167" s="20"/>
    </row>
    <row r="168" spans="1:20" x14ac:dyDescent="0.25">
      <c r="A168" s="20"/>
      <c r="B168" s="20"/>
      <c r="C168" s="20"/>
      <c r="D168" s="20"/>
      <c r="E168" s="20"/>
      <c r="F168" s="20"/>
      <c r="G168" s="20"/>
      <c r="H168" s="20"/>
      <c r="I168" s="20"/>
      <c r="J168" s="20"/>
      <c r="K168" s="20"/>
      <c r="L168" s="20"/>
      <c r="M168" s="20"/>
      <c r="N168" s="20"/>
      <c r="O168" s="20"/>
      <c r="P168" s="20"/>
      <c r="Q168" s="20"/>
      <c r="R168" s="20"/>
      <c r="S168" s="20"/>
      <c r="T168" s="20"/>
    </row>
    <row r="169" spans="1:20" x14ac:dyDescent="0.25">
      <c r="A169" s="20"/>
      <c r="B169" s="20"/>
      <c r="C169" s="20"/>
      <c r="D169" s="20"/>
      <c r="E169" s="20"/>
      <c r="F169" s="20"/>
      <c r="G169" s="20"/>
      <c r="H169" s="20"/>
      <c r="I169" s="20"/>
      <c r="J169" s="20"/>
      <c r="K169" s="20"/>
      <c r="L169" s="20"/>
      <c r="M169" s="20"/>
      <c r="N169" s="20"/>
      <c r="O169" s="20"/>
      <c r="P169" s="20"/>
      <c r="Q169" s="20"/>
      <c r="R169" s="20"/>
      <c r="S169" s="20"/>
      <c r="T169" s="20"/>
    </row>
    <row r="170" spans="1:20" x14ac:dyDescent="0.25">
      <c r="A170" s="20"/>
      <c r="B170" s="20"/>
      <c r="C170" s="20"/>
      <c r="D170" s="20"/>
      <c r="E170" s="20"/>
      <c r="F170" s="20"/>
      <c r="G170" s="20"/>
      <c r="H170" s="20"/>
      <c r="I170" s="20"/>
      <c r="J170" s="20"/>
      <c r="K170" s="20"/>
      <c r="L170" s="20"/>
      <c r="M170" s="20"/>
      <c r="N170" s="20"/>
      <c r="O170" s="20"/>
      <c r="P170" s="20"/>
      <c r="Q170" s="20"/>
      <c r="R170" s="20"/>
      <c r="S170" s="20"/>
      <c r="T170" s="20"/>
    </row>
    <row r="171" spans="1:20" x14ac:dyDescent="0.25">
      <c r="A171" s="20"/>
      <c r="B171" s="20"/>
      <c r="C171" s="20"/>
      <c r="D171" s="20"/>
      <c r="E171" s="20"/>
      <c r="F171" s="20"/>
      <c r="G171" s="20"/>
      <c r="H171" s="20"/>
      <c r="I171" s="20"/>
      <c r="J171" s="20"/>
      <c r="K171" s="20"/>
      <c r="L171" s="20"/>
      <c r="M171" s="20"/>
      <c r="N171" s="20"/>
      <c r="O171" s="20"/>
      <c r="P171" s="20"/>
      <c r="Q171" s="20"/>
      <c r="R171" s="20"/>
      <c r="S171" s="20"/>
      <c r="T171" s="20"/>
    </row>
    <row r="172" spans="1:20" x14ac:dyDescent="0.25">
      <c r="A172" s="20"/>
      <c r="B172" s="20"/>
      <c r="C172" s="20"/>
      <c r="D172" s="20"/>
      <c r="E172" s="20"/>
      <c r="F172" s="20"/>
      <c r="G172" s="20"/>
      <c r="H172" s="20"/>
      <c r="I172" s="20"/>
      <c r="J172" s="20"/>
      <c r="K172" s="20"/>
      <c r="L172" s="20"/>
      <c r="M172" s="20"/>
      <c r="N172" s="20"/>
      <c r="O172" s="20"/>
      <c r="P172" s="20"/>
      <c r="Q172" s="20"/>
      <c r="R172" s="20"/>
      <c r="S172" s="20"/>
      <c r="T172" s="20"/>
    </row>
    <row r="173" spans="1:20" x14ac:dyDescent="0.25">
      <c r="A173" s="20"/>
      <c r="B173" s="20"/>
      <c r="C173" s="20"/>
      <c r="D173" s="20"/>
      <c r="E173" s="20"/>
      <c r="F173" s="20"/>
      <c r="G173" s="20"/>
      <c r="H173" s="20"/>
      <c r="I173" s="20"/>
      <c r="J173" s="20"/>
      <c r="K173" s="20"/>
      <c r="L173" s="20"/>
      <c r="M173" s="20"/>
      <c r="N173" s="20"/>
      <c r="O173" s="20"/>
      <c r="P173" s="20"/>
      <c r="Q173" s="20"/>
      <c r="R173" s="20"/>
      <c r="S173" s="20"/>
      <c r="T173" s="20"/>
    </row>
    <row r="174" spans="1:20" x14ac:dyDescent="0.25">
      <c r="A174" s="20"/>
      <c r="B174" s="20"/>
      <c r="C174" s="20"/>
      <c r="D174" s="20"/>
      <c r="E174" s="20"/>
      <c r="F174" s="20"/>
      <c r="G174" s="20"/>
      <c r="H174" s="20"/>
      <c r="I174" s="20"/>
      <c r="J174" s="20"/>
      <c r="K174" s="20"/>
      <c r="L174" s="20"/>
      <c r="M174" s="20"/>
      <c r="N174" s="20"/>
      <c r="O174" s="20"/>
      <c r="P174" s="20"/>
      <c r="Q174" s="20"/>
      <c r="R174" s="20"/>
      <c r="S174" s="20"/>
      <c r="T174" s="20"/>
    </row>
    <row r="175" spans="1:20" x14ac:dyDescent="0.25">
      <c r="A175" s="20"/>
      <c r="B175" s="20"/>
      <c r="C175" s="20"/>
      <c r="D175" s="20"/>
      <c r="E175" s="20"/>
      <c r="F175" s="20"/>
      <c r="G175" s="20"/>
      <c r="H175" s="20"/>
      <c r="I175" s="20"/>
      <c r="J175" s="20"/>
      <c r="K175" s="20"/>
      <c r="L175" s="20"/>
      <c r="M175" s="20"/>
      <c r="N175" s="20"/>
      <c r="O175" s="20"/>
      <c r="P175" s="20"/>
      <c r="Q175" s="20"/>
      <c r="R175" s="20"/>
      <c r="S175" s="20"/>
      <c r="T175" s="20"/>
    </row>
    <row r="176" spans="1:20" x14ac:dyDescent="0.25">
      <c r="A176" s="20"/>
      <c r="B176" s="20"/>
      <c r="C176" s="20"/>
      <c r="D176" s="20"/>
      <c r="E176" s="20"/>
      <c r="F176" s="20"/>
      <c r="G176" s="20"/>
      <c r="H176" s="20"/>
      <c r="I176" s="20"/>
      <c r="J176" s="20"/>
      <c r="K176" s="20"/>
      <c r="L176" s="20"/>
      <c r="M176" s="20"/>
      <c r="N176" s="20"/>
      <c r="O176" s="20"/>
      <c r="P176" s="20"/>
      <c r="Q176" s="20"/>
      <c r="R176" s="20"/>
      <c r="S176" s="20"/>
      <c r="T176" s="20"/>
    </row>
    <row r="177" spans="1:20" x14ac:dyDescent="0.25">
      <c r="A177" s="20"/>
      <c r="B177" s="20"/>
      <c r="C177" s="20"/>
      <c r="D177" s="20"/>
      <c r="E177" s="20"/>
      <c r="F177" s="20"/>
      <c r="G177" s="20"/>
      <c r="H177" s="20"/>
      <c r="I177" s="20"/>
      <c r="J177" s="20"/>
      <c r="K177" s="20"/>
      <c r="L177" s="20"/>
      <c r="M177" s="20"/>
      <c r="N177" s="20"/>
      <c r="O177" s="20"/>
      <c r="P177" s="20"/>
      <c r="Q177" s="20"/>
      <c r="R177" s="20"/>
      <c r="S177" s="20"/>
      <c r="T177" s="20"/>
    </row>
    <row r="178" spans="1:20" x14ac:dyDescent="0.25">
      <c r="A178" s="20"/>
      <c r="B178" s="20"/>
      <c r="C178" s="20"/>
      <c r="D178" s="20"/>
      <c r="E178" s="20"/>
      <c r="F178" s="20"/>
      <c r="G178" s="20"/>
      <c r="H178" s="20"/>
      <c r="I178" s="20"/>
      <c r="J178" s="20"/>
      <c r="K178" s="20"/>
      <c r="L178" s="20"/>
      <c r="M178" s="20"/>
      <c r="N178" s="20"/>
      <c r="O178" s="20"/>
      <c r="P178" s="20"/>
      <c r="Q178" s="20"/>
      <c r="R178" s="20"/>
      <c r="S178" s="20"/>
      <c r="T178" s="20"/>
    </row>
    <row r="179" spans="1:20" x14ac:dyDescent="0.25">
      <c r="A179" s="20"/>
      <c r="B179" s="20"/>
      <c r="C179" s="20"/>
      <c r="D179" s="20"/>
      <c r="E179" s="20"/>
      <c r="F179" s="20"/>
      <c r="G179" s="20"/>
      <c r="H179" s="20"/>
      <c r="I179" s="20"/>
      <c r="J179" s="20"/>
      <c r="K179" s="20"/>
      <c r="L179" s="20"/>
      <c r="M179" s="20"/>
      <c r="N179" s="20"/>
      <c r="O179" s="20"/>
      <c r="P179" s="20"/>
      <c r="Q179" s="20"/>
      <c r="R179" s="20"/>
      <c r="S179" s="20"/>
      <c r="T179" s="20"/>
    </row>
    <row r="180" spans="1:20" x14ac:dyDescent="0.25">
      <c r="A180" s="20"/>
      <c r="B180" s="20"/>
      <c r="C180" s="20"/>
      <c r="D180" s="20"/>
      <c r="E180" s="20"/>
      <c r="F180" s="20"/>
      <c r="G180" s="20"/>
      <c r="H180" s="20"/>
      <c r="I180" s="20"/>
      <c r="J180" s="20"/>
      <c r="K180" s="20"/>
      <c r="L180" s="20"/>
      <c r="M180" s="20"/>
      <c r="N180" s="20"/>
      <c r="O180" s="20"/>
      <c r="P180" s="20"/>
      <c r="Q180" s="20"/>
      <c r="R180" s="20"/>
      <c r="S180" s="20"/>
      <c r="T180" s="20"/>
    </row>
    <row r="181" spans="1:20" x14ac:dyDescent="0.25">
      <c r="A181" s="20"/>
      <c r="B181" s="20"/>
      <c r="C181" s="20"/>
      <c r="D181" s="20"/>
      <c r="E181" s="20"/>
      <c r="F181" s="20"/>
      <c r="G181" s="20"/>
      <c r="H181" s="20"/>
      <c r="I181" s="20"/>
      <c r="J181" s="20"/>
      <c r="K181" s="20"/>
      <c r="L181" s="20"/>
      <c r="M181" s="20"/>
      <c r="N181" s="20"/>
      <c r="O181" s="20"/>
      <c r="P181" s="20"/>
      <c r="Q181" s="20"/>
      <c r="R181" s="20"/>
      <c r="S181" s="20"/>
      <c r="T181" s="20"/>
    </row>
    <row r="182" spans="1:20" x14ac:dyDescent="0.25">
      <c r="A182" s="20"/>
      <c r="B182" s="20"/>
      <c r="C182" s="20"/>
      <c r="D182" s="20"/>
      <c r="E182" s="20"/>
      <c r="F182" s="20"/>
      <c r="G182" s="20"/>
      <c r="H182" s="20"/>
      <c r="I182" s="20"/>
      <c r="J182" s="20"/>
      <c r="K182" s="20"/>
      <c r="L182" s="20"/>
      <c r="M182" s="20"/>
      <c r="N182" s="20"/>
      <c r="O182" s="20"/>
      <c r="P182" s="20"/>
      <c r="Q182" s="20"/>
      <c r="R182" s="20"/>
      <c r="S182" s="20"/>
      <c r="T182" s="20"/>
    </row>
    <row r="183" spans="1:20" x14ac:dyDescent="0.25">
      <c r="A183" s="20"/>
      <c r="B183" s="20"/>
      <c r="C183" s="20"/>
      <c r="D183" s="20"/>
      <c r="E183" s="20"/>
      <c r="F183" s="20"/>
      <c r="G183" s="20"/>
      <c r="H183" s="20"/>
      <c r="I183" s="20"/>
      <c r="J183" s="20"/>
      <c r="K183" s="20"/>
      <c r="L183" s="20"/>
      <c r="M183" s="20"/>
      <c r="N183" s="20"/>
      <c r="O183" s="20"/>
      <c r="P183" s="20"/>
      <c r="Q183" s="20"/>
      <c r="R183" s="20"/>
      <c r="S183" s="20"/>
      <c r="T183" s="20"/>
    </row>
    <row r="184" spans="1:20" x14ac:dyDescent="0.25">
      <c r="A184" s="20"/>
      <c r="B184" s="20"/>
      <c r="C184" s="20"/>
      <c r="D184" s="20"/>
      <c r="E184" s="20"/>
      <c r="F184" s="20"/>
      <c r="G184" s="20"/>
      <c r="H184" s="20"/>
      <c r="I184" s="20"/>
      <c r="J184" s="20"/>
      <c r="K184" s="20"/>
      <c r="L184" s="20"/>
      <c r="M184" s="20"/>
      <c r="N184" s="20"/>
      <c r="O184" s="20"/>
      <c r="P184" s="20"/>
      <c r="Q184" s="20"/>
      <c r="R184" s="20"/>
      <c r="S184" s="20"/>
      <c r="T184" s="20"/>
    </row>
    <row r="185" spans="1:20" x14ac:dyDescent="0.25">
      <c r="A185" s="20"/>
      <c r="B185" s="20"/>
      <c r="C185" s="20"/>
      <c r="D185" s="20"/>
      <c r="E185" s="20"/>
      <c r="F185" s="20"/>
      <c r="G185" s="20"/>
      <c r="H185" s="20"/>
      <c r="I185" s="20"/>
      <c r="J185" s="20"/>
      <c r="K185" s="20"/>
      <c r="L185" s="20"/>
      <c r="M185" s="20"/>
      <c r="N185" s="20"/>
      <c r="O185" s="20"/>
      <c r="P185" s="20"/>
      <c r="Q185" s="20"/>
      <c r="R185" s="20"/>
      <c r="S185" s="20"/>
      <c r="T185" s="20"/>
    </row>
    <row r="186" spans="1:20" x14ac:dyDescent="0.25">
      <c r="A186" s="20"/>
      <c r="B186" s="20"/>
      <c r="C186" s="20"/>
      <c r="D186" s="20"/>
      <c r="E186" s="20"/>
      <c r="F186" s="20"/>
      <c r="G186" s="20"/>
      <c r="H186" s="20"/>
      <c r="I186" s="20"/>
      <c r="J186" s="20"/>
      <c r="K186" s="20"/>
      <c r="L186" s="20"/>
      <c r="M186" s="20"/>
      <c r="N186" s="20"/>
      <c r="O186" s="20"/>
      <c r="P186" s="20"/>
      <c r="Q186" s="20"/>
      <c r="R186" s="20"/>
      <c r="S186" s="20"/>
      <c r="T186" s="20"/>
    </row>
    <row r="187" spans="1:20" x14ac:dyDescent="0.25">
      <c r="A187" s="20"/>
      <c r="B187" s="20"/>
      <c r="C187" s="20"/>
      <c r="D187" s="20"/>
      <c r="E187" s="20"/>
      <c r="F187" s="20"/>
      <c r="G187" s="20"/>
      <c r="H187" s="20"/>
      <c r="I187" s="20"/>
      <c r="J187" s="20"/>
      <c r="K187" s="20"/>
      <c r="L187" s="20"/>
      <c r="M187" s="20"/>
      <c r="N187" s="20"/>
      <c r="O187" s="20"/>
      <c r="P187" s="20"/>
      <c r="Q187" s="20"/>
      <c r="R187" s="20"/>
      <c r="S187" s="20"/>
      <c r="T187" s="20"/>
    </row>
    <row r="188" spans="1:20" x14ac:dyDescent="0.25">
      <c r="A188" s="20"/>
      <c r="B188" s="20"/>
      <c r="C188" s="20"/>
      <c r="D188" s="20"/>
      <c r="E188" s="20"/>
      <c r="F188" s="20"/>
      <c r="G188" s="20"/>
      <c r="H188" s="20"/>
      <c r="I188" s="20"/>
      <c r="J188" s="20"/>
      <c r="K188" s="20"/>
      <c r="L188" s="20"/>
      <c r="M188" s="20"/>
      <c r="N188" s="20"/>
      <c r="O188" s="20"/>
      <c r="P188" s="20"/>
      <c r="Q188" s="20"/>
      <c r="R188" s="20"/>
      <c r="S188" s="20"/>
      <c r="T188" s="20"/>
    </row>
    <row r="189" spans="1:20" x14ac:dyDescent="0.25">
      <c r="A189" s="20"/>
      <c r="B189" s="20"/>
      <c r="C189" s="20"/>
      <c r="D189" s="20"/>
      <c r="E189" s="20"/>
      <c r="F189" s="20"/>
      <c r="G189" s="20"/>
      <c r="H189" s="20"/>
      <c r="I189" s="20"/>
      <c r="J189" s="20"/>
      <c r="K189" s="20"/>
      <c r="L189" s="20"/>
      <c r="M189" s="20"/>
      <c r="N189" s="20"/>
      <c r="O189" s="20"/>
      <c r="P189" s="20"/>
      <c r="Q189" s="20"/>
      <c r="R189" s="20"/>
      <c r="S189" s="20"/>
      <c r="T189" s="20"/>
    </row>
    <row r="190" spans="1:20" x14ac:dyDescent="0.25">
      <c r="A190" s="20"/>
      <c r="B190" s="20"/>
      <c r="C190" s="20"/>
      <c r="D190" s="20"/>
      <c r="E190" s="20"/>
      <c r="F190" s="20"/>
      <c r="G190" s="20"/>
      <c r="H190" s="20"/>
      <c r="I190" s="20"/>
      <c r="J190" s="20"/>
      <c r="K190" s="20"/>
      <c r="L190" s="20"/>
      <c r="M190" s="20"/>
      <c r="N190" s="20"/>
      <c r="O190" s="20"/>
      <c r="P190" s="20"/>
      <c r="Q190" s="20"/>
      <c r="R190" s="20"/>
      <c r="S190" s="20"/>
      <c r="T190" s="20"/>
    </row>
    <row r="191" spans="1:20" x14ac:dyDescent="0.25">
      <c r="A191" s="20"/>
      <c r="B191" s="20"/>
      <c r="C191" s="20"/>
      <c r="D191" s="20"/>
      <c r="E191" s="20"/>
      <c r="F191" s="20"/>
      <c r="G191" s="20"/>
      <c r="H191" s="20"/>
      <c r="I191" s="20"/>
      <c r="J191" s="20"/>
      <c r="K191" s="20"/>
      <c r="L191" s="20"/>
      <c r="M191" s="20"/>
      <c r="N191" s="20"/>
      <c r="O191" s="20"/>
      <c r="P191" s="20"/>
      <c r="Q191" s="20"/>
      <c r="R191" s="20"/>
      <c r="S191" s="20"/>
      <c r="T191" s="20"/>
    </row>
    <row r="192" spans="1:20" x14ac:dyDescent="0.25">
      <c r="A192" s="20"/>
      <c r="B192" s="20"/>
      <c r="C192" s="20"/>
      <c r="D192" s="20"/>
      <c r="E192" s="20"/>
      <c r="F192" s="20"/>
      <c r="G192" s="20"/>
      <c r="H192" s="20"/>
      <c r="I192" s="20"/>
      <c r="J192" s="20"/>
      <c r="K192" s="20"/>
      <c r="L192" s="20"/>
      <c r="M192" s="20"/>
      <c r="N192" s="20"/>
      <c r="O192" s="20"/>
      <c r="P192" s="20"/>
      <c r="Q192" s="20"/>
      <c r="R192" s="20"/>
      <c r="S192" s="20"/>
      <c r="T192" s="20"/>
    </row>
    <row r="193" spans="1:20" x14ac:dyDescent="0.25">
      <c r="A193" s="20"/>
      <c r="B193" s="20"/>
      <c r="C193" s="20"/>
      <c r="D193" s="20"/>
      <c r="E193" s="20"/>
      <c r="F193" s="20"/>
      <c r="G193" s="20"/>
      <c r="H193" s="20"/>
      <c r="I193" s="20"/>
      <c r="J193" s="20"/>
      <c r="K193" s="20"/>
      <c r="L193" s="20"/>
      <c r="M193" s="20"/>
      <c r="N193" s="20"/>
      <c r="O193" s="20"/>
      <c r="P193" s="20"/>
      <c r="Q193" s="20"/>
      <c r="R193" s="20"/>
      <c r="S193" s="20"/>
      <c r="T193" s="20"/>
    </row>
    <row r="194" spans="1:20" x14ac:dyDescent="0.25">
      <c r="A194" s="20"/>
      <c r="B194" s="20"/>
      <c r="C194" s="20"/>
      <c r="D194" s="20"/>
      <c r="E194" s="20"/>
      <c r="F194" s="20"/>
      <c r="G194" s="20"/>
      <c r="H194" s="20"/>
      <c r="I194" s="20"/>
      <c r="J194" s="20"/>
      <c r="K194" s="20"/>
      <c r="L194" s="20"/>
      <c r="M194" s="20"/>
      <c r="N194" s="20"/>
      <c r="O194" s="20"/>
      <c r="P194" s="20"/>
      <c r="Q194" s="20"/>
      <c r="R194" s="20"/>
      <c r="S194" s="20"/>
      <c r="T194" s="20"/>
    </row>
    <row r="195" spans="1:20" x14ac:dyDescent="0.25">
      <c r="A195" s="20"/>
      <c r="B195" s="20"/>
      <c r="C195" s="20"/>
      <c r="D195" s="20"/>
      <c r="E195" s="20"/>
      <c r="F195" s="20"/>
      <c r="G195" s="20"/>
      <c r="H195" s="20"/>
      <c r="I195" s="20"/>
      <c r="J195" s="20"/>
      <c r="K195" s="20"/>
      <c r="L195" s="20"/>
      <c r="M195" s="20"/>
      <c r="N195" s="20"/>
      <c r="O195" s="20"/>
      <c r="P195" s="20"/>
      <c r="Q195" s="20"/>
      <c r="R195" s="20"/>
      <c r="S195" s="20"/>
      <c r="T195" s="20"/>
    </row>
    <row r="196" spans="1:20" x14ac:dyDescent="0.25">
      <c r="A196" s="20"/>
      <c r="B196" s="20"/>
      <c r="C196" s="20"/>
      <c r="D196" s="20"/>
      <c r="E196" s="20"/>
      <c r="F196" s="20"/>
      <c r="G196" s="20"/>
      <c r="H196" s="20"/>
      <c r="I196" s="20"/>
      <c r="J196" s="20"/>
      <c r="K196" s="20"/>
      <c r="L196" s="20"/>
      <c r="M196" s="20"/>
      <c r="N196" s="20"/>
      <c r="O196" s="20"/>
      <c r="P196" s="20"/>
      <c r="Q196" s="20"/>
      <c r="R196" s="20"/>
      <c r="S196" s="20"/>
      <c r="T196" s="20"/>
    </row>
    <row r="197" spans="1:20" x14ac:dyDescent="0.25">
      <c r="A197" s="20"/>
      <c r="B197" s="20"/>
      <c r="C197" s="20"/>
      <c r="D197" s="20"/>
      <c r="E197" s="20"/>
      <c r="F197" s="20"/>
      <c r="G197" s="20"/>
      <c r="H197" s="20"/>
      <c r="I197" s="20"/>
      <c r="J197" s="20"/>
      <c r="K197" s="20"/>
      <c r="L197" s="20"/>
      <c r="M197" s="20"/>
      <c r="N197" s="20"/>
      <c r="O197" s="20"/>
      <c r="P197" s="20"/>
      <c r="Q197" s="20"/>
      <c r="R197" s="20"/>
      <c r="S197" s="20"/>
      <c r="T197" s="20"/>
    </row>
    <row r="198" spans="1:20" x14ac:dyDescent="0.25">
      <c r="A198" s="20"/>
      <c r="B198" s="20"/>
      <c r="C198" s="20"/>
      <c r="D198" s="20"/>
      <c r="E198" s="20"/>
      <c r="F198" s="20"/>
      <c r="G198" s="20"/>
      <c r="H198" s="20"/>
      <c r="I198" s="20"/>
      <c r="J198" s="20"/>
      <c r="K198" s="20"/>
      <c r="L198" s="20"/>
      <c r="M198" s="20"/>
      <c r="N198" s="20"/>
      <c r="O198" s="20"/>
      <c r="P198" s="20"/>
      <c r="Q198" s="20"/>
      <c r="R198" s="20"/>
      <c r="S198" s="20"/>
      <c r="T198" s="20"/>
    </row>
    <row r="199" spans="1:20" x14ac:dyDescent="0.25">
      <c r="A199" s="20"/>
      <c r="B199" s="20"/>
      <c r="C199" s="20"/>
      <c r="D199" s="20"/>
      <c r="E199" s="20"/>
      <c r="F199" s="20"/>
      <c r="G199" s="20"/>
      <c r="H199" s="20"/>
      <c r="I199" s="20"/>
      <c r="J199" s="20"/>
      <c r="K199" s="20"/>
      <c r="L199" s="20"/>
      <c r="M199" s="20"/>
      <c r="N199" s="20"/>
      <c r="O199" s="20"/>
      <c r="P199" s="20"/>
      <c r="Q199" s="20"/>
      <c r="R199" s="20"/>
      <c r="S199" s="20"/>
      <c r="T199" s="20"/>
    </row>
    <row r="200" spans="1:20" x14ac:dyDescent="0.25">
      <c r="A200" s="20"/>
      <c r="B200" s="20"/>
      <c r="C200" s="20"/>
      <c r="D200" s="20"/>
      <c r="E200" s="20"/>
      <c r="F200" s="20"/>
      <c r="G200" s="20"/>
      <c r="H200" s="20"/>
      <c r="I200" s="20"/>
      <c r="J200" s="20"/>
      <c r="K200" s="20"/>
      <c r="L200" s="20"/>
      <c r="M200" s="20"/>
      <c r="N200" s="20"/>
      <c r="O200" s="20"/>
      <c r="P200" s="20"/>
      <c r="Q200" s="20"/>
      <c r="R200" s="20"/>
      <c r="S200" s="20"/>
      <c r="T200" s="20"/>
    </row>
    <row r="201" spans="1:20" x14ac:dyDescent="0.25">
      <c r="A201" s="20"/>
      <c r="B201" s="20"/>
      <c r="C201" s="20"/>
      <c r="D201" s="20"/>
      <c r="E201" s="20"/>
      <c r="F201" s="20"/>
      <c r="G201" s="20"/>
      <c r="H201" s="20"/>
      <c r="I201" s="20"/>
      <c r="J201" s="20"/>
      <c r="K201" s="20"/>
      <c r="L201" s="20"/>
      <c r="M201" s="20"/>
      <c r="N201" s="20"/>
      <c r="O201" s="20"/>
      <c r="P201" s="20"/>
      <c r="Q201" s="20"/>
      <c r="R201" s="20"/>
      <c r="S201" s="20"/>
      <c r="T201" s="20"/>
    </row>
    <row r="202" spans="1:20" x14ac:dyDescent="0.25">
      <c r="A202" s="20"/>
      <c r="B202" s="20"/>
      <c r="C202" s="20"/>
      <c r="D202" s="20"/>
      <c r="E202" s="20"/>
      <c r="F202" s="20"/>
      <c r="G202" s="20"/>
      <c r="H202" s="20"/>
      <c r="I202" s="20"/>
      <c r="J202" s="20"/>
      <c r="K202" s="20"/>
      <c r="L202" s="20"/>
      <c r="M202" s="20"/>
      <c r="N202" s="20"/>
      <c r="O202" s="20"/>
      <c r="P202" s="20"/>
      <c r="Q202" s="20"/>
      <c r="R202" s="20"/>
      <c r="S202" s="20"/>
      <c r="T202" s="20"/>
    </row>
    <row r="203" spans="1:20" x14ac:dyDescent="0.25">
      <c r="A203" s="20"/>
      <c r="B203" s="20"/>
      <c r="C203" s="20"/>
      <c r="D203" s="20"/>
      <c r="E203" s="20"/>
      <c r="F203" s="20"/>
      <c r="G203" s="20"/>
      <c r="H203" s="20"/>
      <c r="I203" s="20"/>
      <c r="J203" s="20"/>
      <c r="K203" s="20"/>
      <c r="L203" s="20"/>
      <c r="M203" s="20"/>
      <c r="N203" s="20"/>
      <c r="O203" s="20"/>
      <c r="P203" s="20"/>
      <c r="Q203" s="20"/>
      <c r="R203" s="20"/>
      <c r="S203" s="20"/>
      <c r="T203" s="20"/>
    </row>
    <row r="204" spans="1:20" x14ac:dyDescent="0.25">
      <c r="A204" s="20"/>
      <c r="B204" s="20"/>
      <c r="C204" s="20"/>
      <c r="D204" s="20"/>
      <c r="E204" s="20"/>
      <c r="F204" s="20"/>
      <c r="G204" s="20"/>
      <c r="H204" s="20"/>
      <c r="I204" s="20"/>
      <c r="J204" s="20"/>
      <c r="K204" s="20"/>
      <c r="L204" s="20"/>
      <c r="M204" s="20"/>
      <c r="N204" s="20"/>
      <c r="O204" s="20"/>
      <c r="P204" s="20"/>
      <c r="Q204" s="20"/>
      <c r="R204" s="20"/>
      <c r="S204" s="20"/>
      <c r="T204" s="20"/>
    </row>
    <row r="205" spans="1:20" x14ac:dyDescent="0.25">
      <c r="A205" s="20"/>
      <c r="B205" s="20"/>
      <c r="C205" s="20"/>
      <c r="D205" s="20"/>
      <c r="E205" s="20"/>
      <c r="F205" s="20"/>
      <c r="G205" s="20"/>
      <c r="H205" s="20"/>
      <c r="I205" s="20"/>
      <c r="J205" s="20"/>
      <c r="K205" s="20"/>
      <c r="L205" s="20"/>
      <c r="M205" s="20"/>
      <c r="N205" s="20"/>
      <c r="O205" s="20"/>
      <c r="P205" s="20"/>
      <c r="Q205" s="20"/>
      <c r="R205" s="20"/>
      <c r="S205" s="20"/>
      <c r="T205" s="20"/>
    </row>
    <row r="206" spans="1:20" x14ac:dyDescent="0.25">
      <c r="A206" s="20"/>
      <c r="B206" s="20"/>
      <c r="C206" s="20"/>
      <c r="D206" s="20"/>
      <c r="E206" s="20"/>
      <c r="F206" s="20"/>
      <c r="G206" s="20"/>
      <c r="H206" s="20"/>
      <c r="I206" s="20"/>
      <c r="J206" s="20"/>
      <c r="K206" s="20"/>
      <c r="L206" s="20"/>
      <c r="M206" s="20"/>
      <c r="N206" s="20"/>
      <c r="O206" s="20"/>
      <c r="P206" s="20"/>
      <c r="Q206" s="20"/>
      <c r="R206" s="20"/>
      <c r="S206" s="20"/>
      <c r="T206" s="20"/>
    </row>
    <row r="207" spans="1:20" x14ac:dyDescent="0.25">
      <c r="A207" s="20"/>
      <c r="B207" s="20"/>
      <c r="C207" s="20"/>
      <c r="D207" s="20"/>
      <c r="E207" s="20"/>
      <c r="F207" s="20"/>
      <c r="G207" s="20"/>
      <c r="H207" s="20"/>
      <c r="I207" s="20"/>
      <c r="J207" s="20"/>
      <c r="K207" s="20"/>
      <c r="L207" s="20"/>
      <c r="M207" s="20"/>
      <c r="N207" s="20"/>
      <c r="O207" s="20"/>
      <c r="P207" s="20"/>
      <c r="Q207" s="20"/>
      <c r="R207" s="20"/>
      <c r="S207" s="20"/>
      <c r="T207" s="20"/>
    </row>
    <row r="208" spans="1:20" x14ac:dyDescent="0.25">
      <c r="A208" s="20"/>
      <c r="B208" s="20"/>
      <c r="C208" s="20"/>
      <c r="D208" s="20"/>
      <c r="E208" s="20"/>
      <c r="F208" s="20"/>
      <c r="G208" s="20"/>
      <c r="H208" s="20"/>
      <c r="I208" s="20"/>
      <c r="J208" s="20"/>
      <c r="K208" s="20"/>
      <c r="L208" s="20"/>
      <c r="M208" s="20"/>
      <c r="N208" s="20"/>
      <c r="O208" s="20"/>
      <c r="P208" s="20"/>
      <c r="Q208" s="20"/>
      <c r="R208" s="20"/>
      <c r="S208" s="20"/>
      <c r="T208" s="20"/>
    </row>
    <row r="209" spans="1:20" x14ac:dyDescent="0.25">
      <c r="A209" s="20"/>
      <c r="B209" s="20"/>
      <c r="C209" s="20"/>
      <c r="D209" s="20"/>
      <c r="E209" s="20"/>
      <c r="F209" s="20"/>
      <c r="G209" s="20"/>
      <c r="H209" s="20"/>
      <c r="I209" s="20"/>
      <c r="J209" s="20"/>
      <c r="K209" s="20"/>
      <c r="L209" s="20"/>
      <c r="M209" s="20"/>
      <c r="N209" s="20"/>
      <c r="O209" s="20"/>
      <c r="P209" s="20"/>
      <c r="Q209" s="20"/>
      <c r="R209" s="20"/>
      <c r="S209" s="20"/>
      <c r="T209" s="20"/>
    </row>
    <row r="210" spans="1:20" x14ac:dyDescent="0.25">
      <c r="A210" s="20"/>
      <c r="B210" s="20"/>
      <c r="C210" s="20"/>
      <c r="D210" s="20"/>
      <c r="E210" s="20"/>
      <c r="F210" s="20"/>
      <c r="G210" s="20"/>
      <c r="H210" s="20"/>
      <c r="I210" s="20"/>
      <c r="J210" s="20"/>
      <c r="K210" s="20"/>
      <c r="L210" s="20"/>
      <c r="M210" s="20"/>
      <c r="N210" s="20"/>
      <c r="O210" s="20"/>
      <c r="P210" s="20"/>
      <c r="Q210" s="20"/>
      <c r="R210" s="20"/>
      <c r="S210" s="20"/>
      <c r="T210" s="20"/>
    </row>
    <row r="211" spans="1:20" x14ac:dyDescent="0.25">
      <c r="A211" s="20"/>
      <c r="B211" s="20"/>
      <c r="C211" s="20"/>
      <c r="D211" s="20"/>
      <c r="E211" s="20"/>
      <c r="F211" s="20"/>
      <c r="G211" s="20"/>
      <c r="H211" s="20"/>
      <c r="I211" s="20"/>
      <c r="J211" s="20"/>
      <c r="K211" s="20"/>
      <c r="L211" s="20"/>
      <c r="M211" s="20"/>
      <c r="N211" s="20"/>
      <c r="O211" s="20"/>
      <c r="P211" s="20"/>
      <c r="Q211" s="20"/>
      <c r="R211" s="20"/>
      <c r="S211" s="20"/>
      <c r="T211" s="20"/>
    </row>
    <row r="212" spans="1:20" x14ac:dyDescent="0.25">
      <c r="A212" s="20"/>
      <c r="B212" s="20"/>
      <c r="C212" s="20"/>
      <c r="D212" s="20"/>
      <c r="E212" s="20"/>
      <c r="F212" s="20"/>
      <c r="G212" s="20"/>
      <c r="H212" s="20"/>
      <c r="I212" s="20"/>
      <c r="J212" s="20"/>
      <c r="K212" s="20"/>
      <c r="L212" s="20"/>
      <c r="M212" s="20"/>
      <c r="N212" s="20"/>
      <c r="O212" s="20"/>
      <c r="P212" s="20"/>
      <c r="Q212" s="20"/>
      <c r="R212" s="20"/>
      <c r="S212" s="20"/>
      <c r="T212" s="20"/>
    </row>
    <row r="213" spans="1:20" x14ac:dyDescent="0.25">
      <c r="A213" s="20"/>
      <c r="B213" s="20"/>
      <c r="C213" s="20"/>
      <c r="D213" s="20"/>
      <c r="E213" s="20"/>
      <c r="F213" s="20"/>
      <c r="G213" s="20"/>
      <c r="H213" s="20"/>
      <c r="I213" s="20"/>
      <c r="J213" s="20"/>
      <c r="K213" s="20"/>
      <c r="L213" s="20"/>
      <c r="M213" s="20"/>
      <c r="N213" s="20"/>
      <c r="O213" s="20"/>
      <c r="P213" s="20"/>
      <c r="Q213" s="20"/>
      <c r="R213" s="20"/>
      <c r="S213" s="20"/>
      <c r="T213" s="20"/>
    </row>
    <row r="214" spans="1:20" x14ac:dyDescent="0.25">
      <c r="A214" s="20"/>
      <c r="B214" s="20"/>
      <c r="C214" s="20"/>
      <c r="D214" s="20"/>
      <c r="E214" s="20"/>
      <c r="F214" s="20"/>
      <c r="G214" s="20"/>
      <c r="H214" s="20"/>
      <c r="I214" s="20"/>
      <c r="J214" s="20"/>
      <c r="K214" s="20"/>
      <c r="L214" s="20"/>
      <c r="M214" s="20"/>
      <c r="N214" s="20"/>
      <c r="O214" s="20"/>
      <c r="P214" s="20"/>
      <c r="Q214" s="20"/>
      <c r="R214" s="20"/>
      <c r="S214" s="20"/>
      <c r="T214" s="20"/>
    </row>
    <row r="215" spans="1:20" x14ac:dyDescent="0.25">
      <c r="A215" s="20"/>
      <c r="B215" s="20"/>
      <c r="C215" s="20"/>
      <c r="D215" s="20"/>
      <c r="E215" s="20"/>
      <c r="F215" s="20"/>
      <c r="G215" s="20"/>
      <c r="H215" s="20"/>
      <c r="I215" s="20"/>
      <c r="J215" s="20"/>
      <c r="K215" s="20"/>
      <c r="L215" s="20"/>
      <c r="M215" s="20"/>
      <c r="N215" s="20"/>
      <c r="O215" s="20"/>
      <c r="P215" s="20"/>
      <c r="Q215" s="20"/>
      <c r="R215" s="20"/>
      <c r="S215" s="20"/>
      <c r="T215" s="20"/>
    </row>
    <row r="216" spans="1:20" x14ac:dyDescent="0.25">
      <c r="A216" s="20"/>
      <c r="B216" s="20"/>
      <c r="C216" s="20"/>
      <c r="D216" s="20"/>
      <c r="E216" s="20"/>
      <c r="F216" s="20"/>
      <c r="G216" s="20"/>
      <c r="H216" s="20"/>
      <c r="I216" s="20"/>
      <c r="J216" s="20"/>
      <c r="K216" s="20"/>
      <c r="L216" s="20"/>
      <c r="M216" s="20"/>
      <c r="N216" s="20"/>
      <c r="O216" s="20"/>
      <c r="P216" s="20"/>
      <c r="Q216" s="20"/>
      <c r="R216" s="20"/>
      <c r="S216" s="20"/>
      <c r="T216" s="20"/>
    </row>
    <row r="217" spans="1:20" x14ac:dyDescent="0.25">
      <c r="A217" s="20"/>
      <c r="B217" s="20"/>
      <c r="C217" s="20"/>
      <c r="D217" s="20"/>
      <c r="E217" s="20"/>
      <c r="F217" s="20"/>
      <c r="G217" s="20"/>
      <c r="H217" s="20"/>
      <c r="I217" s="20"/>
      <c r="J217" s="20"/>
      <c r="K217" s="20"/>
      <c r="L217" s="20"/>
      <c r="M217" s="20"/>
      <c r="N217" s="20"/>
      <c r="O217" s="20"/>
      <c r="P217" s="20"/>
      <c r="Q217" s="20"/>
      <c r="R217" s="20"/>
      <c r="S217" s="20"/>
      <c r="T217" s="20"/>
    </row>
    <row r="218" spans="1:20" x14ac:dyDescent="0.25">
      <c r="A218" s="20"/>
      <c r="B218" s="20"/>
      <c r="C218" s="20"/>
      <c r="D218" s="20"/>
      <c r="E218" s="20"/>
      <c r="F218" s="20"/>
      <c r="G218" s="20"/>
      <c r="H218" s="20"/>
      <c r="I218" s="20"/>
      <c r="J218" s="20"/>
      <c r="K218" s="20"/>
      <c r="L218" s="20"/>
      <c r="M218" s="20"/>
      <c r="N218" s="20"/>
      <c r="O218" s="20"/>
      <c r="P218" s="20"/>
      <c r="Q218" s="20"/>
      <c r="R218" s="20"/>
      <c r="S218" s="20"/>
      <c r="T218" s="20"/>
    </row>
    <row r="219" spans="1:20" x14ac:dyDescent="0.25">
      <c r="A219" s="20"/>
      <c r="B219" s="20"/>
      <c r="C219" s="20"/>
      <c r="D219" s="20"/>
      <c r="E219" s="20"/>
      <c r="F219" s="20"/>
      <c r="G219" s="20"/>
      <c r="H219" s="20"/>
      <c r="I219" s="20"/>
      <c r="J219" s="20"/>
      <c r="K219" s="20"/>
      <c r="L219" s="20"/>
      <c r="M219" s="20"/>
      <c r="N219" s="20"/>
      <c r="O219" s="20"/>
      <c r="P219" s="20"/>
      <c r="Q219" s="20"/>
      <c r="R219" s="20"/>
      <c r="S219" s="20"/>
      <c r="T219" s="20"/>
    </row>
    <row r="220" spans="1:20" x14ac:dyDescent="0.25">
      <c r="A220" s="20"/>
      <c r="B220" s="20"/>
      <c r="C220" s="20"/>
      <c r="D220" s="20"/>
      <c r="E220" s="20"/>
      <c r="F220" s="20"/>
      <c r="G220" s="20"/>
      <c r="H220" s="20"/>
      <c r="I220" s="20"/>
      <c r="J220" s="20"/>
      <c r="K220" s="20"/>
      <c r="L220" s="20"/>
      <c r="M220" s="20"/>
      <c r="N220" s="20"/>
      <c r="O220" s="20"/>
      <c r="P220" s="20"/>
      <c r="Q220" s="20"/>
      <c r="R220" s="20"/>
      <c r="S220" s="20"/>
      <c r="T220" s="20"/>
    </row>
    <row r="221" spans="1:20" x14ac:dyDescent="0.25">
      <c r="A221" s="20"/>
      <c r="B221" s="20"/>
      <c r="C221" s="20"/>
      <c r="D221" s="20"/>
      <c r="E221" s="20"/>
      <c r="F221" s="20"/>
      <c r="G221" s="20"/>
      <c r="H221" s="20"/>
      <c r="I221" s="20"/>
      <c r="J221" s="20"/>
      <c r="K221" s="20"/>
      <c r="L221" s="20"/>
      <c r="M221" s="20"/>
      <c r="N221" s="20"/>
      <c r="O221" s="20"/>
      <c r="P221" s="20"/>
      <c r="Q221" s="20"/>
      <c r="R221" s="20"/>
      <c r="S221" s="20"/>
      <c r="T221" s="20"/>
    </row>
    <row r="222" spans="1:20" x14ac:dyDescent="0.25">
      <c r="A222" s="20"/>
      <c r="B222" s="20"/>
      <c r="C222" s="20"/>
      <c r="D222" s="20"/>
      <c r="E222" s="20"/>
      <c r="F222" s="20"/>
      <c r="G222" s="20"/>
      <c r="H222" s="20"/>
      <c r="I222" s="20"/>
      <c r="J222" s="20"/>
      <c r="K222" s="20"/>
      <c r="L222" s="20"/>
      <c r="M222" s="20"/>
      <c r="N222" s="20"/>
      <c r="O222" s="20"/>
      <c r="P222" s="20"/>
      <c r="Q222" s="20"/>
      <c r="R222" s="20"/>
      <c r="S222" s="20"/>
      <c r="T222" s="20"/>
    </row>
    <row r="223" spans="1:20" x14ac:dyDescent="0.25">
      <c r="A223" s="20"/>
      <c r="B223" s="20"/>
      <c r="C223" s="20"/>
      <c r="D223" s="20"/>
      <c r="E223" s="20"/>
      <c r="F223" s="20"/>
      <c r="G223" s="20"/>
      <c r="H223" s="20"/>
      <c r="I223" s="20"/>
      <c r="J223" s="20"/>
      <c r="K223" s="20"/>
      <c r="L223" s="20"/>
      <c r="M223" s="20"/>
      <c r="N223" s="20"/>
      <c r="O223" s="20"/>
      <c r="P223" s="20"/>
      <c r="Q223" s="20"/>
      <c r="R223" s="20"/>
      <c r="S223" s="20"/>
      <c r="T223" s="20"/>
    </row>
    <row r="224" spans="1:20" x14ac:dyDescent="0.25">
      <c r="A224" s="20"/>
      <c r="B224" s="20"/>
      <c r="C224" s="20"/>
      <c r="D224" s="20"/>
      <c r="E224" s="20"/>
      <c r="F224" s="20"/>
      <c r="G224" s="20"/>
      <c r="H224" s="20"/>
      <c r="I224" s="20"/>
      <c r="J224" s="20"/>
      <c r="K224" s="20"/>
      <c r="L224" s="20"/>
      <c r="M224" s="20"/>
      <c r="N224" s="20"/>
      <c r="O224" s="20"/>
      <c r="P224" s="20"/>
      <c r="Q224" s="20"/>
      <c r="R224" s="20"/>
      <c r="S224" s="20"/>
      <c r="T224" s="20"/>
    </row>
    <row r="225" spans="1:20" x14ac:dyDescent="0.25">
      <c r="A225" s="20"/>
      <c r="B225" s="20"/>
      <c r="C225" s="20"/>
      <c r="D225" s="20"/>
      <c r="E225" s="20"/>
      <c r="F225" s="20"/>
      <c r="G225" s="20"/>
      <c r="H225" s="20"/>
      <c r="I225" s="20"/>
      <c r="J225" s="20"/>
      <c r="K225" s="20"/>
      <c r="L225" s="20"/>
      <c r="M225" s="20"/>
      <c r="N225" s="20"/>
      <c r="O225" s="20"/>
      <c r="P225" s="20"/>
      <c r="Q225" s="20"/>
      <c r="R225" s="20"/>
      <c r="S225" s="20"/>
      <c r="T225" s="20"/>
    </row>
    <row r="226" spans="1:20" x14ac:dyDescent="0.25">
      <c r="A226" s="20"/>
      <c r="B226" s="20"/>
      <c r="C226" s="20"/>
      <c r="D226" s="20"/>
      <c r="E226" s="20"/>
      <c r="F226" s="20"/>
      <c r="G226" s="20"/>
      <c r="H226" s="20"/>
      <c r="I226" s="20"/>
      <c r="J226" s="20"/>
      <c r="K226" s="20"/>
      <c r="L226" s="20"/>
      <c r="M226" s="20"/>
      <c r="N226" s="20"/>
      <c r="O226" s="20"/>
      <c r="P226" s="20"/>
      <c r="Q226" s="20"/>
      <c r="R226" s="20"/>
      <c r="S226" s="20"/>
      <c r="T226" s="20"/>
    </row>
    <row r="227" spans="1:20" x14ac:dyDescent="0.25">
      <c r="A227" s="20"/>
      <c r="B227" s="20"/>
      <c r="C227" s="20"/>
      <c r="D227" s="20"/>
      <c r="E227" s="20"/>
      <c r="F227" s="20"/>
      <c r="G227" s="20"/>
      <c r="H227" s="20"/>
      <c r="I227" s="20"/>
      <c r="J227" s="20"/>
      <c r="K227" s="20"/>
      <c r="L227" s="20"/>
      <c r="M227" s="20"/>
      <c r="N227" s="20"/>
      <c r="O227" s="20"/>
      <c r="P227" s="20"/>
      <c r="Q227" s="20"/>
      <c r="R227" s="20"/>
      <c r="S227" s="20"/>
      <c r="T227" s="20"/>
    </row>
    <row r="228" spans="1:20" x14ac:dyDescent="0.25">
      <c r="A228" s="20"/>
      <c r="B228" s="20"/>
      <c r="C228" s="20"/>
      <c r="D228" s="20"/>
      <c r="E228" s="20"/>
      <c r="F228" s="20"/>
      <c r="G228" s="20"/>
      <c r="H228" s="20"/>
      <c r="I228" s="20"/>
      <c r="J228" s="20"/>
      <c r="K228" s="20"/>
      <c r="L228" s="20"/>
      <c r="M228" s="20"/>
      <c r="N228" s="20"/>
      <c r="O228" s="20"/>
      <c r="P228" s="20"/>
      <c r="Q228" s="20"/>
      <c r="R228" s="20"/>
      <c r="S228" s="20"/>
      <c r="T228" s="20"/>
    </row>
    <row r="229" spans="1:20" x14ac:dyDescent="0.25">
      <c r="A229" s="20"/>
      <c r="B229" s="20"/>
      <c r="C229" s="20"/>
      <c r="D229" s="20"/>
      <c r="E229" s="20"/>
      <c r="F229" s="20"/>
      <c r="G229" s="20"/>
      <c r="H229" s="20"/>
      <c r="I229" s="20"/>
      <c r="J229" s="20"/>
      <c r="K229" s="20"/>
      <c r="L229" s="20"/>
      <c r="M229" s="20"/>
      <c r="N229" s="20"/>
      <c r="O229" s="20"/>
      <c r="P229" s="20"/>
      <c r="Q229" s="20"/>
      <c r="R229" s="20"/>
      <c r="S229" s="20"/>
      <c r="T229" s="20"/>
    </row>
    <row r="230" spans="1:20" x14ac:dyDescent="0.25">
      <c r="A230" s="20"/>
      <c r="B230" s="20"/>
      <c r="C230" s="20"/>
      <c r="D230" s="20"/>
      <c r="E230" s="20"/>
      <c r="F230" s="20"/>
      <c r="G230" s="20"/>
      <c r="H230" s="20"/>
      <c r="I230" s="20"/>
      <c r="J230" s="20"/>
      <c r="K230" s="20"/>
      <c r="L230" s="20"/>
      <c r="M230" s="20"/>
      <c r="N230" s="20"/>
      <c r="O230" s="20"/>
      <c r="P230" s="20"/>
      <c r="Q230" s="20"/>
      <c r="R230" s="20"/>
      <c r="S230" s="20"/>
      <c r="T230" s="20"/>
    </row>
    <row r="231" spans="1:20" x14ac:dyDescent="0.25">
      <c r="A231" s="20"/>
      <c r="B231" s="20"/>
      <c r="C231" s="20"/>
      <c r="D231" s="20"/>
      <c r="E231" s="20"/>
      <c r="F231" s="20"/>
      <c r="G231" s="20"/>
      <c r="H231" s="20"/>
      <c r="I231" s="20"/>
      <c r="J231" s="20"/>
      <c r="K231" s="20"/>
      <c r="L231" s="20"/>
      <c r="M231" s="20"/>
      <c r="N231" s="20"/>
      <c r="O231" s="20"/>
      <c r="P231" s="20"/>
      <c r="Q231" s="20"/>
      <c r="R231" s="20"/>
      <c r="S231" s="20"/>
      <c r="T231" s="20"/>
    </row>
    <row r="232" spans="1:20" x14ac:dyDescent="0.25">
      <c r="A232" s="20"/>
      <c r="B232" s="20"/>
      <c r="C232" s="20"/>
      <c r="D232" s="20"/>
      <c r="E232" s="20"/>
      <c r="F232" s="20"/>
      <c r="G232" s="20"/>
      <c r="H232" s="20"/>
      <c r="I232" s="20"/>
      <c r="J232" s="20"/>
      <c r="K232" s="20"/>
      <c r="L232" s="20"/>
      <c r="M232" s="20"/>
      <c r="N232" s="20"/>
      <c r="O232" s="20"/>
      <c r="P232" s="20"/>
      <c r="Q232" s="20"/>
      <c r="R232" s="20"/>
      <c r="S232" s="20"/>
      <c r="T232" s="20"/>
    </row>
    <row r="233" spans="1:20" x14ac:dyDescent="0.25">
      <c r="A233" s="20"/>
      <c r="B233" s="20"/>
      <c r="C233" s="20"/>
      <c r="D233" s="20"/>
      <c r="E233" s="20"/>
      <c r="F233" s="20"/>
      <c r="G233" s="20"/>
      <c r="H233" s="20"/>
      <c r="I233" s="20"/>
      <c r="J233" s="20"/>
      <c r="K233" s="20"/>
      <c r="L233" s="20"/>
      <c r="M233" s="20"/>
      <c r="N233" s="20"/>
      <c r="O233" s="20"/>
      <c r="P233" s="20"/>
      <c r="Q233" s="20"/>
      <c r="R233" s="20"/>
      <c r="S233" s="20"/>
      <c r="T233" s="20"/>
    </row>
    <row r="234" spans="1:20" x14ac:dyDescent="0.25">
      <c r="A234" s="20"/>
      <c r="B234" s="20"/>
      <c r="C234" s="20"/>
      <c r="D234" s="20"/>
      <c r="E234" s="20"/>
      <c r="F234" s="20"/>
      <c r="G234" s="20"/>
      <c r="H234" s="20"/>
      <c r="I234" s="20"/>
      <c r="J234" s="20"/>
      <c r="K234" s="20"/>
      <c r="L234" s="20"/>
      <c r="M234" s="20"/>
      <c r="N234" s="20"/>
      <c r="O234" s="20"/>
      <c r="P234" s="20"/>
      <c r="Q234" s="20"/>
      <c r="R234" s="20"/>
      <c r="S234" s="20"/>
      <c r="T234" s="20"/>
    </row>
    <row r="235" spans="1:20" x14ac:dyDescent="0.25">
      <c r="A235" s="20"/>
      <c r="B235" s="20"/>
      <c r="C235" s="20"/>
      <c r="D235" s="20"/>
      <c r="E235" s="20"/>
      <c r="F235" s="20"/>
      <c r="G235" s="20"/>
      <c r="H235" s="20"/>
      <c r="I235" s="20"/>
      <c r="J235" s="20"/>
      <c r="K235" s="20"/>
      <c r="L235" s="20"/>
      <c r="M235" s="20"/>
      <c r="N235" s="20"/>
      <c r="O235" s="20"/>
      <c r="P235" s="20"/>
      <c r="Q235" s="20"/>
      <c r="R235" s="20"/>
      <c r="S235" s="20"/>
      <c r="T235" s="20"/>
    </row>
    <row r="236" spans="1:20" x14ac:dyDescent="0.25">
      <c r="A236" s="20"/>
      <c r="B236" s="20"/>
      <c r="C236" s="20"/>
      <c r="D236" s="20"/>
      <c r="E236" s="20"/>
      <c r="F236" s="20"/>
      <c r="G236" s="20"/>
      <c r="H236" s="20"/>
      <c r="I236" s="20"/>
      <c r="J236" s="20"/>
      <c r="K236" s="20"/>
      <c r="L236" s="20"/>
      <c r="M236" s="20"/>
      <c r="N236" s="20"/>
      <c r="O236" s="20"/>
      <c r="P236" s="20"/>
      <c r="Q236" s="20"/>
      <c r="R236" s="20"/>
      <c r="S236" s="20"/>
      <c r="T236" s="20"/>
    </row>
    <row r="237" spans="1:20" x14ac:dyDescent="0.25">
      <c r="A237" s="20"/>
      <c r="B237" s="20"/>
      <c r="C237" s="20"/>
      <c r="D237" s="20"/>
      <c r="E237" s="20"/>
      <c r="F237" s="20"/>
      <c r="G237" s="20"/>
      <c r="H237" s="20"/>
      <c r="I237" s="20"/>
      <c r="J237" s="20"/>
      <c r="K237" s="20"/>
      <c r="L237" s="20"/>
      <c r="M237" s="20"/>
      <c r="N237" s="20"/>
      <c r="O237" s="20"/>
      <c r="P237" s="20"/>
      <c r="Q237" s="20"/>
      <c r="R237" s="20"/>
      <c r="S237" s="20"/>
      <c r="T237" s="20"/>
    </row>
    <row r="238" spans="1:20" x14ac:dyDescent="0.25">
      <c r="A238" s="20"/>
      <c r="B238" s="20"/>
      <c r="C238" s="20"/>
      <c r="D238" s="20"/>
      <c r="E238" s="20"/>
      <c r="F238" s="20"/>
      <c r="G238" s="20"/>
      <c r="H238" s="20"/>
      <c r="I238" s="20"/>
      <c r="J238" s="20"/>
      <c r="K238" s="20"/>
      <c r="L238" s="20"/>
      <c r="M238" s="20"/>
      <c r="N238" s="20"/>
      <c r="O238" s="20"/>
      <c r="P238" s="20"/>
      <c r="Q238" s="20"/>
      <c r="R238" s="20"/>
      <c r="S238" s="20"/>
      <c r="T238" s="20"/>
    </row>
    <row r="239" spans="1:20" x14ac:dyDescent="0.25">
      <c r="A239" s="20"/>
      <c r="B239" s="20"/>
      <c r="C239" s="20"/>
      <c r="D239" s="20"/>
      <c r="E239" s="20"/>
      <c r="F239" s="20"/>
      <c r="G239" s="20"/>
      <c r="H239" s="20"/>
      <c r="I239" s="20"/>
      <c r="J239" s="20"/>
      <c r="K239" s="20"/>
      <c r="L239" s="20"/>
      <c r="M239" s="20"/>
      <c r="N239" s="20"/>
      <c r="O239" s="20"/>
      <c r="P239" s="20"/>
      <c r="Q239" s="20"/>
      <c r="R239" s="20"/>
      <c r="S239" s="20"/>
      <c r="T239" s="20"/>
    </row>
    <row r="240" spans="1:20" x14ac:dyDescent="0.25">
      <c r="A240" s="20"/>
      <c r="B240" s="20"/>
      <c r="C240" s="20"/>
      <c r="D240" s="20"/>
      <c r="E240" s="20"/>
      <c r="F240" s="20"/>
      <c r="G240" s="20"/>
      <c r="H240" s="20"/>
      <c r="I240" s="20"/>
      <c r="J240" s="20"/>
      <c r="K240" s="20"/>
      <c r="L240" s="20"/>
      <c r="M240" s="20"/>
      <c r="N240" s="20"/>
      <c r="O240" s="20"/>
      <c r="P240" s="20"/>
      <c r="Q240" s="20"/>
      <c r="R240" s="20"/>
      <c r="S240" s="20"/>
      <c r="T240" s="20"/>
    </row>
    <row r="241" spans="1:20" x14ac:dyDescent="0.25">
      <c r="A241" s="20"/>
      <c r="B241" s="20"/>
      <c r="C241" s="20"/>
      <c r="D241" s="20"/>
      <c r="E241" s="20"/>
      <c r="F241" s="20"/>
      <c r="G241" s="20"/>
      <c r="H241" s="20"/>
      <c r="I241" s="20"/>
      <c r="J241" s="20"/>
      <c r="K241" s="20"/>
      <c r="L241" s="20"/>
      <c r="M241" s="20"/>
      <c r="N241" s="20"/>
      <c r="O241" s="20"/>
      <c r="P241" s="20"/>
      <c r="Q241" s="20"/>
      <c r="R241" s="20"/>
      <c r="S241" s="20"/>
      <c r="T241" s="20"/>
    </row>
    <row r="242" spans="1:20" x14ac:dyDescent="0.25">
      <c r="A242" s="20"/>
      <c r="B242" s="20"/>
      <c r="C242" s="20"/>
      <c r="D242" s="20"/>
      <c r="E242" s="20"/>
      <c r="F242" s="20"/>
      <c r="G242" s="20"/>
      <c r="H242" s="20"/>
      <c r="I242" s="20"/>
      <c r="J242" s="20"/>
      <c r="K242" s="20"/>
      <c r="L242" s="20"/>
      <c r="M242" s="20"/>
      <c r="N242" s="20"/>
      <c r="O242" s="20"/>
      <c r="P242" s="20"/>
      <c r="Q242" s="20"/>
      <c r="R242" s="20"/>
      <c r="S242" s="20"/>
      <c r="T242" s="20"/>
    </row>
    <row r="243" spans="1:20" x14ac:dyDescent="0.25">
      <c r="A243" s="20"/>
      <c r="B243" s="20"/>
      <c r="C243" s="20"/>
      <c r="D243" s="20"/>
      <c r="E243" s="20"/>
      <c r="F243" s="20"/>
      <c r="G243" s="20"/>
      <c r="H243" s="20"/>
      <c r="I243" s="20"/>
      <c r="J243" s="20"/>
      <c r="K243" s="20"/>
      <c r="L243" s="20"/>
      <c r="M243" s="20"/>
      <c r="N243" s="20"/>
      <c r="O243" s="20"/>
      <c r="P243" s="20"/>
      <c r="Q243" s="20"/>
      <c r="R243" s="20"/>
      <c r="S243" s="20"/>
      <c r="T243" s="20"/>
    </row>
    <row r="244" spans="1:20" x14ac:dyDescent="0.25">
      <c r="A244" s="20"/>
      <c r="B244" s="20"/>
      <c r="C244" s="20"/>
      <c r="D244" s="20"/>
      <c r="E244" s="20"/>
      <c r="F244" s="20"/>
      <c r="G244" s="20"/>
      <c r="H244" s="20"/>
      <c r="I244" s="20"/>
      <c r="J244" s="20"/>
      <c r="K244" s="20"/>
      <c r="L244" s="20"/>
      <c r="M244" s="20"/>
      <c r="N244" s="20"/>
      <c r="O244" s="20"/>
      <c r="P244" s="20"/>
      <c r="Q244" s="20"/>
      <c r="R244" s="20"/>
      <c r="S244" s="20"/>
      <c r="T244" s="20"/>
    </row>
    <row r="245" spans="1:20" x14ac:dyDescent="0.25">
      <c r="A245" s="20"/>
      <c r="B245" s="20"/>
      <c r="C245" s="20"/>
      <c r="D245" s="20"/>
      <c r="E245" s="20"/>
      <c r="F245" s="20"/>
      <c r="G245" s="20"/>
      <c r="H245" s="20"/>
      <c r="I245" s="20"/>
      <c r="J245" s="20"/>
      <c r="K245" s="20"/>
      <c r="L245" s="20"/>
      <c r="M245" s="20"/>
      <c r="N245" s="20"/>
      <c r="O245" s="20"/>
      <c r="P245" s="20"/>
      <c r="Q245" s="20"/>
      <c r="R245" s="20"/>
      <c r="S245" s="20"/>
      <c r="T245" s="20"/>
    </row>
    <row r="246" spans="1:20" x14ac:dyDescent="0.25">
      <c r="A246" s="20"/>
      <c r="B246" s="20"/>
      <c r="C246" s="20"/>
      <c r="D246" s="20"/>
      <c r="E246" s="20"/>
      <c r="F246" s="20"/>
      <c r="G246" s="20"/>
      <c r="H246" s="20"/>
      <c r="I246" s="20"/>
      <c r="J246" s="20"/>
      <c r="K246" s="20"/>
      <c r="L246" s="20"/>
      <c r="M246" s="20"/>
      <c r="N246" s="20"/>
      <c r="O246" s="20"/>
      <c r="P246" s="20"/>
      <c r="Q246" s="20"/>
      <c r="R246" s="20"/>
      <c r="S246" s="20"/>
      <c r="T246" s="20"/>
    </row>
    <row r="247" spans="1:20" x14ac:dyDescent="0.25">
      <c r="A247" s="20"/>
      <c r="B247" s="20"/>
      <c r="C247" s="20"/>
      <c r="D247" s="20"/>
      <c r="E247" s="20"/>
      <c r="F247" s="20"/>
      <c r="G247" s="20"/>
      <c r="H247" s="20"/>
      <c r="I247" s="20"/>
      <c r="J247" s="20"/>
      <c r="K247" s="20"/>
      <c r="L247" s="20"/>
      <c r="M247" s="20"/>
      <c r="N247" s="20"/>
      <c r="O247" s="20"/>
      <c r="P247" s="20"/>
      <c r="Q247" s="20"/>
      <c r="R247" s="20"/>
      <c r="S247" s="20"/>
      <c r="T247" s="20"/>
    </row>
    <row r="248" spans="1:20" x14ac:dyDescent="0.25">
      <c r="A248" s="20"/>
      <c r="B248" s="20"/>
      <c r="C248" s="20"/>
      <c r="D248" s="20"/>
      <c r="E248" s="20"/>
      <c r="F248" s="20"/>
      <c r="G248" s="20"/>
      <c r="H248" s="20"/>
      <c r="I248" s="20"/>
      <c r="J248" s="20"/>
      <c r="K248" s="20"/>
      <c r="L248" s="20"/>
      <c r="M248" s="20"/>
      <c r="N248" s="20"/>
      <c r="O248" s="20"/>
      <c r="P248" s="20"/>
      <c r="Q248" s="20"/>
      <c r="R248" s="20"/>
      <c r="S248" s="20"/>
      <c r="T248" s="20"/>
    </row>
    <row r="249" spans="1:20" x14ac:dyDescent="0.25">
      <c r="A249" s="20"/>
      <c r="B249" s="20"/>
      <c r="C249" s="20"/>
      <c r="D249" s="20"/>
      <c r="E249" s="20"/>
      <c r="F249" s="20"/>
      <c r="G249" s="20"/>
      <c r="H249" s="20"/>
      <c r="I249" s="20"/>
      <c r="J249" s="20"/>
      <c r="K249" s="20"/>
      <c r="L249" s="20"/>
      <c r="M249" s="20"/>
      <c r="N249" s="20"/>
      <c r="O249" s="20"/>
      <c r="P249" s="20"/>
      <c r="Q249" s="20"/>
      <c r="R249" s="20"/>
      <c r="S249" s="20"/>
      <c r="T249" s="20"/>
    </row>
    <row r="250" spans="1:20" x14ac:dyDescent="0.25">
      <c r="A250" s="20"/>
      <c r="B250" s="20"/>
      <c r="C250" s="20"/>
      <c r="D250" s="20"/>
      <c r="E250" s="20"/>
      <c r="F250" s="20"/>
      <c r="G250" s="20"/>
      <c r="H250" s="20"/>
      <c r="I250" s="20"/>
      <c r="J250" s="20"/>
      <c r="K250" s="20"/>
      <c r="L250" s="20"/>
      <c r="M250" s="20"/>
      <c r="N250" s="20"/>
      <c r="O250" s="20"/>
      <c r="P250" s="20"/>
      <c r="Q250" s="20"/>
      <c r="R250" s="20"/>
      <c r="S250" s="20"/>
      <c r="T250" s="20"/>
    </row>
    <row r="251" spans="1:20" x14ac:dyDescent="0.25">
      <c r="A251" s="20"/>
      <c r="B251" s="20"/>
      <c r="C251" s="20"/>
      <c r="D251" s="20"/>
      <c r="E251" s="20"/>
      <c r="F251" s="20"/>
      <c r="G251" s="20"/>
      <c r="H251" s="20"/>
      <c r="I251" s="20"/>
      <c r="J251" s="20"/>
      <c r="K251" s="20"/>
      <c r="L251" s="20"/>
      <c r="M251" s="20"/>
      <c r="N251" s="20"/>
      <c r="O251" s="20"/>
      <c r="P251" s="20"/>
      <c r="Q251" s="20"/>
      <c r="R251" s="20"/>
      <c r="S251" s="20"/>
      <c r="T251" s="20"/>
    </row>
    <row r="252" spans="1:20" x14ac:dyDescent="0.25">
      <c r="A252" s="20"/>
      <c r="B252" s="20"/>
      <c r="C252" s="20"/>
      <c r="D252" s="20"/>
      <c r="E252" s="20"/>
      <c r="F252" s="20"/>
      <c r="G252" s="20"/>
      <c r="H252" s="20"/>
      <c r="I252" s="20"/>
      <c r="J252" s="20"/>
      <c r="K252" s="20"/>
      <c r="L252" s="20"/>
      <c r="M252" s="20"/>
      <c r="N252" s="20"/>
      <c r="O252" s="20"/>
      <c r="P252" s="20"/>
      <c r="Q252" s="20"/>
      <c r="R252" s="20"/>
      <c r="S252" s="20"/>
      <c r="T252" s="20"/>
    </row>
    <row r="253" spans="1:20" x14ac:dyDescent="0.25">
      <c r="A253" s="20"/>
      <c r="B253" s="20"/>
      <c r="C253" s="20"/>
      <c r="D253" s="20"/>
      <c r="E253" s="20"/>
      <c r="F253" s="20"/>
      <c r="G253" s="20"/>
      <c r="H253" s="20"/>
      <c r="I253" s="20"/>
      <c r="J253" s="20"/>
      <c r="K253" s="20"/>
      <c r="L253" s="20"/>
      <c r="M253" s="20"/>
      <c r="N253" s="20"/>
      <c r="O253" s="20"/>
      <c r="P253" s="20"/>
      <c r="Q253" s="20"/>
      <c r="R253" s="20"/>
      <c r="S253" s="20"/>
      <c r="T253" s="20"/>
    </row>
    <row r="254" spans="1:20" x14ac:dyDescent="0.25">
      <c r="A254" s="20"/>
      <c r="B254" s="20"/>
      <c r="C254" s="20"/>
      <c r="D254" s="20"/>
      <c r="E254" s="20"/>
      <c r="F254" s="20"/>
      <c r="G254" s="20"/>
      <c r="H254" s="20"/>
      <c r="I254" s="20"/>
      <c r="J254" s="20"/>
      <c r="K254" s="20"/>
      <c r="L254" s="20"/>
      <c r="M254" s="20"/>
      <c r="N254" s="20"/>
      <c r="O254" s="20"/>
      <c r="P254" s="20"/>
      <c r="Q254" s="20"/>
      <c r="R254" s="20"/>
      <c r="S254" s="20"/>
      <c r="T254" s="20"/>
    </row>
    <row r="255" spans="1:20" x14ac:dyDescent="0.25">
      <c r="A255" s="20"/>
      <c r="B255" s="20"/>
      <c r="C255" s="20"/>
      <c r="D255" s="20"/>
      <c r="E255" s="20"/>
      <c r="F255" s="20"/>
      <c r="G255" s="20"/>
      <c r="H255" s="20"/>
      <c r="I255" s="20"/>
      <c r="J255" s="20"/>
      <c r="K255" s="20"/>
      <c r="L255" s="20"/>
      <c r="M255" s="20"/>
      <c r="N255" s="20"/>
      <c r="O255" s="20"/>
      <c r="P255" s="20"/>
      <c r="Q255" s="20"/>
      <c r="R255" s="20"/>
      <c r="S255" s="20"/>
      <c r="T255" s="20"/>
    </row>
    <row r="256" spans="1:20" x14ac:dyDescent="0.25">
      <c r="A256" s="20"/>
      <c r="B256" s="20"/>
      <c r="C256" s="20"/>
      <c r="D256" s="20"/>
      <c r="E256" s="20"/>
      <c r="F256" s="20"/>
      <c r="G256" s="20"/>
      <c r="H256" s="20"/>
      <c r="I256" s="20"/>
      <c r="J256" s="20"/>
      <c r="K256" s="20"/>
      <c r="L256" s="20"/>
      <c r="M256" s="20"/>
      <c r="N256" s="20"/>
      <c r="O256" s="20"/>
      <c r="P256" s="20"/>
      <c r="Q256" s="20"/>
      <c r="R256" s="20"/>
      <c r="S256" s="20"/>
      <c r="T256" s="20"/>
    </row>
    <row r="257" spans="1:20" x14ac:dyDescent="0.25">
      <c r="A257" s="20"/>
      <c r="B257" s="20"/>
      <c r="C257" s="20"/>
      <c r="D257" s="20"/>
      <c r="E257" s="20"/>
      <c r="F257" s="20"/>
      <c r="G257" s="20"/>
      <c r="H257" s="20"/>
      <c r="I257" s="20"/>
      <c r="J257" s="20"/>
      <c r="K257" s="20"/>
      <c r="L257" s="20"/>
      <c r="M257" s="20"/>
      <c r="N257" s="20"/>
      <c r="O257" s="20"/>
      <c r="P257" s="20"/>
      <c r="Q257" s="20"/>
      <c r="R257" s="20"/>
      <c r="S257" s="20"/>
      <c r="T257" s="20"/>
    </row>
    <row r="258" spans="1:20" x14ac:dyDescent="0.25">
      <c r="A258" s="20"/>
      <c r="B258" s="20"/>
      <c r="C258" s="20"/>
      <c r="D258" s="20"/>
      <c r="E258" s="20"/>
      <c r="F258" s="20"/>
      <c r="G258" s="20"/>
      <c r="H258" s="20"/>
      <c r="I258" s="20"/>
      <c r="J258" s="20"/>
      <c r="K258" s="20"/>
      <c r="L258" s="20"/>
      <c r="M258" s="20"/>
      <c r="N258" s="20"/>
      <c r="O258" s="20"/>
      <c r="P258" s="20"/>
      <c r="Q258" s="20"/>
      <c r="R258" s="20"/>
      <c r="S258" s="20"/>
      <c r="T258" s="20"/>
    </row>
    <row r="259" spans="1:20" x14ac:dyDescent="0.25">
      <c r="A259" s="20"/>
      <c r="B259" s="20"/>
      <c r="C259" s="20"/>
      <c r="D259" s="20"/>
      <c r="E259" s="20"/>
      <c r="F259" s="20"/>
      <c r="G259" s="20"/>
      <c r="H259" s="20"/>
      <c r="I259" s="20"/>
      <c r="J259" s="20"/>
      <c r="K259" s="20"/>
      <c r="L259" s="20"/>
      <c r="M259" s="20"/>
      <c r="N259" s="20"/>
      <c r="O259" s="20"/>
      <c r="P259" s="20"/>
      <c r="Q259" s="20"/>
      <c r="R259" s="20"/>
      <c r="S259" s="20"/>
      <c r="T259" s="20"/>
    </row>
    <row r="260" spans="1:20" x14ac:dyDescent="0.25">
      <c r="A260" s="20"/>
      <c r="B260" s="20"/>
      <c r="C260" s="20"/>
      <c r="D260" s="20"/>
      <c r="E260" s="20"/>
      <c r="F260" s="20"/>
      <c r="G260" s="20"/>
      <c r="H260" s="20"/>
      <c r="I260" s="20"/>
      <c r="J260" s="20"/>
      <c r="K260" s="20"/>
      <c r="L260" s="20"/>
      <c r="M260" s="20"/>
      <c r="N260" s="20"/>
      <c r="O260" s="20"/>
      <c r="P260" s="20"/>
      <c r="Q260" s="20"/>
      <c r="R260" s="20"/>
      <c r="S260" s="20"/>
      <c r="T260" s="20"/>
    </row>
    <row r="261" spans="1:20" x14ac:dyDescent="0.25">
      <c r="A261" s="20"/>
      <c r="B261" s="20"/>
      <c r="C261" s="20"/>
      <c r="D261" s="20"/>
      <c r="E261" s="20"/>
      <c r="F261" s="20"/>
      <c r="G261" s="20"/>
      <c r="H261" s="20"/>
      <c r="I261" s="20"/>
      <c r="J261" s="20"/>
      <c r="K261" s="20"/>
      <c r="L261" s="20"/>
      <c r="M261" s="20"/>
      <c r="N261" s="20"/>
      <c r="O261" s="20"/>
      <c r="P261" s="20"/>
      <c r="Q261" s="20"/>
      <c r="R261" s="20"/>
      <c r="S261" s="20"/>
      <c r="T261" s="20"/>
    </row>
    <row r="262" spans="1:20" x14ac:dyDescent="0.25">
      <c r="A262" s="20"/>
      <c r="B262" s="20"/>
      <c r="C262" s="20"/>
      <c r="D262" s="20"/>
      <c r="E262" s="20"/>
      <c r="F262" s="20"/>
      <c r="G262" s="20"/>
      <c r="H262" s="20"/>
      <c r="I262" s="20"/>
      <c r="J262" s="20"/>
      <c r="K262" s="20"/>
      <c r="L262" s="20"/>
      <c r="M262" s="20"/>
      <c r="N262" s="20"/>
      <c r="O262" s="20"/>
      <c r="P262" s="20"/>
      <c r="Q262" s="20"/>
      <c r="R262" s="20"/>
      <c r="S262" s="20"/>
      <c r="T262" s="20"/>
    </row>
    <row r="263" spans="1:20" x14ac:dyDescent="0.25">
      <c r="A263" s="20"/>
      <c r="B263" s="20"/>
      <c r="C263" s="20"/>
      <c r="D263" s="20"/>
      <c r="E263" s="20"/>
      <c r="F263" s="20"/>
      <c r="G263" s="20"/>
      <c r="H263" s="20"/>
      <c r="I263" s="20"/>
      <c r="J263" s="20"/>
      <c r="K263" s="20"/>
      <c r="L263" s="20"/>
      <c r="M263" s="20"/>
      <c r="N263" s="20"/>
      <c r="O263" s="20"/>
      <c r="P263" s="20"/>
      <c r="Q263" s="20"/>
      <c r="R263" s="20"/>
      <c r="S263" s="20"/>
      <c r="T263" s="20"/>
    </row>
    <row r="264" spans="1:20" x14ac:dyDescent="0.25">
      <c r="A264" s="20"/>
      <c r="B264" s="20"/>
      <c r="C264" s="20"/>
      <c r="D264" s="20"/>
      <c r="E264" s="20"/>
      <c r="F264" s="20"/>
      <c r="G264" s="20"/>
      <c r="H264" s="20"/>
      <c r="I264" s="20"/>
      <c r="J264" s="20"/>
      <c r="K264" s="20"/>
      <c r="L264" s="20"/>
      <c r="M264" s="20"/>
      <c r="N264" s="20"/>
      <c r="O264" s="20"/>
      <c r="P264" s="20"/>
      <c r="Q264" s="20"/>
      <c r="R264" s="20"/>
      <c r="S264" s="20"/>
      <c r="T264" s="20"/>
    </row>
    <row r="265" spans="1:20" x14ac:dyDescent="0.25">
      <c r="A265" s="20"/>
      <c r="B265" s="20"/>
      <c r="C265" s="20"/>
      <c r="D265" s="20"/>
      <c r="E265" s="20"/>
      <c r="F265" s="20"/>
      <c r="G265" s="20"/>
      <c r="H265" s="20"/>
      <c r="I265" s="20"/>
      <c r="J265" s="20"/>
      <c r="K265" s="20"/>
      <c r="L265" s="20"/>
      <c r="M265" s="20"/>
      <c r="N265" s="20"/>
      <c r="O265" s="20"/>
      <c r="P265" s="20"/>
      <c r="Q265" s="20"/>
      <c r="R265" s="20"/>
      <c r="S265" s="20"/>
      <c r="T265" s="20"/>
    </row>
    <row r="266" spans="1:20" x14ac:dyDescent="0.25">
      <c r="A266" s="20"/>
      <c r="B266" s="20"/>
      <c r="C266" s="20"/>
      <c r="D266" s="20"/>
      <c r="E266" s="20"/>
      <c r="F266" s="20"/>
      <c r="G266" s="20"/>
      <c r="H266" s="20"/>
      <c r="I266" s="20"/>
      <c r="J266" s="20"/>
      <c r="K266" s="20"/>
      <c r="L266" s="20"/>
      <c r="M266" s="20"/>
      <c r="N266" s="20"/>
      <c r="O266" s="20"/>
      <c r="P266" s="20"/>
      <c r="Q266" s="20"/>
      <c r="R266" s="20"/>
      <c r="S266" s="20"/>
      <c r="T266" s="20"/>
    </row>
    <row r="267" spans="1:20" x14ac:dyDescent="0.25">
      <c r="A267" s="20"/>
      <c r="B267" s="20"/>
      <c r="C267" s="20"/>
      <c r="D267" s="20"/>
      <c r="E267" s="20"/>
      <c r="F267" s="20"/>
      <c r="G267" s="20"/>
      <c r="H267" s="20"/>
      <c r="I267" s="20"/>
      <c r="J267" s="20"/>
      <c r="K267" s="20"/>
      <c r="L267" s="20"/>
      <c r="M267" s="20"/>
      <c r="N267" s="20"/>
      <c r="O267" s="20"/>
      <c r="P267" s="20"/>
      <c r="Q267" s="20"/>
      <c r="R267" s="20"/>
      <c r="S267" s="20"/>
      <c r="T267" s="20"/>
    </row>
    <row r="268" spans="1:20" x14ac:dyDescent="0.25">
      <c r="A268" s="20"/>
      <c r="B268" s="20"/>
      <c r="C268" s="20"/>
      <c r="D268" s="20"/>
      <c r="E268" s="20"/>
      <c r="F268" s="20"/>
      <c r="G268" s="20"/>
      <c r="H268" s="20"/>
      <c r="I268" s="20"/>
      <c r="J268" s="20"/>
      <c r="K268" s="20"/>
      <c r="L268" s="20"/>
      <c r="M268" s="20"/>
      <c r="N268" s="20"/>
      <c r="O268" s="20"/>
      <c r="P268" s="20"/>
      <c r="Q268" s="20"/>
      <c r="R268" s="20"/>
      <c r="S268" s="20"/>
      <c r="T268" s="20"/>
    </row>
    <row r="269" spans="1:20" x14ac:dyDescent="0.25">
      <c r="A269" s="20"/>
      <c r="B269" s="20"/>
      <c r="C269" s="20"/>
      <c r="D269" s="20"/>
      <c r="E269" s="20"/>
      <c r="F269" s="20"/>
      <c r="G269" s="20"/>
      <c r="H269" s="20"/>
      <c r="I269" s="20"/>
      <c r="J269" s="20"/>
      <c r="K269" s="20"/>
      <c r="L269" s="20"/>
      <c r="M269" s="20"/>
      <c r="N269" s="20"/>
      <c r="O269" s="20"/>
      <c r="P269" s="20"/>
      <c r="Q269" s="20"/>
      <c r="R269" s="20"/>
      <c r="S269" s="20"/>
      <c r="T269" s="20"/>
    </row>
    <row r="270" spans="1:20" x14ac:dyDescent="0.25">
      <c r="A270" s="20"/>
      <c r="B270" s="20"/>
      <c r="C270" s="20"/>
      <c r="D270" s="20"/>
      <c r="E270" s="20"/>
      <c r="F270" s="20"/>
      <c r="G270" s="20"/>
      <c r="H270" s="20"/>
      <c r="I270" s="20"/>
      <c r="J270" s="20"/>
      <c r="K270" s="20"/>
      <c r="L270" s="20"/>
      <c r="M270" s="20"/>
      <c r="N270" s="20"/>
      <c r="O270" s="20"/>
      <c r="P270" s="20"/>
      <c r="Q270" s="20"/>
      <c r="R270" s="20"/>
      <c r="S270" s="20"/>
      <c r="T270" s="20"/>
    </row>
    <row r="271" spans="1:20" x14ac:dyDescent="0.25">
      <c r="A271" s="20"/>
      <c r="B271" s="20"/>
      <c r="C271" s="20"/>
      <c r="D271" s="20"/>
      <c r="E271" s="20"/>
      <c r="F271" s="20"/>
      <c r="G271" s="20"/>
      <c r="H271" s="20"/>
      <c r="I271" s="20"/>
      <c r="J271" s="20"/>
      <c r="K271" s="20"/>
      <c r="L271" s="20"/>
      <c r="M271" s="20"/>
      <c r="N271" s="20"/>
      <c r="O271" s="20"/>
      <c r="P271" s="20"/>
      <c r="Q271" s="20"/>
      <c r="R271" s="20"/>
      <c r="S271" s="20"/>
      <c r="T271" s="20"/>
    </row>
    <row r="272" spans="1:20" x14ac:dyDescent="0.25">
      <c r="A272" s="20"/>
      <c r="B272" s="20"/>
      <c r="C272" s="20"/>
      <c r="D272" s="20"/>
      <c r="E272" s="20"/>
      <c r="F272" s="20"/>
      <c r="G272" s="20"/>
      <c r="H272" s="20"/>
      <c r="I272" s="20"/>
      <c r="J272" s="20"/>
      <c r="K272" s="20"/>
      <c r="L272" s="20"/>
      <c r="M272" s="20"/>
      <c r="N272" s="20"/>
      <c r="O272" s="20"/>
      <c r="P272" s="20"/>
      <c r="Q272" s="20"/>
      <c r="R272" s="20"/>
      <c r="S272" s="20"/>
      <c r="T272" s="20"/>
    </row>
    <row r="273" spans="1:20" x14ac:dyDescent="0.25">
      <c r="A273" s="20"/>
      <c r="B273" s="20"/>
      <c r="C273" s="20"/>
      <c r="D273" s="20"/>
      <c r="E273" s="20"/>
      <c r="F273" s="20"/>
      <c r="G273" s="20"/>
      <c r="H273" s="20"/>
      <c r="I273" s="20"/>
      <c r="J273" s="20"/>
      <c r="K273" s="20"/>
      <c r="L273" s="20"/>
      <c r="M273" s="20"/>
      <c r="N273" s="20"/>
      <c r="O273" s="20"/>
      <c r="P273" s="20"/>
      <c r="Q273" s="20"/>
      <c r="R273" s="20"/>
      <c r="S273" s="20"/>
      <c r="T273" s="20"/>
    </row>
    <row r="274" spans="1:20" x14ac:dyDescent="0.25">
      <c r="A274" s="20"/>
      <c r="B274" s="20"/>
      <c r="C274" s="20"/>
      <c r="D274" s="20"/>
      <c r="E274" s="20"/>
      <c r="F274" s="20"/>
      <c r="G274" s="20"/>
      <c r="H274" s="20"/>
      <c r="I274" s="20"/>
      <c r="J274" s="20"/>
      <c r="K274" s="20"/>
      <c r="L274" s="20"/>
      <c r="M274" s="20"/>
      <c r="N274" s="20"/>
      <c r="O274" s="20"/>
      <c r="P274" s="20"/>
      <c r="Q274" s="20"/>
      <c r="R274" s="20"/>
      <c r="S274" s="20"/>
      <c r="T274" s="20"/>
    </row>
    <row r="275" spans="1:20" x14ac:dyDescent="0.25">
      <c r="A275" s="20"/>
      <c r="B275" s="20"/>
      <c r="C275" s="20"/>
      <c r="D275" s="20"/>
      <c r="E275" s="20"/>
      <c r="F275" s="20"/>
      <c r="G275" s="20"/>
      <c r="H275" s="20"/>
      <c r="I275" s="20"/>
      <c r="J275" s="20"/>
      <c r="K275" s="20"/>
      <c r="L275" s="20"/>
      <c r="M275" s="20"/>
      <c r="N275" s="20"/>
      <c r="O275" s="20"/>
      <c r="P275" s="20"/>
      <c r="Q275" s="20"/>
      <c r="R275" s="20"/>
      <c r="S275" s="20"/>
      <c r="T275" s="20"/>
    </row>
    <row r="276" spans="1:20" x14ac:dyDescent="0.25">
      <c r="A276" s="20"/>
      <c r="B276" s="20"/>
      <c r="C276" s="20"/>
      <c r="D276" s="20"/>
      <c r="E276" s="20"/>
      <c r="F276" s="20"/>
      <c r="G276" s="20"/>
      <c r="H276" s="20"/>
      <c r="I276" s="20"/>
      <c r="J276" s="20"/>
      <c r="K276" s="20"/>
      <c r="L276" s="20"/>
      <c r="M276" s="20"/>
      <c r="N276" s="20"/>
      <c r="O276" s="20"/>
      <c r="P276" s="20"/>
      <c r="Q276" s="20"/>
      <c r="R276" s="20"/>
      <c r="S276" s="20"/>
      <c r="T276" s="20"/>
    </row>
    <row r="277" spans="1:20" x14ac:dyDescent="0.25">
      <c r="A277" s="20"/>
      <c r="B277" s="20"/>
      <c r="C277" s="20"/>
      <c r="D277" s="20"/>
      <c r="E277" s="20"/>
      <c r="F277" s="20"/>
      <c r="G277" s="20"/>
      <c r="H277" s="20"/>
      <c r="I277" s="20"/>
      <c r="J277" s="20"/>
      <c r="K277" s="20"/>
      <c r="L277" s="20"/>
      <c r="M277" s="20"/>
      <c r="N277" s="20"/>
      <c r="O277" s="20"/>
      <c r="P277" s="20"/>
      <c r="Q277" s="20"/>
      <c r="R277" s="20"/>
      <c r="S277" s="20"/>
      <c r="T277" s="20"/>
    </row>
    <row r="278" spans="1:20" x14ac:dyDescent="0.25">
      <c r="A278" s="20"/>
      <c r="B278" s="20"/>
      <c r="C278" s="20"/>
      <c r="D278" s="20"/>
      <c r="E278" s="20"/>
      <c r="F278" s="20"/>
      <c r="G278" s="20"/>
      <c r="H278" s="20"/>
      <c r="I278" s="20"/>
      <c r="J278" s="20"/>
      <c r="K278" s="20"/>
      <c r="L278" s="20"/>
      <c r="M278" s="20"/>
      <c r="N278" s="20"/>
      <c r="O278" s="20"/>
      <c r="P278" s="20"/>
      <c r="Q278" s="20"/>
      <c r="R278" s="20"/>
      <c r="S278" s="20"/>
      <c r="T278" s="20"/>
    </row>
    <row r="279" spans="1:20" x14ac:dyDescent="0.25">
      <c r="A279" s="20"/>
      <c r="B279" s="20"/>
      <c r="C279" s="20"/>
      <c r="D279" s="20"/>
      <c r="E279" s="20"/>
      <c r="F279" s="20"/>
      <c r="G279" s="20"/>
      <c r="H279" s="20"/>
      <c r="I279" s="20"/>
      <c r="J279" s="20"/>
      <c r="K279" s="20"/>
      <c r="L279" s="20"/>
      <c r="M279" s="20"/>
      <c r="N279" s="20"/>
      <c r="O279" s="20"/>
      <c r="P279" s="20"/>
      <c r="Q279" s="20"/>
      <c r="R279" s="20"/>
      <c r="S279" s="20"/>
      <c r="T279" s="20"/>
    </row>
    <row r="280" spans="1:20" x14ac:dyDescent="0.25">
      <c r="A280" s="20"/>
      <c r="B280" s="20"/>
      <c r="C280" s="20"/>
      <c r="D280" s="20"/>
      <c r="E280" s="20"/>
      <c r="F280" s="20"/>
      <c r="G280" s="20"/>
      <c r="H280" s="20"/>
      <c r="I280" s="20"/>
      <c r="J280" s="20"/>
      <c r="K280" s="20"/>
      <c r="L280" s="20"/>
      <c r="M280" s="20"/>
      <c r="N280" s="20"/>
      <c r="O280" s="20"/>
      <c r="P280" s="20"/>
      <c r="Q280" s="20"/>
      <c r="R280" s="20"/>
      <c r="S280" s="20"/>
      <c r="T280" s="20"/>
    </row>
    <row r="281" spans="1:20" x14ac:dyDescent="0.25">
      <c r="A281" s="20"/>
      <c r="B281" s="20"/>
      <c r="C281" s="20"/>
      <c r="D281" s="20"/>
      <c r="E281" s="20"/>
      <c r="F281" s="20"/>
      <c r="G281" s="20"/>
      <c r="H281" s="20"/>
      <c r="I281" s="20"/>
      <c r="J281" s="20"/>
      <c r="K281" s="20"/>
      <c r="L281" s="20"/>
      <c r="M281" s="20"/>
      <c r="N281" s="20"/>
      <c r="O281" s="20"/>
      <c r="P281" s="20"/>
      <c r="Q281" s="20"/>
      <c r="R281" s="20"/>
      <c r="S281" s="20"/>
      <c r="T281" s="20"/>
    </row>
    <row r="282" spans="1:20" x14ac:dyDescent="0.25">
      <c r="A282" s="20"/>
      <c r="B282" s="20"/>
      <c r="C282" s="20"/>
      <c r="D282" s="20"/>
      <c r="E282" s="20"/>
      <c r="F282" s="20"/>
      <c r="G282" s="20"/>
      <c r="H282" s="20"/>
      <c r="I282" s="20"/>
      <c r="J282" s="20"/>
      <c r="K282" s="20"/>
      <c r="L282" s="20"/>
      <c r="M282" s="20"/>
      <c r="N282" s="20"/>
      <c r="O282" s="20"/>
      <c r="P282" s="20"/>
      <c r="Q282" s="20"/>
      <c r="R282" s="20"/>
      <c r="S282" s="20"/>
      <c r="T282" s="20"/>
    </row>
    <row r="283" spans="1:20" x14ac:dyDescent="0.25">
      <c r="A283" s="20"/>
      <c r="B283" s="20"/>
      <c r="C283" s="20"/>
      <c r="D283" s="20"/>
      <c r="E283" s="20"/>
      <c r="F283" s="20"/>
      <c r="G283" s="20"/>
      <c r="H283" s="20"/>
      <c r="I283" s="20"/>
      <c r="J283" s="20"/>
      <c r="K283" s="20"/>
      <c r="L283" s="20"/>
      <c r="M283" s="20"/>
      <c r="N283" s="20"/>
      <c r="O283" s="20"/>
      <c r="P283" s="20"/>
      <c r="Q283" s="20"/>
      <c r="R283" s="20"/>
      <c r="S283" s="20"/>
      <c r="T283" s="20"/>
    </row>
    <row r="284" spans="1:20" x14ac:dyDescent="0.25">
      <c r="A284" s="20"/>
      <c r="B284" s="20"/>
      <c r="C284" s="20"/>
      <c r="D284" s="20"/>
      <c r="E284" s="20"/>
      <c r="F284" s="20"/>
      <c r="G284" s="20"/>
      <c r="H284" s="20"/>
      <c r="I284" s="20"/>
      <c r="J284" s="20"/>
      <c r="K284" s="20"/>
      <c r="L284" s="20"/>
      <c r="M284" s="20"/>
      <c r="N284" s="20"/>
      <c r="O284" s="20"/>
      <c r="P284" s="20"/>
      <c r="Q284" s="20"/>
      <c r="R284" s="20"/>
      <c r="S284" s="20"/>
      <c r="T284" s="20"/>
    </row>
    <row r="285" spans="1:20" x14ac:dyDescent="0.25">
      <c r="A285" s="20"/>
      <c r="B285" s="20"/>
      <c r="C285" s="20"/>
      <c r="D285" s="20"/>
      <c r="E285" s="20"/>
      <c r="F285" s="20"/>
      <c r="G285" s="20"/>
      <c r="H285" s="20"/>
      <c r="I285" s="20"/>
      <c r="J285" s="20"/>
      <c r="K285" s="20"/>
      <c r="L285" s="20"/>
      <c r="M285" s="20"/>
      <c r="N285" s="20"/>
      <c r="O285" s="20"/>
      <c r="P285" s="20"/>
      <c r="Q285" s="20"/>
      <c r="R285" s="20"/>
      <c r="S285" s="20"/>
      <c r="T285" s="20"/>
    </row>
    <row r="286" spans="1:20" x14ac:dyDescent="0.25">
      <c r="A286" s="20"/>
      <c r="B286" s="20"/>
      <c r="C286" s="20"/>
      <c r="D286" s="20"/>
      <c r="E286" s="20"/>
      <c r="F286" s="20"/>
      <c r="G286" s="20"/>
      <c r="H286" s="20"/>
      <c r="I286" s="20"/>
      <c r="J286" s="20"/>
      <c r="K286" s="20"/>
      <c r="L286" s="20"/>
      <c r="M286" s="20"/>
      <c r="N286" s="20"/>
      <c r="O286" s="20"/>
      <c r="P286" s="20"/>
      <c r="Q286" s="20"/>
      <c r="R286" s="20"/>
      <c r="S286" s="20"/>
      <c r="T286" s="20"/>
    </row>
    <row r="287" spans="1:20" x14ac:dyDescent="0.25">
      <c r="A287" s="20"/>
      <c r="B287" s="20"/>
      <c r="C287" s="20"/>
      <c r="D287" s="20"/>
      <c r="E287" s="20"/>
      <c r="F287" s="20"/>
      <c r="G287" s="20"/>
      <c r="H287" s="20"/>
      <c r="I287" s="20"/>
      <c r="J287" s="20"/>
      <c r="K287" s="20"/>
      <c r="L287" s="20"/>
      <c r="M287" s="20"/>
      <c r="N287" s="20"/>
      <c r="O287" s="20"/>
      <c r="P287" s="20"/>
      <c r="Q287" s="20"/>
      <c r="R287" s="20"/>
      <c r="S287" s="20"/>
      <c r="T287" s="20"/>
    </row>
    <row r="288" spans="1:20" x14ac:dyDescent="0.25">
      <c r="A288" s="20"/>
      <c r="B288" s="20"/>
      <c r="C288" s="20"/>
      <c r="D288" s="20"/>
      <c r="E288" s="20"/>
      <c r="F288" s="20"/>
      <c r="G288" s="20"/>
      <c r="H288" s="20"/>
      <c r="I288" s="20"/>
      <c r="J288" s="20"/>
      <c r="K288" s="20"/>
      <c r="L288" s="20"/>
      <c r="M288" s="20"/>
      <c r="N288" s="20"/>
      <c r="O288" s="20"/>
      <c r="P288" s="20"/>
      <c r="Q288" s="20"/>
      <c r="R288" s="20"/>
      <c r="S288" s="20"/>
      <c r="T288" s="20"/>
    </row>
    <row r="289" spans="1:20" x14ac:dyDescent="0.25">
      <c r="A289" s="20"/>
      <c r="B289" s="20"/>
      <c r="C289" s="20"/>
      <c r="D289" s="20"/>
      <c r="E289" s="20"/>
      <c r="F289" s="20"/>
      <c r="G289" s="20"/>
      <c r="H289" s="20"/>
      <c r="I289" s="20"/>
      <c r="J289" s="20"/>
      <c r="K289" s="20"/>
      <c r="L289" s="20"/>
      <c r="M289" s="20"/>
      <c r="N289" s="20"/>
      <c r="O289" s="20"/>
      <c r="P289" s="20"/>
      <c r="Q289" s="20"/>
      <c r="R289" s="20"/>
      <c r="S289" s="20"/>
      <c r="T289" s="20"/>
    </row>
    <row r="290" spans="1:20" x14ac:dyDescent="0.25">
      <c r="A290" s="20"/>
      <c r="B290" s="20"/>
      <c r="C290" s="20"/>
      <c r="D290" s="20"/>
      <c r="E290" s="20"/>
      <c r="F290" s="20"/>
      <c r="G290" s="20"/>
      <c r="H290" s="20"/>
      <c r="I290" s="20"/>
      <c r="J290" s="20"/>
      <c r="K290" s="20"/>
      <c r="L290" s="20"/>
      <c r="M290" s="20"/>
      <c r="N290" s="20"/>
      <c r="O290" s="20"/>
      <c r="P290" s="20"/>
      <c r="Q290" s="20"/>
      <c r="R290" s="20"/>
      <c r="S290" s="20"/>
      <c r="T290" s="20"/>
    </row>
    <row r="291" spans="1:20" x14ac:dyDescent="0.25">
      <c r="A291" s="20"/>
      <c r="B291" s="20"/>
      <c r="C291" s="20"/>
      <c r="D291" s="20"/>
      <c r="E291" s="20"/>
      <c r="F291" s="20"/>
      <c r="G291" s="20"/>
      <c r="H291" s="20"/>
      <c r="I291" s="20"/>
      <c r="J291" s="20"/>
      <c r="K291" s="20"/>
      <c r="L291" s="20"/>
      <c r="M291" s="20"/>
      <c r="N291" s="20"/>
      <c r="O291" s="20"/>
      <c r="P291" s="20"/>
      <c r="Q291" s="20"/>
      <c r="R291" s="20"/>
      <c r="S291" s="20"/>
      <c r="T291" s="20"/>
    </row>
    <row r="292" spans="1:20" x14ac:dyDescent="0.25">
      <c r="A292" s="20"/>
      <c r="B292" s="20"/>
      <c r="C292" s="20"/>
      <c r="D292" s="20"/>
      <c r="E292" s="20"/>
      <c r="F292" s="20"/>
      <c r="G292" s="20"/>
      <c r="H292" s="20"/>
      <c r="I292" s="20"/>
      <c r="J292" s="20"/>
      <c r="K292" s="20"/>
      <c r="L292" s="20"/>
      <c r="M292" s="20"/>
      <c r="N292" s="20"/>
      <c r="O292" s="20"/>
      <c r="P292" s="20"/>
      <c r="Q292" s="20"/>
      <c r="R292" s="20"/>
      <c r="S292" s="20"/>
      <c r="T292" s="20"/>
    </row>
    <row r="293" spans="1:20" x14ac:dyDescent="0.25">
      <c r="A293" s="20"/>
      <c r="B293" s="20"/>
      <c r="C293" s="20"/>
      <c r="D293" s="20"/>
      <c r="E293" s="20"/>
      <c r="F293" s="20"/>
      <c r="G293" s="20"/>
      <c r="H293" s="20"/>
      <c r="I293" s="20"/>
      <c r="J293" s="20"/>
      <c r="K293" s="20"/>
      <c r="L293" s="20"/>
      <c r="M293" s="20"/>
      <c r="N293" s="20"/>
      <c r="O293" s="20"/>
      <c r="P293" s="20"/>
      <c r="Q293" s="20"/>
      <c r="R293" s="20"/>
      <c r="S293" s="20"/>
      <c r="T293" s="20"/>
    </row>
    <row r="294" spans="1:20" x14ac:dyDescent="0.25">
      <c r="A294" s="20"/>
      <c r="B294" s="20"/>
      <c r="C294" s="20"/>
      <c r="D294" s="20"/>
      <c r="E294" s="20"/>
      <c r="F294" s="20"/>
      <c r="G294" s="20"/>
      <c r="H294" s="20"/>
      <c r="I294" s="20"/>
      <c r="J294" s="20"/>
      <c r="K294" s="20"/>
      <c r="L294" s="20"/>
      <c r="M294" s="20"/>
      <c r="N294" s="20"/>
      <c r="O294" s="20"/>
      <c r="P294" s="20"/>
      <c r="Q294" s="20"/>
      <c r="R294" s="20"/>
      <c r="S294" s="20"/>
      <c r="T294" s="20"/>
    </row>
    <row r="295" spans="1:20" x14ac:dyDescent="0.25">
      <c r="A295" s="20"/>
      <c r="B295" s="20"/>
      <c r="C295" s="20"/>
      <c r="D295" s="20"/>
      <c r="E295" s="20"/>
      <c r="F295" s="20"/>
      <c r="G295" s="20"/>
      <c r="H295" s="20"/>
      <c r="I295" s="20"/>
      <c r="J295" s="20"/>
      <c r="K295" s="20"/>
      <c r="L295" s="20"/>
      <c r="M295" s="20"/>
      <c r="N295" s="20"/>
      <c r="O295" s="20"/>
      <c r="P295" s="20"/>
      <c r="Q295" s="20"/>
      <c r="R295" s="20"/>
      <c r="S295" s="20"/>
      <c r="T295" s="20"/>
    </row>
    <row r="296" spans="1:20" x14ac:dyDescent="0.25">
      <c r="A296" s="20"/>
      <c r="B296" s="20"/>
      <c r="C296" s="20"/>
      <c r="D296" s="20"/>
      <c r="E296" s="20"/>
      <c r="F296" s="20"/>
      <c r="G296" s="20"/>
      <c r="H296" s="20"/>
      <c r="I296" s="20"/>
      <c r="J296" s="20"/>
      <c r="K296" s="20"/>
      <c r="L296" s="20"/>
      <c r="M296" s="20"/>
      <c r="N296" s="20"/>
      <c r="O296" s="20"/>
      <c r="P296" s="20"/>
      <c r="Q296" s="20"/>
      <c r="R296" s="20"/>
      <c r="S296" s="20"/>
      <c r="T296" s="20"/>
    </row>
    <row r="297" spans="1:20" x14ac:dyDescent="0.25">
      <c r="A297" s="20"/>
      <c r="B297" s="20"/>
      <c r="C297" s="20"/>
      <c r="D297" s="20"/>
      <c r="E297" s="20"/>
      <c r="F297" s="20"/>
      <c r="G297" s="20"/>
      <c r="H297" s="20"/>
      <c r="I297" s="20"/>
      <c r="J297" s="20"/>
      <c r="K297" s="20"/>
      <c r="L297" s="20"/>
      <c r="M297" s="20"/>
      <c r="N297" s="20"/>
      <c r="O297" s="20"/>
      <c r="P297" s="20"/>
      <c r="Q297" s="20"/>
      <c r="R297" s="20"/>
      <c r="S297" s="20"/>
      <c r="T297" s="20"/>
    </row>
    <row r="298" spans="1:20" x14ac:dyDescent="0.25">
      <c r="A298" s="20"/>
      <c r="B298" s="20"/>
      <c r="C298" s="20"/>
      <c r="D298" s="20"/>
      <c r="E298" s="20"/>
      <c r="F298" s="20"/>
      <c r="G298" s="20"/>
      <c r="H298" s="20"/>
      <c r="I298" s="20"/>
      <c r="J298" s="20"/>
      <c r="K298" s="20"/>
      <c r="L298" s="20"/>
      <c r="M298" s="20"/>
      <c r="N298" s="20"/>
      <c r="O298" s="20"/>
      <c r="P298" s="20"/>
      <c r="Q298" s="20"/>
      <c r="R298" s="20"/>
      <c r="S298" s="20"/>
      <c r="T298" s="20"/>
    </row>
    <row r="299" spans="1:20" x14ac:dyDescent="0.25">
      <c r="A299" s="20"/>
      <c r="B299" s="20"/>
      <c r="C299" s="20"/>
      <c r="D299" s="20"/>
      <c r="E299" s="20"/>
      <c r="F299" s="20"/>
      <c r="G299" s="20"/>
      <c r="H299" s="20"/>
      <c r="I299" s="20"/>
      <c r="J299" s="20"/>
      <c r="K299" s="20"/>
      <c r="L299" s="20"/>
      <c r="M299" s="20"/>
      <c r="N299" s="20"/>
      <c r="O299" s="20"/>
      <c r="P299" s="20"/>
      <c r="Q299" s="20"/>
      <c r="R299" s="20"/>
      <c r="S299" s="20"/>
      <c r="T299" s="20"/>
    </row>
    <row r="300" spans="1:20" x14ac:dyDescent="0.25">
      <c r="A300" s="20"/>
      <c r="B300" s="20"/>
      <c r="C300" s="20"/>
      <c r="D300" s="20"/>
      <c r="E300" s="20"/>
      <c r="F300" s="20"/>
      <c r="G300" s="20"/>
      <c r="H300" s="20"/>
      <c r="I300" s="20"/>
      <c r="J300" s="20"/>
      <c r="K300" s="20"/>
      <c r="L300" s="20"/>
      <c r="M300" s="20"/>
      <c r="N300" s="20"/>
      <c r="O300" s="20"/>
      <c r="P300" s="20"/>
      <c r="Q300" s="20"/>
      <c r="R300" s="20"/>
      <c r="S300" s="20"/>
      <c r="T300" s="20"/>
    </row>
    <row r="301" spans="1:20" x14ac:dyDescent="0.25">
      <c r="A301" s="20"/>
      <c r="B301" s="20"/>
      <c r="C301" s="20"/>
      <c r="D301" s="20"/>
      <c r="E301" s="20"/>
      <c r="F301" s="20"/>
      <c r="G301" s="20"/>
      <c r="H301" s="20"/>
      <c r="I301" s="20"/>
      <c r="J301" s="20"/>
      <c r="K301" s="20"/>
      <c r="L301" s="20"/>
      <c r="M301" s="20"/>
      <c r="N301" s="20"/>
      <c r="O301" s="20"/>
      <c r="P301" s="20"/>
      <c r="Q301" s="20"/>
      <c r="R301" s="20"/>
      <c r="S301" s="20"/>
      <c r="T301" s="20"/>
    </row>
    <row r="302" spans="1:20" x14ac:dyDescent="0.25">
      <c r="A302" s="20"/>
      <c r="B302" s="20"/>
      <c r="C302" s="20"/>
      <c r="D302" s="20"/>
      <c r="E302" s="20"/>
      <c r="F302" s="20"/>
      <c r="G302" s="20"/>
      <c r="H302" s="20"/>
      <c r="I302" s="20"/>
      <c r="J302" s="20"/>
      <c r="K302" s="20"/>
      <c r="L302" s="20"/>
      <c r="M302" s="20"/>
      <c r="N302" s="20"/>
      <c r="O302" s="20"/>
      <c r="P302" s="20"/>
      <c r="Q302" s="20"/>
      <c r="R302" s="20"/>
      <c r="S302" s="20"/>
      <c r="T302" s="20"/>
    </row>
    <row r="303" spans="1:20" x14ac:dyDescent="0.25">
      <c r="A303" s="20"/>
      <c r="B303" s="20"/>
      <c r="C303" s="20"/>
      <c r="D303" s="20"/>
      <c r="E303" s="20"/>
      <c r="F303" s="20"/>
      <c r="G303" s="20"/>
      <c r="H303" s="20"/>
      <c r="I303" s="20"/>
      <c r="J303" s="20"/>
      <c r="K303" s="20"/>
      <c r="L303" s="20"/>
      <c r="M303" s="20"/>
      <c r="N303" s="20"/>
      <c r="O303" s="20"/>
      <c r="P303" s="20"/>
      <c r="Q303" s="20"/>
      <c r="R303" s="20"/>
      <c r="S303" s="20"/>
      <c r="T303" s="20"/>
    </row>
    <row r="304" spans="1:20" x14ac:dyDescent="0.25">
      <c r="A304" s="20"/>
      <c r="B304" s="20"/>
      <c r="C304" s="20"/>
      <c r="D304" s="20"/>
      <c r="E304" s="20"/>
      <c r="F304" s="20"/>
      <c r="G304" s="20"/>
      <c r="H304" s="20"/>
      <c r="I304" s="20"/>
      <c r="J304" s="20"/>
      <c r="K304" s="20"/>
      <c r="L304" s="20"/>
      <c r="M304" s="20"/>
      <c r="N304" s="20"/>
      <c r="O304" s="20"/>
      <c r="P304" s="20"/>
      <c r="Q304" s="20"/>
      <c r="R304" s="20"/>
      <c r="S304" s="20"/>
      <c r="T304" s="20"/>
    </row>
    <row r="305" spans="1:20" x14ac:dyDescent="0.25">
      <c r="A305" s="20"/>
      <c r="B305" s="20"/>
      <c r="C305" s="20"/>
      <c r="D305" s="20"/>
      <c r="E305" s="20"/>
      <c r="F305" s="20"/>
      <c r="G305" s="20"/>
      <c r="H305" s="20"/>
      <c r="I305" s="20"/>
      <c r="J305" s="20"/>
      <c r="K305" s="20"/>
      <c r="L305" s="20"/>
      <c r="M305" s="20"/>
      <c r="N305" s="20"/>
      <c r="O305" s="20"/>
      <c r="P305" s="20"/>
      <c r="Q305" s="20"/>
      <c r="R305" s="20"/>
      <c r="S305" s="20"/>
      <c r="T305" s="20"/>
    </row>
    <row r="306" spans="1:20" x14ac:dyDescent="0.25">
      <c r="A306" s="20"/>
      <c r="B306" s="20"/>
      <c r="C306" s="20"/>
      <c r="D306" s="20"/>
      <c r="E306" s="20"/>
      <c r="F306" s="20"/>
      <c r="G306" s="20"/>
      <c r="H306" s="20"/>
      <c r="I306" s="20"/>
      <c r="J306" s="20"/>
      <c r="K306" s="20"/>
      <c r="L306" s="20"/>
      <c r="M306" s="20"/>
      <c r="N306" s="20"/>
      <c r="O306" s="20"/>
      <c r="P306" s="20"/>
      <c r="Q306" s="20"/>
      <c r="R306" s="20"/>
      <c r="S306" s="20"/>
      <c r="T306" s="20"/>
    </row>
    <row r="307" spans="1:20" x14ac:dyDescent="0.25">
      <c r="A307" s="20"/>
      <c r="B307" s="20"/>
      <c r="C307" s="20"/>
      <c r="D307" s="20"/>
      <c r="E307" s="20"/>
      <c r="F307" s="20"/>
      <c r="G307" s="20"/>
      <c r="H307" s="20"/>
      <c r="I307" s="20"/>
      <c r="J307" s="20"/>
      <c r="K307" s="20"/>
      <c r="L307" s="20"/>
      <c r="M307" s="20"/>
      <c r="N307" s="20"/>
      <c r="O307" s="20"/>
      <c r="P307" s="20"/>
      <c r="Q307" s="20"/>
      <c r="R307" s="20"/>
      <c r="S307" s="20"/>
      <c r="T307" s="20"/>
    </row>
    <row r="308" spans="1:20" x14ac:dyDescent="0.25">
      <c r="A308" s="20"/>
      <c r="B308" s="20"/>
      <c r="C308" s="20"/>
      <c r="D308" s="20"/>
      <c r="E308" s="20"/>
      <c r="F308" s="20"/>
      <c r="G308" s="20"/>
      <c r="H308" s="20"/>
      <c r="I308" s="20"/>
      <c r="J308" s="20"/>
      <c r="K308" s="20"/>
      <c r="L308" s="20"/>
      <c r="M308" s="20"/>
      <c r="N308" s="20"/>
      <c r="O308" s="20"/>
      <c r="P308" s="20"/>
      <c r="Q308" s="20"/>
      <c r="R308" s="20"/>
      <c r="S308" s="20"/>
      <c r="T308" s="20"/>
    </row>
    <row r="309" spans="1:20" x14ac:dyDescent="0.25">
      <c r="A309" s="20"/>
      <c r="B309" s="20"/>
      <c r="C309" s="20"/>
      <c r="D309" s="20"/>
      <c r="E309" s="20"/>
      <c r="F309" s="20"/>
      <c r="G309" s="20"/>
      <c r="H309" s="20"/>
      <c r="I309" s="20"/>
      <c r="J309" s="20"/>
      <c r="K309" s="20"/>
      <c r="L309" s="20"/>
      <c r="M309" s="20"/>
      <c r="N309" s="20"/>
      <c r="O309" s="20"/>
      <c r="P309" s="20"/>
      <c r="Q309" s="20"/>
      <c r="R309" s="20"/>
      <c r="S309" s="20"/>
      <c r="T309" s="20"/>
    </row>
    <row r="310" spans="1:20" x14ac:dyDescent="0.25">
      <c r="A310" s="20"/>
      <c r="B310" s="20"/>
      <c r="C310" s="20"/>
      <c r="D310" s="20"/>
      <c r="E310" s="20"/>
      <c r="F310" s="20"/>
      <c r="G310" s="20"/>
      <c r="H310" s="20"/>
      <c r="I310" s="20"/>
      <c r="J310" s="20"/>
      <c r="K310" s="20"/>
      <c r="L310" s="20"/>
      <c r="M310" s="20"/>
      <c r="N310" s="20"/>
      <c r="O310" s="20"/>
      <c r="P310" s="20"/>
      <c r="Q310" s="20"/>
      <c r="R310" s="20"/>
      <c r="S310" s="20"/>
      <c r="T310" s="20"/>
    </row>
    <row r="311" spans="1:20" x14ac:dyDescent="0.25">
      <c r="A311" s="20"/>
      <c r="B311" s="20"/>
      <c r="C311" s="20"/>
      <c r="D311" s="20"/>
      <c r="E311" s="20"/>
      <c r="F311" s="20"/>
      <c r="G311" s="20"/>
      <c r="H311" s="20"/>
      <c r="I311" s="20"/>
      <c r="J311" s="20"/>
      <c r="K311" s="20"/>
      <c r="L311" s="20"/>
      <c r="M311" s="20"/>
      <c r="N311" s="20"/>
      <c r="O311" s="20"/>
      <c r="P311" s="20"/>
      <c r="Q311" s="20"/>
      <c r="R311" s="20"/>
      <c r="S311" s="20"/>
      <c r="T311" s="20"/>
    </row>
    <row r="312" spans="1:20" x14ac:dyDescent="0.25">
      <c r="A312" s="20"/>
      <c r="B312" s="20"/>
      <c r="C312" s="20"/>
      <c r="D312" s="20"/>
      <c r="E312" s="20"/>
      <c r="F312" s="20"/>
      <c r="G312" s="20"/>
      <c r="H312" s="20"/>
      <c r="I312" s="20"/>
      <c r="J312" s="20"/>
      <c r="K312" s="20"/>
      <c r="L312" s="20"/>
      <c r="M312" s="20"/>
      <c r="N312" s="20"/>
      <c r="O312" s="20"/>
      <c r="P312" s="20"/>
      <c r="Q312" s="20"/>
      <c r="R312" s="20"/>
      <c r="S312" s="20"/>
      <c r="T312" s="20"/>
    </row>
    <row r="313" spans="1:20" x14ac:dyDescent="0.25">
      <c r="A313" s="20"/>
      <c r="B313" s="20"/>
      <c r="C313" s="20"/>
      <c r="D313" s="20"/>
      <c r="E313" s="20"/>
      <c r="F313" s="20"/>
      <c r="G313" s="20"/>
      <c r="H313" s="20"/>
      <c r="I313" s="20"/>
      <c r="J313" s="20"/>
      <c r="K313" s="20"/>
      <c r="L313" s="20"/>
      <c r="M313" s="20"/>
      <c r="N313" s="20"/>
      <c r="O313" s="20"/>
      <c r="P313" s="20"/>
      <c r="Q313" s="20"/>
      <c r="R313" s="20"/>
      <c r="S313" s="20"/>
      <c r="T313" s="20"/>
    </row>
    <row r="314" spans="1:20" x14ac:dyDescent="0.25">
      <c r="A314" s="20"/>
      <c r="B314" s="20"/>
      <c r="C314" s="20"/>
      <c r="D314" s="20"/>
      <c r="E314" s="20"/>
      <c r="F314" s="20"/>
      <c r="G314" s="20"/>
      <c r="H314" s="20"/>
      <c r="I314" s="20"/>
      <c r="J314" s="20"/>
      <c r="K314" s="20"/>
      <c r="L314" s="20"/>
      <c r="M314" s="20"/>
      <c r="N314" s="20"/>
      <c r="O314" s="20"/>
      <c r="P314" s="20"/>
      <c r="Q314" s="20"/>
      <c r="R314" s="20"/>
      <c r="S314" s="20"/>
      <c r="T314" s="20"/>
    </row>
    <row r="315" spans="1:20" x14ac:dyDescent="0.25">
      <c r="A315" s="20"/>
      <c r="B315" s="20"/>
      <c r="C315" s="20"/>
      <c r="D315" s="20"/>
      <c r="E315" s="20"/>
      <c r="F315" s="20"/>
      <c r="G315" s="20"/>
      <c r="H315" s="20"/>
      <c r="I315" s="20"/>
      <c r="J315" s="20"/>
      <c r="K315" s="20"/>
      <c r="L315" s="20"/>
      <c r="M315" s="20"/>
      <c r="N315" s="20"/>
      <c r="O315" s="20"/>
      <c r="P315" s="20"/>
      <c r="Q315" s="20"/>
      <c r="R315" s="20"/>
      <c r="S315" s="20"/>
      <c r="T315" s="20"/>
    </row>
    <row r="316" spans="1:20" x14ac:dyDescent="0.25">
      <c r="A316" s="20"/>
      <c r="B316" s="20"/>
      <c r="C316" s="20"/>
      <c r="D316" s="20"/>
      <c r="E316" s="20"/>
      <c r="F316" s="20"/>
      <c r="G316" s="20"/>
      <c r="H316" s="20"/>
      <c r="I316" s="20"/>
      <c r="J316" s="20"/>
      <c r="K316" s="20"/>
      <c r="L316" s="20"/>
      <c r="M316" s="20"/>
      <c r="N316" s="20"/>
      <c r="O316" s="20"/>
      <c r="P316" s="20"/>
      <c r="Q316" s="20"/>
      <c r="R316" s="20"/>
      <c r="S316" s="20"/>
      <c r="T316" s="20"/>
    </row>
    <row r="317" spans="1:20" x14ac:dyDescent="0.25">
      <c r="A317" s="20"/>
      <c r="B317" s="20"/>
      <c r="C317" s="20"/>
      <c r="D317" s="20"/>
      <c r="E317" s="20"/>
      <c r="F317" s="20"/>
      <c r="G317" s="20"/>
      <c r="H317" s="20"/>
      <c r="I317" s="20"/>
      <c r="J317" s="20"/>
      <c r="K317" s="20"/>
      <c r="L317" s="20"/>
      <c r="M317" s="20"/>
      <c r="N317" s="20"/>
      <c r="O317" s="20"/>
      <c r="P317" s="20"/>
      <c r="Q317" s="20"/>
      <c r="R317" s="20"/>
      <c r="S317" s="20"/>
      <c r="T317" s="20"/>
    </row>
    <row r="318" spans="1:20" x14ac:dyDescent="0.25">
      <c r="A318" s="20"/>
      <c r="B318" s="20"/>
      <c r="C318" s="20"/>
      <c r="D318" s="20"/>
      <c r="E318" s="20"/>
      <c r="F318" s="20"/>
      <c r="G318" s="20"/>
      <c r="H318" s="20"/>
      <c r="I318" s="20"/>
      <c r="J318" s="20"/>
      <c r="K318" s="20"/>
      <c r="L318" s="20"/>
      <c r="M318" s="20"/>
      <c r="N318" s="20"/>
      <c r="O318" s="20"/>
      <c r="P318" s="20"/>
      <c r="Q318" s="20"/>
      <c r="R318" s="20"/>
      <c r="S318" s="20"/>
      <c r="T318" s="20"/>
    </row>
    <row r="319" spans="1:20" x14ac:dyDescent="0.25">
      <c r="A319" s="20"/>
      <c r="B319" s="20"/>
      <c r="C319" s="20"/>
      <c r="D319" s="20"/>
      <c r="E319" s="20"/>
      <c r="F319" s="20"/>
      <c r="G319" s="20"/>
      <c r="H319" s="20"/>
      <c r="I319" s="20"/>
      <c r="J319" s="20"/>
      <c r="K319" s="20"/>
      <c r="L319" s="20"/>
      <c r="M319" s="20"/>
      <c r="N319" s="20"/>
      <c r="O319" s="20"/>
      <c r="P319" s="20"/>
      <c r="Q319" s="20"/>
      <c r="R319" s="20"/>
      <c r="S319" s="20"/>
      <c r="T319" s="20"/>
    </row>
    <row r="320" spans="1:20" x14ac:dyDescent="0.25">
      <c r="A320" s="20"/>
      <c r="B320" s="20"/>
      <c r="C320" s="20"/>
      <c r="D320" s="20"/>
      <c r="E320" s="20"/>
      <c r="F320" s="20"/>
      <c r="G320" s="20"/>
      <c r="H320" s="20"/>
      <c r="I320" s="20"/>
      <c r="J320" s="20"/>
      <c r="K320" s="20"/>
      <c r="L320" s="20"/>
      <c r="M320" s="20"/>
      <c r="N320" s="20"/>
      <c r="O320" s="20"/>
      <c r="P320" s="20"/>
      <c r="Q320" s="20"/>
      <c r="R320" s="20"/>
      <c r="S320" s="20"/>
      <c r="T320" s="20"/>
    </row>
    <row r="321" spans="1:20" x14ac:dyDescent="0.25">
      <c r="A321" s="20"/>
      <c r="B321" s="20"/>
      <c r="C321" s="20"/>
      <c r="D321" s="20"/>
      <c r="E321" s="20"/>
      <c r="F321" s="20"/>
      <c r="G321" s="20"/>
      <c r="H321" s="20"/>
      <c r="I321" s="20"/>
      <c r="J321" s="20"/>
      <c r="K321" s="20"/>
      <c r="L321" s="20"/>
      <c r="M321" s="20"/>
      <c r="N321" s="20"/>
      <c r="O321" s="20"/>
      <c r="P321" s="20"/>
      <c r="Q321" s="20"/>
      <c r="R321" s="20"/>
      <c r="S321" s="20"/>
      <c r="T321" s="20"/>
    </row>
    <row r="322" spans="1:20" x14ac:dyDescent="0.25">
      <c r="A322" s="20"/>
      <c r="B322" s="20"/>
      <c r="C322" s="20"/>
      <c r="D322" s="20"/>
      <c r="E322" s="20"/>
      <c r="F322" s="20"/>
      <c r="G322" s="20"/>
      <c r="H322" s="20"/>
      <c r="I322" s="20"/>
      <c r="J322" s="20"/>
      <c r="K322" s="20"/>
      <c r="L322" s="20"/>
      <c r="M322" s="20"/>
      <c r="N322" s="20"/>
      <c r="O322" s="20"/>
      <c r="P322" s="20"/>
      <c r="Q322" s="20"/>
      <c r="R322" s="20"/>
      <c r="S322" s="20"/>
      <c r="T322" s="20"/>
    </row>
    <row r="323" spans="1:20" x14ac:dyDescent="0.25">
      <c r="A323" s="20"/>
      <c r="B323" s="20"/>
      <c r="C323" s="20"/>
      <c r="D323" s="20"/>
      <c r="E323" s="20"/>
      <c r="F323" s="20"/>
      <c r="G323" s="20"/>
      <c r="H323" s="20"/>
      <c r="I323" s="20"/>
      <c r="J323" s="20"/>
      <c r="K323" s="20"/>
      <c r="L323" s="20"/>
      <c r="M323" s="20"/>
      <c r="N323" s="20"/>
      <c r="O323" s="20"/>
      <c r="P323" s="20"/>
      <c r="Q323" s="20"/>
      <c r="R323" s="20"/>
      <c r="S323" s="20"/>
      <c r="T323" s="20"/>
    </row>
    <row r="324" spans="1:20" x14ac:dyDescent="0.25">
      <c r="A324" s="20"/>
      <c r="B324" s="20"/>
      <c r="C324" s="20"/>
      <c r="D324" s="20"/>
      <c r="E324" s="20"/>
      <c r="F324" s="20"/>
      <c r="G324" s="20"/>
      <c r="H324" s="20"/>
      <c r="I324" s="20"/>
      <c r="J324" s="20"/>
      <c r="K324" s="20"/>
      <c r="L324" s="20"/>
      <c r="M324" s="20"/>
      <c r="N324" s="20"/>
      <c r="O324" s="20"/>
      <c r="P324" s="20"/>
      <c r="Q324" s="20"/>
      <c r="R324" s="20"/>
      <c r="S324" s="20"/>
      <c r="T324" s="20"/>
    </row>
    <row r="325" spans="1:20" x14ac:dyDescent="0.25">
      <c r="A325" s="20"/>
      <c r="B325" s="20"/>
      <c r="C325" s="20"/>
      <c r="D325" s="20"/>
      <c r="E325" s="20"/>
      <c r="F325" s="20"/>
      <c r="G325" s="20"/>
      <c r="H325" s="20"/>
      <c r="I325" s="20"/>
      <c r="J325" s="20"/>
      <c r="K325" s="20"/>
      <c r="L325" s="20"/>
      <c r="M325" s="20"/>
      <c r="N325" s="20"/>
      <c r="O325" s="20"/>
      <c r="P325" s="20"/>
      <c r="Q325" s="20"/>
      <c r="R325" s="20"/>
      <c r="S325" s="20"/>
      <c r="T325" s="20"/>
    </row>
    <row r="326" spans="1:20" x14ac:dyDescent="0.25">
      <c r="A326" s="20"/>
      <c r="B326" s="20"/>
      <c r="C326" s="20"/>
      <c r="D326" s="20"/>
      <c r="E326" s="20"/>
      <c r="F326" s="20"/>
      <c r="G326" s="20"/>
      <c r="H326" s="20"/>
      <c r="I326" s="20"/>
      <c r="J326" s="20"/>
      <c r="K326" s="20"/>
      <c r="L326" s="20"/>
      <c r="M326" s="20"/>
      <c r="N326" s="20"/>
      <c r="O326" s="20"/>
      <c r="P326" s="20"/>
      <c r="Q326" s="20"/>
      <c r="R326" s="20"/>
      <c r="S326" s="20"/>
      <c r="T326" s="20"/>
    </row>
    <row r="327" spans="1:20" x14ac:dyDescent="0.25">
      <c r="A327" s="20"/>
      <c r="B327" s="20"/>
      <c r="C327" s="20"/>
      <c r="D327" s="20"/>
      <c r="E327" s="20"/>
      <c r="F327" s="20"/>
      <c r="G327" s="20"/>
      <c r="H327" s="20"/>
      <c r="I327" s="20"/>
      <c r="J327" s="20"/>
      <c r="K327" s="20"/>
      <c r="L327" s="20"/>
      <c r="M327" s="20"/>
      <c r="N327" s="20"/>
      <c r="O327" s="20"/>
      <c r="P327" s="20"/>
      <c r="Q327" s="20"/>
      <c r="R327" s="20"/>
      <c r="S327" s="20"/>
      <c r="T327" s="20"/>
    </row>
    <row r="328" spans="1:20" x14ac:dyDescent="0.25">
      <c r="A328" s="20"/>
      <c r="B328" s="20"/>
      <c r="C328" s="20"/>
      <c r="D328" s="20"/>
      <c r="E328" s="20"/>
      <c r="F328" s="20"/>
      <c r="G328" s="20"/>
      <c r="H328" s="20"/>
      <c r="I328" s="20"/>
      <c r="J328" s="20"/>
      <c r="K328" s="20"/>
      <c r="L328" s="20"/>
      <c r="M328" s="20"/>
      <c r="N328" s="20"/>
      <c r="O328" s="20"/>
      <c r="P328" s="20"/>
      <c r="Q328" s="20"/>
      <c r="R328" s="20"/>
      <c r="S328" s="20"/>
      <c r="T328" s="20"/>
    </row>
    <row r="329" spans="1:20" x14ac:dyDescent="0.25">
      <c r="A329" s="20"/>
      <c r="B329" s="20"/>
      <c r="C329" s="20"/>
      <c r="D329" s="20"/>
      <c r="E329" s="20"/>
      <c r="F329" s="20"/>
      <c r="G329" s="20"/>
      <c r="H329" s="20"/>
      <c r="I329" s="20"/>
      <c r="J329" s="20"/>
      <c r="K329" s="20"/>
      <c r="L329" s="20"/>
      <c r="M329" s="20"/>
      <c r="N329" s="20"/>
      <c r="O329" s="20"/>
      <c r="P329" s="20"/>
      <c r="Q329" s="20"/>
      <c r="R329" s="20"/>
      <c r="S329" s="20"/>
      <c r="T329" s="20"/>
    </row>
    <row r="330" spans="1:20" x14ac:dyDescent="0.25">
      <c r="A330" s="20"/>
      <c r="B330" s="20"/>
      <c r="C330" s="20"/>
      <c r="D330" s="20"/>
      <c r="E330" s="20"/>
      <c r="F330" s="20"/>
      <c r="G330" s="20"/>
      <c r="H330" s="20"/>
      <c r="I330" s="20"/>
      <c r="J330" s="20"/>
      <c r="K330" s="20"/>
      <c r="L330" s="20"/>
      <c r="M330" s="20"/>
      <c r="N330" s="20"/>
      <c r="O330" s="20"/>
      <c r="P330" s="20"/>
      <c r="Q330" s="20"/>
      <c r="R330" s="20"/>
      <c r="S330" s="20"/>
      <c r="T330" s="20"/>
    </row>
    <row r="331" spans="1:20" x14ac:dyDescent="0.25">
      <c r="A331" s="20"/>
      <c r="B331" s="20"/>
      <c r="C331" s="20"/>
      <c r="D331" s="20"/>
      <c r="E331" s="20"/>
      <c r="F331" s="20"/>
      <c r="G331" s="20"/>
      <c r="H331" s="20"/>
      <c r="I331" s="20"/>
      <c r="J331" s="20"/>
      <c r="K331" s="20"/>
      <c r="L331" s="20"/>
      <c r="M331" s="20"/>
      <c r="N331" s="20"/>
      <c r="O331" s="20"/>
      <c r="P331" s="20"/>
      <c r="Q331" s="20"/>
      <c r="R331" s="20"/>
      <c r="S331" s="20"/>
      <c r="T331" s="20"/>
    </row>
    <row r="332" spans="1:20" x14ac:dyDescent="0.25">
      <c r="A332" s="20"/>
      <c r="B332" s="20"/>
      <c r="C332" s="20"/>
      <c r="D332" s="20"/>
      <c r="E332" s="20"/>
      <c r="F332" s="20"/>
      <c r="G332" s="20"/>
      <c r="H332" s="20"/>
      <c r="I332" s="20"/>
      <c r="J332" s="20"/>
      <c r="K332" s="20"/>
      <c r="L332" s="20"/>
      <c r="M332" s="20"/>
      <c r="N332" s="20"/>
      <c r="O332" s="20"/>
      <c r="P332" s="20"/>
      <c r="Q332" s="20"/>
      <c r="R332" s="20"/>
      <c r="S332" s="20"/>
      <c r="T332" s="20"/>
    </row>
    <row r="333" spans="1:20" x14ac:dyDescent="0.25">
      <c r="A333" s="20"/>
      <c r="B333" s="20"/>
      <c r="C333" s="20"/>
      <c r="D333" s="20"/>
      <c r="E333" s="20"/>
      <c r="F333" s="20"/>
      <c r="G333" s="20"/>
      <c r="H333" s="20"/>
      <c r="I333" s="20"/>
      <c r="J333" s="20"/>
      <c r="K333" s="20"/>
      <c r="L333" s="20"/>
      <c r="M333" s="20"/>
      <c r="N333" s="20"/>
      <c r="O333" s="20"/>
      <c r="P333" s="20"/>
      <c r="Q333" s="20"/>
      <c r="R333" s="20"/>
      <c r="S333" s="20"/>
      <c r="T333" s="20"/>
    </row>
    <row r="334" spans="1:20" x14ac:dyDescent="0.25">
      <c r="A334" s="20"/>
      <c r="B334" s="20"/>
      <c r="C334" s="20"/>
      <c r="D334" s="20"/>
      <c r="E334" s="20"/>
      <c r="F334" s="20"/>
      <c r="G334" s="20"/>
      <c r="H334" s="20"/>
      <c r="I334" s="20"/>
      <c r="J334" s="20"/>
      <c r="K334" s="20"/>
      <c r="L334" s="20"/>
      <c r="M334" s="20"/>
      <c r="N334" s="20"/>
      <c r="O334" s="20"/>
      <c r="P334" s="20"/>
      <c r="Q334" s="20"/>
      <c r="R334" s="20"/>
      <c r="S334" s="20"/>
      <c r="T334" s="20"/>
    </row>
    <row r="335" spans="1:20" x14ac:dyDescent="0.25">
      <c r="A335" s="20"/>
      <c r="B335" s="20"/>
      <c r="C335" s="20"/>
      <c r="D335" s="20"/>
      <c r="E335" s="20"/>
      <c r="F335" s="20"/>
      <c r="G335" s="20"/>
      <c r="H335" s="20"/>
      <c r="I335" s="20"/>
      <c r="J335" s="20"/>
      <c r="K335" s="20"/>
      <c r="L335" s="20"/>
      <c r="M335" s="20"/>
      <c r="N335" s="20"/>
      <c r="O335" s="20"/>
      <c r="P335" s="20"/>
      <c r="Q335" s="20"/>
      <c r="R335" s="20"/>
      <c r="S335" s="20"/>
      <c r="T335" s="20"/>
    </row>
    <row r="336" spans="1:20" x14ac:dyDescent="0.25">
      <c r="A336" s="20"/>
      <c r="B336" s="20"/>
      <c r="C336" s="20"/>
      <c r="D336" s="20"/>
      <c r="E336" s="20"/>
      <c r="F336" s="20"/>
      <c r="G336" s="20"/>
      <c r="H336" s="20"/>
      <c r="I336" s="20"/>
      <c r="J336" s="20"/>
      <c r="K336" s="20"/>
      <c r="L336" s="20"/>
      <c r="M336" s="20"/>
      <c r="N336" s="20"/>
      <c r="O336" s="20"/>
      <c r="P336" s="20"/>
      <c r="Q336" s="20"/>
      <c r="R336" s="20"/>
      <c r="S336" s="20"/>
      <c r="T336" s="20"/>
    </row>
    <row r="337" spans="1:20" x14ac:dyDescent="0.25">
      <c r="A337" s="20"/>
      <c r="B337" s="20"/>
      <c r="C337" s="20"/>
      <c r="D337" s="20"/>
      <c r="E337" s="20"/>
      <c r="F337" s="20"/>
      <c r="G337" s="20"/>
      <c r="H337" s="20"/>
      <c r="I337" s="20"/>
      <c r="J337" s="20"/>
      <c r="K337" s="20"/>
      <c r="L337" s="20"/>
      <c r="M337" s="20"/>
      <c r="N337" s="20"/>
      <c r="O337" s="20"/>
      <c r="P337" s="20"/>
      <c r="Q337" s="20"/>
      <c r="R337" s="20"/>
      <c r="S337" s="20"/>
      <c r="T337" s="20"/>
    </row>
    <row r="338" spans="1:20" x14ac:dyDescent="0.25">
      <c r="A338" s="20"/>
      <c r="B338" s="20"/>
      <c r="C338" s="20"/>
      <c r="D338" s="20"/>
      <c r="E338" s="20"/>
      <c r="F338" s="20"/>
      <c r="G338" s="20"/>
      <c r="H338" s="20"/>
      <c r="I338" s="20"/>
      <c r="J338" s="20"/>
      <c r="K338" s="20"/>
      <c r="L338" s="20"/>
      <c r="M338" s="20"/>
      <c r="N338" s="20"/>
      <c r="O338" s="20"/>
      <c r="P338" s="20"/>
      <c r="Q338" s="20"/>
      <c r="R338" s="20"/>
      <c r="S338" s="20"/>
      <c r="T338" s="20"/>
    </row>
    <row r="339" spans="1:20" x14ac:dyDescent="0.25">
      <c r="A339" s="20"/>
      <c r="B339" s="20"/>
      <c r="C339" s="20"/>
      <c r="D339" s="20"/>
      <c r="E339" s="20"/>
      <c r="F339" s="20"/>
      <c r="G339" s="20"/>
      <c r="H339" s="20"/>
      <c r="I339" s="20"/>
      <c r="J339" s="20"/>
      <c r="K339" s="20"/>
      <c r="L339" s="20"/>
      <c r="M339" s="20"/>
      <c r="N339" s="20"/>
      <c r="O339" s="20"/>
      <c r="P339" s="20"/>
      <c r="Q339" s="20"/>
      <c r="R339" s="20"/>
      <c r="S339" s="20"/>
      <c r="T339" s="20"/>
    </row>
    <row r="340" spans="1:20" x14ac:dyDescent="0.25">
      <c r="A340" s="20"/>
      <c r="B340" s="20"/>
      <c r="C340" s="20"/>
      <c r="D340" s="20"/>
      <c r="E340" s="20"/>
      <c r="F340" s="20"/>
      <c r="G340" s="20"/>
      <c r="H340" s="20"/>
      <c r="I340" s="20"/>
      <c r="J340" s="20"/>
      <c r="K340" s="20"/>
      <c r="L340" s="20"/>
      <c r="M340" s="20"/>
      <c r="N340" s="20"/>
      <c r="O340" s="20"/>
      <c r="P340" s="20"/>
      <c r="Q340" s="20"/>
      <c r="R340" s="20"/>
      <c r="S340" s="20"/>
      <c r="T340" s="20"/>
    </row>
    <row r="341" spans="1:20" x14ac:dyDescent="0.25">
      <c r="A341" s="20"/>
      <c r="B341" s="20"/>
      <c r="C341" s="20"/>
      <c r="D341" s="20"/>
      <c r="E341" s="20"/>
      <c r="F341" s="20"/>
      <c r="G341" s="20"/>
      <c r="H341" s="20"/>
      <c r="I341" s="20"/>
      <c r="J341" s="20"/>
      <c r="K341" s="20"/>
      <c r="L341" s="20"/>
      <c r="M341" s="20"/>
      <c r="N341" s="20"/>
      <c r="O341" s="20"/>
      <c r="P341" s="20"/>
      <c r="Q341" s="20"/>
      <c r="R341" s="20"/>
      <c r="S341" s="20"/>
      <c r="T341" s="20"/>
    </row>
    <row r="342" spans="1:20" x14ac:dyDescent="0.25">
      <c r="A342" s="20"/>
      <c r="B342" s="20"/>
      <c r="C342" s="20"/>
      <c r="D342" s="20"/>
      <c r="E342" s="20"/>
      <c r="F342" s="20"/>
      <c r="G342" s="20"/>
      <c r="H342" s="20"/>
      <c r="I342" s="20"/>
      <c r="J342" s="20"/>
      <c r="K342" s="20"/>
      <c r="L342" s="20"/>
      <c r="M342" s="20"/>
      <c r="N342" s="20"/>
      <c r="O342" s="20"/>
      <c r="P342" s="20"/>
      <c r="Q342" s="20"/>
      <c r="R342" s="20"/>
      <c r="S342" s="20"/>
      <c r="T342" s="20"/>
    </row>
    <row r="343" spans="1:20" x14ac:dyDescent="0.25">
      <c r="A343" s="20"/>
      <c r="B343" s="20"/>
      <c r="C343" s="20"/>
      <c r="D343" s="20"/>
      <c r="E343" s="20"/>
      <c r="F343" s="20"/>
      <c r="G343" s="20"/>
      <c r="H343" s="20"/>
      <c r="I343" s="20"/>
      <c r="J343" s="20"/>
      <c r="K343" s="20"/>
      <c r="L343" s="20"/>
      <c r="M343" s="20"/>
      <c r="N343" s="20"/>
      <c r="O343" s="20"/>
      <c r="P343" s="20"/>
      <c r="Q343" s="20"/>
      <c r="R343" s="20"/>
      <c r="S343" s="20"/>
      <c r="T343" s="20"/>
    </row>
    <row r="344" spans="1:20" x14ac:dyDescent="0.25">
      <c r="A344" s="20"/>
      <c r="B344" s="20"/>
      <c r="C344" s="20"/>
      <c r="D344" s="20"/>
      <c r="E344" s="20"/>
      <c r="F344" s="20"/>
      <c r="G344" s="20"/>
      <c r="H344" s="20"/>
      <c r="I344" s="20"/>
      <c r="J344" s="20"/>
      <c r="K344" s="20"/>
      <c r="L344" s="20"/>
      <c r="M344" s="20"/>
      <c r="N344" s="20"/>
      <c r="O344" s="20"/>
      <c r="P344" s="20"/>
      <c r="Q344" s="20"/>
      <c r="R344" s="20"/>
      <c r="S344" s="20"/>
      <c r="T344" s="20"/>
    </row>
    <row r="345" spans="1:20" x14ac:dyDescent="0.25">
      <c r="A345" s="20"/>
      <c r="B345" s="20"/>
      <c r="C345" s="20"/>
      <c r="D345" s="20"/>
      <c r="E345" s="20"/>
      <c r="F345" s="20"/>
      <c r="G345" s="20"/>
      <c r="H345" s="20"/>
      <c r="I345" s="20"/>
      <c r="J345" s="20"/>
      <c r="K345" s="20"/>
      <c r="L345" s="20"/>
      <c r="M345" s="20"/>
      <c r="N345" s="20"/>
      <c r="O345" s="20"/>
      <c r="P345" s="20"/>
      <c r="Q345" s="20"/>
      <c r="R345" s="20"/>
      <c r="S345" s="20"/>
      <c r="T345" s="20"/>
    </row>
    <row r="346" spans="1:20" x14ac:dyDescent="0.25">
      <c r="A346" s="20"/>
      <c r="B346" s="20"/>
      <c r="C346" s="20"/>
      <c r="D346" s="20"/>
      <c r="E346" s="20"/>
      <c r="F346" s="20"/>
      <c r="G346" s="20"/>
      <c r="H346" s="20"/>
      <c r="I346" s="20"/>
      <c r="J346" s="20"/>
      <c r="K346" s="20"/>
      <c r="L346" s="20"/>
      <c r="M346" s="20"/>
      <c r="N346" s="20"/>
      <c r="O346" s="20"/>
      <c r="P346" s="20"/>
      <c r="Q346" s="20"/>
      <c r="R346" s="20"/>
      <c r="S346" s="20"/>
      <c r="T346" s="20"/>
    </row>
    <row r="347" spans="1:20" x14ac:dyDescent="0.25">
      <c r="A347" s="20"/>
      <c r="B347" s="20"/>
      <c r="C347" s="20"/>
      <c r="D347" s="20"/>
      <c r="E347" s="20"/>
      <c r="F347" s="20"/>
      <c r="G347" s="20"/>
      <c r="H347" s="20"/>
      <c r="I347" s="20"/>
      <c r="J347" s="20"/>
      <c r="K347" s="20"/>
      <c r="L347" s="20"/>
      <c r="M347" s="20"/>
      <c r="N347" s="20"/>
      <c r="O347" s="20"/>
      <c r="P347" s="20"/>
      <c r="Q347" s="20"/>
      <c r="R347" s="20"/>
      <c r="S347" s="20"/>
      <c r="T347" s="20"/>
    </row>
    <row r="348" spans="1:20" x14ac:dyDescent="0.25">
      <c r="A348" s="20"/>
      <c r="B348" s="20"/>
      <c r="C348" s="20"/>
      <c r="D348" s="20"/>
      <c r="E348" s="20"/>
      <c r="F348" s="20"/>
      <c r="G348" s="20"/>
      <c r="H348" s="20"/>
      <c r="I348" s="20"/>
      <c r="J348" s="20"/>
      <c r="K348" s="20"/>
      <c r="L348" s="20"/>
      <c r="M348" s="20"/>
      <c r="N348" s="20"/>
      <c r="O348" s="20"/>
      <c r="P348" s="20"/>
      <c r="Q348" s="20"/>
      <c r="R348" s="20"/>
      <c r="S348" s="20"/>
      <c r="T348" s="20"/>
    </row>
    <row r="349" spans="1:20" x14ac:dyDescent="0.25">
      <c r="A349" s="20"/>
      <c r="B349" s="20"/>
      <c r="C349" s="20"/>
      <c r="D349" s="20"/>
      <c r="E349" s="20"/>
      <c r="F349" s="20"/>
      <c r="G349" s="20"/>
      <c r="H349" s="20"/>
      <c r="I349" s="20"/>
      <c r="J349" s="20"/>
      <c r="K349" s="20"/>
      <c r="L349" s="20"/>
      <c r="M349" s="20"/>
      <c r="N349" s="20"/>
      <c r="O349" s="20"/>
      <c r="P349" s="20"/>
      <c r="Q349" s="20"/>
      <c r="R349" s="20"/>
      <c r="S349" s="20"/>
      <c r="T349" s="20"/>
    </row>
    <row r="350" spans="1:20" x14ac:dyDescent="0.25">
      <c r="A350" s="20"/>
      <c r="B350" s="20"/>
      <c r="C350" s="20"/>
      <c r="D350" s="20"/>
      <c r="E350" s="20"/>
      <c r="F350" s="20"/>
      <c r="G350" s="20"/>
      <c r="H350" s="20"/>
      <c r="I350" s="20"/>
      <c r="J350" s="20"/>
      <c r="K350" s="20"/>
      <c r="L350" s="20"/>
      <c r="M350" s="20"/>
      <c r="N350" s="20"/>
      <c r="O350" s="20"/>
      <c r="P350" s="20"/>
      <c r="Q350" s="20"/>
      <c r="R350" s="20"/>
      <c r="S350" s="20"/>
      <c r="T350" s="20"/>
    </row>
    <row r="351" spans="1:20" x14ac:dyDescent="0.25">
      <c r="A351" s="20"/>
      <c r="B351" s="20"/>
      <c r="C351" s="20"/>
      <c r="D351" s="20"/>
      <c r="E351" s="20"/>
      <c r="F351" s="20"/>
      <c r="G351" s="20"/>
      <c r="H351" s="20"/>
      <c r="I351" s="20"/>
      <c r="J351" s="20"/>
      <c r="K351" s="20"/>
      <c r="L351" s="20"/>
      <c r="M351" s="20"/>
      <c r="N351" s="20"/>
      <c r="O351" s="20"/>
      <c r="P351" s="20"/>
      <c r="Q351" s="20"/>
      <c r="R351" s="20"/>
      <c r="S351" s="20"/>
      <c r="T351" s="20"/>
    </row>
    <row r="352" spans="1:20" x14ac:dyDescent="0.25">
      <c r="A352" s="20"/>
      <c r="B352" s="20"/>
      <c r="C352" s="20"/>
      <c r="D352" s="20"/>
      <c r="E352" s="20"/>
      <c r="F352" s="20"/>
      <c r="G352" s="20"/>
      <c r="H352" s="20"/>
      <c r="I352" s="20"/>
      <c r="J352" s="20"/>
      <c r="K352" s="20"/>
      <c r="L352" s="20"/>
      <c r="M352" s="20"/>
      <c r="N352" s="20"/>
      <c r="O352" s="20"/>
      <c r="P352" s="20"/>
      <c r="Q352" s="20"/>
      <c r="R352" s="20"/>
      <c r="S352" s="20"/>
      <c r="T352" s="20"/>
    </row>
    <row r="353" spans="1:20" x14ac:dyDescent="0.25">
      <c r="A353" s="20"/>
      <c r="B353" s="20"/>
      <c r="C353" s="20"/>
      <c r="D353" s="20"/>
      <c r="E353" s="20"/>
      <c r="F353" s="20"/>
      <c r="G353" s="20"/>
      <c r="H353" s="20"/>
      <c r="I353" s="20"/>
      <c r="J353" s="20"/>
      <c r="K353" s="20"/>
      <c r="L353" s="20"/>
      <c r="M353" s="20"/>
      <c r="N353" s="20"/>
      <c r="O353" s="20"/>
      <c r="P353" s="20"/>
      <c r="Q353" s="20"/>
      <c r="R353" s="20"/>
      <c r="S353" s="20"/>
      <c r="T353" s="20"/>
    </row>
    <row r="354" spans="1:20" x14ac:dyDescent="0.25">
      <c r="A354" s="20"/>
      <c r="B354" s="20"/>
      <c r="C354" s="20"/>
      <c r="D354" s="20"/>
      <c r="E354" s="20"/>
      <c r="F354" s="20"/>
      <c r="G354" s="20"/>
      <c r="H354" s="20"/>
      <c r="I354" s="20"/>
      <c r="J354" s="20"/>
      <c r="K354" s="20"/>
      <c r="L354" s="20"/>
      <c r="M354" s="20"/>
      <c r="N354" s="20"/>
      <c r="O354" s="20"/>
      <c r="P354" s="20"/>
      <c r="Q354" s="20"/>
      <c r="R354" s="20"/>
      <c r="S354" s="20"/>
      <c r="T354" s="20"/>
    </row>
    <row r="355" spans="1:20" x14ac:dyDescent="0.25">
      <c r="A355" s="20"/>
      <c r="B355" s="20"/>
      <c r="C355" s="20"/>
      <c r="D355" s="20"/>
      <c r="E355" s="20"/>
      <c r="F355" s="20"/>
      <c r="G355" s="20"/>
      <c r="H355" s="20"/>
      <c r="I355" s="20"/>
      <c r="J355" s="20"/>
      <c r="K355" s="20"/>
      <c r="L355" s="20"/>
      <c r="M355" s="20"/>
      <c r="N355" s="20"/>
      <c r="O355" s="20"/>
      <c r="P355" s="20"/>
      <c r="Q355" s="20"/>
      <c r="R355" s="20"/>
      <c r="S355" s="20"/>
      <c r="T355" s="20"/>
    </row>
    <row r="356" spans="1:20" x14ac:dyDescent="0.25">
      <c r="A356" s="20"/>
      <c r="B356" s="20"/>
      <c r="C356" s="20"/>
      <c r="D356" s="20"/>
      <c r="E356" s="20"/>
      <c r="F356" s="20"/>
      <c r="G356" s="20"/>
      <c r="H356" s="20"/>
      <c r="I356" s="20"/>
      <c r="J356" s="20"/>
      <c r="K356" s="20"/>
      <c r="L356" s="20"/>
      <c r="M356" s="20"/>
      <c r="N356" s="20"/>
      <c r="O356" s="20"/>
      <c r="P356" s="20"/>
      <c r="Q356" s="20"/>
      <c r="R356" s="20"/>
      <c r="S356" s="20"/>
      <c r="T356" s="20"/>
    </row>
    <row r="357" spans="1:20" x14ac:dyDescent="0.25">
      <c r="A357" s="20"/>
      <c r="B357" s="20"/>
      <c r="C357" s="20"/>
      <c r="D357" s="20"/>
      <c r="E357" s="20"/>
      <c r="F357" s="20"/>
      <c r="G357" s="20"/>
      <c r="H357" s="20"/>
      <c r="I357" s="20"/>
      <c r="J357" s="20"/>
      <c r="K357" s="20"/>
      <c r="L357" s="20"/>
      <c r="M357" s="20"/>
      <c r="N357" s="20"/>
      <c r="O357" s="20"/>
      <c r="P357" s="20"/>
      <c r="Q357" s="20"/>
      <c r="R357" s="20"/>
      <c r="S357" s="20"/>
      <c r="T357" s="20"/>
    </row>
    <row r="358" spans="1:20" x14ac:dyDescent="0.25">
      <c r="A358" s="20"/>
      <c r="B358" s="20"/>
      <c r="C358" s="20"/>
      <c r="D358" s="20"/>
      <c r="E358" s="20"/>
      <c r="F358" s="20"/>
      <c r="G358" s="20"/>
      <c r="H358" s="20"/>
      <c r="I358" s="20"/>
      <c r="J358" s="20"/>
      <c r="K358" s="20"/>
      <c r="L358" s="20"/>
      <c r="M358" s="20"/>
      <c r="N358" s="20"/>
      <c r="O358" s="20"/>
      <c r="P358" s="20"/>
      <c r="Q358" s="20"/>
      <c r="R358" s="20"/>
      <c r="S358" s="20"/>
      <c r="T358" s="20"/>
    </row>
  </sheetData>
  <mergeCells count="22">
    <mergeCell ref="A23:D23"/>
    <mergeCell ref="B16:B17"/>
    <mergeCell ref="J16:K16"/>
    <mergeCell ref="A4:K4"/>
    <mergeCell ref="A6:K6"/>
    <mergeCell ref="D16:D17"/>
    <mergeCell ref="C16:C17"/>
    <mergeCell ref="A16:A17"/>
    <mergeCell ref="I16:I17"/>
    <mergeCell ref="H16:H17"/>
    <mergeCell ref="F16:F17"/>
    <mergeCell ref="E16:E17"/>
    <mergeCell ref="G16:G17"/>
    <mergeCell ref="A7:K7"/>
    <mergeCell ref="A13:K13"/>
    <mergeCell ref="A14:K14"/>
    <mergeCell ref="A15:K15"/>
    <mergeCell ref="A8:K8"/>
    <mergeCell ref="A9:K9"/>
    <mergeCell ref="A10:K10"/>
    <mergeCell ref="A11:K11"/>
    <mergeCell ref="A12:K12"/>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topLeftCell="A19" zoomScaleNormal="60" zoomScaleSheetLayoutView="100" workbookViewId="0">
      <selection activeCell="N25" sqref="N25"/>
    </sheetView>
  </sheetViews>
  <sheetFormatPr defaultColWidth="10.7109375" defaultRowHeight="15.75" x14ac:dyDescent="0.25"/>
  <cols>
    <col min="1" max="1" width="9.5703125" style="39" customWidth="1"/>
    <col min="2" max="2" width="36.28515625" style="39" customWidth="1"/>
    <col min="3" max="3" width="8.7109375" style="39" customWidth="1"/>
    <col min="4" max="4" width="12.7109375" style="39" customWidth="1"/>
    <col min="5" max="5" width="16.140625" style="39" customWidth="1"/>
    <col min="6" max="6" width="16.5703125" style="39" customWidth="1"/>
    <col min="7" max="7" width="18.42578125" style="39" customWidth="1"/>
    <col min="8" max="8" width="14.5703125" style="39" customWidth="1"/>
    <col min="9" max="9" width="12.42578125" style="39" customWidth="1"/>
    <col min="10" max="10" width="16" style="39" customWidth="1"/>
    <col min="11" max="14" width="8.7109375" style="39" customWidth="1"/>
    <col min="15" max="231" width="10.7109375" style="39"/>
    <col min="232" max="236" width="15.7109375" style="39" customWidth="1"/>
    <col min="237" max="240" width="12.7109375" style="39" customWidth="1"/>
    <col min="241" max="244" width="15.7109375" style="39" customWidth="1"/>
    <col min="245" max="245" width="22.85546875" style="39" customWidth="1"/>
    <col min="246" max="246" width="20.7109375" style="39" customWidth="1"/>
    <col min="247" max="247" width="16.7109375" style="39" customWidth="1"/>
    <col min="248" max="487" width="10.7109375" style="39"/>
    <col min="488" max="492" width="15.7109375" style="39" customWidth="1"/>
    <col min="493" max="496" width="12.7109375" style="39" customWidth="1"/>
    <col min="497" max="500" width="15.7109375" style="39" customWidth="1"/>
    <col min="501" max="501" width="22.85546875" style="39" customWidth="1"/>
    <col min="502" max="502" width="20.7109375" style="39" customWidth="1"/>
    <col min="503" max="503" width="16.7109375" style="39" customWidth="1"/>
    <col min="504" max="743" width="10.7109375" style="39"/>
    <col min="744" max="748" width="15.7109375" style="39" customWidth="1"/>
    <col min="749" max="752" width="12.7109375" style="39" customWidth="1"/>
    <col min="753" max="756" width="15.7109375" style="39" customWidth="1"/>
    <col min="757" max="757" width="22.85546875" style="39" customWidth="1"/>
    <col min="758" max="758" width="20.7109375" style="39" customWidth="1"/>
    <col min="759" max="759" width="16.7109375" style="39" customWidth="1"/>
    <col min="760" max="999" width="10.7109375" style="39"/>
    <col min="1000" max="1004" width="15.7109375" style="39" customWidth="1"/>
    <col min="1005" max="1008" width="12.7109375" style="39" customWidth="1"/>
    <col min="1009" max="1012" width="15.7109375" style="39" customWidth="1"/>
    <col min="1013" max="1013" width="22.85546875" style="39" customWidth="1"/>
    <col min="1014" max="1014" width="20.7109375" style="39" customWidth="1"/>
    <col min="1015" max="1015" width="16.7109375" style="39" customWidth="1"/>
    <col min="1016" max="1255" width="10.7109375" style="39"/>
    <col min="1256" max="1260" width="15.7109375" style="39" customWidth="1"/>
    <col min="1261" max="1264" width="12.7109375" style="39" customWidth="1"/>
    <col min="1265" max="1268" width="15.7109375" style="39" customWidth="1"/>
    <col min="1269" max="1269" width="22.85546875" style="39" customWidth="1"/>
    <col min="1270" max="1270" width="20.7109375" style="39" customWidth="1"/>
    <col min="1271" max="1271" width="16.7109375" style="39" customWidth="1"/>
    <col min="1272" max="1511" width="10.7109375" style="39"/>
    <col min="1512" max="1516" width="15.7109375" style="39" customWidth="1"/>
    <col min="1517" max="1520" width="12.7109375" style="39" customWidth="1"/>
    <col min="1521" max="1524" width="15.7109375" style="39" customWidth="1"/>
    <col min="1525" max="1525" width="22.85546875" style="39" customWidth="1"/>
    <col min="1526" max="1526" width="20.7109375" style="39" customWidth="1"/>
    <col min="1527" max="1527" width="16.7109375" style="39" customWidth="1"/>
    <col min="1528" max="1767" width="10.7109375" style="39"/>
    <col min="1768" max="1772" width="15.7109375" style="39" customWidth="1"/>
    <col min="1773" max="1776" width="12.7109375" style="39" customWidth="1"/>
    <col min="1777" max="1780" width="15.7109375" style="39" customWidth="1"/>
    <col min="1781" max="1781" width="22.85546875" style="39" customWidth="1"/>
    <col min="1782" max="1782" width="20.7109375" style="39" customWidth="1"/>
    <col min="1783" max="1783" width="16.7109375" style="39" customWidth="1"/>
    <col min="1784" max="2023" width="10.7109375" style="39"/>
    <col min="2024" max="2028" width="15.7109375" style="39" customWidth="1"/>
    <col min="2029" max="2032" width="12.7109375" style="39" customWidth="1"/>
    <col min="2033" max="2036" width="15.7109375" style="39" customWidth="1"/>
    <col min="2037" max="2037" width="22.85546875" style="39" customWidth="1"/>
    <col min="2038" max="2038" width="20.7109375" style="39" customWidth="1"/>
    <col min="2039" max="2039" width="16.7109375" style="39" customWidth="1"/>
    <col min="2040" max="2279" width="10.7109375" style="39"/>
    <col min="2280" max="2284" width="15.7109375" style="39" customWidth="1"/>
    <col min="2285" max="2288" width="12.7109375" style="39" customWidth="1"/>
    <col min="2289" max="2292" width="15.7109375" style="39" customWidth="1"/>
    <col min="2293" max="2293" width="22.85546875" style="39" customWidth="1"/>
    <col min="2294" max="2294" width="20.7109375" style="39" customWidth="1"/>
    <col min="2295" max="2295" width="16.7109375" style="39" customWidth="1"/>
    <col min="2296" max="2535" width="10.7109375" style="39"/>
    <col min="2536" max="2540" width="15.7109375" style="39" customWidth="1"/>
    <col min="2541" max="2544" width="12.7109375" style="39" customWidth="1"/>
    <col min="2545" max="2548" width="15.7109375" style="39" customWidth="1"/>
    <col min="2549" max="2549" width="22.85546875" style="39" customWidth="1"/>
    <col min="2550" max="2550" width="20.7109375" style="39" customWidth="1"/>
    <col min="2551" max="2551" width="16.7109375" style="39" customWidth="1"/>
    <col min="2552" max="2791" width="10.7109375" style="39"/>
    <col min="2792" max="2796" width="15.7109375" style="39" customWidth="1"/>
    <col min="2797" max="2800" width="12.7109375" style="39" customWidth="1"/>
    <col min="2801" max="2804" width="15.7109375" style="39" customWidth="1"/>
    <col min="2805" max="2805" width="22.85546875" style="39" customWidth="1"/>
    <col min="2806" max="2806" width="20.7109375" style="39" customWidth="1"/>
    <col min="2807" max="2807" width="16.7109375" style="39" customWidth="1"/>
    <col min="2808" max="3047" width="10.7109375" style="39"/>
    <col min="3048" max="3052" width="15.7109375" style="39" customWidth="1"/>
    <col min="3053" max="3056" width="12.7109375" style="39" customWidth="1"/>
    <col min="3057" max="3060" width="15.7109375" style="39" customWidth="1"/>
    <col min="3061" max="3061" width="22.85546875" style="39" customWidth="1"/>
    <col min="3062" max="3062" width="20.7109375" style="39" customWidth="1"/>
    <col min="3063" max="3063" width="16.7109375" style="39" customWidth="1"/>
    <col min="3064" max="3303" width="10.7109375" style="39"/>
    <col min="3304" max="3308" width="15.7109375" style="39" customWidth="1"/>
    <col min="3309" max="3312" width="12.7109375" style="39" customWidth="1"/>
    <col min="3313" max="3316" width="15.7109375" style="39" customWidth="1"/>
    <col min="3317" max="3317" width="22.85546875" style="39" customWidth="1"/>
    <col min="3318" max="3318" width="20.7109375" style="39" customWidth="1"/>
    <col min="3319" max="3319" width="16.7109375" style="39" customWidth="1"/>
    <col min="3320" max="3559" width="10.7109375" style="39"/>
    <col min="3560" max="3564" width="15.7109375" style="39" customWidth="1"/>
    <col min="3565" max="3568" width="12.7109375" style="39" customWidth="1"/>
    <col min="3569" max="3572" width="15.7109375" style="39" customWidth="1"/>
    <col min="3573" max="3573" width="22.85546875" style="39" customWidth="1"/>
    <col min="3574" max="3574" width="20.7109375" style="39" customWidth="1"/>
    <col min="3575" max="3575" width="16.7109375" style="39" customWidth="1"/>
    <col min="3576" max="3815" width="10.7109375" style="39"/>
    <col min="3816" max="3820" width="15.7109375" style="39" customWidth="1"/>
    <col min="3821" max="3824" width="12.7109375" style="39" customWidth="1"/>
    <col min="3825" max="3828" width="15.7109375" style="39" customWidth="1"/>
    <col min="3829" max="3829" width="22.85546875" style="39" customWidth="1"/>
    <col min="3830" max="3830" width="20.7109375" style="39" customWidth="1"/>
    <col min="3831" max="3831" width="16.7109375" style="39" customWidth="1"/>
    <col min="3832" max="4071" width="10.7109375" style="39"/>
    <col min="4072" max="4076" width="15.7109375" style="39" customWidth="1"/>
    <col min="4077" max="4080" width="12.7109375" style="39" customWidth="1"/>
    <col min="4081" max="4084" width="15.7109375" style="39" customWidth="1"/>
    <col min="4085" max="4085" width="22.85546875" style="39" customWidth="1"/>
    <col min="4086" max="4086" width="20.7109375" style="39" customWidth="1"/>
    <col min="4087" max="4087" width="16.7109375" style="39" customWidth="1"/>
    <col min="4088" max="4327" width="10.7109375" style="39"/>
    <col min="4328" max="4332" width="15.7109375" style="39" customWidth="1"/>
    <col min="4333" max="4336" width="12.7109375" style="39" customWidth="1"/>
    <col min="4337" max="4340" width="15.7109375" style="39" customWidth="1"/>
    <col min="4341" max="4341" width="22.85546875" style="39" customWidth="1"/>
    <col min="4342" max="4342" width="20.7109375" style="39" customWidth="1"/>
    <col min="4343" max="4343" width="16.7109375" style="39" customWidth="1"/>
    <col min="4344" max="4583" width="10.7109375" style="39"/>
    <col min="4584" max="4588" width="15.7109375" style="39" customWidth="1"/>
    <col min="4589" max="4592" width="12.7109375" style="39" customWidth="1"/>
    <col min="4593" max="4596" width="15.7109375" style="39" customWidth="1"/>
    <col min="4597" max="4597" width="22.85546875" style="39" customWidth="1"/>
    <col min="4598" max="4598" width="20.7109375" style="39" customWidth="1"/>
    <col min="4599" max="4599" width="16.7109375" style="39" customWidth="1"/>
    <col min="4600" max="4839" width="10.7109375" style="39"/>
    <col min="4840" max="4844" width="15.7109375" style="39" customWidth="1"/>
    <col min="4845" max="4848" width="12.7109375" style="39" customWidth="1"/>
    <col min="4849" max="4852" width="15.7109375" style="39" customWidth="1"/>
    <col min="4853" max="4853" width="22.85546875" style="39" customWidth="1"/>
    <col min="4854" max="4854" width="20.7109375" style="39" customWidth="1"/>
    <col min="4855" max="4855" width="16.7109375" style="39" customWidth="1"/>
    <col min="4856" max="5095" width="10.7109375" style="39"/>
    <col min="5096" max="5100" width="15.7109375" style="39" customWidth="1"/>
    <col min="5101" max="5104" width="12.7109375" style="39" customWidth="1"/>
    <col min="5105" max="5108" width="15.7109375" style="39" customWidth="1"/>
    <col min="5109" max="5109" width="22.85546875" style="39" customWidth="1"/>
    <col min="5110" max="5110" width="20.7109375" style="39" customWidth="1"/>
    <col min="5111" max="5111" width="16.7109375" style="39" customWidth="1"/>
    <col min="5112" max="5351" width="10.7109375" style="39"/>
    <col min="5352" max="5356" width="15.7109375" style="39" customWidth="1"/>
    <col min="5357" max="5360" width="12.7109375" style="39" customWidth="1"/>
    <col min="5361" max="5364" width="15.7109375" style="39" customWidth="1"/>
    <col min="5365" max="5365" width="22.85546875" style="39" customWidth="1"/>
    <col min="5366" max="5366" width="20.7109375" style="39" customWidth="1"/>
    <col min="5367" max="5367" width="16.7109375" style="39" customWidth="1"/>
    <col min="5368" max="5607" width="10.7109375" style="39"/>
    <col min="5608" max="5612" width="15.7109375" style="39" customWidth="1"/>
    <col min="5613" max="5616" width="12.7109375" style="39" customWidth="1"/>
    <col min="5617" max="5620" width="15.7109375" style="39" customWidth="1"/>
    <col min="5621" max="5621" width="22.85546875" style="39" customWidth="1"/>
    <col min="5622" max="5622" width="20.7109375" style="39" customWidth="1"/>
    <col min="5623" max="5623" width="16.7109375" style="39" customWidth="1"/>
    <col min="5624" max="5863" width="10.7109375" style="39"/>
    <col min="5864" max="5868" width="15.7109375" style="39" customWidth="1"/>
    <col min="5869" max="5872" width="12.7109375" style="39" customWidth="1"/>
    <col min="5873" max="5876" width="15.7109375" style="39" customWidth="1"/>
    <col min="5877" max="5877" width="22.85546875" style="39" customWidth="1"/>
    <col min="5878" max="5878" width="20.7109375" style="39" customWidth="1"/>
    <col min="5879" max="5879" width="16.7109375" style="39" customWidth="1"/>
    <col min="5880" max="6119" width="10.7109375" style="39"/>
    <col min="6120" max="6124" width="15.7109375" style="39" customWidth="1"/>
    <col min="6125" max="6128" width="12.7109375" style="39" customWidth="1"/>
    <col min="6129" max="6132" width="15.7109375" style="39" customWidth="1"/>
    <col min="6133" max="6133" width="22.85546875" style="39" customWidth="1"/>
    <col min="6134" max="6134" width="20.7109375" style="39" customWidth="1"/>
    <col min="6135" max="6135" width="16.7109375" style="39" customWidth="1"/>
    <col min="6136" max="6375" width="10.7109375" style="39"/>
    <col min="6376" max="6380" width="15.7109375" style="39" customWidth="1"/>
    <col min="6381" max="6384" width="12.7109375" style="39" customWidth="1"/>
    <col min="6385" max="6388" width="15.7109375" style="39" customWidth="1"/>
    <col min="6389" max="6389" width="22.85546875" style="39" customWidth="1"/>
    <col min="6390" max="6390" width="20.7109375" style="39" customWidth="1"/>
    <col min="6391" max="6391" width="16.7109375" style="39" customWidth="1"/>
    <col min="6392" max="6631" width="10.7109375" style="39"/>
    <col min="6632" max="6636" width="15.7109375" style="39" customWidth="1"/>
    <col min="6637" max="6640" width="12.7109375" style="39" customWidth="1"/>
    <col min="6641" max="6644" width="15.7109375" style="39" customWidth="1"/>
    <col min="6645" max="6645" width="22.85546875" style="39" customWidth="1"/>
    <col min="6646" max="6646" width="20.7109375" style="39" customWidth="1"/>
    <col min="6647" max="6647" width="16.7109375" style="39" customWidth="1"/>
    <col min="6648" max="6887" width="10.7109375" style="39"/>
    <col min="6888" max="6892" width="15.7109375" style="39" customWidth="1"/>
    <col min="6893" max="6896" width="12.7109375" style="39" customWidth="1"/>
    <col min="6897" max="6900" width="15.7109375" style="39" customWidth="1"/>
    <col min="6901" max="6901" width="22.85546875" style="39" customWidth="1"/>
    <col min="6902" max="6902" width="20.7109375" style="39" customWidth="1"/>
    <col min="6903" max="6903" width="16.7109375" style="39" customWidth="1"/>
    <col min="6904" max="7143" width="10.7109375" style="39"/>
    <col min="7144" max="7148" width="15.7109375" style="39" customWidth="1"/>
    <col min="7149" max="7152" width="12.7109375" style="39" customWidth="1"/>
    <col min="7153" max="7156" width="15.7109375" style="39" customWidth="1"/>
    <col min="7157" max="7157" width="22.85546875" style="39" customWidth="1"/>
    <col min="7158" max="7158" width="20.7109375" style="39" customWidth="1"/>
    <col min="7159" max="7159" width="16.7109375" style="39" customWidth="1"/>
    <col min="7160" max="7399" width="10.7109375" style="39"/>
    <col min="7400" max="7404" width="15.7109375" style="39" customWidth="1"/>
    <col min="7405" max="7408" width="12.7109375" style="39" customWidth="1"/>
    <col min="7409" max="7412" width="15.7109375" style="39" customWidth="1"/>
    <col min="7413" max="7413" width="22.85546875" style="39" customWidth="1"/>
    <col min="7414" max="7414" width="20.7109375" style="39" customWidth="1"/>
    <col min="7415" max="7415" width="16.7109375" style="39" customWidth="1"/>
    <col min="7416" max="7655" width="10.7109375" style="39"/>
    <col min="7656" max="7660" width="15.7109375" style="39" customWidth="1"/>
    <col min="7661" max="7664" width="12.7109375" style="39" customWidth="1"/>
    <col min="7665" max="7668" width="15.7109375" style="39" customWidth="1"/>
    <col min="7669" max="7669" width="22.85546875" style="39" customWidth="1"/>
    <col min="7670" max="7670" width="20.7109375" style="39" customWidth="1"/>
    <col min="7671" max="7671" width="16.7109375" style="39" customWidth="1"/>
    <col min="7672" max="7911" width="10.7109375" style="39"/>
    <col min="7912" max="7916" width="15.7109375" style="39" customWidth="1"/>
    <col min="7917" max="7920" width="12.7109375" style="39" customWidth="1"/>
    <col min="7921" max="7924" width="15.7109375" style="39" customWidth="1"/>
    <col min="7925" max="7925" width="22.85546875" style="39" customWidth="1"/>
    <col min="7926" max="7926" width="20.7109375" style="39" customWidth="1"/>
    <col min="7927" max="7927" width="16.7109375" style="39" customWidth="1"/>
    <col min="7928" max="8167" width="10.7109375" style="39"/>
    <col min="8168" max="8172" width="15.7109375" style="39" customWidth="1"/>
    <col min="8173" max="8176" width="12.7109375" style="39" customWidth="1"/>
    <col min="8177" max="8180" width="15.7109375" style="39" customWidth="1"/>
    <col min="8181" max="8181" width="22.85546875" style="39" customWidth="1"/>
    <col min="8182" max="8182" width="20.7109375" style="39" customWidth="1"/>
    <col min="8183" max="8183" width="16.7109375" style="39" customWidth="1"/>
    <col min="8184" max="8423" width="10.7109375" style="39"/>
    <col min="8424" max="8428" width="15.7109375" style="39" customWidth="1"/>
    <col min="8429" max="8432" width="12.7109375" style="39" customWidth="1"/>
    <col min="8433" max="8436" width="15.7109375" style="39" customWidth="1"/>
    <col min="8437" max="8437" width="22.85546875" style="39" customWidth="1"/>
    <col min="8438" max="8438" width="20.7109375" style="39" customWidth="1"/>
    <col min="8439" max="8439" width="16.7109375" style="39" customWidth="1"/>
    <col min="8440" max="8679" width="10.7109375" style="39"/>
    <col min="8680" max="8684" width="15.7109375" style="39" customWidth="1"/>
    <col min="8685" max="8688" width="12.7109375" style="39" customWidth="1"/>
    <col min="8689" max="8692" width="15.7109375" style="39" customWidth="1"/>
    <col min="8693" max="8693" width="22.85546875" style="39" customWidth="1"/>
    <col min="8694" max="8694" width="20.7109375" style="39" customWidth="1"/>
    <col min="8695" max="8695" width="16.7109375" style="39" customWidth="1"/>
    <col min="8696" max="8935" width="10.7109375" style="39"/>
    <col min="8936" max="8940" width="15.7109375" style="39" customWidth="1"/>
    <col min="8941" max="8944" width="12.7109375" style="39" customWidth="1"/>
    <col min="8945" max="8948" width="15.7109375" style="39" customWidth="1"/>
    <col min="8949" max="8949" width="22.85546875" style="39" customWidth="1"/>
    <col min="8950" max="8950" width="20.7109375" style="39" customWidth="1"/>
    <col min="8951" max="8951" width="16.7109375" style="39" customWidth="1"/>
    <col min="8952" max="9191" width="10.7109375" style="39"/>
    <col min="9192" max="9196" width="15.7109375" style="39" customWidth="1"/>
    <col min="9197" max="9200" width="12.7109375" style="39" customWidth="1"/>
    <col min="9201" max="9204" width="15.7109375" style="39" customWidth="1"/>
    <col min="9205" max="9205" width="22.85546875" style="39" customWidth="1"/>
    <col min="9206" max="9206" width="20.7109375" style="39" customWidth="1"/>
    <col min="9207" max="9207" width="16.7109375" style="39" customWidth="1"/>
    <col min="9208" max="9447" width="10.7109375" style="39"/>
    <col min="9448" max="9452" width="15.7109375" style="39" customWidth="1"/>
    <col min="9453" max="9456" width="12.7109375" style="39" customWidth="1"/>
    <col min="9457" max="9460" width="15.7109375" style="39" customWidth="1"/>
    <col min="9461" max="9461" width="22.85546875" style="39" customWidth="1"/>
    <col min="9462" max="9462" width="20.7109375" style="39" customWidth="1"/>
    <col min="9463" max="9463" width="16.7109375" style="39" customWidth="1"/>
    <col min="9464" max="9703" width="10.7109375" style="39"/>
    <col min="9704" max="9708" width="15.7109375" style="39" customWidth="1"/>
    <col min="9709" max="9712" width="12.7109375" style="39" customWidth="1"/>
    <col min="9713" max="9716" width="15.7109375" style="39" customWidth="1"/>
    <col min="9717" max="9717" width="22.85546875" style="39" customWidth="1"/>
    <col min="9718" max="9718" width="20.7109375" style="39" customWidth="1"/>
    <col min="9719" max="9719" width="16.7109375" style="39" customWidth="1"/>
    <col min="9720" max="9959" width="10.7109375" style="39"/>
    <col min="9960" max="9964" width="15.7109375" style="39" customWidth="1"/>
    <col min="9965" max="9968" width="12.7109375" style="39" customWidth="1"/>
    <col min="9969" max="9972" width="15.7109375" style="39" customWidth="1"/>
    <col min="9973" max="9973" width="22.85546875" style="39" customWidth="1"/>
    <col min="9974" max="9974" width="20.7109375" style="39" customWidth="1"/>
    <col min="9975" max="9975" width="16.7109375" style="39" customWidth="1"/>
    <col min="9976" max="10215" width="10.7109375" style="39"/>
    <col min="10216" max="10220" width="15.7109375" style="39" customWidth="1"/>
    <col min="10221" max="10224" width="12.7109375" style="39" customWidth="1"/>
    <col min="10225" max="10228" width="15.7109375" style="39" customWidth="1"/>
    <col min="10229" max="10229" width="22.85546875" style="39" customWidth="1"/>
    <col min="10230" max="10230" width="20.7109375" style="39" customWidth="1"/>
    <col min="10231" max="10231" width="16.7109375" style="39" customWidth="1"/>
    <col min="10232" max="10471" width="10.7109375" style="39"/>
    <col min="10472" max="10476" width="15.7109375" style="39" customWidth="1"/>
    <col min="10477" max="10480" width="12.7109375" style="39" customWidth="1"/>
    <col min="10481" max="10484" width="15.7109375" style="39" customWidth="1"/>
    <col min="10485" max="10485" width="22.85546875" style="39" customWidth="1"/>
    <col min="10486" max="10486" width="20.7109375" style="39" customWidth="1"/>
    <col min="10487" max="10487" width="16.7109375" style="39" customWidth="1"/>
    <col min="10488" max="10727" width="10.7109375" style="39"/>
    <col min="10728" max="10732" width="15.7109375" style="39" customWidth="1"/>
    <col min="10733" max="10736" width="12.7109375" style="39" customWidth="1"/>
    <col min="10737" max="10740" width="15.7109375" style="39" customWidth="1"/>
    <col min="10741" max="10741" width="22.85546875" style="39" customWidth="1"/>
    <col min="10742" max="10742" width="20.7109375" style="39" customWidth="1"/>
    <col min="10743" max="10743" width="16.7109375" style="39" customWidth="1"/>
    <col min="10744" max="10983" width="10.7109375" style="39"/>
    <col min="10984" max="10988" width="15.7109375" style="39" customWidth="1"/>
    <col min="10989" max="10992" width="12.7109375" style="39" customWidth="1"/>
    <col min="10993" max="10996" width="15.7109375" style="39" customWidth="1"/>
    <col min="10997" max="10997" width="22.85546875" style="39" customWidth="1"/>
    <col min="10998" max="10998" width="20.7109375" style="39" customWidth="1"/>
    <col min="10999" max="10999" width="16.7109375" style="39" customWidth="1"/>
    <col min="11000" max="11239" width="10.7109375" style="39"/>
    <col min="11240" max="11244" width="15.7109375" style="39" customWidth="1"/>
    <col min="11245" max="11248" width="12.7109375" style="39" customWidth="1"/>
    <col min="11249" max="11252" width="15.7109375" style="39" customWidth="1"/>
    <col min="11253" max="11253" width="22.85546875" style="39" customWidth="1"/>
    <col min="11254" max="11254" width="20.7109375" style="39" customWidth="1"/>
    <col min="11255" max="11255" width="16.7109375" style="39" customWidth="1"/>
    <col min="11256" max="11495" width="10.7109375" style="39"/>
    <col min="11496" max="11500" width="15.7109375" style="39" customWidth="1"/>
    <col min="11501" max="11504" width="12.7109375" style="39" customWidth="1"/>
    <col min="11505" max="11508" width="15.7109375" style="39" customWidth="1"/>
    <col min="11509" max="11509" width="22.85546875" style="39" customWidth="1"/>
    <col min="11510" max="11510" width="20.7109375" style="39" customWidth="1"/>
    <col min="11511" max="11511" width="16.7109375" style="39" customWidth="1"/>
    <col min="11512" max="11751" width="10.7109375" style="39"/>
    <col min="11752" max="11756" width="15.7109375" style="39" customWidth="1"/>
    <col min="11757" max="11760" width="12.7109375" style="39" customWidth="1"/>
    <col min="11761" max="11764" width="15.7109375" style="39" customWidth="1"/>
    <col min="11765" max="11765" width="22.85546875" style="39" customWidth="1"/>
    <col min="11766" max="11766" width="20.7109375" style="39" customWidth="1"/>
    <col min="11767" max="11767" width="16.7109375" style="39" customWidth="1"/>
    <col min="11768" max="12007" width="10.7109375" style="39"/>
    <col min="12008" max="12012" width="15.7109375" style="39" customWidth="1"/>
    <col min="12013" max="12016" width="12.7109375" style="39" customWidth="1"/>
    <col min="12017" max="12020" width="15.7109375" style="39" customWidth="1"/>
    <col min="12021" max="12021" width="22.85546875" style="39" customWidth="1"/>
    <col min="12022" max="12022" width="20.7109375" style="39" customWidth="1"/>
    <col min="12023" max="12023" width="16.7109375" style="39" customWidth="1"/>
    <col min="12024" max="12263" width="10.7109375" style="39"/>
    <col min="12264" max="12268" width="15.7109375" style="39" customWidth="1"/>
    <col min="12269" max="12272" width="12.7109375" style="39" customWidth="1"/>
    <col min="12273" max="12276" width="15.7109375" style="39" customWidth="1"/>
    <col min="12277" max="12277" width="22.85546875" style="39" customWidth="1"/>
    <col min="12278" max="12278" width="20.7109375" style="39" customWidth="1"/>
    <col min="12279" max="12279" width="16.7109375" style="39" customWidth="1"/>
    <col min="12280" max="12519" width="10.7109375" style="39"/>
    <col min="12520" max="12524" width="15.7109375" style="39" customWidth="1"/>
    <col min="12525" max="12528" width="12.7109375" style="39" customWidth="1"/>
    <col min="12529" max="12532" width="15.7109375" style="39" customWidth="1"/>
    <col min="12533" max="12533" width="22.85546875" style="39" customWidth="1"/>
    <col min="12534" max="12534" width="20.7109375" style="39" customWidth="1"/>
    <col min="12535" max="12535" width="16.7109375" style="39" customWidth="1"/>
    <col min="12536" max="12775" width="10.7109375" style="39"/>
    <col min="12776" max="12780" width="15.7109375" style="39" customWidth="1"/>
    <col min="12781" max="12784" width="12.7109375" style="39" customWidth="1"/>
    <col min="12785" max="12788" width="15.7109375" style="39" customWidth="1"/>
    <col min="12789" max="12789" width="22.85546875" style="39" customWidth="1"/>
    <col min="12790" max="12790" width="20.7109375" style="39" customWidth="1"/>
    <col min="12791" max="12791" width="16.7109375" style="39" customWidth="1"/>
    <col min="12792" max="13031" width="10.7109375" style="39"/>
    <col min="13032" max="13036" width="15.7109375" style="39" customWidth="1"/>
    <col min="13037" max="13040" width="12.7109375" style="39" customWidth="1"/>
    <col min="13041" max="13044" width="15.7109375" style="39" customWidth="1"/>
    <col min="13045" max="13045" width="22.85546875" style="39" customWidth="1"/>
    <col min="13046" max="13046" width="20.7109375" style="39" customWidth="1"/>
    <col min="13047" max="13047" width="16.7109375" style="39" customWidth="1"/>
    <col min="13048" max="13287" width="10.7109375" style="39"/>
    <col min="13288" max="13292" width="15.7109375" style="39" customWidth="1"/>
    <col min="13293" max="13296" width="12.7109375" style="39" customWidth="1"/>
    <col min="13297" max="13300" width="15.7109375" style="39" customWidth="1"/>
    <col min="13301" max="13301" width="22.85546875" style="39" customWidth="1"/>
    <col min="13302" max="13302" width="20.7109375" style="39" customWidth="1"/>
    <col min="13303" max="13303" width="16.7109375" style="39" customWidth="1"/>
    <col min="13304" max="13543" width="10.7109375" style="39"/>
    <col min="13544" max="13548" width="15.7109375" style="39" customWidth="1"/>
    <col min="13549" max="13552" width="12.7109375" style="39" customWidth="1"/>
    <col min="13553" max="13556" width="15.7109375" style="39" customWidth="1"/>
    <col min="13557" max="13557" width="22.85546875" style="39" customWidth="1"/>
    <col min="13558" max="13558" width="20.7109375" style="39" customWidth="1"/>
    <col min="13559" max="13559" width="16.7109375" style="39" customWidth="1"/>
    <col min="13560" max="13799" width="10.7109375" style="39"/>
    <col min="13800" max="13804" width="15.7109375" style="39" customWidth="1"/>
    <col min="13805" max="13808" width="12.7109375" style="39" customWidth="1"/>
    <col min="13809" max="13812" width="15.7109375" style="39" customWidth="1"/>
    <col min="13813" max="13813" width="22.85546875" style="39" customWidth="1"/>
    <col min="13814" max="13814" width="20.7109375" style="39" customWidth="1"/>
    <col min="13815" max="13815" width="16.7109375" style="39" customWidth="1"/>
    <col min="13816" max="14055" width="10.7109375" style="39"/>
    <col min="14056" max="14060" width="15.7109375" style="39" customWidth="1"/>
    <col min="14061" max="14064" width="12.7109375" style="39" customWidth="1"/>
    <col min="14065" max="14068" width="15.7109375" style="39" customWidth="1"/>
    <col min="14069" max="14069" width="22.85546875" style="39" customWidth="1"/>
    <col min="14070" max="14070" width="20.7109375" style="39" customWidth="1"/>
    <col min="14071" max="14071" width="16.7109375" style="39" customWidth="1"/>
    <col min="14072" max="14311" width="10.7109375" style="39"/>
    <col min="14312" max="14316" width="15.7109375" style="39" customWidth="1"/>
    <col min="14317" max="14320" width="12.7109375" style="39" customWidth="1"/>
    <col min="14321" max="14324" width="15.7109375" style="39" customWidth="1"/>
    <col min="14325" max="14325" width="22.85546875" style="39" customWidth="1"/>
    <col min="14326" max="14326" width="20.7109375" style="39" customWidth="1"/>
    <col min="14327" max="14327" width="16.7109375" style="39" customWidth="1"/>
    <col min="14328" max="14567" width="10.7109375" style="39"/>
    <col min="14568" max="14572" width="15.7109375" style="39" customWidth="1"/>
    <col min="14573" max="14576" width="12.7109375" style="39" customWidth="1"/>
    <col min="14577" max="14580" width="15.7109375" style="39" customWidth="1"/>
    <col min="14581" max="14581" width="22.85546875" style="39" customWidth="1"/>
    <col min="14582" max="14582" width="20.7109375" style="39" customWidth="1"/>
    <col min="14583" max="14583" width="16.7109375" style="39" customWidth="1"/>
    <col min="14584" max="14823" width="10.7109375" style="39"/>
    <col min="14824" max="14828" width="15.7109375" style="39" customWidth="1"/>
    <col min="14829" max="14832" width="12.7109375" style="39" customWidth="1"/>
    <col min="14833" max="14836" width="15.7109375" style="39" customWidth="1"/>
    <col min="14837" max="14837" width="22.85546875" style="39" customWidth="1"/>
    <col min="14838" max="14838" width="20.7109375" style="39" customWidth="1"/>
    <col min="14839" max="14839" width="16.7109375" style="39" customWidth="1"/>
    <col min="14840" max="15079" width="10.7109375" style="39"/>
    <col min="15080" max="15084" width="15.7109375" style="39" customWidth="1"/>
    <col min="15085" max="15088" width="12.7109375" style="39" customWidth="1"/>
    <col min="15089" max="15092" width="15.7109375" style="39" customWidth="1"/>
    <col min="15093" max="15093" width="22.85546875" style="39" customWidth="1"/>
    <col min="15094" max="15094" width="20.7109375" style="39" customWidth="1"/>
    <col min="15095" max="15095" width="16.7109375" style="39" customWidth="1"/>
    <col min="15096" max="15335" width="10.7109375" style="39"/>
    <col min="15336" max="15340" width="15.7109375" style="39" customWidth="1"/>
    <col min="15341" max="15344" width="12.7109375" style="39" customWidth="1"/>
    <col min="15345" max="15348" width="15.7109375" style="39" customWidth="1"/>
    <col min="15349" max="15349" width="22.85546875" style="39" customWidth="1"/>
    <col min="15350" max="15350" width="20.7109375" style="39" customWidth="1"/>
    <col min="15351" max="15351" width="16.7109375" style="39" customWidth="1"/>
    <col min="15352" max="15591" width="10.7109375" style="39"/>
    <col min="15592" max="15596" width="15.7109375" style="39" customWidth="1"/>
    <col min="15597" max="15600" width="12.7109375" style="39" customWidth="1"/>
    <col min="15601" max="15604" width="15.7109375" style="39" customWidth="1"/>
    <col min="15605" max="15605" width="22.85546875" style="39" customWidth="1"/>
    <col min="15606" max="15606" width="20.7109375" style="39" customWidth="1"/>
    <col min="15607" max="15607" width="16.7109375" style="39" customWidth="1"/>
    <col min="15608" max="15847" width="10.7109375" style="39"/>
    <col min="15848" max="15852" width="15.7109375" style="39" customWidth="1"/>
    <col min="15853" max="15856" width="12.7109375" style="39" customWidth="1"/>
    <col min="15857" max="15860" width="15.7109375" style="39" customWidth="1"/>
    <col min="15861" max="15861" width="22.85546875" style="39" customWidth="1"/>
    <col min="15862" max="15862" width="20.7109375" style="39" customWidth="1"/>
    <col min="15863" max="15863" width="16.7109375" style="39" customWidth="1"/>
    <col min="15864" max="16103" width="10.7109375" style="39"/>
    <col min="16104" max="16108" width="15.7109375" style="39" customWidth="1"/>
    <col min="16109" max="16112" width="12.7109375" style="39" customWidth="1"/>
    <col min="16113" max="16116" width="15.7109375" style="39" customWidth="1"/>
    <col min="16117" max="16117" width="22.85546875" style="39" customWidth="1"/>
    <col min="16118" max="16118" width="20.7109375" style="39" customWidth="1"/>
    <col min="16119" max="16119" width="16.7109375" style="39" customWidth="1"/>
    <col min="16120" max="16384" width="10.7109375" style="39"/>
  </cols>
  <sheetData>
    <row r="1" spans="1:14" ht="3" customHeight="1" x14ac:dyDescent="0.25"/>
    <row r="2" spans="1:14" ht="15" customHeight="1" x14ac:dyDescent="0.25"/>
    <row r="3" spans="1:14" s="11" customFormat="1" ht="18.75" customHeight="1" x14ac:dyDescent="0.2">
      <c r="A3" s="17"/>
      <c r="B3" s="17"/>
      <c r="I3" s="15"/>
    </row>
    <row r="4" spans="1:14" s="11" customFormat="1" ht="18.75" customHeight="1" x14ac:dyDescent="0.2">
      <c r="A4" s="17"/>
      <c r="B4" s="17"/>
      <c r="I4" s="15"/>
    </row>
    <row r="5" spans="1:14" s="11" customFormat="1" ht="18.75" customHeight="1" x14ac:dyDescent="0.2">
      <c r="A5" s="17"/>
      <c r="B5" s="17"/>
      <c r="I5" s="15"/>
    </row>
    <row r="6" spans="1:14" s="11" customFormat="1" x14ac:dyDescent="0.2">
      <c r="A6" s="295" t="s">
        <v>173</v>
      </c>
      <c r="B6" s="295"/>
      <c r="C6" s="295"/>
      <c r="D6" s="295"/>
      <c r="E6" s="295"/>
      <c r="F6" s="295"/>
      <c r="G6" s="295"/>
      <c r="H6" s="295"/>
      <c r="I6" s="295"/>
      <c r="J6" s="295"/>
      <c r="K6" s="295"/>
      <c r="L6" s="295"/>
      <c r="M6" s="295"/>
      <c r="N6" s="295"/>
    </row>
    <row r="7" spans="1:14" s="11" customFormat="1" x14ac:dyDescent="0.2">
      <c r="A7" s="16"/>
      <c r="B7" s="16"/>
      <c r="I7" s="15"/>
    </row>
    <row r="8" spans="1:14" s="11" customFormat="1" ht="18.75" x14ac:dyDescent="0.2">
      <c r="A8" s="299" t="s">
        <v>8</v>
      </c>
      <c r="B8" s="299"/>
      <c r="C8" s="299"/>
      <c r="D8" s="299"/>
      <c r="E8" s="299"/>
      <c r="F8" s="299"/>
      <c r="G8" s="299"/>
      <c r="H8" s="299"/>
      <c r="I8" s="299"/>
      <c r="J8" s="299"/>
      <c r="K8" s="299"/>
      <c r="L8" s="299"/>
      <c r="M8" s="299"/>
      <c r="N8" s="299"/>
    </row>
    <row r="9" spans="1:14" s="11" customFormat="1" ht="18.75" x14ac:dyDescent="0.2">
      <c r="A9" s="299"/>
      <c r="B9" s="299"/>
      <c r="C9" s="299"/>
      <c r="D9" s="299"/>
      <c r="E9" s="299"/>
      <c r="F9" s="299"/>
      <c r="G9" s="299"/>
      <c r="H9" s="299"/>
      <c r="I9" s="299"/>
      <c r="J9" s="299"/>
      <c r="K9" s="299"/>
      <c r="L9" s="299"/>
      <c r="M9" s="299"/>
      <c r="N9" s="299"/>
    </row>
    <row r="10" spans="1:14" s="11" customFormat="1" ht="18.75" customHeight="1" x14ac:dyDescent="0.2">
      <c r="A10" s="298" t="str">
        <f>'1. паспорт описание'!A9:D9</f>
        <v>О_0000007017</v>
      </c>
      <c r="B10" s="298"/>
      <c r="C10" s="298"/>
      <c r="D10" s="298"/>
      <c r="E10" s="298"/>
      <c r="F10" s="298"/>
      <c r="G10" s="298"/>
      <c r="H10" s="298"/>
      <c r="I10" s="298"/>
      <c r="J10" s="298"/>
      <c r="K10" s="298"/>
      <c r="L10" s="298"/>
      <c r="M10" s="298"/>
      <c r="N10" s="298"/>
    </row>
    <row r="11" spans="1:14" s="11" customFormat="1" ht="18.75" customHeight="1" x14ac:dyDescent="0.2">
      <c r="A11" s="296" t="s">
        <v>7</v>
      </c>
      <c r="B11" s="296"/>
      <c r="C11" s="296"/>
      <c r="D11" s="296"/>
      <c r="E11" s="296"/>
      <c r="F11" s="296"/>
      <c r="G11" s="296"/>
      <c r="H11" s="296"/>
      <c r="I11" s="296"/>
      <c r="J11" s="296"/>
      <c r="K11" s="296"/>
      <c r="L11" s="296"/>
      <c r="M11" s="296"/>
      <c r="N11" s="296"/>
    </row>
    <row r="12" spans="1:14" s="8" customFormat="1" ht="15.75" customHeight="1" x14ac:dyDescent="0.2">
      <c r="A12" s="301"/>
      <c r="B12" s="301"/>
      <c r="C12" s="301"/>
      <c r="D12" s="301"/>
      <c r="E12" s="301"/>
      <c r="F12" s="301"/>
      <c r="G12" s="301"/>
      <c r="H12" s="301"/>
      <c r="I12" s="301"/>
      <c r="J12" s="301"/>
      <c r="K12" s="301"/>
      <c r="L12" s="301"/>
      <c r="M12" s="301"/>
      <c r="N12" s="301"/>
    </row>
    <row r="13" spans="1:14" s="2" customFormat="1" ht="18.75" x14ac:dyDescent="0.2">
      <c r="A13" s="298" t="str">
        <f>'1. паспорт описание'!A12:D12</f>
        <v>Приобретение автомобильного крана</v>
      </c>
      <c r="B13" s="298"/>
      <c r="C13" s="298"/>
      <c r="D13" s="298"/>
      <c r="E13" s="298"/>
      <c r="F13" s="298"/>
      <c r="G13" s="298"/>
      <c r="H13" s="298"/>
      <c r="I13" s="298"/>
      <c r="J13" s="298"/>
      <c r="K13" s="298"/>
      <c r="L13" s="298"/>
      <c r="M13" s="298"/>
      <c r="N13" s="298"/>
    </row>
    <row r="14" spans="1:14" s="2" customFormat="1" ht="15" customHeight="1" x14ac:dyDescent="0.2">
      <c r="A14" s="296" t="s">
        <v>6</v>
      </c>
      <c r="B14" s="296"/>
      <c r="C14" s="296"/>
      <c r="D14" s="296"/>
      <c r="E14" s="296"/>
      <c r="F14" s="296"/>
      <c r="G14" s="296"/>
      <c r="H14" s="296"/>
      <c r="I14" s="296"/>
      <c r="J14" s="296"/>
      <c r="K14" s="296"/>
      <c r="L14" s="296"/>
      <c r="M14" s="296"/>
      <c r="N14" s="296"/>
    </row>
    <row r="15" spans="1:14" s="2" customFormat="1" ht="15" customHeight="1" x14ac:dyDescent="0.2">
      <c r="A15" s="306"/>
      <c r="B15" s="306"/>
      <c r="C15" s="306"/>
      <c r="D15" s="306"/>
      <c r="E15" s="306"/>
      <c r="F15" s="306"/>
      <c r="G15" s="306"/>
      <c r="H15" s="306"/>
      <c r="I15" s="306"/>
      <c r="J15" s="306"/>
      <c r="K15" s="306"/>
      <c r="L15" s="306"/>
      <c r="M15" s="306"/>
      <c r="N15" s="306"/>
    </row>
    <row r="16" spans="1:14" s="2" customFormat="1" ht="15" customHeight="1" x14ac:dyDescent="0.2">
      <c r="A16" s="298" t="s">
        <v>145</v>
      </c>
      <c r="B16" s="298"/>
      <c r="C16" s="298"/>
      <c r="D16" s="298"/>
      <c r="E16" s="298"/>
      <c r="F16" s="298"/>
      <c r="G16" s="298"/>
      <c r="H16" s="298"/>
      <c r="I16" s="298"/>
      <c r="J16" s="298"/>
      <c r="K16" s="298"/>
      <c r="L16" s="298"/>
      <c r="M16" s="298"/>
      <c r="N16" s="298"/>
    </row>
    <row r="17" spans="1:107" s="47" customFormat="1" ht="21" customHeight="1" x14ac:dyDescent="0.25">
      <c r="A17" s="307"/>
      <c r="B17" s="307"/>
      <c r="C17" s="307"/>
      <c r="D17" s="307"/>
      <c r="E17" s="307"/>
      <c r="F17" s="307"/>
      <c r="G17" s="307"/>
      <c r="H17" s="307"/>
      <c r="I17" s="307"/>
      <c r="J17" s="307"/>
      <c r="K17" s="307"/>
      <c r="L17" s="307"/>
      <c r="M17" s="307"/>
      <c r="N17" s="307"/>
    </row>
    <row r="18" spans="1:107" ht="46.5" customHeight="1" x14ac:dyDescent="0.25">
      <c r="A18" s="320" t="s">
        <v>5</v>
      </c>
      <c r="B18" s="310" t="s">
        <v>163</v>
      </c>
      <c r="C18" s="313" t="s">
        <v>76</v>
      </c>
      <c r="D18" s="314"/>
      <c r="E18" s="317" t="s">
        <v>57</v>
      </c>
      <c r="F18" s="313" t="s">
        <v>159</v>
      </c>
      <c r="G18" s="314"/>
      <c r="H18" s="313" t="s">
        <v>87</v>
      </c>
      <c r="I18" s="314"/>
      <c r="J18" s="317" t="s">
        <v>56</v>
      </c>
      <c r="K18" s="313" t="s">
        <v>55</v>
      </c>
      <c r="L18" s="314"/>
      <c r="M18" s="313" t="s">
        <v>158</v>
      </c>
      <c r="N18" s="314"/>
    </row>
    <row r="19" spans="1:107" ht="204.75" customHeight="1" x14ac:dyDescent="0.25">
      <c r="A19" s="321"/>
      <c r="B19" s="323"/>
      <c r="C19" s="315"/>
      <c r="D19" s="316"/>
      <c r="E19" s="318"/>
      <c r="F19" s="315"/>
      <c r="G19" s="316"/>
      <c r="H19" s="315"/>
      <c r="I19" s="316"/>
      <c r="J19" s="319"/>
      <c r="K19" s="315"/>
      <c r="L19" s="316"/>
      <c r="M19" s="315"/>
      <c r="N19" s="316"/>
    </row>
    <row r="20" spans="1:107" ht="51.75" customHeight="1" x14ac:dyDescent="0.25">
      <c r="A20" s="322"/>
      <c r="B20" s="311"/>
      <c r="C20" s="95" t="s">
        <v>53</v>
      </c>
      <c r="D20" s="95" t="s">
        <v>54</v>
      </c>
      <c r="E20" s="319"/>
      <c r="F20" s="95" t="s">
        <v>53</v>
      </c>
      <c r="G20" s="95" t="s">
        <v>54</v>
      </c>
      <c r="H20" s="95" t="s">
        <v>53</v>
      </c>
      <c r="I20" s="95" t="s">
        <v>54</v>
      </c>
      <c r="J20" s="95" t="s">
        <v>53</v>
      </c>
      <c r="K20" s="95" t="s">
        <v>53</v>
      </c>
      <c r="L20" s="95" t="s">
        <v>54</v>
      </c>
      <c r="M20" s="95" t="s">
        <v>53</v>
      </c>
      <c r="N20" s="95" t="s">
        <v>54</v>
      </c>
    </row>
    <row r="21" spans="1:107" x14ac:dyDescent="0.25">
      <c r="A21" s="50">
        <v>1</v>
      </c>
      <c r="B21" s="50">
        <v>2</v>
      </c>
      <c r="C21" s="50">
        <v>3</v>
      </c>
      <c r="D21" s="50">
        <v>4</v>
      </c>
      <c r="E21" s="50">
        <v>5</v>
      </c>
      <c r="F21" s="50">
        <v>6</v>
      </c>
      <c r="G21" s="50">
        <v>7</v>
      </c>
      <c r="H21" s="50">
        <v>8</v>
      </c>
      <c r="I21" s="50">
        <v>9</v>
      </c>
      <c r="J21" s="50">
        <v>10</v>
      </c>
      <c r="K21" s="50">
        <v>11</v>
      </c>
      <c r="L21" s="50">
        <v>12</v>
      </c>
      <c r="M21" s="50">
        <v>13</v>
      </c>
      <c r="N21" s="50">
        <v>14</v>
      </c>
    </row>
    <row r="22" spans="1:107" s="47" customFormat="1" ht="63" customHeight="1" x14ac:dyDescent="0.25">
      <c r="A22" s="308">
        <v>1</v>
      </c>
      <c r="B22" s="310" t="s">
        <v>170</v>
      </c>
      <c r="C22" s="113" t="s">
        <v>131</v>
      </c>
      <c r="D22" s="113" t="s">
        <v>131</v>
      </c>
      <c r="E22" s="113" t="s">
        <v>131</v>
      </c>
      <c r="F22" s="113" t="s">
        <v>131</v>
      </c>
      <c r="G22" s="113" t="s">
        <v>131</v>
      </c>
      <c r="H22" s="113" t="s">
        <v>131</v>
      </c>
      <c r="I22" s="113" t="s">
        <v>131</v>
      </c>
      <c r="J22" s="48" t="s">
        <v>131</v>
      </c>
      <c r="K22" s="48" t="s">
        <v>131</v>
      </c>
      <c r="L22" s="49" t="s">
        <v>131</v>
      </c>
      <c r="M22" s="49" t="s">
        <v>131</v>
      </c>
      <c r="N22" s="49" t="s">
        <v>131</v>
      </c>
    </row>
    <row r="23" spans="1:107" s="47" customFormat="1" ht="63" customHeight="1" x14ac:dyDescent="0.25">
      <c r="A23" s="309"/>
      <c r="B23" s="311"/>
      <c r="C23" s="113" t="s">
        <v>131</v>
      </c>
      <c r="D23" s="113" t="s">
        <v>131</v>
      </c>
      <c r="E23" s="113" t="s">
        <v>131</v>
      </c>
      <c r="F23" s="113" t="s">
        <v>131</v>
      </c>
      <c r="G23" s="113" t="s">
        <v>131</v>
      </c>
      <c r="H23" s="113" t="s">
        <v>131</v>
      </c>
      <c r="I23" s="113" t="s">
        <v>131</v>
      </c>
      <c r="J23" s="48" t="s">
        <v>131</v>
      </c>
      <c r="K23" s="48" t="s">
        <v>131</v>
      </c>
      <c r="L23" s="49" t="s">
        <v>131</v>
      </c>
      <c r="M23" s="49" t="s">
        <v>131</v>
      </c>
      <c r="N23" s="49" t="s">
        <v>131</v>
      </c>
    </row>
    <row r="24" spans="1:107" ht="63" x14ac:dyDescent="0.25">
      <c r="A24" s="49">
        <v>2</v>
      </c>
      <c r="B24" s="83" t="s">
        <v>170</v>
      </c>
      <c r="C24" s="113" t="s">
        <v>131</v>
      </c>
      <c r="D24" s="113" t="s">
        <v>131</v>
      </c>
      <c r="E24" s="113" t="s">
        <v>131</v>
      </c>
      <c r="F24" s="113" t="s">
        <v>131</v>
      </c>
      <c r="G24" s="113" t="s">
        <v>131</v>
      </c>
      <c r="H24" s="113" t="s">
        <v>131</v>
      </c>
      <c r="I24" s="113" t="s">
        <v>131</v>
      </c>
      <c r="J24" s="48" t="s">
        <v>131</v>
      </c>
      <c r="K24" s="48" t="s">
        <v>131</v>
      </c>
      <c r="L24" s="49" t="s">
        <v>131</v>
      </c>
      <c r="M24" s="49" t="s">
        <v>131</v>
      </c>
      <c r="N24" s="49" t="s">
        <v>131</v>
      </c>
    </row>
    <row r="25" spans="1:107" s="45" customFormat="1" ht="12.75" x14ac:dyDescent="0.2">
      <c r="C25" s="46"/>
      <c r="D25" s="46"/>
      <c r="J25" s="46"/>
    </row>
    <row r="26" spans="1:107" s="45" customFormat="1" x14ac:dyDescent="0.25">
      <c r="C26" s="43" t="s">
        <v>52</v>
      </c>
      <c r="D26" s="43"/>
      <c r="E26" s="43"/>
      <c r="F26" s="43"/>
      <c r="G26" s="43"/>
      <c r="H26" s="43"/>
      <c r="I26" s="43"/>
      <c r="J26" s="43"/>
      <c r="K26" s="43"/>
      <c r="L26" s="43"/>
      <c r="M26" s="43"/>
      <c r="N26" s="43"/>
    </row>
    <row r="27" spans="1:107" x14ac:dyDescent="0.25">
      <c r="C27" s="312" t="s">
        <v>176</v>
      </c>
      <c r="D27" s="312"/>
      <c r="E27" s="312"/>
      <c r="F27" s="312"/>
      <c r="G27" s="312"/>
      <c r="H27" s="312"/>
      <c r="I27" s="312"/>
      <c r="J27" s="312"/>
      <c r="K27" s="312"/>
      <c r="L27" s="312"/>
      <c r="M27" s="312"/>
      <c r="N27" s="312"/>
    </row>
    <row r="28" spans="1:107" x14ac:dyDescent="0.25">
      <c r="C28" s="43"/>
      <c r="D28" s="43"/>
      <c r="E28" s="43"/>
      <c r="F28" s="43"/>
      <c r="G28" s="43"/>
      <c r="H28" s="43"/>
      <c r="I28" s="43"/>
      <c r="J28" s="43"/>
      <c r="K28" s="43"/>
      <c r="L28" s="43"/>
      <c r="M28" s="43"/>
      <c r="N28" s="43"/>
      <c r="O28" s="43"/>
      <c r="P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row>
    <row r="29" spans="1:107" x14ac:dyDescent="0.25">
      <c r="C29" s="42" t="s">
        <v>144</v>
      </c>
      <c r="D29" s="42"/>
      <c r="E29" s="42"/>
      <c r="F29" s="42"/>
      <c r="G29" s="40"/>
      <c r="H29" s="40"/>
      <c r="I29" s="42"/>
      <c r="J29" s="42"/>
      <c r="K29" s="42"/>
      <c r="L29" s="42"/>
      <c r="M29" s="42"/>
      <c r="N29" s="42"/>
      <c r="O29" s="44"/>
      <c r="P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row>
    <row r="30" spans="1:107" x14ac:dyDescent="0.25">
      <c r="C30" s="42" t="s">
        <v>51</v>
      </c>
      <c r="D30" s="42"/>
      <c r="E30" s="42"/>
      <c r="F30" s="42"/>
      <c r="G30" s="40"/>
      <c r="H30" s="40"/>
      <c r="I30" s="42"/>
      <c r="J30" s="42"/>
      <c r="K30" s="42"/>
      <c r="L30" s="42"/>
      <c r="M30" s="42"/>
      <c r="N30" s="42"/>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row>
    <row r="31" spans="1:107" s="40" customFormat="1" x14ac:dyDescent="0.25">
      <c r="C31" s="42" t="s">
        <v>50</v>
      </c>
      <c r="D31" s="42"/>
      <c r="E31" s="42"/>
      <c r="F31" s="42"/>
      <c r="I31" s="42"/>
      <c r="J31" s="42"/>
      <c r="K31" s="42"/>
      <c r="L31" s="42"/>
      <c r="M31" s="42"/>
      <c r="N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row>
    <row r="32" spans="1:107" s="40" customFormat="1" x14ac:dyDescent="0.25">
      <c r="C32" s="42" t="s">
        <v>49</v>
      </c>
      <c r="D32" s="42"/>
      <c r="E32" s="42"/>
      <c r="F32" s="42"/>
      <c r="I32" s="42"/>
      <c r="J32" s="42"/>
      <c r="K32" s="42"/>
      <c r="L32" s="42"/>
      <c r="M32" s="42"/>
      <c r="N32" s="42"/>
      <c r="O32" s="42"/>
      <c r="P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row>
    <row r="33" spans="3:107" s="40" customFormat="1" x14ac:dyDescent="0.25">
      <c r="C33" s="42" t="s">
        <v>48</v>
      </c>
      <c r="D33" s="42"/>
      <c r="E33" s="42"/>
      <c r="F33" s="42"/>
      <c r="I33" s="42"/>
      <c r="J33" s="42"/>
      <c r="K33" s="42"/>
      <c r="L33" s="42"/>
      <c r="M33" s="42"/>
      <c r="N33" s="42"/>
      <c r="O33" s="42"/>
      <c r="P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1"/>
      <c r="BF33" s="41"/>
      <c r="BG33" s="41"/>
      <c r="BH33" s="41"/>
      <c r="BI33" s="41"/>
      <c r="BJ33" s="41"/>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row>
    <row r="34" spans="3:107" s="40" customFormat="1" x14ac:dyDescent="0.25">
      <c r="C34" s="42" t="s">
        <v>47</v>
      </c>
      <c r="D34" s="42"/>
      <c r="E34" s="42"/>
      <c r="F34" s="42"/>
      <c r="I34" s="42"/>
      <c r="J34" s="42"/>
      <c r="K34" s="42"/>
      <c r="L34" s="42"/>
      <c r="M34" s="42"/>
      <c r="N34" s="42"/>
      <c r="O34" s="42"/>
      <c r="P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1"/>
      <c r="BF34" s="41"/>
      <c r="BG34" s="41"/>
      <c r="BH34" s="41"/>
      <c r="BI34" s="41"/>
      <c r="BJ34" s="41"/>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row>
    <row r="35" spans="3:107" s="40" customFormat="1" x14ac:dyDescent="0.25">
      <c r="C35" s="42" t="s">
        <v>46</v>
      </c>
      <c r="D35" s="42"/>
      <c r="E35" s="42"/>
      <c r="F35" s="42"/>
      <c r="I35" s="42"/>
      <c r="J35" s="42"/>
      <c r="K35" s="42"/>
      <c r="L35" s="42"/>
      <c r="M35" s="42"/>
      <c r="N35" s="42"/>
      <c r="O35" s="42"/>
      <c r="P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1"/>
      <c r="BF35" s="41"/>
      <c r="BG35" s="41"/>
      <c r="BH35" s="41"/>
      <c r="BI35" s="41"/>
      <c r="BJ35" s="41"/>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row>
    <row r="36" spans="3:107" s="40" customFormat="1" x14ac:dyDescent="0.25">
      <c r="C36" s="42" t="s">
        <v>45</v>
      </c>
      <c r="D36" s="42"/>
      <c r="E36" s="42"/>
      <c r="F36" s="42"/>
      <c r="I36" s="42"/>
      <c r="J36" s="42"/>
      <c r="K36" s="42"/>
      <c r="L36" s="42"/>
      <c r="M36" s="42"/>
      <c r="N36" s="42"/>
      <c r="O36" s="42"/>
      <c r="P36" s="42"/>
      <c r="AH36" s="42"/>
      <c r="AI36" s="42"/>
      <c r="AJ36" s="42"/>
      <c r="AK36" s="42"/>
      <c r="AL36" s="42"/>
      <c r="AM36" s="42"/>
      <c r="AN36" s="42"/>
      <c r="AO36" s="42"/>
      <c r="AP36" s="42"/>
      <c r="AQ36" s="42"/>
      <c r="AR36" s="42"/>
      <c r="AS36" s="42"/>
      <c r="AT36" s="42"/>
      <c r="AU36" s="42"/>
      <c r="AV36" s="42"/>
      <c r="AW36" s="42"/>
      <c r="AX36" s="42"/>
      <c r="AY36" s="42"/>
      <c r="AZ36" s="42"/>
      <c r="BA36" s="42"/>
      <c r="BB36" s="42"/>
      <c r="BC36" s="42"/>
      <c r="BD36" s="42"/>
      <c r="BE36" s="41"/>
      <c r="BF36" s="41"/>
      <c r="BG36" s="41"/>
      <c r="BH36" s="41"/>
      <c r="BI36" s="41"/>
      <c r="BJ36" s="41"/>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row>
    <row r="37" spans="3:107" s="40" customFormat="1" x14ac:dyDescent="0.25">
      <c r="C37" s="42" t="s">
        <v>44</v>
      </c>
      <c r="D37" s="42"/>
      <c r="E37" s="42"/>
      <c r="F37" s="42"/>
      <c r="I37" s="42"/>
      <c r="J37" s="42"/>
      <c r="K37" s="42"/>
      <c r="L37" s="42"/>
      <c r="M37" s="42"/>
      <c r="N37" s="42"/>
      <c r="O37" s="42"/>
      <c r="P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1"/>
      <c r="BF37" s="41"/>
      <c r="BG37" s="41"/>
      <c r="BH37" s="41"/>
      <c r="BI37" s="41"/>
      <c r="BJ37" s="41"/>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row>
    <row r="38" spans="3:107" s="40" customFormat="1" x14ac:dyDescent="0.25">
      <c r="C38" s="42" t="s">
        <v>43</v>
      </c>
      <c r="D38" s="42"/>
      <c r="E38" s="42"/>
      <c r="F38" s="42"/>
      <c r="I38" s="42"/>
      <c r="J38" s="42"/>
      <c r="K38" s="42"/>
      <c r="L38" s="42"/>
      <c r="M38" s="42"/>
      <c r="N38" s="42"/>
      <c r="O38" s="42"/>
      <c r="P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c r="BE38" s="41"/>
      <c r="BF38" s="41"/>
      <c r="BG38" s="41"/>
      <c r="BH38" s="41"/>
      <c r="BI38" s="41"/>
      <c r="BJ38" s="41"/>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row>
    <row r="39" spans="3:107" s="40" customFormat="1" x14ac:dyDescent="0.25">
      <c r="O39" s="42"/>
      <c r="P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1"/>
      <c r="BF39" s="41"/>
      <c r="BG39" s="41"/>
      <c r="BH39" s="41"/>
      <c r="BI39" s="41"/>
      <c r="BJ39" s="41"/>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row>
    <row r="40" spans="3:107" s="40" customFormat="1" x14ac:dyDescent="0.25">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row>
  </sheetData>
  <mergeCells count="23">
    <mergeCell ref="A22:A23"/>
    <mergeCell ref="B22:B23"/>
    <mergeCell ref="C27:N27"/>
    <mergeCell ref="K18:L19"/>
    <mergeCell ref="M18:N19"/>
    <mergeCell ref="E18:E20"/>
    <mergeCell ref="C18:D19"/>
    <mergeCell ref="A18:A20"/>
    <mergeCell ref="F18:G19"/>
    <mergeCell ref="H18:I19"/>
    <mergeCell ref="J18:J19"/>
    <mergeCell ref="B18:B20"/>
    <mergeCell ref="A6:N6"/>
    <mergeCell ref="A8:N8"/>
    <mergeCell ref="A14:N14"/>
    <mergeCell ref="A15:N15"/>
    <mergeCell ref="A16:N16"/>
    <mergeCell ref="A17:N17"/>
    <mergeCell ref="A9:N9"/>
    <mergeCell ref="A10:N10"/>
    <mergeCell ref="A11:N11"/>
    <mergeCell ref="A12:N12"/>
    <mergeCell ref="A13:N13"/>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view="pageBreakPreview" topLeftCell="A19" zoomScale="85" zoomScaleSheetLayoutView="85" workbookViewId="0">
      <selection activeCell="N26" sqref="N26"/>
    </sheetView>
  </sheetViews>
  <sheetFormatPr defaultColWidth="10.7109375" defaultRowHeight="15.75" x14ac:dyDescent="0.25"/>
  <cols>
    <col min="1" max="1" width="10.7109375" style="39"/>
    <col min="2" max="2" width="38" style="39" customWidth="1"/>
    <col min="3" max="3" width="10.7109375" style="39"/>
    <col min="4" max="4" width="20.140625" style="39" customWidth="1"/>
    <col min="5" max="5" width="11.5703125" style="39" customWidth="1"/>
    <col min="6" max="6" width="11.85546875" style="39" customWidth="1"/>
    <col min="7" max="7" width="8.7109375" style="39" customWidth="1"/>
    <col min="8" max="8" width="10.28515625" style="39" customWidth="1"/>
    <col min="9" max="9" width="8.7109375" style="39" customWidth="1"/>
    <col min="10" max="10" width="8.28515625" style="39" customWidth="1"/>
    <col min="11" max="11" width="8.7109375" style="39" customWidth="1"/>
    <col min="12" max="12" width="13.7109375" style="39" customWidth="1"/>
    <col min="13" max="13" width="11.85546875" style="39" customWidth="1"/>
    <col min="14" max="14" width="12" style="39" customWidth="1"/>
    <col min="15" max="16" width="8.7109375" style="39" customWidth="1"/>
    <col min="17" max="229" width="10.7109375" style="39"/>
    <col min="230" max="231" width="15.7109375" style="39" customWidth="1"/>
    <col min="232" max="234" width="14.7109375" style="39" customWidth="1"/>
    <col min="235" max="238" width="13.7109375" style="39" customWidth="1"/>
    <col min="239" max="242" width="15.7109375" style="39" customWidth="1"/>
    <col min="243" max="243" width="22.85546875" style="39" customWidth="1"/>
    <col min="244" max="244" width="20.7109375" style="39" customWidth="1"/>
    <col min="245" max="245" width="17.7109375" style="39" customWidth="1"/>
    <col min="246" max="254" width="14.7109375" style="39" customWidth="1"/>
    <col min="255" max="485" width="10.7109375" style="39"/>
    <col min="486" max="487" width="15.7109375" style="39" customWidth="1"/>
    <col min="488" max="490" width="14.7109375" style="39" customWidth="1"/>
    <col min="491" max="494" width="13.7109375" style="39" customWidth="1"/>
    <col min="495" max="498" width="15.7109375" style="39" customWidth="1"/>
    <col min="499" max="499" width="22.85546875" style="39" customWidth="1"/>
    <col min="500" max="500" width="20.7109375" style="39" customWidth="1"/>
    <col min="501" max="501" width="17.7109375" style="39" customWidth="1"/>
    <col min="502" max="510" width="14.7109375" style="39" customWidth="1"/>
    <col min="511" max="741" width="10.7109375" style="39"/>
    <col min="742" max="743" width="15.7109375" style="39" customWidth="1"/>
    <col min="744" max="746" width="14.7109375" style="39" customWidth="1"/>
    <col min="747" max="750" width="13.7109375" style="39" customWidth="1"/>
    <col min="751" max="754" width="15.7109375" style="39" customWidth="1"/>
    <col min="755" max="755" width="22.85546875" style="39" customWidth="1"/>
    <col min="756" max="756" width="20.7109375" style="39" customWidth="1"/>
    <col min="757" max="757" width="17.7109375" style="39" customWidth="1"/>
    <col min="758" max="766" width="14.7109375" style="39" customWidth="1"/>
    <col min="767" max="997" width="10.7109375" style="39"/>
    <col min="998" max="999" width="15.7109375" style="39" customWidth="1"/>
    <col min="1000" max="1002" width="14.7109375" style="39" customWidth="1"/>
    <col min="1003" max="1006" width="13.7109375" style="39" customWidth="1"/>
    <col min="1007" max="1010" width="15.7109375" style="39" customWidth="1"/>
    <col min="1011" max="1011" width="22.85546875" style="39" customWidth="1"/>
    <col min="1012" max="1012" width="20.7109375" style="39" customWidth="1"/>
    <col min="1013" max="1013" width="17.7109375" style="39" customWidth="1"/>
    <col min="1014" max="1022" width="14.7109375" style="39" customWidth="1"/>
    <col min="1023" max="1253" width="10.7109375" style="39"/>
    <col min="1254" max="1255" width="15.7109375" style="39" customWidth="1"/>
    <col min="1256" max="1258" width="14.7109375" style="39" customWidth="1"/>
    <col min="1259" max="1262" width="13.7109375" style="39" customWidth="1"/>
    <col min="1263" max="1266" width="15.7109375" style="39" customWidth="1"/>
    <col min="1267" max="1267" width="22.85546875" style="39" customWidth="1"/>
    <col min="1268" max="1268" width="20.7109375" style="39" customWidth="1"/>
    <col min="1269" max="1269" width="17.7109375" style="39" customWidth="1"/>
    <col min="1270" max="1278" width="14.7109375" style="39" customWidth="1"/>
    <col min="1279" max="1509" width="10.7109375" style="39"/>
    <col min="1510" max="1511" width="15.7109375" style="39" customWidth="1"/>
    <col min="1512" max="1514" width="14.7109375" style="39" customWidth="1"/>
    <col min="1515" max="1518" width="13.7109375" style="39" customWidth="1"/>
    <col min="1519" max="1522" width="15.7109375" style="39" customWidth="1"/>
    <col min="1523" max="1523" width="22.85546875" style="39" customWidth="1"/>
    <col min="1524" max="1524" width="20.7109375" style="39" customWidth="1"/>
    <col min="1525" max="1525" width="17.7109375" style="39" customWidth="1"/>
    <col min="1526" max="1534" width="14.7109375" style="39" customWidth="1"/>
    <col min="1535" max="1765" width="10.7109375" style="39"/>
    <col min="1766" max="1767" width="15.7109375" style="39" customWidth="1"/>
    <col min="1768" max="1770" width="14.7109375" style="39" customWidth="1"/>
    <col min="1771" max="1774" width="13.7109375" style="39" customWidth="1"/>
    <col min="1775" max="1778" width="15.7109375" style="39" customWidth="1"/>
    <col min="1779" max="1779" width="22.85546875" style="39" customWidth="1"/>
    <col min="1780" max="1780" width="20.7109375" style="39" customWidth="1"/>
    <col min="1781" max="1781" width="17.7109375" style="39" customWidth="1"/>
    <col min="1782" max="1790" width="14.7109375" style="39" customWidth="1"/>
    <col min="1791" max="2021" width="10.7109375" style="39"/>
    <col min="2022" max="2023" width="15.7109375" style="39" customWidth="1"/>
    <col min="2024" max="2026" width="14.7109375" style="39" customWidth="1"/>
    <col min="2027" max="2030" width="13.7109375" style="39" customWidth="1"/>
    <col min="2031" max="2034" width="15.7109375" style="39" customWidth="1"/>
    <col min="2035" max="2035" width="22.85546875" style="39" customWidth="1"/>
    <col min="2036" max="2036" width="20.7109375" style="39" customWidth="1"/>
    <col min="2037" max="2037" width="17.7109375" style="39" customWidth="1"/>
    <col min="2038" max="2046" width="14.7109375" style="39" customWidth="1"/>
    <col min="2047" max="2277" width="10.7109375" style="39"/>
    <col min="2278" max="2279" width="15.7109375" style="39" customWidth="1"/>
    <col min="2280" max="2282" width="14.7109375" style="39" customWidth="1"/>
    <col min="2283" max="2286" width="13.7109375" style="39" customWidth="1"/>
    <col min="2287" max="2290" width="15.7109375" style="39" customWidth="1"/>
    <col min="2291" max="2291" width="22.85546875" style="39" customWidth="1"/>
    <col min="2292" max="2292" width="20.7109375" style="39" customWidth="1"/>
    <col min="2293" max="2293" width="17.7109375" style="39" customWidth="1"/>
    <col min="2294" max="2302" width="14.7109375" style="39" customWidth="1"/>
    <col min="2303" max="2533" width="10.7109375" style="39"/>
    <col min="2534" max="2535" width="15.7109375" style="39" customWidth="1"/>
    <col min="2536" max="2538" width="14.7109375" style="39" customWidth="1"/>
    <col min="2539" max="2542" width="13.7109375" style="39" customWidth="1"/>
    <col min="2543" max="2546" width="15.7109375" style="39" customWidth="1"/>
    <col min="2547" max="2547" width="22.85546875" style="39" customWidth="1"/>
    <col min="2548" max="2548" width="20.7109375" style="39" customWidth="1"/>
    <col min="2549" max="2549" width="17.7109375" style="39" customWidth="1"/>
    <col min="2550" max="2558" width="14.7109375" style="39" customWidth="1"/>
    <col min="2559" max="2789" width="10.7109375" style="39"/>
    <col min="2790" max="2791" width="15.7109375" style="39" customWidth="1"/>
    <col min="2792" max="2794" width="14.7109375" style="39" customWidth="1"/>
    <col min="2795" max="2798" width="13.7109375" style="39" customWidth="1"/>
    <col min="2799" max="2802" width="15.7109375" style="39" customWidth="1"/>
    <col min="2803" max="2803" width="22.85546875" style="39" customWidth="1"/>
    <col min="2804" max="2804" width="20.7109375" style="39" customWidth="1"/>
    <col min="2805" max="2805" width="17.7109375" style="39" customWidth="1"/>
    <col min="2806" max="2814" width="14.7109375" style="39" customWidth="1"/>
    <col min="2815" max="3045" width="10.7109375" style="39"/>
    <col min="3046" max="3047" width="15.7109375" style="39" customWidth="1"/>
    <col min="3048" max="3050" width="14.7109375" style="39" customWidth="1"/>
    <col min="3051" max="3054" width="13.7109375" style="39" customWidth="1"/>
    <col min="3055" max="3058" width="15.7109375" style="39" customWidth="1"/>
    <col min="3059" max="3059" width="22.85546875" style="39" customWidth="1"/>
    <col min="3060" max="3060" width="20.7109375" style="39" customWidth="1"/>
    <col min="3061" max="3061" width="17.7109375" style="39" customWidth="1"/>
    <col min="3062" max="3070" width="14.7109375" style="39" customWidth="1"/>
    <col min="3071" max="3301" width="10.7109375" style="39"/>
    <col min="3302" max="3303" width="15.7109375" style="39" customWidth="1"/>
    <col min="3304" max="3306" width="14.7109375" style="39" customWidth="1"/>
    <col min="3307" max="3310" width="13.7109375" style="39" customWidth="1"/>
    <col min="3311" max="3314" width="15.7109375" style="39" customWidth="1"/>
    <col min="3315" max="3315" width="22.85546875" style="39" customWidth="1"/>
    <col min="3316" max="3316" width="20.7109375" style="39" customWidth="1"/>
    <col min="3317" max="3317" width="17.7109375" style="39" customWidth="1"/>
    <col min="3318" max="3326" width="14.7109375" style="39" customWidth="1"/>
    <col min="3327" max="3557" width="10.7109375" style="39"/>
    <col min="3558" max="3559" width="15.7109375" style="39" customWidth="1"/>
    <col min="3560" max="3562" width="14.7109375" style="39" customWidth="1"/>
    <col min="3563" max="3566" width="13.7109375" style="39" customWidth="1"/>
    <col min="3567" max="3570" width="15.7109375" style="39" customWidth="1"/>
    <col min="3571" max="3571" width="22.85546875" style="39" customWidth="1"/>
    <col min="3572" max="3572" width="20.7109375" style="39" customWidth="1"/>
    <col min="3573" max="3573" width="17.7109375" style="39" customWidth="1"/>
    <col min="3574" max="3582" width="14.7109375" style="39" customWidth="1"/>
    <col min="3583" max="3813" width="10.7109375" style="39"/>
    <col min="3814" max="3815" width="15.7109375" style="39" customWidth="1"/>
    <col min="3816" max="3818" width="14.7109375" style="39" customWidth="1"/>
    <col min="3819" max="3822" width="13.7109375" style="39" customWidth="1"/>
    <col min="3823" max="3826" width="15.7109375" style="39" customWidth="1"/>
    <col min="3827" max="3827" width="22.85546875" style="39" customWidth="1"/>
    <col min="3828" max="3828" width="20.7109375" style="39" customWidth="1"/>
    <col min="3829" max="3829" width="17.7109375" style="39" customWidth="1"/>
    <col min="3830" max="3838" width="14.7109375" style="39" customWidth="1"/>
    <col min="3839" max="4069" width="10.7109375" style="39"/>
    <col min="4070" max="4071" width="15.7109375" style="39" customWidth="1"/>
    <col min="4072" max="4074" width="14.7109375" style="39" customWidth="1"/>
    <col min="4075" max="4078" width="13.7109375" style="39" customWidth="1"/>
    <col min="4079" max="4082" width="15.7109375" style="39" customWidth="1"/>
    <col min="4083" max="4083" width="22.85546875" style="39" customWidth="1"/>
    <col min="4084" max="4084" width="20.7109375" style="39" customWidth="1"/>
    <col min="4085" max="4085" width="17.7109375" style="39" customWidth="1"/>
    <col min="4086" max="4094" width="14.7109375" style="39" customWidth="1"/>
    <col min="4095" max="4325" width="10.7109375" style="39"/>
    <col min="4326" max="4327" width="15.7109375" style="39" customWidth="1"/>
    <col min="4328" max="4330" width="14.7109375" style="39" customWidth="1"/>
    <col min="4331" max="4334" width="13.7109375" style="39" customWidth="1"/>
    <col min="4335" max="4338" width="15.7109375" style="39" customWidth="1"/>
    <col min="4339" max="4339" width="22.85546875" style="39" customWidth="1"/>
    <col min="4340" max="4340" width="20.7109375" style="39" customWidth="1"/>
    <col min="4341" max="4341" width="17.7109375" style="39" customWidth="1"/>
    <col min="4342" max="4350" width="14.7109375" style="39" customWidth="1"/>
    <col min="4351" max="4581" width="10.7109375" style="39"/>
    <col min="4582" max="4583" width="15.7109375" style="39" customWidth="1"/>
    <col min="4584" max="4586" width="14.7109375" style="39" customWidth="1"/>
    <col min="4587" max="4590" width="13.7109375" style="39" customWidth="1"/>
    <col min="4591" max="4594" width="15.7109375" style="39" customWidth="1"/>
    <col min="4595" max="4595" width="22.85546875" style="39" customWidth="1"/>
    <col min="4596" max="4596" width="20.7109375" style="39" customWidth="1"/>
    <col min="4597" max="4597" width="17.7109375" style="39" customWidth="1"/>
    <col min="4598" max="4606" width="14.7109375" style="39" customWidth="1"/>
    <col min="4607" max="4837" width="10.7109375" style="39"/>
    <col min="4838" max="4839" width="15.7109375" style="39" customWidth="1"/>
    <col min="4840" max="4842" width="14.7109375" style="39" customWidth="1"/>
    <col min="4843" max="4846" width="13.7109375" style="39" customWidth="1"/>
    <col min="4847" max="4850" width="15.7109375" style="39" customWidth="1"/>
    <col min="4851" max="4851" width="22.85546875" style="39" customWidth="1"/>
    <col min="4852" max="4852" width="20.7109375" style="39" customWidth="1"/>
    <col min="4853" max="4853" width="17.7109375" style="39" customWidth="1"/>
    <col min="4854" max="4862" width="14.7109375" style="39" customWidth="1"/>
    <col min="4863" max="5093" width="10.7109375" style="39"/>
    <col min="5094" max="5095" width="15.7109375" style="39" customWidth="1"/>
    <col min="5096" max="5098" width="14.7109375" style="39" customWidth="1"/>
    <col min="5099" max="5102" width="13.7109375" style="39" customWidth="1"/>
    <col min="5103" max="5106" width="15.7109375" style="39" customWidth="1"/>
    <col min="5107" max="5107" width="22.85546875" style="39" customWidth="1"/>
    <col min="5108" max="5108" width="20.7109375" style="39" customWidth="1"/>
    <col min="5109" max="5109" width="17.7109375" style="39" customWidth="1"/>
    <col min="5110" max="5118" width="14.7109375" style="39" customWidth="1"/>
    <col min="5119" max="5349" width="10.7109375" style="39"/>
    <col min="5350" max="5351" width="15.7109375" style="39" customWidth="1"/>
    <col min="5352" max="5354" width="14.7109375" style="39" customWidth="1"/>
    <col min="5355" max="5358" width="13.7109375" style="39" customWidth="1"/>
    <col min="5359" max="5362" width="15.7109375" style="39" customWidth="1"/>
    <col min="5363" max="5363" width="22.85546875" style="39" customWidth="1"/>
    <col min="5364" max="5364" width="20.7109375" style="39" customWidth="1"/>
    <col min="5365" max="5365" width="17.7109375" style="39" customWidth="1"/>
    <col min="5366" max="5374" width="14.7109375" style="39" customWidth="1"/>
    <col min="5375" max="5605" width="10.7109375" style="39"/>
    <col min="5606" max="5607" width="15.7109375" style="39" customWidth="1"/>
    <col min="5608" max="5610" width="14.7109375" style="39" customWidth="1"/>
    <col min="5611" max="5614" width="13.7109375" style="39" customWidth="1"/>
    <col min="5615" max="5618" width="15.7109375" style="39" customWidth="1"/>
    <col min="5619" max="5619" width="22.85546875" style="39" customWidth="1"/>
    <col min="5620" max="5620" width="20.7109375" style="39" customWidth="1"/>
    <col min="5621" max="5621" width="17.7109375" style="39" customWidth="1"/>
    <col min="5622" max="5630" width="14.7109375" style="39" customWidth="1"/>
    <col min="5631" max="5861" width="10.7109375" style="39"/>
    <col min="5862" max="5863" width="15.7109375" style="39" customWidth="1"/>
    <col min="5864" max="5866" width="14.7109375" style="39" customWidth="1"/>
    <col min="5867" max="5870" width="13.7109375" style="39" customWidth="1"/>
    <col min="5871" max="5874" width="15.7109375" style="39" customWidth="1"/>
    <col min="5875" max="5875" width="22.85546875" style="39" customWidth="1"/>
    <col min="5876" max="5876" width="20.7109375" style="39" customWidth="1"/>
    <col min="5877" max="5877" width="17.7109375" style="39" customWidth="1"/>
    <col min="5878" max="5886" width="14.7109375" style="39" customWidth="1"/>
    <col min="5887" max="6117" width="10.7109375" style="39"/>
    <col min="6118" max="6119" width="15.7109375" style="39" customWidth="1"/>
    <col min="6120" max="6122" width="14.7109375" style="39" customWidth="1"/>
    <col min="6123" max="6126" width="13.7109375" style="39" customWidth="1"/>
    <col min="6127" max="6130" width="15.7109375" style="39" customWidth="1"/>
    <col min="6131" max="6131" width="22.85546875" style="39" customWidth="1"/>
    <col min="6132" max="6132" width="20.7109375" style="39" customWidth="1"/>
    <col min="6133" max="6133" width="17.7109375" style="39" customWidth="1"/>
    <col min="6134" max="6142" width="14.7109375" style="39" customWidth="1"/>
    <col min="6143" max="6373" width="10.7109375" style="39"/>
    <col min="6374" max="6375" width="15.7109375" style="39" customWidth="1"/>
    <col min="6376" max="6378" width="14.7109375" style="39" customWidth="1"/>
    <col min="6379" max="6382" width="13.7109375" style="39" customWidth="1"/>
    <col min="6383" max="6386" width="15.7109375" style="39" customWidth="1"/>
    <col min="6387" max="6387" width="22.85546875" style="39" customWidth="1"/>
    <col min="6388" max="6388" width="20.7109375" style="39" customWidth="1"/>
    <col min="6389" max="6389" width="17.7109375" style="39" customWidth="1"/>
    <col min="6390" max="6398" width="14.7109375" style="39" customWidth="1"/>
    <col min="6399" max="6629" width="10.7109375" style="39"/>
    <col min="6630" max="6631" width="15.7109375" style="39" customWidth="1"/>
    <col min="6632" max="6634" width="14.7109375" style="39" customWidth="1"/>
    <col min="6635" max="6638" width="13.7109375" style="39" customWidth="1"/>
    <col min="6639" max="6642" width="15.7109375" style="39" customWidth="1"/>
    <col min="6643" max="6643" width="22.85546875" style="39" customWidth="1"/>
    <col min="6644" max="6644" width="20.7109375" style="39" customWidth="1"/>
    <col min="6645" max="6645" width="17.7109375" style="39" customWidth="1"/>
    <col min="6646" max="6654" width="14.7109375" style="39" customWidth="1"/>
    <col min="6655" max="6885" width="10.7109375" style="39"/>
    <col min="6886" max="6887" width="15.7109375" style="39" customWidth="1"/>
    <col min="6888" max="6890" width="14.7109375" style="39" customWidth="1"/>
    <col min="6891" max="6894" width="13.7109375" style="39" customWidth="1"/>
    <col min="6895" max="6898" width="15.7109375" style="39" customWidth="1"/>
    <col min="6899" max="6899" width="22.85546875" style="39" customWidth="1"/>
    <col min="6900" max="6900" width="20.7109375" style="39" customWidth="1"/>
    <col min="6901" max="6901" width="17.7109375" style="39" customWidth="1"/>
    <col min="6902" max="6910" width="14.7109375" style="39" customWidth="1"/>
    <col min="6911" max="7141" width="10.7109375" style="39"/>
    <col min="7142" max="7143" width="15.7109375" style="39" customWidth="1"/>
    <col min="7144" max="7146" width="14.7109375" style="39" customWidth="1"/>
    <col min="7147" max="7150" width="13.7109375" style="39" customWidth="1"/>
    <col min="7151" max="7154" width="15.7109375" style="39" customWidth="1"/>
    <col min="7155" max="7155" width="22.85546875" style="39" customWidth="1"/>
    <col min="7156" max="7156" width="20.7109375" style="39" customWidth="1"/>
    <col min="7157" max="7157" width="17.7109375" style="39" customWidth="1"/>
    <col min="7158" max="7166" width="14.7109375" style="39" customWidth="1"/>
    <col min="7167" max="7397" width="10.7109375" style="39"/>
    <col min="7398" max="7399" width="15.7109375" style="39" customWidth="1"/>
    <col min="7400" max="7402" width="14.7109375" style="39" customWidth="1"/>
    <col min="7403" max="7406" width="13.7109375" style="39" customWidth="1"/>
    <col min="7407" max="7410" width="15.7109375" style="39" customWidth="1"/>
    <col min="7411" max="7411" width="22.85546875" style="39" customWidth="1"/>
    <col min="7412" max="7412" width="20.7109375" style="39" customWidth="1"/>
    <col min="7413" max="7413" width="17.7109375" style="39" customWidth="1"/>
    <col min="7414" max="7422" width="14.7109375" style="39" customWidth="1"/>
    <col min="7423" max="7653" width="10.7109375" style="39"/>
    <col min="7654" max="7655" width="15.7109375" style="39" customWidth="1"/>
    <col min="7656" max="7658" width="14.7109375" style="39" customWidth="1"/>
    <col min="7659" max="7662" width="13.7109375" style="39" customWidth="1"/>
    <col min="7663" max="7666" width="15.7109375" style="39" customWidth="1"/>
    <col min="7667" max="7667" width="22.85546875" style="39" customWidth="1"/>
    <col min="7668" max="7668" width="20.7109375" style="39" customWidth="1"/>
    <col min="7669" max="7669" width="17.7109375" style="39" customWidth="1"/>
    <col min="7670" max="7678" width="14.7109375" style="39" customWidth="1"/>
    <col min="7679" max="7909" width="10.7109375" style="39"/>
    <col min="7910" max="7911" width="15.7109375" style="39" customWidth="1"/>
    <col min="7912" max="7914" width="14.7109375" style="39" customWidth="1"/>
    <col min="7915" max="7918" width="13.7109375" style="39" customWidth="1"/>
    <col min="7919" max="7922" width="15.7109375" style="39" customWidth="1"/>
    <col min="7923" max="7923" width="22.85546875" style="39" customWidth="1"/>
    <col min="7924" max="7924" width="20.7109375" style="39" customWidth="1"/>
    <col min="7925" max="7925" width="17.7109375" style="39" customWidth="1"/>
    <col min="7926" max="7934" width="14.7109375" style="39" customWidth="1"/>
    <col min="7935" max="8165" width="10.7109375" style="39"/>
    <col min="8166" max="8167" width="15.7109375" style="39" customWidth="1"/>
    <col min="8168" max="8170" width="14.7109375" style="39" customWidth="1"/>
    <col min="8171" max="8174" width="13.7109375" style="39" customWidth="1"/>
    <col min="8175" max="8178" width="15.7109375" style="39" customWidth="1"/>
    <col min="8179" max="8179" width="22.85546875" style="39" customWidth="1"/>
    <col min="8180" max="8180" width="20.7109375" style="39" customWidth="1"/>
    <col min="8181" max="8181" width="17.7109375" style="39" customWidth="1"/>
    <col min="8182" max="8190" width="14.7109375" style="39" customWidth="1"/>
    <col min="8191" max="8421" width="10.7109375" style="39"/>
    <col min="8422" max="8423" width="15.7109375" style="39" customWidth="1"/>
    <col min="8424" max="8426" width="14.7109375" style="39" customWidth="1"/>
    <col min="8427" max="8430" width="13.7109375" style="39" customWidth="1"/>
    <col min="8431" max="8434" width="15.7109375" style="39" customWidth="1"/>
    <col min="8435" max="8435" width="22.85546875" style="39" customWidth="1"/>
    <col min="8436" max="8436" width="20.7109375" style="39" customWidth="1"/>
    <col min="8437" max="8437" width="17.7109375" style="39" customWidth="1"/>
    <col min="8438" max="8446" width="14.7109375" style="39" customWidth="1"/>
    <col min="8447" max="8677" width="10.7109375" style="39"/>
    <col min="8678" max="8679" width="15.7109375" style="39" customWidth="1"/>
    <col min="8680" max="8682" width="14.7109375" style="39" customWidth="1"/>
    <col min="8683" max="8686" width="13.7109375" style="39" customWidth="1"/>
    <col min="8687" max="8690" width="15.7109375" style="39" customWidth="1"/>
    <col min="8691" max="8691" width="22.85546875" style="39" customWidth="1"/>
    <col min="8692" max="8692" width="20.7109375" style="39" customWidth="1"/>
    <col min="8693" max="8693" width="17.7109375" style="39" customWidth="1"/>
    <col min="8694" max="8702" width="14.7109375" style="39" customWidth="1"/>
    <col min="8703" max="8933" width="10.7109375" style="39"/>
    <col min="8934" max="8935" width="15.7109375" style="39" customWidth="1"/>
    <col min="8936" max="8938" width="14.7109375" style="39" customWidth="1"/>
    <col min="8939" max="8942" width="13.7109375" style="39" customWidth="1"/>
    <col min="8943" max="8946" width="15.7109375" style="39" customWidth="1"/>
    <col min="8947" max="8947" width="22.85546875" style="39" customWidth="1"/>
    <col min="8948" max="8948" width="20.7109375" style="39" customWidth="1"/>
    <col min="8949" max="8949" width="17.7109375" style="39" customWidth="1"/>
    <col min="8950" max="8958" width="14.7109375" style="39" customWidth="1"/>
    <col min="8959" max="9189" width="10.7109375" style="39"/>
    <col min="9190" max="9191" width="15.7109375" style="39" customWidth="1"/>
    <col min="9192" max="9194" width="14.7109375" style="39" customWidth="1"/>
    <col min="9195" max="9198" width="13.7109375" style="39" customWidth="1"/>
    <col min="9199" max="9202" width="15.7109375" style="39" customWidth="1"/>
    <col min="9203" max="9203" width="22.85546875" style="39" customWidth="1"/>
    <col min="9204" max="9204" width="20.7109375" style="39" customWidth="1"/>
    <col min="9205" max="9205" width="17.7109375" style="39" customWidth="1"/>
    <col min="9206" max="9214" width="14.7109375" style="39" customWidth="1"/>
    <col min="9215" max="9445" width="10.7109375" style="39"/>
    <col min="9446" max="9447" width="15.7109375" style="39" customWidth="1"/>
    <col min="9448" max="9450" width="14.7109375" style="39" customWidth="1"/>
    <col min="9451" max="9454" width="13.7109375" style="39" customWidth="1"/>
    <col min="9455" max="9458" width="15.7109375" style="39" customWidth="1"/>
    <col min="9459" max="9459" width="22.85546875" style="39" customWidth="1"/>
    <col min="9460" max="9460" width="20.7109375" style="39" customWidth="1"/>
    <col min="9461" max="9461" width="17.7109375" style="39" customWidth="1"/>
    <col min="9462" max="9470" width="14.7109375" style="39" customWidth="1"/>
    <col min="9471" max="9701" width="10.7109375" style="39"/>
    <col min="9702" max="9703" width="15.7109375" style="39" customWidth="1"/>
    <col min="9704" max="9706" width="14.7109375" style="39" customWidth="1"/>
    <col min="9707" max="9710" width="13.7109375" style="39" customWidth="1"/>
    <col min="9711" max="9714" width="15.7109375" style="39" customWidth="1"/>
    <col min="9715" max="9715" width="22.85546875" style="39" customWidth="1"/>
    <col min="9716" max="9716" width="20.7109375" style="39" customWidth="1"/>
    <col min="9717" max="9717" width="17.7109375" style="39" customWidth="1"/>
    <col min="9718" max="9726" width="14.7109375" style="39" customWidth="1"/>
    <col min="9727" max="9957" width="10.7109375" style="39"/>
    <col min="9958" max="9959" width="15.7109375" style="39" customWidth="1"/>
    <col min="9960" max="9962" width="14.7109375" style="39" customWidth="1"/>
    <col min="9963" max="9966" width="13.7109375" style="39" customWidth="1"/>
    <col min="9967" max="9970" width="15.7109375" style="39" customWidth="1"/>
    <col min="9971" max="9971" width="22.85546875" style="39" customWidth="1"/>
    <col min="9972" max="9972" width="20.7109375" style="39" customWidth="1"/>
    <col min="9973" max="9973" width="17.7109375" style="39" customWidth="1"/>
    <col min="9974" max="9982" width="14.7109375" style="39" customWidth="1"/>
    <col min="9983" max="10213" width="10.7109375" style="39"/>
    <col min="10214" max="10215" width="15.7109375" style="39" customWidth="1"/>
    <col min="10216" max="10218" width="14.7109375" style="39" customWidth="1"/>
    <col min="10219" max="10222" width="13.7109375" style="39" customWidth="1"/>
    <col min="10223" max="10226" width="15.7109375" style="39" customWidth="1"/>
    <col min="10227" max="10227" width="22.85546875" style="39" customWidth="1"/>
    <col min="10228" max="10228" width="20.7109375" style="39" customWidth="1"/>
    <col min="10229" max="10229" width="17.7109375" style="39" customWidth="1"/>
    <col min="10230" max="10238" width="14.7109375" style="39" customWidth="1"/>
    <col min="10239" max="10469" width="10.7109375" style="39"/>
    <col min="10470" max="10471" width="15.7109375" style="39" customWidth="1"/>
    <col min="10472" max="10474" width="14.7109375" style="39" customWidth="1"/>
    <col min="10475" max="10478" width="13.7109375" style="39" customWidth="1"/>
    <col min="10479" max="10482" width="15.7109375" style="39" customWidth="1"/>
    <col min="10483" max="10483" width="22.85546875" style="39" customWidth="1"/>
    <col min="10484" max="10484" width="20.7109375" style="39" customWidth="1"/>
    <col min="10485" max="10485" width="17.7109375" style="39" customWidth="1"/>
    <col min="10486" max="10494" width="14.7109375" style="39" customWidth="1"/>
    <col min="10495" max="10725" width="10.7109375" style="39"/>
    <col min="10726" max="10727" width="15.7109375" style="39" customWidth="1"/>
    <col min="10728" max="10730" width="14.7109375" style="39" customWidth="1"/>
    <col min="10731" max="10734" width="13.7109375" style="39" customWidth="1"/>
    <col min="10735" max="10738" width="15.7109375" style="39" customWidth="1"/>
    <col min="10739" max="10739" width="22.85546875" style="39" customWidth="1"/>
    <col min="10740" max="10740" width="20.7109375" style="39" customWidth="1"/>
    <col min="10741" max="10741" width="17.7109375" style="39" customWidth="1"/>
    <col min="10742" max="10750" width="14.7109375" style="39" customWidth="1"/>
    <col min="10751" max="10981" width="10.7109375" style="39"/>
    <col min="10982" max="10983" width="15.7109375" style="39" customWidth="1"/>
    <col min="10984" max="10986" width="14.7109375" style="39" customWidth="1"/>
    <col min="10987" max="10990" width="13.7109375" style="39" customWidth="1"/>
    <col min="10991" max="10994" width="15.7109375" style="39" customWidth="1"/>
    <col min="10995" max="10995" width="22.85546875" style="39" customWidth="1"/>
    <col min="10996" max="10996" width="20.7109375" style="39" customWidth="1"/>
    <col min="10997" max="10997" width="17.7109375" style="39" customWidth="1"/>
    <col min="10998" max="11006" width="14.7109375" style="39" customWidth="1"/>
    <col min="11007" max="11237" width="10.7109375" style="39"/>
    <col min="11238" max="11239" width="15.7109375" style="39" customWidth="1"/>
    <col min="11240" max="11242" width="14.7109375" style="39" customWidth="1"/>
    <col min="11243" max="11246" width="13.7109375" style="39" customWidth="1"/>
    <col min="11247" max="11250" width="15.7109375" style="39" customWidth="1"/>
    <col min="11251" max="11251" width="22.85546875" style="39" customWidth="1"/>
    <col min="11252" max="11252" width="20.7109375" style="39" customWidth="1"/>
    <col min="11253" max="11253" width="17.7109375" style="39" customWidth="1"/>
    <col min="11254" max="11262" width="14.7109375" style="39" customWidth="1"/>
    <col min="11263" max="11493" width="10.7109375" style="39"/>
    <col min="11494" max="11495" width="15.7109375" style="39" customWidth="1"/>
    <col min="11496" max="11498" width="14.7109375" style="39" customWidth="1"/>
    <col min="11499" max="11502" width="13.7109375" style="39" customWidth="1"/>
    <col min="11503" max="11506" width="15.7109375" style="39" customWidth="1"/>
    <col min="11507" max="11507" width="22.85546875" style="39" customWidth="1"/>
    <col min="11508" max="11508" width="20.7109375" style="39" customWidth="1"/>
    <col min="11509" max="11509" width="17.7109375" style="39" customWidth="1"/>
    <col min="11510" max="11518" width="14.7109375" style="39" customWidth="1"/>
    <col min="11519" max="11749" width="10.7109375" style="39"/>
    <col min="11750" max="11751" width="15.7109375" style="39" customWidth="1"/>
    <col min="11752" max="11754" width="14.7109375" style="39" customWidth="1"/>
    <col min="11755" max="11758" width="13.7109375" style="39" customWidth="1"/>
    <col min="11759" max="11762" width="15.7109375" style="39" customWidth="1"/>
    <col min="11763" max="11763" width="22.85546875" style="39" customWidth="1"/>
    <col min="11764" max="11764" width="20.7109375" style="39" customWidth="1"/>
    <col min="11765" max="11765" width="17.7109375" style="39" customWidth="1"/>
    <col min="11766" max="11774" width="14.7109375" style="39" customWidth="1"/>
    <col min="11775" max="12005" width="10.7109375" style="39"/>
    <col min="12006" max="12007" width="15.7109375" style="39" customWidth="1"/>
    <col min="12008" max="12010" width="14.7109375" style="39" customWidth="1"/>
    <col min="12011" max="12014" width="13.7109375" style="39" customWidth="1"/>
    <col min="12015" max="12018" width="15.7109375" style="39" customWidth="1"/>
    <col min="12019" max="12019" width="22.85546875" style="39" customWidth="1"/>
    <col min="12020" max="12020" width="20.7109375" style="39" customWidth="1"/>
    <col min="12021" max="12021" width="17.7109375" style="39" customWidth="1"/>
    <col min="12022" max="12030" width="14.7109375" style="39" customWidth="1"/>
    <col min="12031" max="12261" width="10.7109375" style="39"/>
    <col min="12262" max="12263" width="15.7109375" style="39" customWidth="1"/>
    <col min="12264" max="12266" width="14.7109375" style="39" customWidth="1"/>
    <col min="12267" max="12270" width="13.7109375" style="39" customWidth="1"/>
    <col min="12271" max="12274" width="15.7109375" style="39" customWidth="1"/>
    <col min="12275" max="12275" width="22.85546875" style="39" customWidth="1"/>
    <col min="12276" max="12276" width="20.7109375" style="39" customWidth="1"/>
    <col min="12277" max="12277" width="17.7109375" style="39" customWidth="1"/>
    <col min="12278" max="12286" width="14.7109375" style="39" customWidth="1"/>
    <col min="12287" max="12517" width="10.7109375" style="39"/>
    <col min="12518" max="12519" width="15.7109375" style="39" customWidth="1"/>
    <col min="12520" max="12522" width="14.7109375" style="39" customWidth="1"/>
    <col min="12523" max="12526" width="13.7109375" style="39" customWidth="1"/>
    <col min="12527" max="12530" width="15.7109375" style="39" customWidth="1"/>
    <col min="12531" max="12531" width="22.85546875" style="39" customWidth="1"/>
    <col min="12532" max="12532" width="20.7109375" style="39" customWidth="1"/>
    <col min="12533" max="12533" width="17.7109375" style="39" customWidth="1"/>
    <col min="12534" max="12542" width="14.7109375" style="39" customWidth="1"/>
    <col min="12543" max="12773" width="10.7109375" style="39"/>
    <col min="12774" max="12775" width="15.7109375" style="39" customWidth="1"/>
    <col min="12776" max="12778" width="14.7109375" style="39" customWidth="1"/>
    <col min="12779" max="12782" width="13.7109375" style="39" customWidth="1"/>
    <col min="12783" max="12786" width="15.7109375" style="39" customWidth="1"/>
    <col min="12787" max="12787" width="22.85546875" style="39" customWidth="1"/>
    <col min="12788" max="12788" width="20.7109375" style="39" customWidth="1"/>
    <col min="12789" max="12789" width="17.7109375" style="39" customWidth="1"/>
    <col min="12790" max="12798" width="14.7109375" style="39" customWidth="1"/>
    <col min="12799" max="13029" width="10.7109375" style="39"/>
    <col min="13030" max="13031" width="15.7109375" style="39" customWidth="1"/>
    <col min="13032" max="13034" width="14.7109375" style="39" customWidth="1"/>
    <col min="13035" max="13038" width="13.7109375" style="39" customWidth="1"/>
    <col min="13039" max="13042" width="15.7109375" style="39" customWidth="1"/>
    <col min="13043" max="13043" width="22.85546875" style="39" customWidth="1"/>
    <col min="13044" max="13044" width="20.7109375" style="39" customWidth="1"/>
    <col min="13045" max="13045" width="17.7109375" style="39" customWidth="1"/>
    <col min="13046" max="13054" width="14.7109375" style="39" customWidth="1"/>
    <col min="13055" max="13285" width="10.7109375" style="39"/>
    <col min="13286" max="13287" width="15.7109375" style="39" customWidth="1"/>
    <col min="13288" max="13290" width="14.7109375" style="39" customWidth="1"/>
    <col min="13291" max="13294" width="13.7109375" style="39" customWidth="1"/>
    <col min="13295" max="13298" width="15.7109375" style="39" customWidth="1"/>
    <col min="13299" max="13299" width="22.85546875" style="39" customWidth="1"/>
    <col min="13300" max="13300" width="20.7109375" style="39" customWidth="1"/>
    <col min="13301" max="13301" width="17.7109375" style="39" customWidth="1"/>
    <col min="13302" max="13310" width="14.7109375" style="39" customWidth="1"/>
    <col min="13311" max="13541" width="10.7109375" style="39"/>
    <col min="13542" max="13543" width="15.7109375" style="39" customWidth="1"/>
    <col min="13544" max="13546" width="14.7109375" style="39" customWidth="1"/>
    <col min="13547" max="13550" width="13.7109375" style="39" customWidth="1"/>
    <col min="13551" max="13554" width="15.7109375" style="39" customWidth="1"/>
    <col min="13555" max="13555" width="22.85546875" style="39" customWidth="1"/>
    <col min="13556" max="13556" width="20.7109375" style="39" customWidth="1"/>
    <col min="13557" max="13557" width="17.7109375" style="39" customWidth="1"/>
    <col min="13558" max="13566" width="14.7109375" style="39" customWidth="1"/>
    <col min="13567" max="13797" width="10.7109375" style="39"/>
    <col min="13798" max="13799" width="15.7109375" style="39" customWidth="1"/>
    <col min="13800" max="13802" width="14.7109375" style="39" customWidth="1"/>
    <col min="13803" max="13806" width="13.7109375" style="39" customWidth="1"/>
    <col min="13807" max="13810" width="15.7109375" style="39" customWidth="1"/>
    <col min="13811" max="13811" width="22.85546875" style="39" customWidth="1"/>
    <col min="13812" max="13812" width="20.7109375" style="39" customWidth="1"/>
    <col min="13813" max="13813" width="17.7109375" style="39" customWidth="1"/>
    <col min="13814" max="13822" width="14.7109375" style="39" customWidth="1"/>
    <col min="13823" max="14053" width="10.7109375" style="39"/>
    <col min="14054" max="14055" width="15.7109375" style="39" customWidth="1"/>
    <col min="14056" max="14058" width="14.7109375" style="39" customWidth="1"/>
    <col min="14059" max="14062" width="13.7109375" style="39" customWidth="1"/>
    <col min="14063" max="14066" width="15.7109375" style="39" customWidth="1"/>
    <col min="14067" max="14067" width="22.85546875" style="39" customWidth="1"/>
    <col min="14068" max="14068" width="20.7109375" style="39" customWidth="1"/>
    <col min="14069" max="14069" width="17.7109375" style="39" customWidth="1"/>
    <col min="14070" max="14078" width="14.7109375" style="39" customWidth="1"/>
    <col min="14079" max="14309" width="10.7109375" style="39"/>
    <col min="14310" max="14311" width="15.7109375" style="39" customWidth="1"/>
    <col min="14312" max="14314" width="14.7109375" style="39" customWidth="1"/>
    <col min="14315" max="14318" width="13.7109375" style="39" customWidth="1"/>
    <col min="14319" max="14322" width="15.7109375" style="39" customWidth="1"/>
    <col min="14323" max="14323" width="22.85546875" style="39" customWidth="1"/>
    <col min="14324" max="14324" width="20.7109375" style="39" customWidth="1"/>
    <col min="14325" max="14325" width="17.7109375" style="39" customWidth="1"/>
    <col min="14326" max="14334" width="14.7109375" style="39" customWidth="1"/>
    <col min="14335" max="14565" width="10.7109375" style="39"/>
    <col min="14566" max="14567" width="15.7109375" style="39" customWidth="1"/>
    <col min="14568" max="14570" width="14.7109375" style="39" customWidth="1"/>
    <col min="14571" max="14574" width="13.7109375" style="39" customWidth="1"/>
    <col min="14575" max="14578" width="15.7109375" style="39" customWidth="1"/>
    <col min="14579" max="14579" width="22.85546875" style="39" customWidth="1"/>
    <col min="14580" max="14580" width="20.7109375" style="39" customWidth="1"/>
    <col min="14581" max="14581" width="17.7109375" style="39" customWidth="1"/>
    <col min="14582" max="14590" width="14.7109375" style="39" customWidth="1"/>
    <col min="14591" max="14821" width="10.7109375" style="39"/>
    <col min="14822" max="14823" width="15.7109375" style="39" customWidth="1"/>
    <col min="14824" max="14826" width="14.7109375" style="39" customWidth="1"/>
    <col min="14827" max="14830" width="13.7109375" style="39" customWidth="1"/>
    <col min="14831" max="14834" width="15.7109375" style="39" customWidth="1"/>
    <col min="14835" max="14835" width="22.85546875" style="39" customWidth="1"/>
    <col min="14836" max="14836" width="20.7109375" style="39" customWidth="1"/>
    <col min="14837" max="14837" width="17.7109375" style="39" customWidth="1"/>
    <col min="14838" max="14846" width="14.7109375" style="39" customWidth="1"/>
    <col min="14847" max="15077" width="10.7109375" style="39"/>
    <col min="15078" max="15079" width="15.7109375" style="39" customWidth="1"/>
    <col min="15080" max="15082" width="14.7109375" style="39" customWidth="1"/>
    <col min="15083" max="15086" width="13.7109375" style="39" customWidth="1"/>
    <col min="15087" max="15090" width="15.7109375" style="39" customWidth="1"/>
    <col min="15091" max="15091" width="22.85546875" style="39" customWidth="1"/>
    <col min="15092" max="15092" width="20.7109375" style="39" customWidth="1"/>
    <col min="15093" max="15093" width="17.7109375" style="39" customWidth="1"/>
    <col min="15094" max="15102" width="14.7109375" style="39" customWidth="1"/>
    <col min="15103" max="15333" width="10.7109375" style="39"/>
    <col min="15334" max="15335" width="15.7109375" style="39" customWidth="1"/>
    <col min="15336" max="15338" width="14.7109375" style="39" customWidth="1"/>
    <col min="15339" max="15342" width="13.7109375" style="39" customWidth="1"/>
    <col min="15343" max="15346" width="15.7109375" style="39" customWidth="1"/>
    <col min="15347" max="15347" width="22.85546875" style="39" customWidth="1"/>
    <col min="15348" max="15348" width="20.7109375" style="39" customWidth="1"/>
    <col min="15349" max="15349" width="17.7109375" style="39" customWidth="1"/>
    <col min="15350" max="15358" width="14.7109375" style="39" customWidth="1"/>
    <col min="15359" max="15589" width="10.7109375" style="39"/>
    <col min="15590" max="15591" width="15.7109375" style="39" customWidth="1"/>
    <col min="15592" max="15594" width="14.7109375" style="39" customWidth="1"/>
    <col min="15595" max="15598" width="13.7109375" style="39" customWidth="1"/>
    <col min="15599" max="15602" width="15.7109375" style="39" customWidth="1"/>
    <col min="15603" max="15603" width="22.85546875" style="39" customWidth="1"/>
    <col min="15604" max="15604" width="20.7109375" style="39" customWidth="1"/>
    <col min="15605" max="15605" width="17.7109375" style="39" customWidth="1"/>
    <col min="15606" max="15614" width="14.7109375" style="39" customWidth="1"/>
    <col min="15615" max="15845" width="10.7109375" style="39"/>
    <col min="15846" max="15847" width="15.7109375" style="39" customWidth="1"/>
    <col min="15848" max="15850" width="14.7109375" style="39" customWidth="1"/>
    <col min="15851" max="15854" width="13.7109375" style="39" customWidth="1"/>
    <col min="15855" max="15858" width="15.7109375" style="39" customWidth="1"/>
    <col min="15859" max="15859" width="22.85546875" style="39" customWidth="1"/>
    <col min="15860" max="15860" width="20.7109375" style="39" customWidth="1"/>
    <col min="15861" max="15861" width="17.7109375" style="39" customWidth="1"/>
    <col min="15862" max="15870" width="14.7109375" style="39" customWidth="1"/>
    <col min="15871" max="16101" width="10.7109375" style="39"/>
    <col min="16102" max="16103" width="15.7109375" style="39" customWidth="1"/>
    <col min="16104" max="16106" width="14.7109375" style="39" customWidth="1"/>
    <col min="16107" max="16110" width="13.7109375" style="39" customWidth="1"/>
    <col min="16111" max="16114" width="15.7109375" style="39" customWidth="1"/>
    <col min="16115" max="16115" width="22.85546875" style="39" customWidth="1"/>
    <col min="16116" max="16116" width="20.7109375" style="39" customWidth="1"/>
    <col min="16117" max="16117" width="17.7109375" style="39" customWidth="1"/>
    <col min="16118" max="16126" width="14.7109375" style="39" customWidth="1"/>
    <col min="16127" max="16384" width="10.7109375" style="39"/>
  </cols>
  <sheetData>
    <row r="1" spans="1:16" ht="25.5" customHeight="1" x14ac:dyDescent="0.25"/>
    <row r="2" spans="1:16" s="11" customFormat="1" ht="18.75" customHeight="1" x14ac:dyDescent="0.2">
      <c r="F2" s="17"/>
      <c r="M2" s="15"/>
      <c r="N2" s="15"/>
    </row>
    <row r="3" spans="1:16" s="11" customFormat="1" ht="18.75" customHeight="1" x14ac:dyDescent="0.2">
      <c r="F3" s="17"/>
      <c r="M3" s="15"/>
      <c r="N3" s="15"/>
    </row>
    <row r="4" spans="1:16" s="11" customFormat="1" x14ac:dyDescent="0.2">
      <c r="F4" s="16"/>
      <c r="M4" s="15"/>
      <c r="N4" s="15"/>
    </row>
    <row r="5" spans="1:16" s="11" customFormat="1" x14ac:dyDescent="0.2">
      <c r="A5" s="295" t="s">
        <v>177</v>
      </c>
      <c r="B5" s="295"/>
      <c r="C5" s="295"/>
      <c r="D5" s="295"/>
      <c r="E5" s="295"/>
      <c r="F5" s="295"/>
      <c r="G5" s="295"/>
      <c r="H5" s="295"/>
      <c r="I5" s="295"/>
      <c r="J5" s="295"/>
      <c r="K5" s="295"/>
      <c r="L5" s="295"/>
      <c r="M5" s="295"/>
      <c r="N5" s="295"/>
      <c r="O5" s="295"/>
      <c r="P5" s="295"/>
    </row>
    <row r="6" spans="1:16" s="11" customFormat="1" x14ac:dyDescent="0.2">
      <c r="A6" s="97"/>
      <c r="B6" s="105"/>
      <c r="C6" s="97"/>
      <c r="D6" s="97"/>
      <c r="E6" s="97"/>
      <c r="F6" s="97"/>
      <c r="G6" s="97"/>
      <c r="H6" s="97"/>
      <c r="I6" s="97"/>
      <c r="J6" s="97"/>
      <c r="K6" s="97"/>
      <c r="L6" s="97"/>
      <c r="M6" s="97"/>
      <c r="N6" s="97"/>
    </row>
    <row r="7" spans="1:16" s="11" customFormat="1" ht="18.75" x14ac:dyDescent="0.2">
      <c r="A7" s="299" t="s">
        <v>8</v>
      </c>
      <c r="B7" s="299"/>
      <c r="C7" s="299"/>
      <c r="D7" s="299"/>
      <c r="E7" s="299"/>
      <c r="F7" s="299"/>
      <c r="G7" s="299"/>
      <c r="H7" s="299"/>
      <c r="I7" s="299"/>
      <c r="J7" s="299"/>
      <c r="K7" s="299"/>
      <c r="L7" s="299"/>
      <c r="M7" s="299"/>
      <c r="N7" s="299"/>
      <c r="O7" s="299"/>
      <c r="P7" s="299"/>
    </row>
    <row r="8" spans="1:16" s="11" customFormat="1" ht="18.75" x14ac:dyDescent="0.2">
      <c r="F8" s="13"/>
      <c r="G8" s="13"/>
      <c r="H8" s="13"/>
      <c r="I8" s="13"/>
      <c r="J8" s="13"/>
      <c r="K8" s="13"/>
      <c r="L8" s="13"/>
      <c r="M8" s="13"/>
      <c r="N8" s="13"/>
      <c r="O8" s="12"/>
      <c r="P8" s="12"/>
    </row>
    <row r="9" spans="1:16" s="11" customFormat="1" ht="18.75" customHeight="1" x14ac:dyDescent="0.2">
      <c r="A9" s="298" t="str">
        <f>'1. паспорт описание'!A9:D9</f>
        <v>О_0000007017</v>
      </c>
      <c r="B9" s="298"/>
      <c r="C9" s="298"/>
      <c r="D9" s="298"/>
      <c r="E9" s="298"/>
      <c r="F9" s="298"/>
      <c r="G9" s="298"/>
      <c r="H9" s="298"/>
      <c r="I9" s="298"/>
      <c r="J9" s="298"/>
      <c r="K9" s="298"/>
      <c r="L9" s="298"/>
      <c r="M9" s="298"/>
      <c r="N9" s="298"/>
      <c r="O9" s="298"/>
      <c r="P9" s="298"/>
    </row>
    <row r="10" spans="1:16" s="11" customFormat="1" ht="18.75" customHeight="1" x14ac:dyDescent="0.2">
      <c r="A10" s="296" t="s">
        <v>7</v>
      </c>
      <c r="B10" s="296"/>
      <c r="C10" s="296"/>
      <c r="D10" s="296"/>
      <c r="E10" s="296"/>
      <c r="F10" s="296"/>
      <c r="G10" s="296"/>
      <c r="H10" s="296"/>
      <c r="I10" s="296"/>
      <c r="J10" s="296"/>
      <c r="K10" s="296"/>
      <c r="L10" s="296"/>
      <c r="M10" s="296"/>
      <c r="N10" s="296"/>
      <c r="O10" s="296"/>
      <c r="P10" s="296"/>
    </row>
    <row r="11" spans="1:16" s="8" customFormat="1" ht="15.75" customHeight="1" x14ac:dyDescent="0.2">
      <c r="F11" s="9"/>
      <c r="G11" s="9"/>
      <c r="H11" s="9"/>
      <c r="I11" s="9"/>
      <c r="J11" s="9"/>
      <c r="K11" s="9"/>
      <c r="L11" s="9"/>
      <c r="M11" s="9"/>
      <c r="N11" s="9"/>
      <c r="O11" s="9"/>
      <c r="P11" s="9"/>
    </row>
    <row r="12" spans="1:16" s="2" customFormat="1" ht="15" customHeight="1" x14ac:dyDescent="0.2">
      <c r="A12" s="298" t="str">
        <f>'1. паспорт описание'!A12:D12</f>
        <v>Приобретение автомобильного крана</v>
      </c>
      <c r="B12" s="298"/>
      <c r="C12" s="298"/>
      <c r="D12" s="298"/>
      <c r="E12" s="298"/>
      <c r="F12" s="298"/>
      <c r="G12" s="298"/>
      <c r="H12" s="298"/>
      <c r="I12" s="298"/>
      <c r="J12" s="298"/>
      <c r="K12" s="298"/>
      <c r="L12" s="298"/>
      <c r="M12" s="298"/>
      <c r="N12" s="298"/>
      <c r="O12" s="298"/>
      <c r="P12" s="298"/>
    </row>
    <row r="13" spans="1:16" s="2" customFormat="1" ht="15" customHeight="1" x14ac:dyDescent="0.2">
      <c r="A13" s="296" t="s">
        <v>6</v>
      </c>
      <c r="B13" s="296"/>
      <c r="C13" s="296"/>
      <c r="D13" s="296"/>
      <c r="E13" s="296"/>
      <c r="F13" s="296"/>
      <c r="G13" s="296"/>
      <c r="H13" s="296"/>
      <c r="I13" s="296"/>
      <c r="J13" s="296"/>
      <c r="K13" s="296"/>
      <c r="L13" s="296"/>
      <c r="M13" s="296"/>
      <c r="N13" s="296"/>
      <c r="O13" s="296"/>
      <c r="P13" s="296"/>
    </row>
    <row r="14" spans="1:16" s="2" customFormat="1" ht="15" customHeight="1" x14ac:dyDescent="0.2">
      <c r="F14" s="3"/>
      <c r="G14" s="3"/>
      <c r="H14" s="3"/>
      <c r="I14" s="3"/>
      <c r="J14" s="3"/>
      <c r="K14" s="3"/>
      <c r="L14" s="3"/>
      <c r="M14" s="3"/>
      <c r="N14" s="3"/>
      <c r="O14" s="3"/>
      <c r="P14" s="3"/>
    </row>
    <row r="15" spans="1:16" s="2" customFormat="1" ht="15" customHeight="1" x14ac:dyDescent="0.2">
      <c r="F15" s="298"/>
      <c r="G15" s="298"/>
      <c r="H15" s="298"/>
      <c r="I15" s="298"/>
      <c r="J15" s="298"/>
      <c r="K15" s="298"/>
      <c r="L15" s="298"/>
      <c r="M15" s="298"/>
      <c r="N15" s="298"/>
      <c r="O15" s="298"/>
      <c r="P15" s="298"/>
    </row>
    <row r="16" spans="1:16" ht="25.5" customHeight="1" x14ac:dyDescent="0.25">
      <c r="A16" s="298" t="s">
        <v>146</v>
      </c>
      <c r="B16" s="298"/>
      <c r="C16" s="298"/>
      <c r="D16" s="298"/>
      <c r="E16" s="298"/>
      <c r="F16" s="298"/>
      <c r="G16" s="298"/>
      <c r="H16" s="298"/>
      <c r="I16" s="298"/>
      <c r="J16" s="298"/>
      <c r="K16" s="298"/>
      <c r="L16" s="298"/>
      <c r="M16" s="298"/>
      <c r="N16" s="298"/>
      <c r="O16" s="298"/>
      <c r="P16" s="298"/>
    </row>
    <row r="17" spans="1:16" s="47" customFormat="1" ht="21" customHeight="1" x14ac:dyDescent="0.25"/>
    <row r="18" spans="1:16" ht="15.75" customHeight="1" x14ac:dyDescent="0.25">
      <c r="A18" s="310" t="s">
        <v>5</v>
      </c>
      <c r="B18" s="310" t="s">
        <v>163</v>
      </c>
      <c r="C18" s="324" t="s">
        <v>151</v>
      </c>
      <c r="D18" s="325"/>
      <c r="E18" s="324" t="s">
        <v>152</v>
      </c>
      <c r="F18" s="325"/>
      <c r="G18" s="328" t="s">
        <v>36</v>
      </c>
      <c r="H18" s="329"/>
      <c r="I18" s="329"/>
      <c r="J18" s="330"/>
      <c r="K18" s="324" t="s">
        <v>153</v>
      </c>
      <c r="L18" s="325"/>
      <c r="M18" s="324" t="s">
        <v>61</v>
      </c>
      <c r="N18" s="325"/>
      <c r="O18" s="324" t="s">
        <v>60</v>
      </c>
      <c r="P18" s="325"/>
    </row>
    <row r="19" spans="1:16" ht="216" customHeight="1" x14ac:dyDescent="0.25">
      <c r="A19" s="323"/>
      <c r="B19" s="323"/>
      <c r="C19" s="326"/>
      <c r="D19" s="327"/>
      <c r="E19" s="326"/>
      <c r="F19" s="327"/>
      <c r="G19" s="328" t="s">
        <v>59</v>
      </c>
      <c r="H19" s="330"/>
      <c r="I19" s="328" t="s">
        <v>58</v>
      </c>
      <c r="J19" s="330"/>
      <c r="K19" s="326"/>
      <c r="L19" s="327"/>
      <c r="M19" s="326"/>
      <c r="N19" s="327"/>
      <c r="O19" s="326"/>
      <c r="P19" s="327"/>
    </row>
    <row r="20" spans="1:16" ht="60" customHeight="1" x14ac:dyDescent="0.25">
      <c r="A20" s="311"/>
      <c r="B20" s="311"/>
      <c r="C20" s="94" t="s">
        <v>53</v>
      </c>
      <c r="D20" s="94" t="s">
        <v>54</v>
      </c>
      <c r="E20" s="84" t="s">
        <v>53</v>
      </c>
      <c r="F20" s="84" t="s">
        <v>54</v>
      </c>
      <c r="G20" s="84" t="s">
        <v>53</v>
      </c>
      <c r="H20" s="84" t="s">
        <v>54</v>
      </c>
      <c r="I20" s="84" t="s">
        <v>53</v>
      </c>
      <c r="J20" s="84" t="s">
        <v>54</v>
      </c>
      <c r="K20" s="84" t="s">
        <v>53</v>
      </c>
      <c r="L20" s="84" t="s">
        <v>54</v>
      </c>
      <c r="M20" s="84" t="s">
        <v>53</v>
      </c>
      <c r="N20" s="84" t="s">
        <v>54</v>
      </c>
      <c r="O20" s="84" t="s">
        <v>53</v>
      </c>
      <c r="P20" s="84" t="s">
        <v>54</v>
      </c>
    </row>
    <row r="21" spans="1:16" x14ac:dyDescent="0.25">
      <c r="A21" s="85">
        <v>1</v>
      </c>
      <c r="B21" s="85">
        <v>2</v>
      </c>
      <c r="C21" s="85">
        <v>3</v>
      </c>
      <c r="D21" s="85">
        <v>4</v>
      </c>
      <c r="E21" s="85">
        <v>5</v>
      </c>
      <c r="F21" s="85">
        <v>6</v>
      </c>
      <c r="G21" s="85">
        <v>7</v>
      </c>
      <c r="H21" s="85">
        <v>8</v>
      </c>
      <c r="I21" s="85">
        <v>9</v>
      </c>
      <c r="J21" s="85">
        <v>10</v>
      </c>
      <c r="K21" s="85">
        <v>11</v>
      </c>
      <c r="L21" s="85">
        <v>12</v>
      </c>
      <c r="M21" s="85">
        <v>13</v>
      </c>
      <c r="N21" s="85">
        <v>14</v>
      </c>
      <c r="O21" s="85">
        <v>15</v>
      </c>
      <c r="P21" s="85">
        <v>16</v>
      </c>
    </row>
    <row r="22" spans="1:16" s="47" customFormat="1" ht="134.25" customHeight="1" x14ac:dyDescent="0.25">
      <c r="A22" s="86">
        <v>1</v>
      </c>
      <c r="B22" s="83" t="s">
        <v>170</v>
      </c>
      <c r="C22" s="86" t="s">
        <v>131</v>
      </c>
      <c r="D22" s="83" t="s">
        <v>131</v>
      </c>
      <c r="E22" s="86" t="s">
        <v>131</v>
      </c>
      <c r="F22" s="83" t="s">
        <v>131</v>
      </c>
      <c r="G22" s="83" t="s">
        <v>131</v>
      </c>
      <c r="H22" s="86" t="s">
        <v>131</v>
      </c>
      <c r="I22" s="86" t="s">
        <v>131</v>
      </c>
      <c r="J22" s="86" t="s">
        <v>131</v>
      </c>
      <c r="K22" s="114" t="s">
        <v>131</v>
      </c>
      <c r="L22" s="115" t="s">
        <v>131</v>
      </c>
      <c r="M22" s="115" t="s">
        <v>131</v>
      </c>
      <c r="N22" s="86" t="s">
        <v>131</v>
      </c>
      <c r="O22" s="87" t="s">
        <v>131</v>
      </c>
      <c r="P22" s="115" t="s">
        <v>131</v>
      </c>
    </row>
    <row r="23" spans="1:16" ht="63" x14ac:dyDescent="0.25">
      <c r="A23" s="86">
        <v>2</v>
      </c>
      <c r="B23" s="83" t="s">
        <v>170</v>
      </c>
      <c r="C23" s="86" t="s">
        <v>131</v>
      </c>
      <c r="D23" s="83" t="s">
        <v>131</v>
      </c>
      <c r="E23" s="86" t="s">
        <v>131</v>
      </c>
      <c r="F23" s="83" t="s">
        <v>131</v>
      </c>
      <c r="G23" s="86" t="s">
        <v>131</v>
      </c>
      <c r="H23" s="86" t="s">
        <v>131</v>
      </c>
      <c r="I23" s="86" t="s">
        <v>131</v>
      </c>
      <c r="J23" s="86" t="s">
        <v>131</v>
      </c>
      <c r="K23" s="114" t="s">
        <v>131</v>
      </c>
      <c r="L23" s="115" t="s">
        <v>131</v>
      </c>
      <c r="M23" s="115" t="s">
        <v>131</v>
      </c>
      <c r="N23" s="86" t="s">
        <v>131</v>
      </c>
      <c r="O23" s="87" t="s">
        <v>131</v>
      </c>
      <c r="P23" s="115" t="s">
        <v>131</v>
      </c>
    </row>
    <row r="24" spans="1:16" s="45" customFormat="1" ht="63" x14ac:dyDescent="0.2">
      <c r="A24" s="86">
        <v>3</v>
      </c>
      <c r="B24" s="83" t="s">
        <v>170</v>
      </c>
      <c r="C24" s="86" t="s">
        <v>131</v>
      </c>
      <c r="D24" s="83" t="s">
        <v>131</v>
      </c>
      <c r="E24" s="86" t="s">
        <v>131</v>
      </c>
      <c r="F24" s="83" t="s">
        <v>131</v>
      </c>
      <c r="G24" s="86" t="s">
        <v>131</v>
      </c>
      <c r="H24" s="86" t="s">
        <v>131</v>
      </c>
      <c r="I24" s="86" t="s">
        <v>131</v>
      </c>
      <c r="J24" s="86" t="s">
        <v>131</v>
      </c>
      <c r="K24" s="114" t="s">
        <v>131</v>
      </c>
      <c r="L24" s="115" t="s">
        <v>131</v>
      </c>
      <c r="M24" s="115" t="s">
        <v>131</v>
      </c>
      <c r="N24" s="86" t="s">
        <v>131</v>
      </c>
      <c r="O24" s="87" t="s">
        <v>131</v>
      </c>
      <c r="P24" s="115" t="s">
        <v>131</v>
      </c>
    </row>
    <row r="25" spans="1:16" s="45" customFormat="1" ht="63" x14ac:dyDescent="0.2">
      <c r="A25" s="86">
        <v>4</v>
      </c>
      <c r="B25" s="83" t="s">
        <v>170</v>
      </c>
      <c r="C25" s="86" t="s">
        <v>131</v>
      </c>
      <c r="D25" s="83" t="s">
        <v>131</v>
      </c>
      <c r="E25" s="86" t="s">
        <v>131</v>
      </c>
      <c r="F25" s="83" t="s">
        <v>131</v>
      </c>
      <c r="G25" s="86" t="s">
        <v>131</v>
      </c>
      <c r="H25" s="86" t="s">
        <v>131</v>
      </c>
      <c r="I25" s="86" t="s">
        <v>131</v>
      </c>
      <c r="J25" s="86" t="s">
        <v>131</v>
      </c>
      <c r="K25" s="114" t="s">
        <v>131</v>
      </c>
      <c r="L25" s="115" t="s">
        <v>131</v>
      </c>
      <c r="M25" s="115" t="s">
        <v>131</v>
      </c>
      <c r="N25" s="86" t="s">
        <v>131</v>
      </c>
      <c r="O25" s="87" t="s">
        <v>131</v>
      </c>
      <c r="P25" s="115" t="s">
        <v>131</v>
      </c>
    </row>
    <row r="26" spans="1:16" x14ac:dyDescent="0.25">
      <c r="A26" s="86"/>
      <c r="B26" s="83"/>
      <c r="C26" s="86"/>
      <c r="D26" s="86"/>
      <c r="E26" s="86"/>
      <c r="F26" s="83"/>
      <c r="G26" s="83"/>
      <c r="H26" s="86"/>
      <c r="I26" s="86"/>
      <c r="J26" s="86"/>
      <c r="K26" s="114"/>
      <c r="L26" s="115"/>
      <c r="M26" s="115"/>
      <c r="N26" s="86"/>
      <c r="O26" s="87"/>
      <c r="P26" s="115"/>
    </row>
  </sheetData>
  <mergeCells count="18">
    <mergeCell ref="A13:P13"/>
    <mergeCell ref="F15:P15"/>
    <mergeCell ref="A18:A20"/>
    <mergeCell ref="E18:F19"/>
    <mergeCell ref="G18:J18"/>
    <mergeCell ref="K18:L19"/>
    <mergeCell ref="M18:N19"/>
    <mergeCell ref="O18:P19"/>
    <mergeCell ref="B18:B20"/>
    <mergeCell ref="A16:P16"/>
    <mergeCell ref="G19:H19"/>
    <mergeCell ref="I19:J19"/>
    <mergeCell ref="C18:D19"/>
    <mergeCell ref="A5:P5"/>
    <mergeCell ref="A7:P7"/>
    <mergeCell ref="A9:P9"/>
    <mergeCell ref="A10:P10"/>
    <mergeCell ref="A12:P12"/>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7"/>
  <sheetViews>
    <sheetView view="pageBreakPreview" zoomScale="80" zoomScaleNormal="80" zoomScaleSheetLayoutView="80" workbookViewId="0">
      <selection activeCell="G23" sqref="G23"/>
    </sheetView>
  </sheetViews>
  <sheetFormatPr defaultRowHeight="15" x14ac:dyDescent="0.25"/>
  <cols>
    <col min="1" max="1" width="25.28515625" customWidth="1"/>
    <col min="2" max="2" width="17.7109375" customWidth="1"/>
    <col min="3" max="3" width="30.140625" customWidth="1"/>
    <col min="4" max="4" width="12.28515625" customWidth="1"/>
    <col min="5"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3" width="17.7109375" customWidth="1"/>
    <col min="24" max="24" width="46.5703125" customWidth="1"/>
    <col min="25" max="26" width="12.28515625" customWidth="1"/>
  </cols>
  <sheetData>
    <row r="1" spans="1:26" ht="18.75" x14ac:dyDescent="0.25">
      <c r="X1" s="31"/>
    </row>
    <row r="2" spans="1:26" ht="18.75" x14ac:dyDescent="0.3">
      <c r="X2" s="14"/>
    </row>
    <row r="3" spans="1:26" ht="18.75" x14ac:dyDescent="0.3">
      <c r="X3" s="14"/>
    </row>
    <row r="4" spans="1:26" ht="18.75" customHeight="1" x14ac:dyDescent="0.25">
      <c r="A4" s="295" t="s">
        <v>173</v>
      </c>
      <c r="B4" s="295"/>
      <c r="C4" s="295"/>
      <c r="D4" s="295"/>
      <c r="E4" s="295"/>
      <c r="F4" s="295"/>
      <c r="G4" s="295"/>
      <c r="H4" s="295"/>
      <c r="I4" s="295"/>
      <c r="J4" s="295"/>
      <c r="K4" s="295"/>
      <c r="L4" s="295"/>
      <c r="M4" s="295"/>
      <c r="N4" s="295"/>
      <c r="O4" s="295"/>
      <c r="P4" s="295"/>
      <c r="Q4" s="295"/>
      <c r="R4" s="295"/>
      <c r="S4" s="295"/>
      <c r="T4" s="295"/>
      <c r="U4" s="295"/>
      <c r="V4" s="295"/>
      <c r="W4" s="295"/>
      <c r="X4" s="295"/>
    </row>
    <row r="6" spans="1:26" ht="18.75" x14ac:dyDescent="0.25">
      <c r="A6" s="299" t="s">
        <v>180</v>
      </c>
      <c r="B6" s="299"/>
      <c r="C6" s="299"/>
      <c r="D6" s="299"/>
      <c r="E6" s="299"/>
      <c r="F6" s="299"/>
      <c r="G6" s="299"/>
      <c r="H6" s="299"/>
      <c r="I6" s="299"/>
      <c r="J6" s="299"/>
      <c r="K6" s="299"/>
      <c r="L6" s="299"/>
      <c r="M6" s="299"/>
      <c r="N6" s="299"/>
      <c r="O6" s="299"/>
      <c r="P6" s="299"/>
      <c r="Q6" s="299"/>
      <c r="R6" s="299"/>
      <c r="S6" s="299"/>
      <c r="T6" s="299"/>
      <c r="U6" s="299"/>
      <c r="V6" s="299"/>
      <c r="W6" s="299"/>
      <c r="X6" s="299"/>
      <c r="Y6" s="91"/>
      <c r="Z6" s="91"/>
    </row>
    <row r="7" spans="1:26" ht="18.75" x14ac:dyDescent="0.25">
      <c r="B7" s="299"/>
      <c r="C7" s="299"/>
      <c r="D7" s="299"/>
      <c r="E7" s="299"/>
      <c r="F7" s="299"/>
      <c r="G7" s="299"/>
      <c r="H7" s="299"/>
      <c r="I7" s="299"/>
      <c r="J7" s="299"/>
      <c r="K7" s="299"/>
      <c r="L7" s="299"/>
      <c r="M7" s="299"/>
      <c r="N7" s="299"/>
      <c r="O7" s="299"/>
      <c r="P7" s="299"/>
      <c r="Q7" s="299"/>
      <c r="R7" s="299"/>
      <c r="S7" s="299"/>
      <c r="T7" s="299"/>
      <c r="U7" s="299"/>
      <c r="V7" s="299"/>
      <c r="W7" s="299"/>
      <c r="X7" s="299"/>
      <c r="Y7" s="91"/>
      <c r="Z7" s="91"/>
    </row>
    <row r="8" spans="1:26" ht="18.75" x14ac:dyDescent="0.25">
      <c r="A8" s="298" t="str">
        <f>'1. паспорт описание'!A9:D9</f>
        <v>О_0000007017</v>
      </c>
      <c r="B8" s="298"/>
      <c r="C8" s="298"/>
      <c r="D8" s="298"/>
      <c r="E8" s="298"/>
      <c r="F8" s="298"/>
      <c r="G8" s="298"/>
      <c r="H8" s="298"/>
      <c r="I8" s="298"/>
      <c r="J8" s="298"/>
      <c r="K8" s="298"/>
      <c r="L8" s="298"/>
      <c r="M8" s="298"/>
      <c r="N8" s="298"/>
      <c r="O8" s="298"/>
      <c r="P8" s="298"/>
      <c r="Q8" s="298"/>
      <c r="R8" s="298"/>
      <c r="S8" s="298"/>
      <c r="T8" s="298"/>
      <c r="U8" s="298"/>
      <c r="V8" s="298"/>
      <c r="W8" s="298"/>
      <c r="X8" s="298"/>
      <c r="Y8" s="92"/>
      <c r="Z8" s="92"/>
    </row>
    <row r="9" spans="1:26" ht="15.75" x14ac:dyDescent="0.25">
      <c r="A9" s="296" t="s">
        <v>7</v>
      </c>
      <c r="B9" s="296"/>
      <c r="C9" s="296"/>
      <c r="D9" s="296"/>
      <c r="E9" s="296"/>
      <c r="F9" s="296"/>
      <c r="G9" s="296"/>
      <c r="H9" s="296"/>
      <c r="I9" s="296"/>
      <c r="J9" s="296"/>
      <c r="K9" s="296"/>
      <c r="L9" s="296"/>
      <c r="M9" s="296"/>
      <c r="N9" s="296"/>
      <c r="O9" s="296"/>
      <c r="P9" s="296"/>
      <c r="Q9" s="296"/>
      <c r="R9" s="296"/>
      <c r="S9" s="296"/>
      <c r="T9" s="296"/>
      <c r="U9" s="296"/>
      <c r="V9" s="296"/>
      <c r="W9" s="296"/>
      <c r="X9" s="296"/>
      <c r="Y9" s="93"/>
      <c r="Z9" s="93"/>
    </row>
    <row r="10" spans="1:26" ht="18.75" x14ac:dyDescent="0.25">
      <c r="B10" s="301"/>
      <c r="C10" s="301"/>
      <c r="D10" s="301"/>
      <c r="E10" s="301"/>
      <c r="F10" s="301"/>
      <c r="G10" s="301"/>
      <c r="H10" s="301"/>
      <c r="I10" s="301"/>
      <c r="J10" s="301"/>
      <c r="K10" s="301"/>
      <c r="L10" s="301"/>
      <c r="M10" s="301"/>
      <c r="N10" s="301"/>
      <c r="O10" s="301"/>
      <c r="P10" s="301"/>
      <c r="Q10" s="301"/>
      <c r="R10" s="301"/>
      <c r="S10" s="301"/>
      <c r="T10" s="301"/>
      <c r="U10" s="301"/>
      <c r="V10" s="301"/>
      <c r="W10" s="301"/>
      <c r="X10" s="301"/>
      <c r="Y10" s="10"/>
      <c r="Z10" s="10"/>
    </row>
    <row r="11" spans="1:26" ht="18.75" x14ac:dyDescent="0.25">
      <c r="A11" s="298" t="str">
        <f>'1. паспорт описание'!A12:D12</f>
        <v>Приобретение автомобильного крана</v>
      </c>
      <c r="B11" s="298"/>
      <c r="C11" s="298"/>
      <c r="D11" s="298"/>
      <c r="E11" s="298"/>
      <c r="F11" s="298"/>
      <c r="G11" s="298"/>
      <c r="H11" s="298"/>
      <c r="I11" s="298"/>
      <c r="J11" s="298"/>
      <c r="K11" s="298"/>
      <c r="L11" s="298"/>
      <c r="M11" s="298"/>
      <c r="N11" s="298"/>
      <c r="O11" s="298"/>
      <c r="P11" s="298"/>
      <c r="Q11" s="298"/>
      <c r="R11" s="298"/>
      <c r="S11" s="298"/>
      <c r="T11" s="298"/>
      <c r="U11" s="298"/>
      <c r="V11" s="298"/>
      <c r="W11" s="298"/>
      <c r="X11" s="298"/>
      <c r="Y11" s="92"/>
      <c r="Z11" s="92"/>
    </row>
    <row r="12" spans="1:26" ht="15.75" x14ac:dyDescent="0.25">
      <c r="A12" s="296" t="s">
        <v>6</v>
      </c>
      <c r="B12" s="296"/>
      <c r="C12" s="296"/>
      <c r="D12" s="296"/>
      <c r="E12" s="296"/>
      <c r="F12" s="296"/>
      <c r="G12" s="296"/>
      <c r="H12" s="296"/>
      <c r="I12" s="296"/>
      <c r="J12" s="296"/>
      <c r="K12" s="296"/>
      <c r="L12" s="296"/>
      <c r="M12" s="296"/>
      <c r="N12" s="296"/>
      <c r="O12" s="296"/>
      <c r="P12" s="296"/>
      <c r="Q12" s="296"/>
      <c r="R12" s="296"/>
      <c r="S12" s="296"/>
      <c r="T12" s="296"/>
      <c r="U12" s="296"/>
      <c r="V12" s="296"/>
      <c r="W12" s="296"/>
      <c r="X12" s="296"/>
      <c r="Y12" s="93"/>
      <c r="Z12" s="93"/>
    </row>
    <row r="13" spans="1:26" x14ac:dyDescent="0.25">
      <c r="B13" s="338"/>
      <c r="C13" s="338"/>
      <c r="D13" s="338"/>
      <c r="E13" s="338"/>
      <c r="F13" s="338"/>
      <c r="G13" s="338"/>
      <c r="H13" s="338"/>
      <c r="I13" s="338"/>
      <c r="J13" s="338"/>
      <c r="K13" s="338"/>
      <c r="L13" s="338"/>
      <c r="M13" s="338"/>
      <c r="N13" s="338"/>
      <c r="O13" s="338"/>
      <c r="P13" s="338"/>
      <c r="Q13" s="338"/>
      <c r="R13" s="338"/>
      <c r="S13" s="338"/>
      <c r="T13" s="338"/>
      <c r="U13" s="338"/>
      <c r="V13" s="338"/>
      <c r="W13" s="338"/>
      <c r="X13" s="338"/>
      <c r="Y13" s="99"/>
      <c r="Z13" s="99"/>
    </row>
    <row r="14" spans="1:26" x14ac:dyDescent="0.25">
      <c r="B14" s="338"/>
      <c r="C14" s="338"/>
      <c r="D14" s="338"/>
      <c r="E14" s="338"/>
      <c r="F14" s="338"/>
      <c r="G14" s="338"/>
      <c r="H14" s="338"/>
      <c r="I14" s="338"/>
      <c r="J14" s="338"/>
      <c r="K14" s="338"/>
      <c r="L14" s="338"/>
      <c r="M14" s="338"/>
      <c r="N14" s="338"/>
      <c r="O14" s="338"/>
      <c r="P14" s="338"/>
      <c r="Q14" s="338"/>
      <c r="R14" s="338"/>
      <c r="S14" s="338"/>
      <c r="T14" s="338"/>
      <c r="U14" s="338"/>
      <c r="V14" s="338"/>
      <c r="W14" s="338"/>
      <c r="X14" s="338"/>
      <c r="Y14" s="99"/>
      <c r="Z14" s="99"/>
    </row>
    <row r="15" spans="1:26" x14ac:dyDescent="0.25">
      <c r="B15" s="338"/>
      <c r="C15" s="338"/>
      <c r="D15" s="338"/>
      <c r="E15" s="338"/>
      <c r="F15" s="338"/>
      <c r="G15" s="338"/>
      <c r="H15" s="338"/>
      <c r="I15" s="338"/>
      <c r="J15" s="338"/>
      <c r="K15" s="338"/>
      <c r="L15" s="338"/>
      <c r="M15" s="338"/>
      <c r="N15" s="338"/>
      <c r="O15" s="338"/>
      <c r="P15" s="338"/>
      <c r="Q15" s="338"/>
      <c r="R15" s="338"/>
      <c r="S15" s="338"/>
      <c r="T15" s="338"/>
      <c r="U15" s="338"/>
      <c r="V15" s="338"/>
      <c r="W15" s="338"/>
      <c r="X15" s="338"/>
      <c r="Y15" s="99"/>
      <c r="Z15" s="99"/>
    </row>
    <row r="16" spans="1:26" x14ac:dyDescent="0.25">
      <c r="B16" s="338"/>
      <c r="C16" s="338"/>
      <c r="D16" s="338"/>
      <c r="E16" s="338"/>
      <c r="F16" s="338"/>
      <c r="G16" s="338"/>
      <c r="H16" s="338"/>
      <c r="I16" s="338"/>
      <c r="J16" s="338"/>
      <c r="K16" s="338"/>
      <c r="L16" s="338"/>
      <c r="M16" s="338"/>
      <c r="N16" s="338"/>
      <c r="O16" s="338"/>
      <c r="P16" s="338"/>
      <c r="Q16" s="338"/>
      <c r="R16" s="338"/>
      <c r="S16" s="338"/>
      <c r="T16" s="338"/>
      <c r="U16" s="338"/>
      <c r="V16" s="338"/>
      <c r="W16" s="338"/>
      <c r="X16" s="338"/>
      <c r="Y16" s="99"/>
      <c r="Z16" s="99"/>
    </row>
    <row r="17" spans="1:26" x14ac:dyDescent="0.25">
      <c r="B17" s="332"/>
      <c r="C17" s="332"/>
      <c r="D17" s="332"/>
      <c r="E17" s="332"/>
      <c r="F17" s="332"/>
      <c r="G17" s="332"/>
      <c r="H17" s="332"/>
      <c r="I17" s="332"/>
      <c r="J17" s="332"/>
      <c r="K17" s="332"/>
      <c r="L17" s="332"/>
      <c r="M17" s="332"/>
      <c r="N17" s="332"/>
      <c r="O17" s="332"/>
      <c r="P17" s="332"/>
      <c r="Q17" s="332"/>
      <c r="R17" s="332"/>
      <c r="S17" s="332"/>
      <c r="T17" s="332"/>
      <c r="U17" s="332"/>
      <c r="V17" s="332"/>
      <c r="W17" s="332"/>
      <c r="X17" s="332"/>
      <c r="Y17" s="100"/>
      <c r="Z17" s="100"/>
    </row>
    <row r="18" spans="1:26" x14ac:dyDescent="0.25">
      <c r="B18" s="332"/>
      <c r="C18" s="332"/>
      <c r="D18" s="332"/>
      <c r="E18" s="332"/>
      <c r="F18" s="332"/>
      <c r="G18" s="332"/>
      <c r="H18" s="332"/>
      <c r="I18" s="332"/>
      <c r="J18" s="332"/>
      <c r="K18" s="332"/>
      <c r="L18" s="332"/>
      <c r="M18" s="332"/>
      <c r="N18" s="332"/>
      <c r="O18" s="332"/>
      <c r="P18" s="332"/>
      <c r="Q18" s="332"/>
      <c r="R18" s="332"/>
      <c r="S18" s="332"/>
      <c r="T18" s="332"/>
      <c r="U18" s="332"/>
      <c r="V18" s="332"/>
      <c r="W18" s="332"/>
      <c r="X18" s="332"/>
      <c r="Y18" s="100"/>
      <c r="Z18" s="100"/>
    </row>
    <row r="19" spans="1:26" x14ac:dyDescent="0.25">
      <c r="B19" s="333" t="s">
        <v>181</v>
      </c>
      <c r="C19" s="333"/>
      <c r="D19" s="333"/>
      <c r="E19" s="333"/>
      <c r="F19" s="333"/>
      <c r="G19" s="333"/>
      <c r="H19" s="333"/>
      <c r="I19" s="333"/>
      <c r="J19" s="333"/>
      <c r="K19" s="333"/>
      <c r="L19" s="333"/>
      <c r="M19" s="333"/>
      <c r="N19" s="333"/>
      <c r="O19" s="333"/>
      <c r="P19" s="333"/>
      <c r="Q19" s="333"/>
      <c r="R19" s="333"/>
      <c r="S19" s="333"/>
      <c r="T19" s="333"/>
      <c r="U19" s="333"/>
      <c r="V19" s="333"/>
      <c r="W19" s="333"/>
      <c r="X19" s="333"/>
      <c r="Y19" s="101"/>
      <c r="Z19" s="101"/>
    </row>
    <row r="20" spans="1:26" ht="32.25" customHeight="1" x14ac:dyDescent="0.25">
      <c r="A20" s="76"/>
      <c r="B20" s="335" t="s">
        <v>129</v>
      </c>
      <c r="C20" s="336"/>
      <c r="D20" s="336"/>
      <c r="E20" s="336"/>
      <c r="F20" s="336"/>
      <c r="G20" s="336"/>
      <c r="H20" s="336"/>
      <c r="I20" s="336"/>
      <c r="J20" s="336"/>
      <c r="K20" s="336"/>
      <c r="L20" s="337"/>
      <c r="M20" s="334" t="s">
        <v>130</v>
      </c>
      <c r="N20" s="334"/>
      <c r="O20" s="334"/>
      <c r="P20" s="334"/>
      <c r="Q20" s="334"/>
      <c r="R20" s="334"/>
      <c r="S20" s="334"/>
      <c r="T20" s="334"/>
      <c r="U20" s="334"/>
      <c r="V20" s="334"/>
      <c r="W20" s="334"/>
      <c r="X20" s="334"/>
    </row>
    <row r="21" spans="1:26" ht="151.5" customHeight="1" x14ac:dyDescent="0.25">
      <c r="A21" s="110" t="s">
        <v>163</v>
      </c>
      <c r="B21" s="80" t="s">
        <v>80</v>
      </c>
      <c r="C21" s="81" t="s">
        <v>178</v>
      </c>
      <c r="D21" s="80" t="s">
        <v>125</v>
      </c>
      <c r="E21" s="80" t="s">
        <v>81</v>
      </c>
      <c r="F21" s="80" t="s">
        <v>127</v>
      </c>
      <c r="G21" s="80" t="s">
        <v>126</v>
      </c>
      <c r="H21" s="80" t="s">
        <v>82</v>
      </c>
      <c r="I21" s="80" t="s">
        <v>128</v>
      </c>
      <c r="J21" s="80" t="s">
        <v>86</v>
      </c>
      <c r="K21" s="81" t="s">
        <v>85</v>
      </c>
      <c r="L21" s="81" t="s">
        <v>83</v>
      </c>
      <c r="M21" s="82" t="s">
        <v>93</v>
      </c>
      <c r="N21" s="81" t="s">
        <v>162</v>
      </c>
      <c r="O21" s="80" t="s">
        <v>91</v>
      </c>
      <c r="P21" s="80" t="s">
        <v>92</v>
      </c>
      <c r="Q21" s="80" t="s">
        <v>90</v>
      </c>
      <c r="R21" s="80" t="s">
        <v>82</v>
      </c>
      <c r="S21" s="80" t="s">
        <v>89</v>
      </c>
      <c r="T21" s="80" t="s">
        <v>88</v>
      </c>
      <c r="U21" s="80" t="s">
        <v>124</v>
      </c>
      <c r="V21" s="80" t="s">
        <v>90</v>
      </c>
      <c r="W21" s="88" t="s">
        <v>84</v>
      </c>
      <c r="X21" s="90" t="s">
        <v>94</v>
      </c>
    </row>
    <row r="22" spans="1:26" ht="16.5" customHeight="1" x14ac:dyDescent="0.25">
      <c r="A22" s="111">
        <v>1</v>
      </c>
      <c r="B22" s="80">
        <v>2</v>
      </c>
      <c r="C22" s="111">
        <v>3</v>
      </c>
      <c r="D22" s="111">
        <v>4</v>
      </c>
      <c r="E22" s="111">
        <v>5</v>
      </c>
      <c r="F22" s="111">
        <v>6</v>
      </c>
      <c r="G22" s="111">
        <v>7</v>
      </c>
      <c r="H22" s="111">
        <v>8</v>
      </c>
      <c r="I22" s="111">
        <v>9</v>
      </c>
      <c r="J22" s="111">
        <v>10</v>
      </c>
      <c r="K22" s="111">
        <v>11</v>
      </c>
      <c r="L22" s="111">
        <v>12</v>
      </c>
      <c r="M22" s="111">
        <v>13</v>
      </c>
      <c r="N22" s="111">
        <v>14</v>
      </c>
      <c r="O22" s="111">
        <v>15</v>
      </c>
      <c r="P22" s="111">
        <v>16</v>
      </c>
      <c r="Q22" s="111">
        <v>17</v>
      </c>
      <c r="R22" s="111">
        <v>18</v>
      </c>
      <c r="S22" s="111">
        <v>19</v>
      </c>
      <c r="T22" s="111">
        <v>20</v>
      </c>
      <c r="U22" s="111">
        <v>21</v>
      </c>
      <c r="V22" s="111">
        <v>22</v>
      </c>
      <c r="W22" s="111">
        <v>23</v>
      </c>
      <c r="X22" s="111">
        <v>24</v>
      </c>
    </row>
    <row r="23" spans="1:26" ht="88.5" customHeight="1" x14ac:dyDescent="0.25">
      <c r="A23" s="128" t="s">
        <v>167</v>
      </c>
      <c r="B23" s="116" t="s">
        <v>131</v>
      </c>
      <c r="C23" s="117" t="s">
        <v>131</v>
      </c>
      <c r="D23" s="77" t="s">
        <v>131</v>
      </c>
      <c r="E23" s="77" t="s">
        <v>131</v>
      </c>
      <c r="F23" s="77" t="s">
        <v>131</v>
      </c>
      <c r="G23" s="77" t="s">
        <v>131</v>
      </c>
      <c r="H23" s="77" t="s">
        <v>131</v>
      </c>
      <c r="I23" s="77" t="s">
        <v>131</v>
      </c>
      <c r="J23" s="77" t="s">
        <v>131</v>
      </c>
      <c r="K23" s="77" t="s">
        <v>131</v>
      </c>
      <c r="L23" s="78" t="s">
        <v>131</v>
      </c>
      <c r="M23" s="79" t="s">
        <v>131</v>
      </c>
      <c r="N23" s="77" t="s">
        <v>131</v>
      </c>
      <c r="O23" s="77" t="s">
        <v>131</v>
      </c>
      <c r="P23" s="77" t="s">
        <v>131</v>
      </c>
      <c r="Q23" s="77" t="s">
        <v>131</v>
      </c>
      <c r="R23" s="77" t="s">
        <v>131</v>
      </c>
      <c r="S23" s="77" t="s">
        <v>131</v>
      </c>
      <c r="T23" s="77" t="s">
        <v>131</v>
      </c>
      <c r="U23" s="77" t="s">
        <v>131</v>
      </c>
      <c r="V23" s="77" t="s">
        <v>131</v>
      </c>
      <c r="W23" s="77" t="s">
        <v>131</v>
      </c>
      <c r="X23" s="116" t="s">
        <v>131</v>
      </c>
    </row>
    <row r="25" spans="1:26" x14ac:dyDescent="0.25">
      <c r="A25" s="331" t="s">
        <v>179</v>
      </c>
      <c r="B25" s="331"/>
      <c r="C25" s="331"/>
      <c r="D25" s="331"/>
      <c r="E25" s="331"/>
      <c r="F25" s="331"/>
      <c r="G25" s="331"/>
      <c r="H25" s="331"/>
    </row>
    <row r="26" spans="1:26" x14ac:dyDescent="0.25">
      <c r="A26" s="118"/>
      <c r="B26" s="118"/>
      <c r="C26" s="118"/>
      <c r="D26" s="118"/>
    </row>
    <row r="27" spans="1:26" x14ac:dyDescent="0.25">
      <c r="B27" s="89"/>
    </row>
  </sheetData>
  <mergeCells count="18">
    <mergeCell ref="B10:X10"/>
    <mergeCell ref="A11:X11"/>
    <mergeCell ref="A12:X12"/>
    <mergeCell ref="A25:H25"/>
    <mergeCell ref="B17:X17"/>
    <mergeCell ref="B18:X18"/>
    <mergeCell ref="B19:X19"/>
    <mergeCell ref="M20:X20"/>
    <mergeCell ref="B20:L20"/>
    <mergeCell ref="B13:X13"/>
    <mergeCell ref="B14:X14"/>
    <mergeCell ref="B15:X15"/>
    <mergeCell ref="B16:X16"/>
    <mergeCell ref="B7:X7"/>
    <mergeCell ref="A6:X6"/>
    <mergeCell ref="A4:X4"/>
    <mergeCell ref="A8:X8"/>
    <mergeCell ref="A9:X9"/>
  </mergeCells>
  <pageMargins left="0.7" right="0.7" top="0.75" bottom="0.75" header="0.3" footer="0.3"/>
  <pageSetup paperSize="8" scale="2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7"/>
  <sheetViews>
    <sheetView view="pageBreakPreview" zoomScale="85" zoomScaleSheetLayoutView="85" workbookViewId="0">
      <selection activeCell="C19" sqref="C19"/>
    </sheetView>
  </sheetViews>
  <sheetFormatPr defaultRowHeight="15" x14ac:dyDescent="0.25"/>
  <cols>
    <col min="1" max="1" width="7.42578125" style="1" customWidth="1"/>
    <col min="2" max="2" width="30.1406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1"/>
    </row>
    <row r="2" spans="1:28" s="11" customFormat="1" ht="18.75" customHeight="1" x14ac:dyDescent="0.3">
      <c r="A2" s="17"/>
      <c r="B2" s="17"/>
      <c r="O2" s="14"/>
    </row>
    <row r="3" spans="1:28" s="11" customFormat="1" ht="18.75" x14ac:dyDescent="0.3">
      <c r="A3" s="16"/>
      <c r="B3" s="16"/>
      <c r="O3" s="14"/>
    </row>
    <row r="4" spans="1:28" s="11" customFormat="1" ht="18.75" x14ac:dyDescent="0.3">
      <c r="A4" s="16"/>
      <c r="B4" s="16"/>
      <c r="L4" s="14"/>
    </row>
    <row r="5" spans="1:28" s="11" customFormat="1" ht="15.75" x14ac:dyDescent="0.2">
      <c r="A5" s="295" t="s">
        <v>173</v>
      </c>
      <c r="B5" s="295"/>
      <c r="C5" s="295"/>
      <c r="D5" s="295"/>
      <c r="E5" s="295"/>
      <c r="F5" s="295"/>
      <c r="G5" s="295"/>
      <c r="H5" s="295"/>
      <c r="I5" s="295"/>
      <c r="J5" s="295"/>
      <c r="K5" s="295"/>
      <c r="L5" s="295"/>
      <c r="M5" s="295"/>
      <c r="N5" s="295"/>
      <c r="O5" s="295"/>
      <c r="P5" s="98"/>
      <c r="Q5" s="98"/>
      <c r="R5" s="98"/>
      <c r="S5" s="98"/>
      <c r="T5" s="98"/>
      <c r="U5" s="98"/>
      <c r="V5" s="98"/>
      <c r="W5" s="98"/>
      <c r="X5" s="98"/>
      <c r="Y5" s="98"/>
      <c r="Z5" s="98"/>
      <c r="AA5" s="98"/>
      <c r="AB5" s="98"/>
    </row>
    <row r="6" spans="1:28" s="11" customFormat="1" ht="18.75" x14ac:dyDescent="0.3">
      <c r="A6" s="16"/>
      <c r="B6" s="16"/>
      <c r="L6" s="14"/>
    </row>
    <row r="7" spans="1:28" s="11" customFormat="1" ht="18.75" x14ac:dyDescent="0.2">
      <c r="A7" s="299" t="s">
        <v>180</v>
      </c>
      <c r="B7" s="299"/>
      <c r="C7" s="299"/>
      <c r="D7" s="299"/>
      <c r="E7" s="299"/>
      <c r="F7" s="299"/>
      <c r="G7" s="299"/>
      <c r="H7" s="299"/>
      <c r="I7" s="299"/>
      <c r="J7" s="299"/>
      <c r="K7" s="299"/>
      <c r="L7" s="299"/>
      <c r="M7" s="299"/>
      <c r="N7" s="299"/>
      <c r="O7" s="299"/>
      <c r="P7" s="12"/>
      <c r="Q7" s="12"/>
      <c r="R7" s="12"/>
      <c r="S7" s="12"/>
      <c r="T7" s="12"/>
      <c r="U7" s="12"/>
      <c r="V7" s="12"/>
      <c r="W7" s="12"/>
      <c r="X7" s="12"/>
      <c r="Y7" s="12"/>
      <c r="Z7" s="12"/>
    </row>
    <row r="8" spans="1:28" s="11" customFormat="1" ht="18.75" x14ac:dyDescent="0.2">
      <c r="A8" s="299"/>
      <c r="B8" s="299"/>
      <c r="C8" s="299"/>
      <c r="D8" s="299"/>
      <c r="E8" s="299"/>
      <c r="F8" s="299"/>
      <c r="G8" s="299"/>
      <c r="H8" s="299"/>
      <c r="I8" s="299"/>
      <c r="J8" s="299"/>
      <c r="K8" s="299"/>
      <c r="L8" s="299"/>
      <c r="M8" s="299"/>
      <c r="N8" s="299"/>
      <c r="O8" s="299"/>
      <c r="P8" s="12"/>
      <c r="Q8" s="12"/>
      <c r="R8" s="12"/>
      <c r="S8" s="12"/>
      <c r="T8" s="12"/>
      <c r="U8" s="12"/>
      <c r="V8" s="12"/>
      <c r="W8" s="12"/>
      <c r="X8" s="12"/>
      <c r="Y8" s="12"/>
      <c r="Z8" s="12"/>
    </row>
    <row r="9" spans="1:28" s="11" customFormat="1" ht="18.75" x14ac:dyDescent="0.2">
      <c r="A9" s="298" t="str">
        <f>'1. паспорт описание'!A9:D9</f>
        <v>О_0000007017</v>
      </c>
      <c r="B9" s="298"/>
      <c r="C9" s="298"/>
      <c r="D9" s="298"/>
      <c r="E9" s="298"/>
      <c r="F9" s="298"/>
      <c r="G9" s="298"/>
      <c r="H9" s="298"/>
      <c r="I9" s="298"/>
      <c r="J9" s="298"/>
      <c r="K9" s="298"/>
      <c r="L9" s="298"/>
      <c r="M9" s="298"/>
      <c r="N9" s="298"/>
      <c r="O9" s="298"/>
      <c r="P9" s="12"/>
      <c r="Q9" s="12"/>
      <c r="R9" s="12"/>
      <c r="S9" s="12"/>
      <c r="T9" s="12"/>
      <c r="U9" s="12"/>
      <c r="V9" s="12"/>
      <c r="W9" s="12"/>
      <c r="X9" s="12"/>
      <c r="Y9" s="12"/>
      <c r="Z9" s="12"/>
    </row>
    <row r="10" spans="1:28" s="11" customFormat="1" ht="18.75" x14ac:dyDescent="0.2">
      <c r="A10" s="296" t="s">
        <v>7</v>
      </c>
      <c r="B10" s="296"/>
      <c r="C10" s="296"/>
      <c r="D10" s="296"/>
      <c r="E10" s="296"/>
      <c r="F10" s="296"/>
      <c r="G10" s="296"/>
      <c r="H10" s="296"/>
      <c r="I10" s="296"/>
      <c r="J10" s="296"/>
      <c r="K10" s="296"/>
      <c r="L10" s="296"/>
      <c r="M10" s="296"/>
      <c r="N10" s="296"/>
      <c r="O10" s="296"/>
      <c r="P10" s="12"/>
      <c r="Q10" s="12"/>
      <c r="R10" s="12"/>
      <c r="S10" s="12"/>
      <c r="T10" s="12"/>
      <c r="U10" s="12"/>
      <c r="V10" s="12"/>
      <c r="W10" s="12"/>
      <c r="X10" s="12"/>
      <c r="Y10" s="12"/>
      <c r="Z10" s="12"/>
    </row>
    <row r="11" spans="1:28" s="8" customFormat="1" ht="15.75" customHeight="1" x14ac:dyDescent="0.2">
      <c r="A11" s="301"/>
      <c r="B11" s="301"/>
      <c r="C11" s="301"/>
      <c r="D11" s="301"/>
      <c r="E11" s="301"/>
      <c r="F11" s="301"/>
      <c r="G11" s="301"/>
      <c r="H11" s="301"/>
      <c r="I11" s="301"/>
      <c r="J11" s="301"/>
      <c r="K11" s="301"/>
      <c r="L11" s="301"/>
      <c r="M11" s="301"/>
      <c r="N11" s="301"/>
      <c r="O11" s="301"/>
      <c r="P11" s="9"/>
      <c r="Q11" s="9"/>
      <c r="R11" s="9"/>
      <c r="S11" s="9"/>
      <c r="T11" s="9"/>
      <c r="U11" s="9"/>
      <c r="V11" s="9"/>
      <c r="W11" s="9"/>
      <c r="X11" s="9"/>
      <c r="Y11" s="9"/>
      <c r="Z11" s="9"/>
    </row>
    <row r="12" spans="1:28" s="2" customFormat="1" ht="18.75" x14ac:dyDescent="0.2">
      <c r="A12" s="298" t="str">
        <f>'1. паспорт описание'!A12:D12</f>
        <v>Приобретение автомобильного крана</v>
      </c>
      <c r="B12" s="298"/>
      <c r="C12" s="298"/>
      <c r="D12" s="298"/>
      <c r="E12" s="298"/>
      <c r="F12" s="298"/>
      <c r="G12" s="298"/>
      <c r="H12" s="298"/>
      <c r="I12" s="298"/>
      <c r="J12" s="298"/>
      <c r="K12" s="298"/>
      <c r="L12" s="298"/>
      <c r="M12" s="298"/>
      <c r="N12" s="298"/>
      <c r="O12" s="298"/>
      <c r="P12" s="7"/>
      <c r="Q12" s="7"/>
      <c r="R12" s="7"/>
      <c r="S12" s="7"/>
      <c r="T12" s="7"/>
      <c r="U12" s="7"/>
      <c r="V12" s="7"/>
      <c r="W12" s="7"/>
      <c r="X12" s="7"/>
      <c r="Y12" s="7"/>
      <c r="Z12" s="7"/>
    </row>
    <row r="13" spans="1:28" s="2" customFormat="1" ht="15" customHeight="1" x14ac:dyDescent="0.2">
      <c r="A13" s="296" t="s">
        <v>6</v>
      </c>
      <c r="B13" s="296"/>
      <c r="C13" s="296"/>
      <c r="D13" s="296"/>
      <c r="E13" s="296"/>
      <c r="F13" s="296"/>
      <c r="G13" s="296"/>
      <c r="H13" s="296"/>
      <c r="I13" s="296"/>
      <c r="J13" s="296"/>
      <c r="K13" s="296"/>
      <c r="L13" s="296"/>
      <c r="M13" s="296"/>
      <c r="N13" s="296"/>
      <c r="O13" s="296"/>
      <c r="P13" s="5"/>
      <c r="Q13" s="5"/>
      <c r="R13" s="5"/>
      <c r="S13" s="5"/>
      <c r="T13" s="5"/>
      <c r="U13" s="5"/>
      <c r="V13" s="5"/>
      <c r="W13" s="5"/>
      <c r="X13" s="5"/>
      <c r="Y13" s="5"/>
      <c r="Z13" s="5"/>
    </row>
    <row r="14" spans="1:28" s="2" customFormat="1" ht="15" customHeight="1" x14ac:dyDescent="0.2">
      <c r="A14" s="306"/>
      <c r="B14" s="306"/>
      <c r="C14" s="306"/>
      <c r="D14" s="306"/>
      <c r="E14" s="306"/>
      <c r="F14" s="306"/>
      <c r="G14" s="306"/>
      <c r="H14" s="306"/>
      <c r="I14" s="306"/>
      <c r="J14" s="306"/>
      <c r="K14" s="306"/>
      <c r="L14" s="306"/>
      <c r="M14" s="306"/>
      <c r="N14" s="306"/>
      <c r="O14" s="306"/>
      <c r="P14" s="3"/>
      <c r="Q14" s="3"/>
      <c r="R14" s="3"/>
      <c r="S14" s="3"/>
      <c r="T14" s="3"/>
      <c r="U14" s="3"/>
      <c r="V14" s="3"/>
      <c r="W14" s="3"/>
    </row>
    <row r="15" spans="1:28" s="2" customFormat="1" ht="91.5" customHeight="1" x14ac:dyDescent="0.2">
      <c r="A15" s="343" t="s">
        <v>147</v>
      </c>
      <c r="B15" s="343"/>
      <c r="C15" s="343"/>
      <c r="D15" s="343"/>
      <c r="E15" s="343"/>
      <c r="F15" s="343"/>
      <c r="G15" s="343"/>
      <c r="H15" s="343"/>
      <c r="I15" s="343"/>
      <c r="J15" s="343"/>
      <c r="K15" s="343"/>
      <c r="L15" s="343"/>
      <c r="M15" s="343"/>
      <c r="N15" s="343"/>
      <c r="O15" s="343"/>
      <c r="P15" s="6"/>
      <c r="Q15" s="6"/>
      <c r="R15" s="6"/>
      <c r="S15" s="6"/>
      <c r="T15" s="6"/>
      <c r="U15" s="6"/>
      <c r="V15" s="6"/>
      <c r="W15" s="6"/>
      <c r="X15" s="6"/>
      <c r="Y15" s="6"/>
      <c r="Z15" s="6"/>
    </row>
    <row r="16" spans="1:28" s="2" customFormat="1" ht="78" customHeight="1" x14ac:dyDescent="0.2">
      <c r="A16" s="305" t="s">
        <v>5</v>
      </c>
      <c r="B16" s="303" t="s">
        <v>163</v>
      </c>
      <c r="C16" s="305" t="s">
        <v>35</v>
      </c>
      <c r="D16" s="305" t="s">
        <v>24</v>
      </c>
      <c r="E16" s="339" t="s">
        <v>34</v>
      </c>
      <c r="F16" s="340"/>
      <c r="G16" s="340"/>
      <c r="H16" s="340"/>
      <c r="I16" s="341"/>
      <c r="J16" s="305" t="s">
        <v>33</v>
      </c>
      <c r="K16" s="305"/>
      <c r="L16" s="305"/>
      <c r="M16" s="305"/>
      <c r="N16" s="305"/>
      <c r="O16" s="305"/>
      <c r="P16" s="3"/>
      <c r="Q16" s="3"/>
      <c r="R16" s="3"/>
      <c r="S16" s="3"/>
      <c r="T16" s="3"/>
      <c r="U16" s="3"/>
      <c r="V16" s="3"/>
      <c r="W16" s="3"/>
    </row>
    <row r="17" spans="1:26" s="2" customFormat="1" ht="51" customHeight="1" x14ac:dyDescent="0.2">
      <c r="A17" s="305"/>
      <c r="B17" s="304"/>
      <c r="C17" s="305"/>
      <c r="D17" s="305"/>
      <c r="E17" s="33" t="s">
        <v>32</v>
      </c>
      <c r="F17" s="33" t="s">
        <v>31</v>
      </c>
      <c r="G17" s="33" t="s">
        <v>30</v>
      </c>
      <c r="H17" s="33" t="s">
        <v>29</v>
      </c>
      <c r="I17" s="33" t="s">
        <v>28</v>
      </c>
      <c r="J17" s="33" t="s">
        <v>27</v>
      </c>
      <c r="K17" s="33" t="s">
        <v>4</v>
      </c>
      <c r="L17" s="38" t="s">
        <v>3</v>
      </c>
      <c r="M17" s="37" t="s">
        <v>79</v>
      </c>
      <c r="N17" s="37" t="s">
        <v>26</v>
      </c>
      <c r="O17" s="37" t="s">
        <v>25</v>
      </c>
      <c r="P17" s="25"/>
      <c r="Q17" s="25"/>
      <c r="R17" s="25"/>
      <c r="S17" s="25"/>
      <c r="T17" s="25"/>
      <c r="U17" s="25"/>
      <c r="V17" s="25"/>
      <c r="W17" s="25"/>
      <c r="X17" s="24"/>
      <c r="Y17" s="24"/>
      <c r="Z17" s="24"/>
    </row>
    <row r="18" spans="1:26" s="2" customFormat="1" ht="16.5" customHeight="1" x14ac:dyDescent="0.2">
      <c r="A18" s="29">
        <v>1</v>
      </c>
      <c r="B18" s="30">
        <v>2</v>
      </c>
      <c r="C18" s="29">
        <v>3</v>
      </c>
      <c r="D18" s="30">
        <v>4</v>
      </c>
      <c r="E18" s="29">
        <v>5</v>
      </c>
      <c r="F18" s="30">
        <v>6</v>
      </c>
      <c r="G18" s="29">
        <v>7</v>
      </c>
      <c r="H18" s="30">
        <v>8</v>
      </c>
      <c r="I18" s="29">
        <v>9</v>
      </c>
      <c r="J18" s="30">
        <v>10</v>
      </c>
      <c r="K18" s="29">
        <v>11</v>
      </c>
      <c r="L18" s="30">
        <v>12</v>
      </c>
      <c r="M18" s="29">
        <v>13</v>
      </c>
      <c r="N18" s="30">
        <v>14</v>
      </c>
      <c r="O18" s="29">
        <v>15</v>
      </c>
      <c r="P18" s="25"/>
      <c r="Q18" s="25"/>
      <c r="R18" s="25"/>
      <c r="S18" s="25"/>
      <c r="T18" s="25"/>
      <c r="U18" s="25"/>
      <c r="V18" s="25"/>
      <c r="W18" s="25"/>
      <c r="X18" s="24"/>
      <c r="Y18" s="24"/>
      <c r="Z18" s="24"/>
    </row>
    <row r="19" spans="1:26" s="2" customFormat="1" ht="123" customHeight="1" x14ac:dyDescent="0.2">
      <c r="A19" s="119" t="s">
        <v>18</v>
      </c>
      <c r="B19" s="127" t="s">
        <v>167</v>
      </c>
      <c r="C19" s="27"/>
      <c r="D19" s="27"/>
      <c r="E19" s="27"/>
      <c r="F19" s="27"/>
      <c r="G19" s="27"/>
      <c r="H19" s="27"/>
      <c r="I19" s="27"/>
      <c r="J19" s="35"/>
      <c r="K19" s="35"/>
      <c r="L19" s="4"/>
      <c r="M19" s="4"/>
      <c r="N19" s="4"/>
      <c r="O19" s="4"/>
      <c r="P19" s="25"/>
      <c r="Q19" s="25"/>
      <c r="R19" s="25"/>
      <c r="S19" s="25"/>
      <c r="T19" s="25"/>
      <c r="U19" s="25"/>
      <c r="V19" s="24"/>
      <c r="W19" s="24"/>
      <c r="X19" s="24"/>
      <c r="Y19" s="24"/>
      <c r="Z19" s="24"/>
    </row>
    <row r="20" spans="1:26"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26" ht="43.5" customHeight="1" x14ac:dyDescent="0.3">
      <c r="A21" s="342" t="s">
        <v>182</v>
      </c>
      <c r="B21" s="342"/>
      <c r="C21" s="342"/>
      <c r="D21" s="342"/>
      <c r="E21" s="342"/>
      <c r="F21" s="342"/>
      <c r="G21" s="342"/>
      <c r="H21" s="342"/>
      <c r="I21" s="342"/>
      <c r="J21" s="342"/>
      <c r="K21" s="342"/>
      <c r="L21" s="342"/>
      <c r="M21" s="342"/>
      <c r="N21" s="342"/>
      <c r="O21" s="342"/>
      <c r="P21" s="20"/>
      <c r="Q21" s="20"/>
      <c r="R21" s="20"/>
      <c r="S21" s="20"/>
      <c r="T21" s="20"/>
      <c r="U21" s="20"/>
      <c r="V21" s="20"/>
      <c r="W21" s="20"/>
      <c r="X21" s="20"/>
      <c r="Y21" s="20"/>
      <c r="Z21" s="20"/>
    </row>
    <row r="22" spans="1:26"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7">
    <mergeCell ref="A21:O21"/>
    <mergeCell ref="A15:O15"/>
    <mergeCell ref="A9:O9"/>
    <mergeCell ref="A10:O10"/>
    <mergeCell ref="A5:O5"/>
    <mergeCell ref="E16:I16"/>
    <mergeCell ref="A16:A17"/>
    <mergeCell ref="C16:C17"/>
    <mergeCell ref="D16:D17"/>
    <mergeCell ref="J16:O16"/>
    <mergeCell ref="A7:O7"/>
    <mergeCell ref="A8:O8"/>
    <mergeCell ref="A11:O11"/>
    <mergeCell ref="A12:O12"/>
    <mergeCell ref="A13:O13"/>
    <mergeCell ref="A14:O14"/>
    <mergeCell ref="B16:B17"/>
  </mergeCells>
  <pageMargins left="0.70866141732283472" right="0.70866141732283472" top="0.74803149606299213" bottom="0.74803149606299213" header="0.31496062992125984" footer="0.31496062992125984"/>
  <pageSetup paperSize="8"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170"/>
  <sheetViews>
    <sheetView view="pageBreakPreview" zoomScale="80" zoomScaleNormal="82" zoomScaleSheetLayoutView="80" workbookViewId="0">
      <selection activeCell="A4" sqref="A4"/>
    </sheetView>
  </sheetViews>
  <sheetFormatPr defaultRowHeight="15.75" outlineLevelRow="1" x14ac:dyDescent="0.25"/>
  <cols>
    <col min="1" max="1" width="66.85546875" style="141" customWidth="1"/>
    <col min="2" max="2" width="13.7109375" style="141" bestFit="1" customWidth="1"/>
    <col min="3" max="3" width="12.5703125" style="141" customWidth="1"/>
    <col min="4" max="4" width="13.85546875" style="141" customWidth="1"/>
    <col min="5" max="5" width="11.5703125" style="141" customWidth="1"/>
    <col min="6" max="6" width="13.5703125" style="141" customWidth="1"/>
    <col min="7" max="7" width="9.85546875" style="141" customWidth="1"/>
    <col min="8" max="8" width="10.140625" style="141" customWidth="1"/>
    <col min="9" max="9" width="9.140625" style="141"/>
    <col min="10" max="10" width="9.85546875" style="141" customWidth="1"/>
    <col min="11" max="11" width="12.140625" style="141" customWidth="1"/>
    <col min="12" max="14" width="9.85546875" style="141" bestFit="1" customWidth="1"/>
    <col min="15" max="15" width="10.85546875" style="141" customWidth="1"/>
    <col min="16" max="256" width="9.140625" style="141"/>
    <col min="257" max="257" width="66.85546875" style="141" customWidth="1"/>
    <col min="258" max="258" width="13.7109375" style="141" bestFit="1" customWidth="1"/>
    <col min="259" max="259" width="12.5703125" style="141" customWidth="1"/>
    <col min="260" max="260" width="13.85546875" style="141" customWidth="1"/>
    <col min="261" max="261" width="11.5703125" style="141" customWidth="1"/>
    <col min="262" max="262" width="13.5703125" style="141" customWidth="1"/>
    <col min="263" max="263" width="9.85546875" style="141" customWidth="1"/>
    <col min="264" max="264" width="10.140625" style="141" customWidth="1"/>
    <col min="265" max="265" width="9.140625" style="141"/>
    <col min="266" max="266" width="9.85546875" style="141" customWidth="1"/>
    <col min="267" max="267" width="12.140625" style="141" customWidth="1"/>
    <col min="268" max="270" width="9.85546875" style="141" bestFit="1" customWidth="1"/>
    <col min="271" max="271" width="10.85546875" style="141" customWidth="1"/>
    <col min="272" max="512" width="9.140625" style="141"/>
    <col min="513" max="513" width="66.85546875" style="141" customWidth="1"/>
    <col min="514" max="514" width="13.7109375" style="141" bestFit="1" customWidth="1"/>
    <col min="515" max="515" width="12.5703125" style="141" customWidth="1"/>
    <col min="516" max="516" width="13.85546875" style="141" customWidth="1"/>
    <col min="517" max="517" width="11.5703125" style="141" customWidth="1"/>
    <col min="518" max="518" width="13.5703125" style="141" customWidth="1"/>
    <col min="519" max="519" width="9.85546875" style="141" customWidth="1"/>
    <col min="520" max="520" width="10.140625" style="141" customWidth="1"/>
    <col min="521" max="521" width="9.140625" style="141"/>
    <col min="522" max="522" width="9.85546875" style="141" customWidth="1"/>
    <col min="523" max="523" width="12.140625" style="141" customWidth="1"/>
    <col min="524" max="526" width="9.85546875" style="141" bestFit="1" customWidth="1"/>
    <col min="527" max="527" width="10.85546875" style="141" customWidth="1"/>
    <col min="528" max="768" width="9.140625" style="141"/>
    <col min="769" max="769" width="66.85546875" style="141" customWidth="1"/>
    <col min="770" max="770" width="13.7109375" style="141" bestFit="1" customWidth="1"/>
    <col min="771" max="771" width="12.5703125" style="141" customWidth="1"/>
    <col min="772" max="772" width="13.85546875" style="141" customWidth="1"/>
    <col min="773" max="773" width="11.5703125" style="141" customWidth="1"/>
    <col min="774" max="774" width="13.5703125" style="141" customWidth="1"/>
    <col min="775" max="775" width="9.85546875" style="141" customWidth="1"/>
    <col min="776" max="776" width="10.140625" style="141" customWidth="1"/>
    <col min="777" max="777" width="9.140625" style="141"/>
    <col min="778" max="778" width="9.85546875" style="141" customWidth="1"/>
    <col min="779" max="779" width="12.140625" style="141" customWidth="1"/>
    <col min="780" max="782" width="9.85546875" style="141" bestFit="1" customWidth="1"/>
    <col min="783" max="783" width="10.85546875" style="141" customWidth="1"/>
    <col min="784" max="1024" width="9.140625" style="141"/>
    <col min="1025" max="1025" width="66.85546875" style="141" customWidth="1"/>
    <col min="1026" max="1026" width="13.7109375" style="141" bestFit="1" customWidth="1"/>
    <col min="1027" max="1027" width="12.5703125" style="141" customWidth="1"/>
    <col min="1028" max="1028" width="13.85546875" style="141" customWidth="1"/>
    <col min="1029" max="1029" width="11.5703125" style="141" customWidth="1"/>
    <col min="1030" max="1030" width="13.5703125" style="141" customWidth="1"/>
    <col min="1031" max="1031" width="9.85546875" style="141" customWidth="1"/>
    <col min="1032" max="1032" width="10.140625" style="141" customWidth="1"/>
    <col min="1033" max="1033" width="9.140625" style="141"/>
    <col min="1034" max="1034" width="9.85546875" style="141" customWidth="1"/>
    <col min="1035" max="1035" width="12.140625" style="141" customWidth="1"/>
    <col min="1036" max="1038" width="9.85546875" style="141" bestFit="1" customWidth="1"/>
    <col min="1039" max="1039" width="10.85546875" style="141" customWidth="1"/>
    <col min="1040" max="1280" width="9.140625" style="141"/>
    <col min="1281" max="1281" width="66.85546875" style="141" customWidth="1"/>
    <col min="1282" max="1282" width="13.7109375" style="141" bestFit="1" customWidth="1"/>
    <col min="1283" max="1283" width="12.5703125" style="141" customWidth="1"/>
    <col min="1284" max="1284" width="13.85546875" style="141" customWidth="1"/>
    <col min="1285" max="1285" width="11.5703125" style="141" customWidth="1"/>
    <col min="1286" max="1286" width="13.5703125" style="141" customWidth="1"/>
    <col min="1287" max="1287" width="9.85546875" style="141" customWidth="1"/>
    <col min="1288" max="1288" width="10.140625" style="141" customWidth="1"/>
    <col min="1289" max="1289" width="9.140625" style="141"/>
    <col min="1290" max="1290" width="9.85546875" style="141" customWidth="1"/>
    <col min="1291" max="1291" width="12.140625" style="141" customWidth="1"/>
    <col min="1292" max="1294" width="9.85546875" style="141" bestFit="1" customWidth="1"/>
    <col min="1295" max="1295" width="10.85546875" style="141" customWidth="1"/>
    <col min="1296" max="1536" width="9.140625" style="141"/>
    <col min="1537" max="1537" width="66.85546875" style="141" customWidth="1"/>
    <col min="1538" max="1538" width="13.7109375" style="141" bestFit="1" customWidth="1"/>
    <col min="1539" max="1539" width="12.5703125" style="141" customWidth="1"/>
    <col min="1540" max="1540" width="13.85546875" style="141" customWidth="1"/>
    <col min="1541" max="1541" width="11.5703125" style="141" customWidth="1"/>
    <col min="1542" max="1542" width="13.5703125" style="141" customWidth="1"/>
    <col min="1543" max="1543" width="9.85546875" style="141" customWidth="1"/>
    <col min="1544" max="1544" width="10.140625" style="141" customWidth="1"/>
    <col min="1545" max="1545" width="9.140625" style="141"/>
    <col min="1546" max="1546" width="9.85546875" style="141" customWidth="1"/>
    <col min="1547" max="1547" width="12.140625" style="141" customWidth="1"/>
    <col min="1548" max="1550" width="9.85546875" style="141" bestFit="1" customWidth="1"/>
    <col min="1551" max="1551" width="10.85546875" style="141" customWidth="1"/>
    <col min="1552" max="1792" width="9.140625" style="141"/>
    <col min="1793" max="1793" width="66.85546875" style="141" customWidth="1"/>
    <col min="1794" max="1794" width="13.7109375" style="141" bestFit="1" customWidth="1"/>
    <col min="1795" max="1795" width="12.5703125" style="141" customWidth="1"/>
    <col min="1796" max="1796" width="13.85546875" style="141" customWidth="1"/>
    <col min="1797" max="1797" width="11.5703125" style="141" customWidth="1"/>
    <col min="1798" max="1798" width="13.5703125" style="141" customWidth="1"/>
    <col min="1799" max="1799" width="9.85546875" style="141" customWidth="1"/>
    <col min="1800" max="1800" width="10.140625" style="141" customWidth="1"/>
    <col min="1801" max="1801" width="9.140625" style="141"/>
    <col min="1802" max="1802" width="9.85546875" style="141" customWidth="1"/>
    <col min="1803" max="1803" width="12.140625" style="141" customWidth="1"/>
    <col min="1804" max="1806" width="9.85546875" style="141" bestFit="1" customWidth="1"/>
    <col min="1807" max="1807" width="10.85546875" style="141" customWidth="1"/>
    <col min="1808" max="2048" width="9.140625" style="141"/>
    <col min="2049" max="2049" width="66.85546875" style="141" customWidth="1"/>
    <col min="2050" max="2050" width="13.7109375" style="141" bestFit="1" customWidth="1"/>
    <col min="2051" max="2051" width="12.5703125" style="141" customWidth="1"/>
    <col min="2052" max="2052" width="13.85546875" style="141" customWidth="1"/>
    <col min="2053" max="2053" width="11.5703125" style="141" customWidth="1"/>
    <col min="2054" max="2054" width="13.5703125" style="141" customWidth="1"/>
    <col min="2055" max="2055" width="9.85546875" style="141" customWidth="1"/>
    <col min="2056" max="2056" width="10.140625" style="141" customWidth="1"/>
    <col min="2057" max="2057" width="9.140625" style="141"/>
    <col min="2058" max="2058" width="9.85546875" style="141" customWidth="1"/>
    <col min="2059" max="2059" width="12.140625" style="141" customWidth="1"/>
    <col min="2060" max="2062" width="9.85546875" style="141" bestFit="1" customWidth="1"/>
    <col min="2063" max="2063" width="10.85546875" style="141" customWidth="1"/>
    <col min="2064" max="2304" width="9.140625" style="141"/>
    <col min="2305" max="2305" width="66.85546875" style="141" customWidth="1"/>
    <col min="2306" max="2306" width="13.7109375" style="141" bestFit="1" customWidth="1"/>
    <col min="2307" max="2307" width="12.5703125" style="141" customWidth="1"/>
    <col min="2308" max="2308" width="13.85546875" style="141" customWidth="1"/>
    <col min="2309" max="2309" width="11.5703125" style="141" customWidth="1"/>
    <col min="2310" max="2310" width="13.5703125" style="141" customWidth="1"/>
    <col min="2311" max="2311" width="9.85546875" style="141" customWidth="1"/>
    <col min="2312" max="2312" width="10.140625" style="141" customWidth="1"/>
    <col min="2313" max="2313" width="9.140625" style="141"/>
    <col min="2314" max="2314" width="9.85546875" style="141" customWidth="1"/>
    <col min="2315" max="2315" width="12.140625" style="141" customWidth="1"/>
    <col min="2316" max="2318" width="9.85546875" style="141" bestFit="1" customWidth="1"/>
    <col min="2319" max="2319" width="10.85546875" style="141" customWidth="1"/>
    <col min="2320" max="2560" width="9.140625" style="141"/>
    <col min="2561" max="2561" width="66.85546875" style="141" customWidth="1"/>
    <col min="2562" max="2562" width="13.7109375" style="141" bestFit="1" customWidth="1"/>
    <col min="2563" max="2563" width="12.5703125" style="141" customWidth="1"/>
    <col min="2564" max="2564" width="13.85546875" style="141" customWidth="1"/>
    <col min="2565" max="2565" width="11.5703125" style="141" customWidth="1"/>
    <col min="2566" max="2566" width="13.5703125" style="141" customWidth="1"/>
    <col min="2567" max="2567" width="9.85546875" style="141" customWidth="1"/>
    <col min="2568" max="2568" width="10.140625" style="141" customWidth="1"/>
    <col min="2569" max="2569" width="9.140625" style="141"/>
    <col min="2570" max="2570" width="9.85546875" style="141" customWidth="1"/>
    <col min="2571" max="2571" width="12.140625" style="141" customWidth="1"/>
    <col min="2572" max="2574" width="9.85546875" style="141" bestFit="1" customWidth="1"/>
    <col min="2575" max="2575" width="10.85546875" style="141" customWidth="1"/>
    <col min="2576" max="2816" width="9.140625" style="141"/>
    <col min="2817" max="2817" width="66.85546875" style="141" customWidth="1"/>
    <col min="2818" max="2818" width="13.7109375" style="141" bestFit="1" customWidth="1"/>
    <col min="2819" max="2819" width="12.5703125" style="141" customWidth="1"/>
    <col min="2820" max="2820" width="13.85546875" style="141" customWidth="1"/>
    <col min="2821" max="2821" width="11.5703125" style="141" customWidth="1"/>
    <col min="2822" max="2822" width="13.5703125" style="141" customWidth="1"/>
    <col min="2823" max="2823" width="9.85546875" style="141" customWidth="1"/>
    <col min="2824" max="2824" width="10.140625" style="141" customWidth="1"/>
    <col min="2825" max="2825" width="9.140625" style="141"/>
    <col min="2826" max="2826" width="9.85546875" style="141" customWidth="1"/>
    <col min="2827" max="2827" width="12.140625" style="141" customWidth="1"/>
    <col min="2828" max="2830" width="9.85546875" style="141" bestFit="1" customWidth="1"/>
    <col min="2831" max="2831" width="10.85546875" style="141" customWidth="1"/>
    <col min="2832" max="3072" width="9.140625" style="141"/>
    <col min="3073" max="3073" width="66.85546875" style="141" customWidth="1"/>
    <col min="3074" max="3074" width="13.7109375" style="141" bestFit="1" customWidth="1"/>
    <col min="3075" max="3075" width="12.5703125" style="141" customWidth="1"/>
    <col min="3076" max="3076" width="13.85546875" style="141" customWidth="1"/>
    <col min="3077" max="3077" width="11.5703125" style="141" customWidth="1"/>
    <col min="3078" max="3078" width="13.5703125" style="141" customWidth="1"/>
    <col min="3079" max="3079" width="9.85546875" style="141" customWidth="1"/>
    <col min="3080" max="3080" width="10.140625" style="141" customWidth="1"/>
    <col min="3081" max="3081" width="9.140625" style="141"/>
    <col min="3082" max="3082" width="9.85546875" style="141" customWidth="1"/>
    <col min="3083" max="3083" width="12.140625" style="141" customWidth="1"/>
    <col min="3084" max="3086" width="9.85546875" style="141" bestFit="1" customWidth="1"/>
    <col min="3087" max="3087" width="10.85546875" style="141" customWidth="1"/>
    <col min="3088" max="3328" width="9.140625" style="141"/>
    <col min="3329" max="3329" width="66.85546875" style="141" customWidth="1"/>
    <col min="3330" max="3330" width="13.7109375" style="141" bestFit="1" customWidth="1"/>
    <col min="3331" max="3331" width="12.5703125" style="141" customWidth="1"/>
    <col min="3332" max="3332" width="13.85546875" style="141" customWidth="1"/>
    <col min="3333" max="3333" width="11.5703125" style="141" customWidth="1"/>
    <col min="3334" max="3334" width="13.5703125" style="141" customWidth="1"/>
    <col min="3335" max="3335" width="9.85546875" style="141" customWidth="1"/>
    <col min="3336" max="3336" width="10.140625" style="141" customWidth="1"/>
    <col min="3337" max="3337" width="9.140625" style="141"/>
    <col min="3338" max="3338" width="9.85546875" style="141" customWidth="1"/>
    <col min="3339" max="3339" width="12.140625" style="141" customWidth="1"/>
    <col min="3340" max="3342" width="9.85546875" style="141" bestFit="1" customWidth="1"/>
    <col min="3343" max="3343" width="10.85546875" style="141" customWidth="1"/>
    <col min="3344" max="3584" width="9.140625" style="141"/>
    <col min="3585" max="3585" width="66.85546875" style="141" customWidth="1"/>
    <col min="3586" max="3586" width="13.7109375" style="141" bestFit="1" customWidth="1"/>
    <col min="3587" max="3587" width="12.5703125" style="141" customWidth="1"/>
    <col min="3588" max="3588" width="13.85546875" style="141" customWidth="1"/>
    <col min="3589" max="3589" width="11.5703125" style="141" customWidth="1"/>
    <col min="3590" max="3590" width="13.5703125" style="141" customWidth="1"/>
    <col min="3591" max="3591" width="9.85546875" style="141" customWidth="1"/>
    <col min="3592" max="3592" width="10.140625" style="141" customWidth="1"/>
    <col min="3593" max="3593" width="9.140625" style="141"/>
    <col min="3594" max="3594" width="9.85546875" style="141" customWidth="1"/>
    <col min="3595" max="3595" width="12.140625" style="141" customWidth="1"/>
    <col min="3596" max="3598" width="9.85546875" style="141" bestFit="1" customWidth="1"/>
    <col min="3599" max="3599" width="10.85546875" style="141" customWidth="1"/>
    <col min="3600" max="3840" width="9.140625" style="141"/>
    <col min="3841" max="3841" width="66.85546875" style="141" customWidth="1"/>
    <col min="3842" max="3842" width="13.7109375" style="141" bestFit="1" customWidth="1"/>
    <col min="3843" max="3843" width="12.5703125" style="141" customWidth="1"/>
    <col min="3844" max="3844" width="13.85546875" style="141" customWidth="1"/>
    <col min="3845" max="3845" width="11.5703125" style="141" customWidth="1"/>
    <col min="3846" max="3846" width="13.5703125" style="141" customWidth="1"/>
    <col min="3847" max="3847" width="9.85546875" style="141" customWidth="1"/>
    <col min="3848" max="3848" width="10.140625" style="141" customWidth="1"/>
    <col min="3849" max="3849" width="9.140625" style="141"/>
    <col min="3850" max="3850" width="9.85546875" style="141" customWidth="1"/>
    <col min="3851" max="3851" width="12.140625" style="141" customWidth="1"/>
    <col min="3852" max="3854" width="9.85546875" style="141" bestFit="1" customWidth="1"/>
    <col min="3855" max="3855" width="10.85546875" style="141" customWidth="1"/>
    <col min="3856" max="4096" width="9.140625" style="141"/>
    <col min="4097" max="4097" width="66.85546875" style="141" customWidth="1"/>
    <col min="4098" max="4098" width="13.7109375" style="141" bestFit="1" customWidth="1"/>
    <col min="4099" max="4099" width="12.5703125" style="141" customWidth="1"/>
    <col min="4100" max="4100" width="13.85546875" style="141" customWidth="1"/>
    <col min="4101" max="4101" width="11.5703125" style="141" customWidth="1"/>
    <col min="4102" max="4102" width="13.5703125" style="141" customWidth="1"/>
    <col min="4103" max="4103" width="9.85546875" style="141" customWidth="1"/>
    <col min="4104" max="4104" width="10.140625" style="141" customWidth="1"/>
    <col min="4105" max="4105" width="9.140625" style="141"/>
    <col min="4106" max="4106" width="9.85546875" style="141" customWidth="1"/>
    <col min="4107" max="4107" width="12.140625" style="141" customWidth="1"/>
    <col min="4108" max="4110" width="9.85546875" style="141" bestFit="1" customWidth="1"/>
    <col min="4111" max="4111" width="10.85546875" style="141" customWidth="1"/>
    <col min="4112" max="4352" width="9.140625" style="141"/>
    <col min="4353" max="4353" width="66.85546875" style="141" customWidth="1"/>
    <col min="4354" max="4354" width="13.7109375" style="141" bestFit="1" customWidth="1"/>
    <col min="4355" max="4355" width="12.5703125" style="141" customWidth="1"/>
    <col min="4356" max="4356" width="13.85546875" style="141" customWidth="1"/>
    <col min="4357" max="4357" width="11.5703125" style="141" customWidth="1"/>
    <col min="4358" max="4358" width="13.5703125" style="141" customWidth="1"/>
    <col min="4359" max="4359" width="9.85546875" style="141" customWidth="1"/>
    <col min="4360" max="4360" width="10.140625" style="141" customWidth="1"/>
    <col min="4361" max="4361" width="9.140625" style="141"/>
    <col min="4362" max="4362" width="9.85546875" style="141" customWidth="1"/>
    <col min="4363" max="4363" width="12.140625" style="141" customWidth="1"/>
    <col min="4364" max="4366" width="9.85546875" style="141" bestFit="1" customWidth="1"/>
    <col min="4367" max="4367" width="10.85546875" style="141" customWidth="1"/>
    <col min="4368" max="4608" width="9.140625" style="141"/>
    <col min="4609" max="4609" width="66.85546875" style="141" customWidth="1"/>
    <col min="4610" max="4610" width="13.7109375" style="141" bestFit="1" customWidth="1"/>
    <col min="4611" max="4611" width="12.5703125" style="141" customWidth="1"/>
    <col min="4612" max="4612" width="13.85546875" style="141" customWidth="1"/>
    <col min="4613" max="4613" width="11.5703125" style="141" customWidth="1"/>
    <col min="4614" max="4614" width="13.5703125" style="141" customWidth="1"/>
    <col min="4615" max="4615" width="9.85546875" style="141" customWidth="1"/>
    <col min="4616" max="4616" width="10.140625" style="141" customWidth="1"/>
    <col min="4617" max="4617" width="9.140625" style="141"/>
    <col min="4618" max="4618" width="9.85546875" style="141" customWidth="1"/>
    <col min="4619" max="4619" width="12.140625" style="141" customWidth="1"/>
    <col min="4620" max="4622" width="9.85546875" style="141" bestFit="1" customWidth="1"/>
    <col min="4623" max="4623" width="10.85546875" style="141" customWidth="1"/>
    <col min="4624" max="4864" width="9.140625" style="141"/>
    <col min="4865" max="4865" width="66.85546875" style="141" customWidth="1"/>
    <col min="4866" max="4866" width="13.7109375" style="141" bestFit="1" customWidth="1"/>
    <col min="4867" max="4867" width="12.5703125" style="141" customWidth="1"/>
    <col min="4868" max="4868" width="13.85546875" style="141" customWidth="1"/>
    <col min="4869" max="4869" width="11.5703125" style="141" customWidth="1"/>
    <col min="4870" max="4870" width="13.5703125" style="141" customWidth="1"/>
    <col min="4871" max="4871" width="9.85546875" style="141" customWidth="1"/>
    <col min="4872" max="4872" width="10.140625" style="141" customWidth="1"/>
    <col min="4873" max="4873" width="9.140625" style="141"/>
    <col min="4874" max="4874" width="9.85546875" style="141" customWidth="1"/>
    <col min="4875" max="4875" width="12.140625" style="141" customWidth="1"/>
    <col min="4876" max="4878" width="9.85546875" style="141" bestFit="1" customWidth="1"/>
    <col min="4879" max="4879" width="10.85546875" style="141" customWidth="1"/>
    <col min="4880" max="5120" width="9.140625" style="141"/>
    <col min="5121" max="5121" width="66.85546875" style="141" customWidth="1"/>
    <col min="5122" max="5122" width="13.7109375" style="141" bestFit="1" customWidth="1"/>
    <col min="5123" max="5123" width="12.5703125" style="141" customWidth="1"/>
    <col min="5124" max="5124" width="13.85546875" style="141" customWidth="1"/>
    <col min="5125" max="5125" width="11.5703125" style="141" customWidth="1"/>
    <col min="5126" max="5126" width="13.5703125" style="141" customWidth="1"/>
    <col min="5127" max="5127" width="9.85546875" style="141" customWidth="1"/>
    <col min="5128" max="5128" width="10.140625" style="141" customWidth="1"/>
    <col min="5129" max="5129" width="9.140625" style="141"/>
    <col min="5130" max="5130" width="9.85546875" style="141" customWidth="1"/>
    <col min="5131" max="5131" width="12.140625" style="141" customWidth="1"/>
    <col min="5132" max="5134" width="9.85546875" style="141" bestFit="1" customWidth="1"/>
    <col min="5135" max="5135" width="10.85546875" style="141" customWidth="1"/>
    <col min="5136" max="5376" width="9.140625" style="141"/>
    <col min="5377" max="5377" width="66.85546875" style="141" customWidth="1"/>
    <col min="5378" max="5378" width="13.7109375" style="141" bestFit="1" customWidth="1"/>
    <col min="5379" max="5379" width="12.5703125" style="141" customWidth="1"/>
    <col min="5380" max="5380" width="13.85546875" style="141" customWidth="1"/>
    <col min="5381" max="5381" width="11.5703125" style="141" customWidth="1"/>
    <col min="5382" max="5382" width="13.5703125" style="141" customWidth="1"/>
    <col min="5383" max="5383" width="9.85546875" style="141" customWidth="1"/>
    <col min="5384" max="5384" width="10.140625" style="141" customWidth="1"/>
    <col min="5385" max="5385" width="9.140625" style="141"/>
    <col min="5386" max="5386" width="9.85546875" style="141" customWidth="1"/>
    <col min="5387" max="5387" width="12.140625" style="141" customWidth="1"/>
    <col min="5388" max="5390" width="9.85546875" style="141" bestFit="1" customWidth="1"/>
    <col min="5391" max="5391" width="10.85546875" style="141" customWidth="1"/>
    <col min="5392" max="5632" width="9.140625" style="141"/>
    <col min="5633" max="5633" width="66.85546875" style="141" customWidth="1"/>
    <col min="5634" max="5634" width="13.7109375" style="141" bestFit="1" customWidth="1"/>
    <col min="5635" max="5635" width="12.5703125" style="141" customWidth="1"/>
    <col min="5636" max="5636" width="13.85546875" style="141" customWidth="1"/>
    <col min="5637" max="5637" width="11.5703125" style="141" customWidth="1"/>
    <col min="5638" max="5638" width="13.5703125" style="141" customWidth="1"/>
    <col min="5639" max="5639" width="9.85546875" style="141" customWidth="1"/>
    <col min="5640" max="5640" width="10.140625" style="141" customWidth="1"/>
    <col min="5641" max="5641" width="9.140625" style="141"/>
    <col min="5642" max="5642" width="9.85546875" style="141" customWidth="1"/>
    <col min="5643" max="5643" width="12.140625" style="141" customWidth="1"/>
    <col min="5644" max="5646" width="9.85546875" style="141" bestFit="1" customWidth="1"/>
    <col min="5647" max="5647" width="10.85546875" style="141" customWidth="1"/>
    <col min="5648" max="5888" width="9.140625" style="141"/>
    <col min="5889" max="5889" width="66.85546875" style="141" customWidth="1"/>
    <col min="5890" max="5890" width="13.7109375" style="141" bestFit="1" customWidth="1"/>
    <col min="5891" max="5891" width="12.5703125" style="141" customWidth="1"/>
    <col min="5892" max="5892" width="13.85546875" style="141" customWidth="1"/>
    <col min="5893" max="5893" width="11.5703125" style="141" customWidth="1"/>
    <col min="5894" max="5894" width="13.5703125" style="141" customWidth="1"/>
    <col min="5895" max="5895" width="9.85546875" style="141" customWidth="1"/>
    <col min="5896" max="5896" width="10.140625" style="141" customWidth="1"/>
    <col min="5897" max="5897" width="9.140625" style="141"/>
    <col min="5898" max="5898" width="9.85546875" style="141" customWidth="1"/>
    <col min="5899" max="5899" width="12.140625" style="141" customWidth="1"/>
    <col min="5900" max="5902" width="9.85546875" style="141" bestFit="1" customWidth="1"/>
    <col min="5903" max="5903" width="10.85546875" style="141" customWidth="1"/>
    <col min="5904" max="6144" width="9.140625" style="141"/>
    <col min="6145" max="6145" width="66.85546875" style="141" customWidth="1"/>
    <col min="6146" max="6146" width="13.7109375" style="141" bestFit="1" customWidth="1"/>
    <col min="6147" max="6147" width="12.5703125" style="141" customWidth="1"/>
    <col min="6148" max="6148" width="13.85546875" style="141" customWidth="1"/>
    <col min="6149" max="6149" width="11.5703125" style="141" customWidth="1"/>
    <col min="6150" max="6150" width="13.5703125" style="141" customWidth="1"/>
    <col min="6151" max="6151" width="9.85546875" style="141" customWidth="1"/>
    <col min="6152" max="6152" width="10.140625" style="141" customWidth="1"/>
    <col min="6153" max="6153" width="9.140625" style="141"/>
    <col min="6154" max="6154" width="9.85546875" style="141" customWidth="1"/>
    <col min="6155" max="6155" width="12.140625" style="141" customWidth="1"/>
    <col min="6156" max="6158" width="9.85546875" style="141" bestFit="1" customWidth="1"/>
    <col min="6159" max="6159" width="10.85546875" style="141" customWidth="1"/>
    <col min="6160" max="6400" width="9.140625" style="141"/>
    <col min="6401" max="6401" width="66.85546875" style="141" customWidth="1"/>
    <col min="6402" max="6402" width="13.7109375" style="141" bestFit="1" customWidth="1"/>
    <col min="6403" max="6403" width="12.5703125" style="141" customWidth="1"/>
    <col min="6404" max="6404" width="13.85546875" style="141" customWidth="1"/>
    <col min="6405" max="6405" width="11.5703125" style="141" customWidth="1"/>
    <col min="6406" max="6406" width="13.5703125" style="141" customWidth="1"/>
    <col min="6407" max="6407" width="9.85546875" style="141" customWidth="1"/>
    <col min="6408" max="6408" width="10.140625" style="141" customWidth="1"/>
    <col min="6409" max="6409" width="9.140625" style="141"/>
    <col min="6410" max="6410" width="9.85546875" style="141" customWidth="1"/>
    <col min="6411" max="6411" width="12.140625" style="141" customWidth="1"/>
    <col min="6412" max="6414" width="9.85546875" style="141" bestFit="1" customWidth="1"/>
    <col min="6415" max="6415" width="10.85546875" style="141" customWidth="1"/>
    <col min="6416" max="6656" width="9.140625" style="141"/>
    <col min="6657" max="6657" width="66.85546875" style="141" customWidth="1"/>
    <col min="6658" max="6658" width="13.7109375" style="141" bestFit="1" customWidth="1"/>
    <col min="6659" max="6659" width="12.5703125" style="141" customWidth="1"/>
    <col min="6660" max="6660" width="13.85546875" style="141" customWidth="1"/>
    <col min="6661" max="6661" width="11.5703125" style="141" customWidth="1"/>
    <col min="6662" max="6662" width="13.5703125" style="141" customWidth="1"/>
    <col min="6663" max="6663" width="9.85546875" style="141" customWidth="1"/>
    <col min="6664" max="6664" width="10.140625" style="141" customWidth="1"/>
    <col min="6665" max="6665" width="9.140625" style="141"/>
    <col min="6666" max="6666" width="9.85546875" style="141" customWidth="1"/>
    <col min="6667" max="6667" width="12.140625" style="141" customWidth="1"/>
    <col min="6668" max="6670" width="9.85546875" style="141" bestFit="1" customWidth="1"/>
    <col min="6671" max="6671" width="10.85546875" style="141" customWidth="1"/>
    <col min="6672" max="6912" width="9.140625" style="141"/>
    <col min="6913" max="6913" width="66.85546875" style="141" customWidth="1"/>
    <col min="6914" max="6914" width="13.7109375" style="141" bestFit="1" customWidth="1"/>
    <col min="6915" max="6915" width="12.5703125" style="141" customWidth="1"/>
    <col min="6916" max="6916" width="13.85546875" style="141" customWidth="1"/>
    <col min="6917" max="6917" width="11.5703125" style="141" customWidth="1"/>
    <col min="6918" max="6918" width="13.5703125" style="141" customWidth="1"/>
    <col min="6919" max="6919" width="9.85546875" style="141" customWidth="1"/>
    <col min="6920" max="6920" width="10.140625" style="141" customWidth="1"/>
    <col min="6921" max="6921" width="9.140625" style="141"/>
    <col min="6922" max="6922" width="9.85546875" style="141" customWidth="1"/>
    <col min="6923" max="6923" width="12.140625" style="141" customWidth="1"/>
    <col min="6924" max="6926" width="9.85546875" style="141" bestFit="1" customWidth="1"/>
    <col min="6927" max="6927" width="10.85546875" style="141" customWidth="1"/>
    <col min="6928" max="7168" width="9.140625" style="141"/>
    <col min="7169" max="7169" width="66.85546875" style="141" customWidth="1"/>
    <col min="7170" max="7170" width="13.7109375" style="141" bestFit="1" customWidth="1"/>
    <col min="7171" max="7171" width="12.5703125" style="141" customWidth="1"/>
    <col min="7172" max="7172" width="13.85546875" style="141" customWidth="1"/>
    <col min="7173" max="7173" width="11.5703125" style="141" customWidth="1"/>
    <col min="7174" max="7174" width="13.5703125" style="141" customWidth="1"/>
    <col min="7175" max="7175" width="9.85546875" style="141" customWidth="1"/>
    <col min="7176" max="7176" width="10.140625" style="141" customWidth="1"/>
    <col min="7177" max="7177" width="9.140625" style="141"/>
    <col min="7178" max="7178" width="9.85546875" style="141" customWidth="1"/>
    <col min="7179" max="7179" width="12.140625" style="141" customWidth="1"/>
    <col min="7180" max="7182" width="9.85546875" style="141" bestFit="1" customWidth="1"/>
    <col min="7183" max="7183" width="10.85546875" style="141" customWidth="1"/>
    <col min="7184" max="7424" width="9.140625" style="141"/>
    <col min="7425" max="7425" width="66.85546875" style="141" customWidth="1"/>
    <col min="7426" max="7426" width="13.7109375" style="141" bestFit="1" customWidth="1"/>
    <col min="7427" max="7427" width="12.5703125" style="141" customWidth="1"/>
    <col min="7428" max="7428" width="13.85546875" style="141" customWidth="1"/>
    <col min="7429" max="7429" width="11.5703125" style="141" customWidth="1"/>
    <col min="7430" max="7430" width="13.5703125" style="141" customWidth="1"/>
    <col min="7431" max="7431" width="9.85546875" style="141" customWidth="1"/>
    <col min="7432" max="7432" width="10.140625" style="141" customWidth="1"/>
    <col min="7433" max="7433" width="9.140625" style="141"/>
    <col min="7434" max="7434" width="9.85546875" style="141" customWidth="1"/>
    <col min="7435" max="7435" width="12.140625" style="141" customWidth="1"/>
    <col min="7436" max="7438" width="9.85546875" style="141" bestFit="1" customWidth="1"/>
    <col min="7439" max="7439" width="10.85546875" style="141" customWidth="1"/>
    <col min="7440" max="7680" width="9.140625" style="141"/>
    <col min="7681" max="7681" width="66.85546875" style="141" customWidth="1"/>
    <col min="7682" max="7682" width="13.7109375" style="141" bestFit="1" customWidth="1"/>
    <col min="7683" max="7683" width="12.5703125" style="141" customWidth="1"/>
    <col min="7684" max="7684" width="13.85546875" style="141" customWidth="1"/>
    <col min="7685" max="7685" width="11.5703125" style="141" customWidth="1"/>
    <col min="7686" max="7686" width="13.5703125" style="141" customWidth="1"/>
    <col min="7687" max="7687" width="9.85546875" style="141" customWidth="1"/>
    <col min="7688" max="7688" width="10.140625" style="141" customWidth="1"/>
    <col min="7689" max="7689" width="9.140625" style="141"/>
    <col min="7690" max="7690" width="9.85546875" style="141" customWidth="1"/>
    <col min="7691" max="7691" width="12.140625" style="141" customWidth="1"/>
    <col min="7692" max="7694" width="9.85546875" style="141" bestFit="1" customWidth="1"/>
    <col min="7695" max="7695" width="10.85546875" style="141" customWidth="1"/>
    <col min="7696" max="7936" width="9.140625" style="141"/>
    <col min="7937" max="7937" width="66.85546875" style="141" customWidth="1"/>
    <col min="7938" max="7938" width="13.7109375" style="141" bestFit="1" customWidth="1"/>
    <col min="7939" max="7939" width="12.5703125" style="141" customWidth="1"/>
    <col min="7940" max="7940" width="13.85546875" style="141" customWidth="1"/>
    <col min="7941" max="7941" width="11.5703125" style="141" customWidth="1"/>
    <col min="7942" max="7942" width="13.5703125" style="141" customWidth="1"/>
    <col min="7943" max="7943" width="9.85546875" style="141" customWidth="1"/>
    <col min="7944" max="7944" width="10.140625" style="141" customWidth="1"/>
    <col min="7945" max="7945" width="9.140625" style="141"/>
    <col min="7946" max="7946" width="9.85546875" style="141" customWidth="1"/>
    <col min="7947" max="7947" width="12.140625" style="141" customWidth="1"/>
    <col min="7948" max="7950" width="9.85546875" style="141" bestFit="1" customWidth="1"/>
    <col min="7951" max="7951" width="10.85546875" style="141" customWidth="1"/>
    <col min="7952" max="8192" width="9.140625" style="141"/>
    <col min="8193" max="8193" width="66.85546875" style="141" customWidth="1"/>
    <col min="8194" max="8194" width="13.7109375" style="141" bestFit="1" customWidth="1"/>
    <col min="8195" max="8195" width="12.5703125" style="141" customWidth="1"/>
    <col min="8196" max="8196" width="13.85546875" style="141" customWidth="1"/>
    <col min="8197" max="8197" width="11.5703125" style="141" customWidth="1"/>
    <col min="8198" max="8198" width="13.5703125" style="141" customWidth="1"/>
    <col min="8199" max="8199" width="9.85546875" style="141" customWidth="1"/>
    <col min="8200" max="8200" width="10.140625" style="141" customWidth="1"/>
    <col min="8201" max="8201" width="9.140625" style="141"/>
    <col min="8202" max="8202" width="9.85546875" style="141" customWidth="1"/>
    <col min="8203" max="8203" width="12.140625" style="141" customWidth="1"/>
    <col min="8204" max="8206" width="9.85546875" style="141" bestFit="1" customWidth="1"/>
    <col min="8207" max="8207" width="10.85546875" style="141" customWidth="1"/>
    <col min="8208" max="8448" width="9.140625" style="141"/>
    <col min="8449" max="8449" width="66.85546875" style="141" customWidth="1"/>
    <col min="8450" max="8450" width="13.7109375" style="141" bestFit="1" customWidth="1"/>
    <col min="8451" max="8451" width="12.5703125" style="141" customWidth="1"/>
    <col min="8452" max="8452" width="13.85546875" style="141" customWidth="1"/>
    <col min="8453" max="8453" width="11.5703125" style="141" customWidth="1"/>
    <col min="8454" max="8454" width="13.5703125" style="141" customWidth="1"/>
    <col min="8455" max="8455" width="9.85546875" style="141" customWidth="1"/>
    <col min="8456" max="8456" width="10.140625" style="141" customWidth="1"/>
    <col min="8457" max="8457" width="9.140625" style="141"/>
    <col min="8458" max="8458" width="9.85546875" style="141" customWidth="1"/>
    <col min="8459" max="8459" width="12.140625" style="141" customWidth="1"/>
    <col min="8460" max="8462" width="9.85546875" style="141" bestFit="1" customWidth="1"/>
    <col min="8463" max="8463" width="10.85546875" style="141" customWidth="1"/>
    <col min="8464" max="8704" width="9.140625" style="141"/>
    <col min="8705" max="8705" width="66.85546875" style="141" customWidth="1"/>
    <col min="8706" max="8706" width="13.7109375" style="141" bestFit="1" customWidth="1"/>
    <col min="8707" max="8707" width="12.5703125" style="141" customWidth="1"/>
    <col min="8708" max="8708" width="13.85546875" style="141" customWidth="1"/>
    <col min="8709" max="8709" width="11.5703125" style="141" customWidth="1"/>
    <col min="8710" max="8710" width="13.5703125" style="141" customWidth="1"/>
    <col min="8711" max="8711" width="9.85546875" style="141" customWidth="1"/>
    <col min="8712" max="8712" width="10.140625" style="141" customWidth="1"/>
    <col min="8713" max="8713" width="9.140625" style="141"/>
    <col min="8714" max="8714" width="9.85546875" style="141" customWidth="1"/>
    <col min="8715" max="8715" width="12.140625" style="141" customWidth="1"/>
    <col min="8716" max="8718" width="9.85546875" style="141" bestFit="1" customWidth="1"/>
    <col min="8719" max="8719" width="10.85546875" style="141" customWidth="1"/>
    <col min="8720" max="8960" width="9.140625" style="141"/>
    <col min="8961" max="8961" width="66.85546875" style="141" customWidth="1"/>
    <col min="8962" max="8962" width="13.7109375" style="141" bestFit="1" customWidth="1"/>
    <col min="8963" max="8963" width="12.5703125" style="141" customWidth="1"/>
    <col min="8964" max="8964" width="13.85546875" style="141" customWidth="1"/>
    <col min="8965" max="8965" width="11.5703125" style="141" customWidth="1"/>
    <col min="8966" max="8966" width="13.5703125" style="141" customWidth="1"/>
    <col min="8967" max="8967" width="9.85546875" style="141" customWidth="1"/>
    <col min="8968" max="8968" width="10.140625" style="141" customWidth="1"/>
    <col min="8969" max="8969" width="9.140625" style="141"/>
    <col min="8970" max="8970" width="9.85546875" style="141" customWidth="1"/>
    <col min="8971" max="8971" width="12.140625" style="141" customWidth="1"/>
    <col min="8972" max="8974" width="9.85546875" style="141" bestFit="1" customWidth="1"/>
    <col min="8975" max="8975" width="10.85546875" style="141" customWidth="1"/>
    <col min="8976" max="9216" width="9.140625" style="141"/>
    <col min="9217" max="9217" width="66.85546875" style="141" customWidth="1"/>
    <col min="9218" max="9218" width="13.7109375" style="141" bestFit="1" customWidth="1"/>
    <col min="9219" max="9219" width="12.5703125" style="141" customWidth="1"/>
    <col min="9220" max="9220" width="13.85546875" style="141" customWidth="1"/>
    <col min="9221" max="9221" width="11.5703125" style="141" customWidth="1"/>
    <col min="9222" max="9222" width="13.5703125" style="141" customWidth="1"/>
    <col min="9223" max="9223" width="9.85546875" style="141" customWidth="1"/>
    <col min="9224" max="9224" width="10.140625" style="141" customWidth="1"/>
    <col min="9225" max="9225" width="9.140625" style="141"/>
    <col min="9226" max="9226" width="9.85546875" style="141" customWidth="1"/>
    <col min="9227" max="9227" width="12.140625" style="141" customWidth="1"/>
    <col min="9228" max="9230" width="9.85546875" style="141" bestFit="1" customWidth="1"/>
    <col min="9231" max="9231" width="10.85546875" style="141" customWidth="1"/>
    <col min="9232" max="9472" width="9.140625" style="141"/>
    <col min="9473" max="9473" width="66.85546875" style="141" customWidth="1"/>
    <col min="9474" max="9474" width="13.7109375" style="141" bestFit="1" customWidth="1"/>
    <col min="9475" max="9475" width="12.5703125" style="141" customWidth="1"/>
    <col min="9476" max="9476" width="13.85546875" style="141" customWidth="1"/>
    <col min="9477" max="9477" width="11.5703125" style="141" customWidth="1"/>
    <col min="9478" max="9478" width="13.5703125" style="141" customWidth="1"/>
    <col min="9479" max="9479" width="9.85546875" style="141" customWidth="1"/>
    <col min="9480" max="9480" width="10.140625" style="141" customWidth="1"/>
    <col min="9481" max="9481" width="9.140625" style="141"/>
    <col min="9482" max="9482" width="9.85546875" style="141" customWidth="1"/>
    <col min="9483" max="9483" width="12.140625" style="141" customWidth="1"/>
    <col min="9484" max="9486" width="9.85546875" style="141" bestFit="1" customWidth="1"/>
    <col min="9487" max="9487" width="10.85546875" style="141" customWidth="1"/>
    <col min="9488" max="9728" width="9.140625" style="141"/>
    <col min="9729" max="9729" width="66.85546875" style="141" customWidth="1"/>
    <col min="9730" max="9730" width="13.7109375" style="141" bestFit="1" customWidth="1"/>
    <col min="9731" max="9731" width="12.5703125" style="141" customWidth="1"/>
    <col min="9732" max="9732" width="13.85546875" style="141" customWidth="1"/>
    <col min="9733" max="9733" width="11.5703125" style="141" customWidth="1"/>
    <col min="9734" max="9734" width="13.5703125" style="141" customWidth="1"/>
    <col min="9735" max="9735" width="9.85546875" style="141" customWidth="1"/>
    <col min="9736" max="9736" width="10.140625" style="141" customWidth="1"/>
    <col min="9737" max="9737" width="9.140625" style="141"/>
    <col min="9738" max="9738" width="9.85546875" style="141" customWidth="1"/>
    <col min="9739" max="9739" width="12.140625" style="141" customWidth="1"/>
    <col min="9740" max="9742" width="9.85546875" style="141" bestFit="1" customWidth="1"/>
    <col min="9743" max="9743" width="10.85546875" style="141" customWidth="1"/>
    <col min="9744" max="9984" width="9.140625" style="141"/>
    <col min="9985" max="9985" width="66.85546875" style="141" customWidth="1"/>
    <col min="9986" max="9986" width="13.7109375" style="141" bestFit="1" customWidth="1"/>
    <col min="9987" max="9987" width="12.5703125" style="141" customWidth="1"/>
    <col min="9988" max="9988" width="13.85546875" style="141" customWidth="1"/>
    <col min="9989" max="9989" width="11.5703125" style="141" customWidth="1"/>
    <col min="9990" max="9990" width="13.5703125" style="141" customWidth="1"/>
    <col min="9991" max="9991" width="9.85546875" style="141" customWidth="1"/>
    <col min="9992" max="9992" width="10.140625" style="141" customWidth="1"/>
    <col min="9993" max="9993" width="9.140625" style="141"/>
    <col min="9994" max="9994" width="9.85546875" style="141" customWidth="1"/>
    <col min="9995" max="9995" width="12.140625" style="141" customWidth="1"/>
    <col min="9996" max="9998" width="9.85546875" style="141" bestFit="1" customWidth="1"/>
    <col min="9999" max="9999" width="10.85546875" style="141" customWidth="1"/>
    <col min="10000" max="10240" width="9.140625" style="141"/>
    <col min="10241" max="10241" width="66.85546875" style="141" customWidth="1"/>
    <col min="10242" max="10242" width="13.7109375" style="141" bestFit="1" customWidth="1"/>
    <col min="10243" max="10243" width="12.5703125" style="141" customWidth="1"/>
    <col min="10244" max="10244" width="13.85546875" style="141" customWidth="1"/>
    <col min="10245" max="10245" width="11.5703125" style="141" customWidth="1"/>
    <col min="10246" max="10246" width="13.5703125" style="141" customWidth="1"/>
    <col min="10247" max="10247" width="9.85546875" style="141" customWidth="1"/>
    <col min="10248" max="10248" width="10.140625" style="141" customWidth="1"/>
    <col min="10249" max="10249" width="9.140625" style="141"/>
    <col min="10250" max="10250" width="9.85546875" style="141" customWidth="1"/>
    <col min="10251" max="10251" width="12.140625" style="141" customWidth="1"/>
    <col min="10252" max="10254" width="9.85546875" style="141" bestFit="1" customWidth="1"/>
    <col min="10255" max="10255" width="10.85546875" style="141" customWidth="1"/>
    <col min="10256" max="10496" width="9.140625" style="141"/>
    <col min="10497" max="10497" width="66.85546875" style="141" customWidth="1"/>
    <col min="10498" max="10498" width="13.7109375" style="141" bestFit="1" customWidth="1"/>
    <col min="10499" max="10499" width="12.5703125" style="141" customWidth="1"/>
    <col min="10500" max="10500" width="13.85546875" style="141" customWidth="1"/>
    <col min="10501" max="10501" width="11.5703125" style="141" customWidth="1"/>
    <col min="10502" max="10502" width="13.5703125" style="141" customWidth="1"/>
    <col min="10503" max="10503" width="9.85546875" style="141" customWidth="1"/>
    <col min="10504" max="10504" width="10.140625" style="141" customWidth="1"/>
    <col min="10505" max="10505" width="9.140625" style="141"/>
    <col min="10506" max="10506" width="9.85546875" style="141" customWidth="1"/>
    <col min="10507" max="10507" width="12.140625" style="141" customWidth="1"/>
    <col min="10508" max="10510" width="9.85546875" style="141" bestFit="1" customWidth="1"/>
    <col min="10511" max="10511" width="10.85546875" style="141" customWidth="1"/>
    <col min="10512" max="10752" width="9.140625" style="141"/>
    <col min="10753" max="10753" width="66.85546875" style="141" customWidth="1"/>
    <col min="10754" max="10754" width="13.7109375" style="141" bestFit="1" customWidth="1"/>
    <col min="10755" max="10755" width="12.5703125" style="141" customWidth="1"/>
    <col min="10756" max="10756" width="13.85546875" style="141" customWidth="1"/>
    <col min="10757" max="10757" width="11.5703125" style="141" customWidth="1"/>
    <col min="10758" max="10758" width="13.5703125" style="141" customWidth="1"/>
    <col min="10759" max="10759" width="9.85546875" style="141" customWidth="1"/>
    <col min="10760" max="10760" width="10.140625" style="141" customWidth="1"/>
    <col min="10761" max="10761" width="9.140625" style="141"/>
    <col min="10762" max="10762" width="9.85546875" style="141" customWidth="1"/>
    <col min="10763" max="10763" width="12.140625" style="141" customWidth="1"/>
    <col min="10764" max="10766" width="9.85546875" style="141" bestFit="1" customWidth="1"/>
    <col min="10767" max="10767" width="10.85546875" style="141" customWidth="1"/>
    <col min="10768" max="11008" width="9.140625" style="141"/>
    <col min="11009" max="11009" width="66.85546875" style="141" customWidth="1"/>
    <col min="11010" max="11010" width="13.7109375" style="141" bestFit="1" customWidth="1"/>
    <col min="11011" max="11011" width="12.5703125" style="141" customWidth="1"/>
    <col min="11012" max="11012" width="13.85546875" style="141" customWidth="1"/>
    <col min="11013" max="11013" width="11.5703125" style="141" customWidth="1"/>
    <col min="11014" max="11014" width="13.5703125" style="141" customWidth="1"/>
    <col min="11015" max="11015" width="9.85546875" style="141" customWidth="1"/>
    <col min="11016" max="11016" width="10.140625" style="141" customWidth="1"/>
    <col min="11017" max="11017" width="9.140625" style="141"/>
    <col min="11018" max="11018" width="9.85546875" style="141" customWidth="1"/>
    <col min="11019" max="11019" width="12.140625" style="141" customWidth="1"/>
    <col min="11020" max="11022" width="9.85546875" style="141" bestFit="1" customWidth="1"/>
    <col min="11023" max="11023" width="10.85546875" style="141" customWidth="1"/>
    <col min="11024" max="11264" width="9.140625" style="141"/>
    <col min="11265" max="11265" width="66.85546875" style="141" customWidth="1"/>
    <col min="11266" max="11266" width="13.7109375" style="141" bestFit="1" customWidth="1"/>
    <col min="11267" max="11267" width="12.5703125" style="141" customWidth="1"/>
    <col min="11268" max="11268" width="13.85546875" style="141" customWidth="1"/>
    <col min="11269" max="11269" width="11.5703125" style="141" customWidth="1"/>
    <col min="11270" max="11270" width="13.5703125" style="141" customWidth="1"/>
    <col min="11271" max="11271" width="9.85546875" style="141" customWidth="1"/>
    <col min="11272" max="11272" width="10.140625" style="141" customWidth="1"/>
    <col min="11273" max="11273" width="9.140625" style="141"/>
    <col min="11274" max="11274" width="9.85546875" style="141" customWidth="1"/>
    <col min="11275" max="11275" width="12.140625" style="141" customWidth="1"/>
    <col min="11276" max="11278" width="9.85546875" style="141" bestFit="1" customWidth="1"/>
    <col min="11279" max="11279" width="10.85546875" style="141" customWidth="1"/>
    <col min="11280" max="11520" width="9.140625" style="141"/>
    <col min="11521" max="11521" width="66.85546875" style="141" customWidth="1"/>
    <col min="11522" max="11522" width="13.7109375" style="141" bestFit="1" customWidth="1"/>
    <col min="11523" max="11523" width="12.5703125" style="141" customWidth="1"/>
    <col min="11524" max="11524" width="13.85546875" style="141" customWidth="1"/>
    <col min="11525" max="11525" width="11.5703125" style="141" customWidth="1"/>
    <col min="11526" max="11526" width="13.5703125" style="141" customWidth="1"/>
    <col min="11527" max="11527" width="9.85546875" style="141" customWidth="1"/>
    <col min="11528" max="11528" width="10.140625" style="141" customWidth="1"/>
    <col min="11529" max="11529" width="9.140625" style="141"/>
    <col min="11530" max="11530" width="9.85546875" style="141" customWidth="1"/>
    <col min="11531" max="11531" width="12.140625" style="141" customWidth="1"/>
    <col min="11532" max="11534" width="9.85546875" style="141" bestFit="1" customWidth="1"/>
    <col min="11535" max="11535" width="10.85546875" style="141" customWidth="1"/>
    <col min="11536" max="11776" width="9.140625" style="141"/>
    <col min="11777" max="11777" width="66.85546875" style="141" customWidth="1"/>
    <col min="11778" max="11778" width="13.7109375" style="141" bestFit="1" customWidth="1"/>
    <col min="11779" max="11779" width="12.5703125" style="141" customWidth="1"/>
    <col min="11780" max="11780" width="13.85546875" style="141" customWidth="1"/>
    <col min="11781" max="11781" width="11.5703125" style="141" customWidth="1"/>
    <col min="11782" max="11782" width="13.5703125" style="141" customWidth="1"/>
    <col min="11783" max="11783" width="9.85546875" style="141" customWidth="1"/>
    <col min="11784" max="11784" width="10.140625" style="141" customWidth="1"/>
    <col min="11785" max="11785" width="9.140625" style="141"/>
    <col min="11786" max="11786" width="9.85546875" style="141" customWidth="1"/>
    <col min="11787" max="11787" width="12.140625" style="141" customWidth="1"/>
    <col min="11788" max="11790" width="9.85546875" style="141" bestFit="1" customWidth="1"/>
    <col min="11791" max="11791" width="10.85546875" style="141" customWidth="1"/>
    <col min="11792" max="12032" width="9.140625" style="141"/>
    <col min="12033" max="12033" width="66.85546875" style="141" customWidth="1"/>
    <col min="12034" max="12034" width="13.7109375" style="141" bestFit="1" customWidth="1"/>
    <col min="12035" max="12035" width="12.5703125" style="141" customWidth="1"/>
    <col min="12036" max="12036" width="13.85546875" style="141" customWidth="1"/>
    <col min="12037" max="12037" width="11.5703125" style="141" customWidth="1"/>
    <col min="12038" max="12038" width="13.5703125" style="141" customWidth="1"/>
    <col min="12039" max="12039" width="9.85546875" style="141" customWidth="1"/>
    <col min="12040" max="12040" width="10.140625" style="141" customWidth="1"/>
    <col min="12041" max="12041" width="9.140625" style="141"/>
    <col min="12042" max="12042" width="9.85546875" style="141" customWidth="1"/>
    <col min="12043" max="12043" width="12.140625" style="141" customWidth="1"/>
    <col min="12044" max="12046" width="9.85546875" style="141" bestFit="1" customWidth="1"/>
    <col min="12047" max="12047" width="10.85546875" style="141" customWidth="1"/>
    <col min="12048" max="12288" width="9.140625" style="141"/>
    <col min="12289" max="12289" width="66.85546875" style="141" customWidth="1"/>
    <col min="12290" max="12290" width="13.7109375" style="141" bestFit="1" customWidth="1"/>
    <col min="12291" max="12291" width="12.5703125" style="141" customWidth="1"/>
    <col min="12292" max="12292" width="13.85546875" style="141" customWidth="1"/>
    <col min="12293" max="12293" width="11.5703125" style="141" customWidth="1"/>
    <col min="12294" max="12294" width="13.5703125" style="141" customWidth="1"/>
    <col min="12295" max="12295" width="9.85546875" style="141" customWidth="1"/>
    <col min="12296" max="12296" width="10.140625" style="141" customWidth="1"/>
    <col min="12297" max="12297" width="9.140625" style="141"/>
    <col min="12298" max="12298" width="9.85546875" style="141" customWidth="1"/>
    <col min="12299" max="12299" width="12.140625" style="141" customWidth="1"/>
    <col min="12300" max="12302" width="9.85546875" style="141" bestFit="1" customWidth="1"/>
    <col min="12303" max="12303" width="10.85546875" style="141" customWidth="1"/>
    <col min="12304" max="12544" width="9.140625" style="141"/>
    <col min="12545" max="12545" width="66.85546875" style="141" customWidth="1"/>
    <col min="12546" max="12546" width="13.7109375" style="141" bestFit="1" customWidth="1"/>
    <col min="12547" max="12547" width="12.5703125" style="141" customWidth="1"/>
    <col min="12548" max="12548" width="13.85546875" style="141" customWidth="1"/>
    <col min="12549" max="12549" width="11.5703125" style="141" customWidth="1"/>
    <col min="12550" max="12550" width="13.5703125" style="141" customWidth="1"/>
    <col min="12551" max="12551" width="9.85546875" style="141" customWidth="1"/>
    <col min="12552" max="12552" width="10.140625" style="141" customWidth="1"/>
    <col min="12553" max="12553" width="9.140625" style="141"/>
    <col min="12554" max="12554" width="9.85546875" style="141" customWidth="1"/>
    <col min="12555" max="12555" width="12.140625" style="141" customWidth="1"/>
    <col min="12556" max="12558" width="9.85546875" style="141" bestFit="1" customWidth="1"/>
    <col min="12559" max="12559" width="10.85546875" style="141" customWidth="1"/>
    <col min="12560" max="12800" width="9.140625" style="141"/>
    <col min="12801" max="12801" width="66.85546875" style="141" customWidth="1"/>
    <col min="12802" max="12802" width="13.7109375" style="141" bestFit="1" customWidth="1"/>
    <col min="12803" max="12803" width="12.5703125" style="141" customWidth="1"/>
    <col min="12804" max="12804" width="13.85546875" style="141" customWidth="1"/>
    <col min="12805" max="12805" width="11.5703125" style="141" customWidth="1"/>
    <col min="12806" max="12806" width="13.5703125" style="141" customWidth="1"/>
    <col min="12807" max="12807" width="9.85546875" style="141" customWidth="1"/>
    <col min="12808" max="12808" width="10.140625" style="141" customWidth="1"/>
    <col min="12809" max="12809" width="9.140625" style="141"/>
    <col min="12810" max="12810" width="9.85546875" style="141" customWidth="1"/>
    <col min="12811" max="12811" width="12.140625" style="141" customWidth="1"/>
    <col min="12812" max="12814" width="9.85546875" style="141" bestFit="1" customWidth="1"/>
    <col min="12815" max="12815" width="10.85546875" style="141" customWidth="1"/>
    <col min="12816" max="13056" width="9.140625" style="141"/>
    <col min="13057" max="13057" width="66.85546875" style="141" customWidth="1"/>
    <col min="13058" max="13058" width="13.7109375" style="141" bestFit="1" customWidth="1"/>
    <col min="13059" max="13059" width="12.5703125" style="141" customWidth="1"/>
    <col min="13060" max="13060" width="13.85546875" style="141" customWidth="1"/>
    <col min="13061" max="13061" width="11.5703125" style="141" customWidth="1"/>
    <col min="13062" max="13062" width="13.5703125" style="141" customWidth="1"/>
    <col min="13063" max="13063" width="9.85546875" style="141" customWidth="1"/>
    <col min="13064" max="13064" width="10.140625" style="141" customWidth="1"/>
    <col min="13065" max="13065" width="9.140625" style="141"/>
    <col min="13066" max="13066" width="9.85546875" style="141" customWidth="1"/>
    <col min="13067" max="13067" width="12.140625" style="141" customWidth="1"/>
    <col min="13068" max="13070" width="9.85546875" style="141" bestFit="1" customWidth="1"/>
    <col min="13071" max="13071" width="10.85546875" style="141" customWidth="1"/>
    <col min="13072" max="13312" width="9.140625" style="141"/>
    <col min="13313" max="13313" width="66.85546875" style="141" customWidth="1"/>
    <col min="13314" max="13314" width="13.7109375" style="141" bestFit="1" customWidth="1"/>
    <col min="13315" max="13315" width="12.5703125" style="141" customWidth="1"/>
    <col min="13316" max="13316" width="13.85546875" style="141" customWidth="1"/>
    <col min="13317" max="13317" width="11.5703125" style="141" customWidth="1"/>
    <col min="13318" max="13318" width="13.5703125" style="141" customWidth="1"/>
    <col min="13319" max="13319" width="9.85546875" style="141" customWidth="1"/>
    <col min="13320" max="13320" width="10.140625" style="141" customWidth="1"/>
    <col min="13321" max="13321" width="9.140625" style="141"/>
    <col min="13322" max="13322" width="9.85546875" style="141" customWidth="1"/>
    <col min="13323" max="13323" width="12.140625" style="141" customWidth="1"/>
    <col min="13324" max="13326" width="9.85546875" style="141" bestFit="1" customWidth="1"/>
    <col min="13327" max="13327" width="10.85546875" style="141" customWidth="1"/>
    <col min="13328" max="13568" width="9.140625" style="141"/>
    <col min="13569" max="13569" width="66.85546875" style="141" customWidth="1"/>
    <col min="13570" max="13570" width="13.7109375" style="141" bestFit="1" customWidth="1"/>
    <col min="13571" max="13571" width="12.5703125" style="141" customWidth="1"/>
    <col min="13572" max="13572" width="13.85546875" style="141" customWidth="1"/>
    <col min="13573" max="13573" width="11.5703125" style="141" customWidth="1"/>
    <col min="13574" max="13574" width="13.5703125" style="141" customWidth="1"/>
    <col min="13575" max="13575" width="9.85546875" style="141" customWidth="1"/>
    <col min="13576" max="13576" width="10.140625" style="141" customWidth="1"/>
    <col min="13577" max="13577" width="9.140625" style="141"/>
    <col min="13578" max="13578" width="9.85546875" style="141" customWidth="1"/>
    <col min="13579" max="13579" width="12.140625" style="141" customWidth="1"/>
    <col min="13580" max="13582" width="9.85546875" style="141" bestFit="1" customWidth="1"/>
    <col min="13583" max="13583" width="10.85546875" style="141" customWidth="1"/>
    <col min="13584" max="13824" width="9.140625" style="141"/>
    <col min="13825" max="13825" width="66.85546875" style="141" customWidth="1"/>
    <col min="13826" max="13826" width="13.7109375" style="141" bestFit="1" customWidth="1"/>
    <col min="13827" max="13827" width="12.5703125" style="141" customWidth="1"/>
    <col min="13828" max="13828" width="13.85546875" style="141" customWidth="1"/>
    <col min="13829" max="13829" width="11.5703125" style="141" customWidth="1"/>
    <col min="13830" max="13830" width="13.5703125" style="141" customWidth="1"/>
    <col min="13831" max="13831" width="9.85546875" style="141" customWidth="1"/>
    <col min="13832" max="13832" width="10.140625" style="141" customWidth="1"/>
    <col min="13833" max="13833" width="9.140625" style="141"/>
    <col min="13834" max="13834" width="9.85546875" style="141" customWidth="1"/>
    <col min="13835" max="13835" width="12.140625" style="141" customWidth="1"/>
    <col min="13836" max="13838" width="9.85546875" style="141" bestFit="1" customWidth="1"/>
    <col min="13839" max="13839" width="10.85546875" style="141" customWidth="1"/>
    <col min="13840" max="14080" width="9.140625" style="141"/>
    <col min="14081" max="14081" width="66.85546875" style="141" customWidth="1"/>
    <col min="14082" max="14082" width="13.7109375" style="141" bestFit="1" customWidth="1"/>
    <col min="14083" max="14083" width="12.5703125" style="141" customWidth="1"/>
    <col min="14084" max="14084" width="13.85546875" style="141" customWidth="1"/>
    <col min="14085" max="14085" width="11.5703125" style="141" customWidth="1"/>
    <col min="14086" max="14086" width="13.5703125" style="141" customWidth="1"/>
    <col min="14087" max="14087" width="9.85546875" style="141" customWidth="1"/>
    <col min="14088" max="14088" width="10.140625" style="141" customWidth="1"/>
    <col min="14089" max="14089" width="9.140625" style="141"/>
    <col min="14090" max="14090" width="9.85546875" style="141" customWidth="1"/>
    <col min="14091" max="14091" width="12.140625" style="141" customWidth="1"/>
    <col min="14092" max="14094" width="9.85546875" style="141" bestFit="1" customWidth="1"/>
    <col min="14095" max="14095" width="10.85546875" style="141" customWidth="1"/>
    <col min="14096" max="14336" width="9.140625" style="141"/>
    <col min="14337" max="14337" width="66.85546875" style="141" customWidth="1"/>
    <col min="14338" max="14338" width="13.7109375" style="141" bestFit="1" customWidth="1"/>
    <col min="14339" max="14339" width="12.5703125" style="141" customWidth="1"/>
    <col min="14340" max="14340" width="13.85546875" style="141" customWidth="1"/>
    <col min="14341" max="14341" width="11.5703125" style="141" customWidth="1"/>
    <col min="14342" max="14342" width="13.5703125" style="141" customWidth="1"/>
    <col min="14343" max="14343" width="9.85546875" style="141" customWidth="1"/>
    <col min="14344" max="14344" width="10.140625" style="141" customWidth="1"/>
    <col min="14345" max="14345" width="9.140625" style="141"/>
    <col min="14346" max="14346" width="9.85546875" style="141" customWidth="1"/>
    <col min="14347" max="14347" width="12.140625" style="141" customWidth="1"/>
    <col min="14348" max="14350" width="9.85546875" style="141" bestFit="1" customWidth="1"/>
    <col min="14351" max="14351" width="10.85546875" style="141" customWidth="1"/>
    <col min="14352" max="14592" width="9.140625" style="141"/>
    <col min="14593" max="14593" width="66.85546875" style="141" customWidth="1"/>
    <col min="14594" max="14594" width="13.7109375" style="141" bestFit="1" customWidth="1"/>
    <col min="14595" max="14595" width="12.5703125" style="141" customWidth="1"/>
    <col min="14596" max="14596" width="13.85546875" style="141" customWidth="1"/>
    <col min="14597" max="14597" width="11.5703125" style="141" customWidth="1"/>
    <col min="14598" max="14598" width="13.5703125" style="141" customWidth="1"/>
    <col min="14599" max="14599" width="9.85546875" style="141" customWidth="1"/>
    <col min="14600" max="14600" width="10.140625" style="141" customWidth="1"/>
    <col min="14601" max="14601" width="9.140625" style="141"/>
    <col min="14602" max="14602" width="9.85546875" style="141" customWidth="1"/>
    <col min="14603" max="14603" width="12.140625" style="141" customWidth="1"/>
    <col min="14604" max="14606" width="9.85546875" style="141" bestFit="1" customWidth="1"/>
    <col min="14607" max="14607" width="10.85546875" style="141" customWidth="1"/>
    <col min="14608" max="14848" width="9.140625" style="141"/>
    <col min="14849" max="14849" width="66.85546875" style="141" customWidth="1"/>
    <col min="14850" max="14850" width="13.7109375" style="141" bestFit="1" customWidth="1"/>
    <col min="14851" max="14851" width="12.5703125" style="141" customWidth="1"/>
    <col min="14852" max="14852" width="13.85546875" style="141" customWidth="1"/>
    <col min="14853" max="14853" width="11.5703125" style="141" customWidth="1"/>
    <col min="14854" max="14854" width="13.5703125" style="141" customWidth="1"/>
    <col min="14855" max="14855" width="9.85546875" style="141" customWidth="1"/>
    <col min="14856" max="14856" width="10.140625" style="141" customWidth="1"/>
    <col min="14857" max="14857" width="9.140625" style="141"/>
    <col min="14858" max="14858" width="9.85546875" style="141" customWidth="1"/>
    <col min="14859" max="14859" width="12.140625" style="141" customWidth="1"/>
    <col min="14860" max="14862" width="9.85546875" style="141" bestFit="1" customWidth="1"/>
    <col min="14863" max="14863" width="10.85546875" style="141" customWidth="1"/>
    <col min="14864" max="15104" width="9.140625" style="141"/>
    <col min="15105" max="15105" width="66.85546875" style="141" customWidth="1"/>
    <col min="15106" max="15106" width="13.7109375" style="141" bestFit="1" customWidth="1"/>
    <col min="15107" max="15107" width="12.5703125" style="141" customWidth="1"/>
    <col min="15108" max="15108" width="13.85546875" style="141" customWidth="1"/>
    <col min="15109" max="15109" width="11.5703125" style="141" customWidth="1"/>
    <col min="15110" max="15110" width="13.5703125" style="141" customWidth="1"/>
    <col min="15111" max="15111" width="9.85546875" style="141" customWidth="1"/>
    <col min="15112" max="15112" width="10.140625" style="141" customWidth="1"/>
    <col min="15113" max="15113" width="9.140625" style="141"/>
    <col min="15114" max="15114" width="9.85546875" style="141" customWidth="1"/>
    <col min="15115" max="15115" width="12.140625" style="141" customWidth="1"/>
    <col min="15116" max="15118" width="9.85546875" style="141" bestFit="1" customWidth="1"/>
    <col min="15119" max="15119" width="10.85546875" style="141" customWidth="1"/>
    <col min="15120" max="15360" width="9.140625" style="141"/>
    <col min="15361" max="15361" width="66.85546875" style="141" customWidth="1"/>
    <col min="15362" max="15362" width="13.7109375" style="141" bestFit="1" customWidth="1"/>
    <col min="15363" max="15363" width="12.5703125" style="141" customWidth="1"/>
    <col min="15364" max="15364" width="13.85546875" style="141" customWidth="1"/>
    <col min="15365" max="15365" width="11.5703125" style="141" customWidth="1"/>
    <col min="15366" max="15366" width="13.5703125" style="141" customWidth="1"/>
    <col min="15367" max="15367" width="9.85546875" style="141" customWidth="1"/>
    <col min="15368" max="15368" width="10.140625" style="141" customWidth="1"/>
    <col min="15369" max="15369" width="9.140625" style="141"/>
    <col min="15370" max="15370" width="9.85546875" style="141" customWidth="1"/>
    <col min="15371" max="15371" width="12.140625" style="141" customWidth="1"/>
    <col min="15372" max="15374" width="9.85546875" style="141" bestFit="1" customWidth="1"/>
    <col min="15375" max="15375" width="10.85546875" style="141" customWidth="1"/>
    <col min="15376" max="15616" width="9.140625" style="141"/>
    <col min="15617" max="15617" width="66.85546875" style="141" customWidth="1"/>
    <col min="15618" max="15618" width="13.7109375" style="141" bestFit="1" customWidth="1"/>
    <col min="15619" max="15619" width="12.5703125" style="141" customWidth="1"/>
    <col min="15620" max="15620" width="13.85546875" style="141" customWidth="1"/>
    <col min="15621" max="15621" width="11.5703125" style="141" customWidth="1"/>
    <col min="15622" max="15622" width="13.5703125" style="141" customWidth="1"/>
    <col min="15623" max="15623" width="9.85546875" style="141" customWidth="1"/>
    <col min="15624" max="15624" width="10.140625" style="141" customWidth="1"/>
    <col min="15625" max="15625" width="9.140625" style="141"/>
    <col min="15626" max="15626" width="9.85546875" style="141" customWidth="1"/>
    <col min="15627" max="15627" width="12.140625" style="141" customWidth="1"/>
    <col min="15628" max="15630" width="9.85546875" style="141" bestFit="1" customWidth="1"/>
    <col min="15631" max="15631" width="10.85546875" style="141" customWidth="1"/>
    <col min="15632" max="15872" width="9.140625" style="141"/>
    <col min="15873" max="15873" width="66.85546875" style="141" customWidth="1"/>
    <col min="15874" max="15874" width="13.7109375" style="141" bestFit="1" customWidth="1"/>
    <col min="15875" max="15875" width="12.5703125" style="141" customWidth="1"/>
    <col min="15876" max="15876" width="13.85546875" style="141" customWidth="1"/>
    <col min="15877" max="15877" width="11.5703125" style="141" customWidth="1"/>
    <col min="15878" max="15878" width="13.5703125" style="141" customWidth="1"/>
    <col min="15879" max="15879" width="9.85546875" style="141" customWidth="1"/>
    <col min="15880" max="15880" width="10.140625" style="141" customWidth="1"/>
    <col min="15881" max="15881" width="9.140625" style="141"/>
    <col min="15882" max="15882" width="9.85546875" style="141" customWidth="1"/>
    <col min="15883" max="15883" width="12.140625" style="141" customWidth="1"/>
    <col min="15884" max="15886" width="9.85546875" style="141" bestFit="1" customWidth="1"/>
    <col min="15887" max="15887" width="10.85546875" style="141" customWidth="1"/>
    <col min="15888" max="16128" width="9.140625" style="141"/>
    <col min="16129" max="16129" width="66.85546875" style="141" customWidth="1"/>
    <col min="16130" max="16130" width="13.7109375" style="141" bestFit="1" customWidth="1"/>
    <col min="16131" max="16131" width="12.5703125" style="141" customWidth="1"/>
    <col min="16132" max="16132" width="13.85546875" style="141" customWidth="1"/>
    <col min="16133" max="16133" width="11.5703125" style="141" customWidth="1"/>
    <col min="16134" max="16134" width="13.5703125" style="141" customWidth="1"/>
    <col min="16135" max="16135" width="9.85546875" style="141" customWidth="1"/>
    <col min="16136" max="16136" width="10.140625" style="141" customWidth="1"/>
    <col min="16137" max="16137" width="9.140625" style="141"/>
    <col min="16138" max="16138" width="9.85546875" style="141" customWidth="1"/>
    <col min="16139" max="16139" width="12.140625" style="141" customWidth="1"/>
    <col min="16140" max="16142" width="9.85546875" style="141" bestFit="1" customWidth="1"/>
    <col min="16143" max="16143" width="10.85546875" style="141" customWidth="1"/>
    <col min="16144" max="16384" width="9.140625" style="141"/>
  </cols>
  <sheetData>
    <row r="1" spans="1:21" x14ac:dyDescent="0.25">
      <c r="A1" s="140" t="s">
        <v>221</v>
      </c>
      <c r="O1" s="142"/>
    </row>
    <row r="2" spans="1:21" x14ac:dyDescent="0.25">
      <c r="A2" s="345" t="s">
        <v>222</v>
      </c>
      <c r="B2" s="345"/>
      <c r="C2" s="345"/>
      <c r="D2" s="345"/>
      <c r="E2" s="345"/>
      <c r="F2" s="345"/>
      <c r="G2" s="345"/>
      <c r="H2" s="345"/>
      <c r="I2" s="345"/>
      <c r="J2" s="345"/>
      <c r="K2" s="345"/>
      <c r="L2" s="345"/>
      <c r="M2" s="345"/>
      <c r="N2" s="345"/>
      <c r="O2" s="345"/>
      <c r="P2" s="345"/>
      <c r="Q2" s="345"/>
      <c r="R2" s="345"/>
      <c r="S2" s="345"/>
      <c r="T2" s="345"/>
      <c r="U2" s="345"/>
    </row>
    <row r="3" spans="1:21" x14ac:dyDescent="0.25">
      <c r="A3" s="143" t="s">
        <v>317</v>
      </c>
      <c r="O3" s="142"/>
    </row>
    <row r="4" spans="1:21" ht="19.5" customHeight="1" x14ac:dyDescent="0.25">
      <c r="A4" s="294" t="str">
        <f>'1. паспорт описание'!A9:D9</f>
        <v>О_0000007017</v>
      </c>
      <c r="C4" s="144"/>
      <c r="O4" s="142"/>
    </row>
    <row r="5" spans="1:21" ht="19.5" hidden="1" customHeight="1" x14ac:dyDescent="0.3">
      <c r="O5" s="145"/>
    </row>
    <row r="6" spans="1:21" ht="19.5" hidden="1" customHeight="1" x14ac:dyDescent="0.3">
      <c r="O6" s="146" t="s">
        <v>223</v>
      </c>
    </row>
    <row r="7" spans="1:21" ht="19.5" hidden="1" customHeight="1" x14ac:dyDescent="0.3">
      <c r="O7" s="147" t="s">
        <v>224</v>
      </c>
    </row>
    <row r="8" spans="1:21" ht="18.75" hidden="1" x14ac:dyDescent="0.3">
      <c r="O8" s="147" t="s">
        <v>221</v>
      </c>
    </row>
    <row r="9" spans="1:21" ht="18.75" hidden="1" x14ac:dyDescent="0.3">
      <c r="O9" s="147"/>
    </row>
    <row r="10" spans="1:21" ht="18.75" hidden="1" x14ac:dyDescent="0.3">
      <c r="O10" s="147" t="s">
        <v>225</v>
      </c>
    </row>
    <row r="11" spans="1:21" ht="18.75" hidden="1" x14ac:dyDescent="0.3">
      <c r="O11" s="145" t="s">
        <v>226</v>
      </c>
    </row>
    <row r="12" spans="1:21" hidden="1" x14ac:dyDescent="0.25">
      <c r="O12" s="142"/>
    </row>
    <row r="13" spans="1:21" ht="34.5" customHeight="1" x14ac:dyDescent="0.25">
      <c r="A13" s="346" t="str">
        <f>"Финансовая модель по проекту инвестиционной программы"</f>
        <v>Финансовая модель по проекту инвестиционной программы</v>
      </c>
      <c r="B13" s="346"/>
      <c r="C13" s="346"/>
      <c r="D13" s="346"/>
      <c r="E13" s="346"/>
      <c r="F13" s="346"/>
      <c r="G13" s="346"/>
      <c r="H13" s="346"/>
      <c r="I13" s="346"/>
      <c r="J13" s="346"/>
      <c r="K13" s="346"/>
      <c r="L13" s="346"/>
      <c r="M13" s="346"/>
      <c r="N13" s="346"/>
      <c r="O13" s="346"/>
    </row>
    <row r="14" spans="1:21" ht="27" customHeight="1" x14ac:dyDescent="0.25">
      <c r="A14" s="347" t="str">
        <f>'1. паспорт описание'!A12:D12</f>
        <v>Приобретение автомобильного крана</v>
      </c>
      <c r="B14" s="347"/>
      <c r="C14" s="347"/>
      <c r="D14" s="347"/>
      <c r="E14" s="347"/>
      <c r="F14" s="347"/>
      <c r="G14" s="347"/>
      <c r="H14" s="347"/>
      <c r="I14" s="347"/>
      <c r="J14" s="347"/>
      <c r="K14" s="347"/>
      <c r="L14" s="347"/>
      <c r="M14" s="347"/>
      <c r="N14" s="347"/>
      <c r="O14" s="347"/>
    </row>
    <row r="15" spans="1:21" ht="30.75" customHeight="1" x14ac:dyDescent="0.25">
      <c r="A15" s="148"/>
      <c r="B15" s="148"/>
      <c r="C15" s="148"/>
      <c r="D15" s="148"/>
      <c r="E15" s="148"/>
      <c r="F15" s="148"/>
      <c r="G15" s="148"/>
      <c r="H15" s="148"/>
      <c r="I15" s="148"/>
      <c r="J15" s="148"/>
      <c r="K15" s="148"/>
      <c r="L15" s="148"/>
      <c r="M15" s="148"/>
      <c r="N15" s="148"/>
      <c r="O15" s="148"/>
    </row>
    <row r="16" spans="1:21" x14ac:dyDescent="0.25">
      <c r="A16" s="149"/>
    </row>
    <row r="17" spans="1:18" ht="16.5" thickBot="1" x14ac:dyDescent="0.3">
      <c r="A17" s="150" t="s">
        <v>123</v>
      </c>
      <c r="B17" s="150" t="s">
        <v>0</v>
      </c>
      <c r="C17" s="150"/>
      <c r="D17" s="150"/>
      <c r="E17" s="150"/>
      <c r="F17" s="150"/>
      <c r="H17" s="151"/>
      <c r="I17" s="152"/>
      <c r="J17" s="152"/>
      <c r="K17" s="152"/>
      <c r="L17" s="152"/>
    </row>
    <row r="18" spans="1:18" ht="23.25" customHeight="1" x14ac:dyDescent="0.25">
      <c r="A18" s="153" t="s">
        <v>227</v>
      </c>
      <c r="B18" s="154">
        <f>SUM(B20:B29)</f>
        <v>122531.19666666651</v>
      </c>
      <c r="C18" s="150"/>
      <c r="D18" s="150"/>
      <c r="E18" s="150"/>
      <c r="F18" s="150"/>
      <c r="G18" s="155"/>
      <c r="H18" s="156"/>
      <c r="I18" s="157"/>
      <c r="J18" s="157"/>
      <c r="K18" s="157"/>
      <c r="L18" s="157"/>
      <c r="M18" s="155"/>
      <c r="N18" s="155"/>
    </row>
    <row r="19" spans="1:18" ht="21" customHeight="1" x14ac:dyDescent="0.25">
      <c r="A19" s="158" t="s">
        <v>228</v>
      </c>
      <c r="B19" s="159"/>
      <c r="C19" s="160"/>
      <c r="D19" s="144"/>
      <c r="E19" s="144"/>
      <c r="F19" s="144"/>
      <c r="G19" s="155"/>
      <c r="H19" s="155"/>
      <c r="I19" s="155"/>
      <c r="J19" s="155"/>
      <c r="K19" s="155"/>
      <c r="L19" s="155"/>
      <c r="M19" s="155"/>
      <c r="N19" s="155"/>
    </row>
    <row r="20" spans="1:18" ht="21" customHeight="1" x14ac:dyDescent="0.25">
      <c r="A20" s="161" t="s">
        <v>229</v>
      </c>
      <c r="B20" s="159">
        <f>'[57]2028'!$D40</f>
        <v>4655.1049999999996</v>
      </c>
      <c r="C20" s="160">
        <f>'[57]2028'!$H40</f>
        <v>7</v>
      </c>
      <c r="D20" s="144"/>
      <c r="E20" s="144"/>
      <c r="F20" s="144"/>
      <c r="G20" s="155"/>
      <c r="H20" s="155"/>
      <c r="I20" s="155"/>
      <c r="J20" s="155"/>
      <c r="K20" s="155"/>
      <c r="L20" s="155"/>
      <c r="M20" s="155"/>
      <c r="N20" s="155"/>
    </row>
    <row r="21" spans="1:18" ht="21" customHeight="1" x14ac:dyDescent="0.25">
      <c r="A21" s="161" t="s">
        <v>230</v>
      </c>
      <c r="B21" s="159">
        <f>'[57]2028'!$D41</f>
        <v>16069.083333333299</v>
      </c>
      <c r="C21" s="160">
        <f>'[57]2028'!$H41</f>
        <v>10</v>
      </c>
      <c r="D21" s="144"/>
      <c r="E21" s="144"/>
      <c r="F21" s="144"/>
      <c r="G21" s="155"/>
      <c r="H21" s="155"/>
      <c r="I21" s="155"/>
      <c r="J21" s="155"/>
      <c r="K21" s="155"/>
      <c r="L21" s="155"/>
      <c r="M21" s="155"/>
      <c r="N21" s="155"/>
    </row>
    <row r="22" spans="1:18" ht="21" customHeight="1" x14ac:dyDescent="0.25">
      <c r="A22" s="161" t="s">
        <v>231</v>
      </c>
      <c r="B22" s="159">
        <f>'[57]2028'!$D42</f>
        <v>20113.9575</v>
      </c>
      <c r="C22" s="160">
        <f>'[57]2028'!$H42</f>
        <v>5</v>
      </c>
      <c r="D22" s="144"/>
      <c r="E22" s="144"/>
      <c r="F22" s="144"/>
      <c r="G22" s="155"/>
      <c r="H22" s="155"/>
      <c r="I22" s="155"/>
      <c r="J22" s="155"/>
      <c r="K22" s="155"/>
      <c r="L22" s="155"/>
      <c r="M22" s="155"/>
      <c r="N22" s="155"/>
    </row>
    <row r="23" spans="1:18" ht="21" customHeight="1" x14ac:dyDescent="0.25">
      <c r="A23" s="161" t="s">
        <v>232</v>
      </c>
      <c r="B23" s="159">
        <f>'[57]2028'!$D43</f>
        <v>9858.3333300000013</v>
      </c>
      <c r="C23" s="160">
        <f>'[57]2028'!$H43</f>
        <v>7</v>
      </c>
      <c r="D23" s="144"/>
      <c r="E23" s="144"/>
      <c r="F23" s="144"/>
      <c r="G23" s="155"/>
      <c r="H23" s="155"/>
      <c r="I23" s="155"/>
      <c r="J23" s="155"/>
      <c r="K23" s="155"/>
      <c r="L23" s="155"/>
      <c r="M23" s="155"/>
      <c r="N23" s="155"/>
    </row>
    <row r="24" spans="1:18" ht="44.25" customHeight="1" x14ac:dyDescent="0.25">
      <c r="A24" s="162" t="s">
        <v>233</v>
      </c>
      <c r="B24" s="159">
        <f>'[57]2028'!$D44</f>
        <v>11549.0375</v>
      </c>
      <c r="C24" s="160">
        <f>'[57]2028'!$H44</f>
        <v>10</v>
      </c>
      <c r="D24" s="144"/>
      <c r="E24" s="144"/>
      <c r="F24" s="144"/>
      <c r="G24" s="155"/>
      <c r="H24" s="155"/>
      <c r="I24" s="155"/>
      <c r="J24" s="163"/>
      <c r="K24" s="155"/>
      <c r="L24" s="155"/>
      <c r="M24" s="155"/>
      <c r="N24" s="155"/>
    </row>
    <row r="25" spans="1:18" ht="56.25" customHeight="1" x14ac:dyDescent="0.25">
      <c r="A25" s="162" t="s">
        <v>234</v>
      </c>
      <c r="B25" s="159">
        <f>'[57]2028'!$D45</f>
        <v>15779.2483333333</v>
      </c>
      <c r="C25" s="160">
        <f>'[57]2028'!$H45</f>
        <v>7</v>
      </c>
      <c r="D25" s="144"/>
      <c r="E25" s="144"/>
      <c r="F25" s="144"/>
      <c r="G25" s="155"/>
      <c r="H25" s="155"/>
      <c r="I25" s="155"/>
      <c r="J25" s="344"/>
      <c r="K25" s="344"/>
      <c r="L25" s="155"/>
      <c r="M25" s="164"/>
      <c r="N25" s="155"/>
    </row>
    <row r="26" spans="1:18" ht="38.25" customHeight="1" x14ac:dyDescent="0.25">
      <c r="A26" s="165" t="s">
        <v>235</v>
      </c>
      <c r="B26" s="159">
        <f>'[57]2028'!$D46</f>
        <v>2521.7616699999999</v>
      </c>
      <c r="C26" s="160">
        <f>'[57]2028'!$H46</f>
        <v>10</v>
      </c>
      <c r="D26" s="166"/>
      <c r="E26" s="167"/>
      <c r="F26" s="167"/>
      <c r="G26" s="155"/>
      <c r="H26" s="155"/>
      <c r="I26" s="155"/>
      <c r="J26" s="344"/>
      <c r="K26" s="344"/>
      <c r="L26" s="155"/>
      <c r="M26" s="164"/>
      <c r="N26" s="155"/>
    </row>
    <row r="27" spans="1:18" ht="37.5" customHeight="1" x14ac:dyDescent="0.25">
      <c r="A27" s="162" t="s">
        <v>236</v>
      </c>
      <c r="B27" s="159">
        <f>'[57]2028'!$D47</f>
        <v>4720.17</v>
      </c>
      <c r="C27" s="160">
        <f>'[57]2028'!$H47</f>
        <v>5</v>
      </c>
      <c r="D27" s="144"/>
      <c r="E27" s="144"/>
      <c r="F27" s="144"/>
      <c r="G27" s="155"/>
      <c r="H27" s="155"/>
      <c r="I27" s="155"/>
      <c r="J27" s="344"/>
      <c r="K27" s="344"/>
      <c r="L27" s="155"/>
      <c r="M27" s="168"/>
      <c r="N27" s="155"/>
    </row>
    <row r="28" spans="1:18" ht="25.5" customHeight="1" x14ac:dyDescent="0.25">
      <c r="A28" s="162" t="s">
        <v>237</v>
      </c>
      <c r="B28" s="159">
        <f>'[57]2028'!$D48</f>
        <v>15773.333333333299</v>
      </c>
      <c r="C28" s="160">
        <f>'[57]2028'!$H48</f>
        <v>7</v>
      </c>
      <c r="D28" s="144"/>
      <c r="E28" s="144"/>
      <c r="F28" s="144"/>
      <c r="G28" s="155"/>
      <c r="H28" s="155"/>
      <c r="I28" s="155"/>
      <c r="J28" s="344"/>
      <c r="K28" s="344"/>
      <c r="L28" s="155"/>
      <c r="M28" s="169"/>
      <c r="N28" s="155"/>
    </row>
    <row r="29" spans="1:18" x14ac:dyDescent="0.25">
      <c r="A29" s="162" t="s">
        <v>238</v>
      </c>
      <c r="B29" s="159">
        <f>'[57]2028'!$D49</f>
        <v>21491.166666666602</v>
      </c>
      <c r="C29" s="160">
        <f>'[57]2028'!$H49</f>
        <v>10</v>
      </c>
      <c r="D29" s="144"/>
      <c r="E29" s="144"/>
      <c r="F29" s="144"/>
      <c r="G29" s="155"/>
      <c r="H29" s="155"/>
      <c r="I29" s="155"/>
      <c r="J29" s="155"/>
      <c r="K29" s="155"/>
      <c r="L29" s="155"/>
      <c r="M29" s="155"/>
      <c r="N29" s="155"/>
    </row>
    <row r="30" spans="1:18" ht="27" customHeight="1" x14ac:dyDescent="0.25">
      <c r="A30" s="170" t="s">
        <v>239</v>
      </c>
      <c r="B30" s="171">
        <v>5</v>
      </c>
      <c r="C30" s="144"/>
      <c r="D30" s="144"/>
      <c r="E30" s="144"/>
      <c r="F30" s="144"/>
      <c r="G30" s="155"/>
      <c r="H30" s="163"/>
      <c r="I30" s="155"/>
      <c r="J30" s="155"/>
      <c r="K30" s="155"/>
      <c r="L30" s="155"/>
      <c r="M30" s="155"/>
      <c r="N30" s="155"/>
      <c r="O30" s="155"/>
      <c r="R30" s="172"/>
    </row>
    <row r="31" spans="1:18" ht="39.75" customHeight="1" outlineLevel="1" x14ac:dyDescent="0.25">
      <c r="A31" s="170" t="s">
        <v>240</v>
      </c>
      <c r="B31" s="173">
        <v>7</v>
      </c>
      <c r="C31" s="144"/>
      <c r="D31" s="144"/>
      <c r="E31" s="144"/>
      <c r="F31" s="144"/>
      <c r="G31" s="155"/>
      <c r="H31" s="344"/>
      <c r="I31" s="344"/>
      <c r="J31" s="155"/>
      <c r="K31" s="164"/>
      <c r="L31" s="155"/>
      <c r="M31" s="155"/>
      <c r="N31" s="155"/>
      <c r="O31" s="155"/>
    </row>
    <row r="32" spans="1:18" outlineLevel="1" x14ac:dyDescent="0.25">
      <c r="A32" s="170" t="s">
        <v>241</v>
      </c>
      <c r="B32" s="173"/>
      <c r="C32" s="144"/>
      <c r="D32" s="144"/>
      <c r="E32" s="144"/>
      <c r="F32" s="144"/>
      <c r="G32" s="155"/>
      <c r="H32" s="344"/>
      <c r="I32" s="344"/>
      <c r="J32" s="155"/>
      <c r="K32" s="164"/>
      <c r="L32" s="155"/>
      <c r="M32" s="155"/>
      <c r="N32" s="155"/>
      <c r="O32" s="155"/>
    </row>
    <row r="33" spans="1:15" ht="33" customHeight="1" outlineLevel="1" x14ac:dyDescent="0.25">
      <c r="A33" s="170" t="s">
        <v>242</v>
      </c>
      <c r="B33" s="173">
        <v>10</v>
      </c>
      <c r="C33" s="144"/>
      <c r="D33" s="144"/>
      <c r="E33" s="144"/>
      <c r="F33" s="144"/>
      <c r="G33" s="155"/>
      <c r="H33" s="348"/>
      <c r="I33" s="348"/>
      <c r="J33" s="155"/>
      <c r="K33" s="168"/>
      <c r="L33" s="155"/>
      <c r="M33" s="155"/>
      <c r="N33" s="155"/>
      <c r="O33" s="155"/>
    </row>
    <row r="34" spans="1:15" hidden="1" outlineLevel="1" x14ac:dyDescent="0.25">
      <c r="A34" s="170" t="s">
        <v>243</v>
      </c>
      <c r="B34" s="173"/>
      <c r="C34" s="144"/>
      <c r="D34" s="144"/>
      <c r="E34" s="144"/>
      <c r="F34" s="144"/>
      <c r="G34" s="155"/>
      <c r="H34" s="344"/>
      <c r="I34" s="344"/>
      <c r="J34" s="155"/>
      <c r="K34" s="169"/>
      <c r="L34" s="155"/>
      <c r="M34" s="155"/>
      <c r="N34" s="155"/>
      <c r="O34" s="155"/>
    </row>
    <row r="35" spans="1:15" hidden="1" outlineLevel="1" x14ac:dyDescent="0.25">
      <c r="A35" s="174" t="s">
        <v>244</v>
      </c>
      <c r="B35" s="173"/>
      <c r="C35" s="144"/>
      <c r="D35" s="144"/>
      <c r="E35" s="144"/>
      <c r="F35" s="144"/>
      <c r="G35" s="155"/>
      <c r="H35" s="155"/>
      <c r="I35" s="155"/>
      <c r="J35" s="155"/>
      <c r="K35" s="155"/>
      <c r="L35" s="155"/>
      <c r="M35" s="155"/>
      <c r="N35" s="155"/>
      <c r="O35" s="155"/>
    </row>
    <row r="36" spans="1:15" hidden="1" outlineLevel="1" x14ac:dyDescent="0.25">
      <c r="A36" s="158" t="s">
        <v>245</v>
      </c>
      <c r="B36" s="175"/>
      <c r="C36" s="144"/>
      <c r="D36" s="144"/>
      <c r="E36" s="144"/>
      <c r="F36" s="144"/>
      <c r="G36" s="155"/>
      <c r="H36" s="155"/>
      <c r="I36" s="155"/>
      <c r="J36" s="155"/>
      <c r="K36" s="155"/>
      <c r="L36" s="155"/>
      <c r="M36" s="155"/>
      <c r="N36" s="155"/>
    </row>
    <row r="37" spans="1:15" hidden="1" outlineLevel="1" x14ac:dyDescent="0.25">
      <c r="A37" s="174" t="s">
        <v>246</v>
      </c>
      <c r="B37" s="176">
        <v>4</v>
      </c>
      <c r="C37" s="144"/>
      <c r="D37" s="144"/>
      <c r="E37" s="144"/>
      <c r="F37" s="144"/>
      <c r="G37" s="155"/>
      <c r="H37" s="155"/>
      <c r="I37" s="155"/>
      <c r="J37" s="155"/>
      <c r="K37" s="155"/>
      <c r="L37" s="155"/>
      <c r="M37" s="155"/>
      <c r="N37" s="155"/>
    </row>
    <row r="38" spans="1:15" hidden="1" outlineLevel="1" x14ac:dyDescent="0.25">
      <c r="A38" s="174" t="s">
        <v>122</v>
      </c>
      <c r="B38" s="176">
        <v>4</v>
      </c>
      <c r="C38" s="144"/>
      <c r="D38" s="144"/>
      <c r="E38" s="144"/>
      <c r="F38" s="144"/>
    </row>
    <row r="39" spans="1:15" hidden="1" outlineLevel="1" x14ac:dyDescent="0.25">
      <c r="A39" s="158" t="s">
        <v>247</v>
      </c>
      <c r="B39" s="177"/>
      <c r="C39" s="144"/>
      <c r="D39" s="144"/>
      <c r="E39" s="144"/>
      <c r="F39" s="144"/>
    </row>
    <row r="40" spans="1:15" hidden="1" outlineLevel="1" x14ac:dyDescent="0.25">
      <c r="A40" s="170" t="s">
        <v>246</v>
      </c>
      <c r="B40" s="176">
        <v>4.4000000000000004</v>
      </c>
      <c r="C40" s="144"/>
      <c r="D40" s="144"/>
      <c r="E40" s="144"/>
      <c r="F40" s="144"/>
    </row>
    <row r="41" spans="1:15" hidden="1" outlineLevel="1" x14ac:dyDescent="0.25">
      <c r="A41" s="170" t="s">
        <v>122</v>
      </c>
      <c r="B41" s="176">
        <v>4</v>
      </c>
      <c r="C41" s="144"/>
      <c r="D41" s="144"/>
      <c r="E41" s="144"/>
      <c r="F41" s="144"/>
    </row>
    <row r="42" spans="1:15" ht="16.5" hidden="1" customHeight="1" outlineLevel="1" x14ac:dyDescent="0.25">
      <c r="A42" s="178" t="s">
        <v>248</v>
      </c>
      <c r="B42" s="179"/>
      <c r="C42" s="180"/>
      <c r="D42" s="181"/>
      <c r="E42" s="144"/>
      <c r="F42" s="144"/>
    </row>
    <row r="43" spans="1:15" hidden="1" outlineLevel="1" x14ac:dyDescent="0.25">
      <c r="A43" s="170" t="s">
        <v>249</v>
      </c>
      <c r="B43" s="176">
        <v>12</v>
      </c>
      <c r="C43" s="180"/>
      <c r="D43" s="181"/>
      <c r="E43" s="144"/>
      <c r="F43" s="144"/>
    </row>
    <row r="44" spans="1:15" hidden="1" outlineLevel="1" x14ac:dyDescent="0.25">
      <c r="A44" s="170" t="s">
        <v>250</v>
      </c>
      <c r="B44" s="176">
        <v>12</v>
      </c>
      <c r="C44" s="180"/>
      <c r="D44" s="181"/>
      <c r="E44" s="144"/>
      <c r="F44" s="144"/>
    </row>
    <row r="45" spans="1:15" ht="15" hidden="1" customHeight="1" outlineLevel="1" x14ac:dyDescent="0.25">
      <c r="A45" s="178" t="s">
        <v>251</v>
      </c>
      <c r="B45" s="179"/>
      <c r="C45" s="180"/>
      <c r="D45" s="181"/>
      <c r="E45" s="144"/>
      <c r="F45" s="144"/>
    </row>
    <row r="46" spans="1:15" hidden="1" x14ac:dyDescent="0.25">
      <c r="A46" s="170" t="s">
        <v>249</v>
      </c>
      <c r="B46" s="176">
        <v>12</v>
      </c>
      <c r="C46" s="180"/>
      <c r="D46" s="181"/>
      <c r="E46" s="144"/>
      <c r="F46" s="144"/>
    </row>
    <row r="47" spans="1:15" hidden="1" outlineLevel="1" x14ac:dyDescent="0.25">
      <c r="A47" s="170" t="s">
        <v>250</v>
      </c>
      <c r="B47" s="176">
        <v>12</v>
      </c>
      <c r="C47" s="180"/>
      <c r="D47" s="181"/>
      <c r="E47" s="144"/>
      <c r="F47" s="144"/>
    </row>
    <row r="48" spans="1:15" hidden="1" outlineLevel="1" x14ac:dyDescent="0.25">
      <c r="A48" s="182" t="s">
        <v>252</v>
      </c>
      <c r="B48" s="179"/>
      <c r="C48" s="183"/>
      <c r="D48" s="183"/>
      <c r="E48" s="144"/>
      <c r="F48" s="144"/>
    </row>
    <row r="49" spans="1:22" hidden="1" outlineLevel="1" x14ac:dyDescent="0.25">
      <c r="A49" s="184" t="s">
        <v>253</v>
      </c>
      <c r="B49" s="185"/>
      <c r="C49" s="180"/>
      <c r="D49" s="144"/>
      <c r="E49" s="144"/>
      <c r="F49" s="144"/>
    </row>
    <row r="50" spans="1:22" hidden="1" x14ac:dyDescent="0.25">
      <c r="A50" s="182" t="s">
        <v>254</v>
      </c>
      <c r="B50" s="176">
        <v>25</v>
      </c>
      <c r="C50" s="186"/>
      <c r="D50" s="186"/>
      <c r="E50" s="186"/>
      <c r="F50" s="186"/>
    </row>
    <row r="51" spans="1:22" hidden="1" x14ac:dyDescent="0.25">
      <c r="A51" s="182" t="s">
        <v>255</v>
      </c>
      <c r="B51" s="176">
        <v>25</v>
      </c>
      <c r="C51" s="186"/>
      <c r="D51" s="186"/>
      <c r="E51" s="186"/>
      <c r="F51" s="186"/>
    </row>
    <row r="52" spans="1:22" ht="16.5" hidden="1" thickBot="1" x14ac:dyDescent="0.3">
      <c r="A52" s="182" t="s">
        <v>101</v>
      </c>
      <c r="B52" s="187"/>
      <c r="C52" s="186"/>
      <c r="D52" s="186"/>
      <c r="E52" s="186"/>
      <c r="F52" s="186"/>
    </row>
    <row r="53" spans="1:22" hidden="1" x14ac:dyDescent="0.25">
      <c r="A53" s="153" t="str">
        <f>A86</f>
        <v>Оплата труда с отчислениями</v>
      </c>
      <c r="B53" s="177">
        <v>0</v>
      </c>
      <c r="C53" s="186"/>
      <c r="D53" s="186"/>
      <c r="E53" s="186"/>
      <c r="F53" s="186"/>
    </row>
    <row r="54" spans="1:22" hidden="1" x14ac:dyDescent="0.25">
      <c r="A54" s="170" t="str">
        <f>A87</f>
        <v>Вспомогательные материалы</v>
      </c>
      <c r="B54" s="188"/>
      <c r="C54" s="144"/>
      <c r="D54" s="144"/>
      <c r="E54" s="144"/>
      <c r="F54" s="144"/>
    </row>
    <row r="55" spans="1:22" ht="31.5" hidden="1" x14ac:dyDescent="0.25">
      <c r="A55" s="178" t="str">
        <f>A88</f>
        <v>Прочие расходы (без амортизации, арендной платы + транспортные расходы)</v>
      </c>
      <c r="B55" s="176"/>
      <c r="C55" s="189"/>
      <c r="D55" s="189"/>
      <c r="E55" s="189"/>
      <c r="F55" s="189"/>
    </row>
    <row r="56" spans="1:22" ht="16.5" hidden="1" thickBot="1" x14ac:dyDescent="0.3">
      <c r="A56" s="182" t="s">
        <v>121</v>
      </c>
      <c r="B56" s="187">
        <v>0.1</v>
      </c>
      <c r="C56" s="189"/>
      <c r="D56" s="189"/>
      <c r="E56" s="189"/>
      <c r="F56" s="189"/>
    </row>
    <row r="57" spans="1:22" hidden="1" x14ac:dyDescent="0.25">
      <c r="A57" s="190"/>
      <c r="B57" s="191"/>
      <c r="C57" s="189"/>
      <c r="D57" s="189"/>
      <c r="E57" s="189"/>
      <c r="F57" s="189"/>
    </row>
    <row r="58" spans="1:22" hidden="1" x14ac:dyDescent="0.25">
      <c r="A58" s="170" t="s">
        <v>256</v>
      </c>
      <c r="B58" s="192"/>
      <c r="C58" s="189"/>
      <c r="D58" s="189"/>
      <c r="E58" s="189"/>
      <c r="F58" s="189"/>
    </row>
    <row r="59" spans="1:22" ht="16.5" hidden="1" thickBot="1" x14ac:dyDescent="0.3">
      <c r="A59" s="193" t="s">
        <v>257</v>
      </c>
      <c r="B59" s="194"/>
      <c r="C59" s="189"/>
      <c r="D59" s="189"/>
      <c r="E59" s="189"/>
      <c r="F59" s="189"/>
    </row>
    <row r="60" spans="1:22" hidden="1" x14ac:dyDescent="0.25">
      <c r="A60" s="158" t="s">
        <v>258</v>
      </c>
      <c r="B60" s="195">
        <v>2</v>
      </c>
      <c r="C60" s="189"/>
      <c r="D60" s="189"/>
      <c r="E60" s="189"/>
      <c r="F60" s="189"/>
    </row>
    <row r="61" spans="1:22" hidden="1" x14ac:dyDescent="0.25">
      <c r="A61" s="170" t="s">
        <v>120</v>
      </c>
      <c r="B61" s="196">
        <v>8.8999999999999996E-2</v>
      </c>
      <c r="C61" s="189"/>
      <c r="D61" s="189"/>
      <c r="E61" s="189"/>
      <c r="F61" s="189"/>
    </row>
    <row r="62" spans="1:22" hidden="1" outlineLevel="1" x14ac:dyDescent="0.25">
      <c r="A62" s="170" t="s">
        <v>119</v>
      </c>
      <c r="B62" s="197">
        <v>8.8999999999999996E-2</v>
      </c>
      <c r="C62" s="189"/>
      <c r="D62" s="189"/>
      <c r="E62" s="189"/>
      <c r="F62" s="189"/>
    </row>
    <row r="63" spans="1:22" hidden="1" outlineLevel="1" x14ac:dyDescent="0.25">
      <c r="A63" s="170" t="s">
        <v>118</v>
      </c>
      <c r="B63" s="197">
        <v>0</v>
      </c>
      <c r="C63" s="189"/>
      <c r="D63" s="189"/>
      <c r="E63" s="189"/>
      <c r="F63" s="189"/>
    </row>
    <row r="64" spans="1:22" s="149" customFormat="1" hidden="1" collapsed="1" x14ac:dyDescent="0.25">
      <c r="A64" s="170" t="s">
        <v>117</v>
      </c>
      <c r="B64" s="197">
        <v>0.11</v>
      </c>
      <c r="C64" s="189"/>
      <c r="D64" s="189"/>
      <c r="E64" s="189"/>
      <c r="F64" s="189"/>
      <c r="G64" s="141"/>
      <c r="H64" s="141"/>
      <c r="I64" s="141"/>
      <c r="J64" s="141"/>
      <c r="K64" s="141"/>
      <c r="L64" s="141"/>
      <c r="M64" s="141"/>
      <c r="N64" s="141"/>
      <c r="O64" s="141"/>
      <c r="P64" s="141"/>
      <c r="Q64" s="141"/>
      <c r="R64" s="141"/>
      <c r="S64" s="141"/>
      <c r="T64" s="141"/>
      <c r="U64" s="141"/>
      <c r="V64" s="141"/>
    </row>
    <row r="65" spans="1:27" hidden="1" x14ac:dyDescent="0.25">
      <c r="A65" s="170" t="s">
        <v>116</v>
      </c>
      <c r="B65" s="197">
        <f>1-B63</f>
        <v>1</v>
      </c>
      <c r="C65" s="189"/>
      <c r="D65" s="189"/>
      <c r="E65" s="189"/>
      <c r="F65" s="189"/>
    </row>
    <row r="66" spans="1:27" ht="16.5" hidden="1" thickBot="1" x14ac:dyDescent="0.3">
      <c r="A66" s="182" t="s">
        <v>259</v>
      </c>
      <c r="B66" s="198">
        <f>B65*B64+B63*B62*(1-B52)</f>
        <v>0.11</v>
      </c>
      <c r="C66" s="189"/>
      <c r="D66" s="189"/>
      <c r="E66" s="189"/>
      <c r="F66" s="189"/>
      <c r="W66" s="199"/>
      <c r="X66" s="199"/>
      <c r="Y66" s="199"/>
      <c r="Z66" s="199"/>
      <c r="AA66" s="199"/>
    </row>
    <row r="67" spans="1:27" hidden="1" x14ac:dyDescent="0.25">
      <c r="A67" s="200" t="s">
        <v>115</v>
      </c>
      <c r="B67" s="201">
        <v>1</v>
      </c>
      <c r="C67" s="201">
        <f>B67+1</f>
        <v>2</v>
      </c>
      <c r="D67" s="201">
        <f t="shared" ref="D67:P67" si="0">C67+1</f>
        <v>3</v>
      </c>
      <c r="E67" s="201">
        <f t="shared" si="0"/>
        <v>4</v>
      </c>
      <c r="F67" s="201">
        <f t="shared" si="0"/>
        <v>5</v>
      </c>
      <c r="G67" s="201">
        <f t="shared" si="0"/>
        <v>6</v>
      </c>
      <c r="H67" s="201">
        <f t="shared" si="0"/>
        <v>7</v>
      </c>
      <c r="I67" s="201">
        <f t="shared" si="0"/>
        <v>8</v>
      </c>
      <c r="J67" s="201">
        <f t="shared" si="0"/>
        <v>9</v>
      </c>
      <c r="K67" s="201">
        <f t="shared" si="0"/>
        <v>10</v>
      </c>
      <c r="L67" s="201">
        <f t="shared" si="0"/>
        <v>11</v>
      </c>
      <c r="M67" s="201">
        <f t="shared" si="0"/>
        <v>12</v>
      </c>
      <c r="N67" s="201">
        <f t="shared" si="0"/>
        <v>13</v>
      </c>
      <c r="O67" s="201">
        <f t="shared" si="0"/>
        <v>14</v>
      </c>
      <c r="P67" s="201">
        <f t="shared" si="0"/>
        <v>15</v>
      </c>
      <c r="Q67" s="201">
        <f>P67+1</f>
        <v>16</v>
      </c>
      <c r="R67" s="201">
        <f>Q67+1</f>
        <v>17</v>
      </c>
      <c r="S67" s="201">
        <f>R67+1</f>
        <v>18</v>
      </c>
      <c r="T67" s="201">
        <f>S67+1</f>
        <v>19</v>
      </c>
      <c r="U67" s="202">
        <f>T67+1</f>
        <v>20</v>
      </c>
      <c r="V67" s="149"/>
      <c r="W67" s="199"/>
      <c r="X67" s="199"/>
      <c r="Y67" s="199"/>
      <c r="Z67" s="199"/>
      <c r="AA67" s="199"/>
    </row>
    <row r="68" spans="1:27" hidden="1" x14ac:dyDescent="0.25">
      <c r="A68" s="203" t="s">
        <v>114</v>
      </c>
      <c r="B68" s="204">
        <v>0.04</v>
      </c>
      <c r="C68" s="204">
        <v>0.04</v>
      </c>
      <c r="D68" s="204">
        <v>0.04</v>
      </c>
      <c r="E68" s="204">
        <v>0.04</v>
      </c>
      <c r="F68" s="204">
        <v>0.04</v>
      </c>
      <c r="G68" s="204">
        <v>0.04</v>
      </c>
      <c r="H68" s="204">
        <v>0.04</v>
      </c>
      <c r="I68" s="204">
        <v>0.04</v>
      </c>
      <c r="J68" s="204">
        <v>0.04</v>
      </c>
      <c r="K68" s="204">
        <v>0.04</v>
      </c>
      <c r="L68" s="204">
        <v>0.04</v>
      </c>
      <c r="M68" s="204">
        <v>0.04</v>
      </c>
      <c r="N68" s="204">
        <v>0.04</v>
      </c>
      <c r="O68" s="204">
        <v>0.04</v>
      </c>
      <c r="P68" s="204">
        <v>0.04</v>
      </c>
      <c r="Q68" s="204">
        <v>0.04</v>
      </c>
      <c r="R68" s="204">
        <v>0.04</v>
      </c>
      <c r="S68" s="204">
        <v>0.04</v>
      </c>
      <c r="T68" s="204">
        <v>0.04</v>
      </c>
      <c r="U68" s="205">
        <v>0.04</v>
      </c>
      <c r="W68" s="199"/>
      <c r="X68" s="199"/>
      <c r="Y68" s="199"/>
      <c r="Z68" s="199"/>
      <c r="AA68" s="199"/>
    </row>
    <row r="69" spans="1:27" hidden="1" x14ac:dyDescent="0.25">
      <c r="A69" s="203" t="s">
        <v>113</v>
      </c>
      <c r="B69" s="204">
        <v>0.04</v>
      </c>
      <c r="C69" s="204">
        <f>(1+B69)*(1+C68)-1</f>
        <v>8.1600000000000117E-2</v>
      </c>
      <c r="D69" s="204">
        <f t="shared" ref="D69:U69" si="1">(1+C69)*(1+D68)-1</f>
        <v>0.12486400000000009</v>
      </c>
      <c r="E69" s="204">
        <f t="shared" si="1"/>
        <v>0.16985856000000021</v>
      </c>
      <c r="F69" s="204">
        <f t="shared" si="1"/>
        <v>0.21665290240000035</v>
      </c>
      <c r="G69" s="204">
        <f t="shared" si="1"/>
        <v>0.26531901849600037</v>
      </c>
      <c r="H69" s="204">
        <f t="shared" si="1"/>
        <v>0.31593177923584048</v>
      </c>
      <c r="I69" s="204">
        <f t="shared" si="1"/>
        <v>0.3685690504052741</v>
      </c>
      <c r="J69" s="204">
        <f t="shared" si="1"/>
        <v>0.42331181242148519</v>
      </c>
      <c r="K69" s="204">
        <f t="shared" si="1"/>
        <v>0.48024428491834459</v>
      </c>
      <c r="L69" s="204">
        <f t="shared" si="1"/>
        <v>0.53945405631507848</v>
      </c>
      <c r="M69" s="204">
        <f t="shared" si="1"/>
        <v>0.60103221856768174</v>
      </c>
      <c r="N69" s="204">
        <f t="shared" si="1"/>
        <v>0.66507350731038906</v>
      </c>
      <c r="O69" s="204">
        <f t="shared" si="1"/>
        <v>0.73167644760280459</v>
      </c>
      <c r="P69" s="204">
        <f t="shared" si="1"/>
        <v>0.80094350550691673</v>
      </c>
      <c r="Q69" s="204">
        <f t="shared" si="1"/>
        <v>0.87298124572719349</v>
      </c>
      <c r="R69" s="204">
        <f>(1+Q69)*(1+R68)-1</f>
        <v>0.94790049555628131</v>
      </c>
      <c r="S69" s="204">
        <f>(1+R69)*(1+S68)-1</f>
        <v>1.0258165153785326</v>
      </c>
      <c r="T69" s="204">
        <f t="shared" si="1"/>
        <v>1.1068491759936738</v>
      </c>
      <c r="U69" s="205">
        <f t="shared" si="1"/>
        <v>1.1911231430334208</v>
      </c>
      <c r="V69" s="199"/>
      <c r="W69" s="199"/>
      <c r="X69" s="199"/>
      <c r="Y69" s="199"/>
      <c r="Z69" s="199"/>
      <c r="AA69" s="199"/>
    </row>
    <row r="70" spans="1:27" ht="16.5" hidden="1" thickBot="1" x14ac:dyDescent="0.3">
      <c r="A70" s="206" t="s">
        <v>260</v>
      </c>
      <c r="B70" s="207">
        <v>0</v>
      </c>
      <c r="C70" s="208">
        <f>B131</f>
        <v>0</v>
      </c>
      <c r="D70" s="208">
        <f>$C$131*(1+D69)</f>
        <v>0</v>
      </c>
      <c r="E70" s="208">
        <f t="shared" ref="E70:U70" si="2">$D$131*(1+E69)</f>
        <v>0</v>
      </c>
      <c r="F70" s="208">
        <f t="shared" si="2"/>
        <v>0</v>
      </c>
      <c r="G70" s="208">
        <f t="shared" si="2"/>
        <v>0</v>
      </c>
      <c r="H70" s="208">
        <f t="shared" si="2"/>
        <v>0</v>
      </c>
      <c r="I70" s="208">
        <f t="shared" si="2"/>
        <v>0</v>
      </c>
      <c r="J70" s="208">
        <f t="shared" si="2"/>
        <v>0</v>
      </c>
      <c r="K70" s="208">
        <f t="shared" si="2"/>
        <v>0</v>
      </c>
      <c r="L70" s="208">
        <f t="shared" si="2"/>
        <v>0</v>
      </c>
      <c r="M70" s="208">
        <f t="shared" si="2"/>
        <v>0</v>
      </c>
      <c r="N70" s="208">
        <f t="shared" si="2"/>
        <v>0</v>
      </c>
      <c r="O70" s="208">
        <f t="shared" si="2"/>
        <v>0</v>
      </c>
      <c r="P70" s="208">
        <f t="shared" si="2"/>
        <v>0</v>
      </c>
      <c r="Q70" s="208">
        <f t="shared" si="2"/>
        <v>0</v>
      </c>
      <c r="R70" s="208">
        <f t="shared" si="2"/>
        <v>0</v>
      </c>
      <c r="S70" s="208">
        <f t="shared" si="2"/>
        <v>0</v>
      </c>
      <c r="T70" s="208">
        <f t="shared" si="2"/>
        <v>0</v>
      </c>
      <c r="U70" s="209">
        <f t="shared" si="2"/>
        <v>0</v>
      </c>
      <c r="V70" s="199"/>
      <c r="W70" s="199"/>
      <c r="X70" s="199"/>
      <c r="Y70" s="199"/>
      <c r="Z70" s="199"/>
      <c r="AA70" s="199"/>
    </row>
    <row r="71" spans="1:27" hidden="1" x14ac:dyDescent="0.25">
      <c r="Q71" s="199"/>
      <c r="R71" s="199"/>
      <c r="S71" s="199"/>
      <c r="T71" s="199"/>
      <c r="U71" s="199"/>
      <c r="V71" s="199"/>
      <c r="W71" s="199"/>
      <c r="X71" s="199"/>
      <c r="Y71" s="199"/>
      <c r="Z71" s="199"/>
      <c r="AA71" s="199"/>
    </row>
    <row r="72" spans="1:27" s="155" customFormat="1" hidden="1" x14ac:dyDescent="0.25">
      <c r="A72" s="210" t="s">
        <v>261</v>
      </c>
      <c r="B72" s="201">
        <f t="shared" ref="B72:P72" si="3">B67</f>
        <v>1</v>
      </c>
      <c r="C72" s="201">
        <f t="shared" si="3"/>
        <v>2</v>
      </c>
      <c r="D72" s="201">
        <f t="shared" si="3"/>
        <v>3</v>
      </c>
      <c r="E72" s="201">
        <f t="shared" si="3"/>
        <v>4</v>
      </c>
      <c r="F72" s="201">
        <f t="shared" si="3"/>
        <v>5</v>
      </c>
      <c r="G72" s="201">
        <f t="shared" si="3"/>
        <v>6</v>
      </c>
      <c r="H72" s="201">
        <f t="shared" si="3"/>
        <v>7</v>
      </c>
      <c r="I72" s="201">
        <f t="shared" si="3"/>
        <v>8</v>
      </c>
      <c r="J72" s="201">
        <f t="shared" si="3"/>
        <v>9</v>
      </c>
      <c r="K72" s="201">
        <f t="shared" si="3"/>
        <v>10</v>
      </c>
      <c r="L72" s="201">
        <f t="shared" si="3"/>
        <v>11</v>
      </c>
      <c r="M72" s="201">
        <f t="shared" si="3"/>
        <v>12</v>
      </c>
      <c r="N72" s="201">
        <f t="shared" si="3"/>
        <v>13</v>
      </c>
      <c r="O72" s="201">
        <f t="shared" si="3"/>
        <v>14</v>
      </c>
      <c r="P72" s="201">
        <f t="shared" si="3"/>
        <v>15</v>
      </c>
      <c r="Q72" s="201">
        <f>P72+1</f>
        <v>16</v>
      </c>
      <c r="R72" s="201">
        <f>Q72+1</f>
        <v>17</v>
      </c>
      <c r="S72" s="201">
        <f>R72+1</f>
        <v>18</v>
      </c>
      <c r="T72" s="201">
        <f>S72+1</f>
        <v>19</v>
      </c>
      <c r="U72" s="202">
        <f>T72+1</f>
        <v>20</v>
      </c>
      <c r="V72" s="199"/>
    </row>
    <row r="73" spans="1:27" s="149" customFormat="1" hidden="1" x14ac:dyDescent="0.25">
      <c r="A73" s="203" t="s">
        <v>112</v>
      </c>
      <c r="B73" s="211">
        <v>0</v>
      </c>
      <c r="C73" s="211">
        <f>B73+B74-B75</f>
        <v>0</v>
      </c>
      <c r="D73" s="211">
        <f t="shared" ref="D73:P73" si="4">C73+C74-C75</f>
        <v>0</v>
      </c>
      <c r="E73" s="211">
        <f t="shared" si="4"/>
        <v>0</v>
      </c>
      <c r="F73" s="211">
        <f t="shared" si="4"/>
        <v>0</v>
      </c>
      <c r="G73" s="211">
        <f t="shared" si="4"/>
        <v>0</v>
      </c>
      <c r="H73" s="211">
        <f t="shared" si="4"/>
        <v>0</v>
      </c>
      <c r="I73" s="211">
        <f t="shared" si="4"/>
        <v>0</v>
      </c>
      <c r="J73" s="211">
        <f t="shared" si="4"/>
        <v>0</v>
      </c>
      <c r="K73" s="211">
        <f t="shared" si="4"/>
        <v>0</v>
      </c>
      <c r="L73" s="211">
        <f t="shared" si="4"/>
        <v>0</v>
      </c>
      <c r="M73" s="211">
        <f t="shared" si="4"/>
        <v>0</v>
      </c>
      <c r="N73" s="211">
        <f t="shared" si="4"/>
        <v>0</v>
      </c>
      <c r="O73" s="211">
        <f t="shared" si="4"/>
        <v>0</v>
      </c>
      <c r="P73" s="211">
        <f t="shared" si="4"/>
        <v>0</v>
      </c>
      <c r="Q73" s="211">
        <f>P73+P74-P75</f>
        <v>0</v>
      </c>
      <c r="R73" s="211">
        <f>Q73+Q74-Q75</f>
        <v>0</v>
      </c>
      <c r="S73" s="211">
        <f>R73+R74-R75</f>
        <v>0</v>
      </c>
      <c r="T73" s="211">
        <f>S73+S74-S75</f>
        <v>0</v>
      </c>
      <c r="U73" s="212">
        <f>T73+T74-T75</f>
        <v>0</v>
      </c>
      <c r="V73" s="199"/>
    </row>
    <row r="74" spans="1:27" ht="15" hidden="1" customHeight="1" x14ac:dyDescent="0.25">
      <c r="A74" s="203" t="s">
        <v>111</v>
      </c>
      <c r="B74" s="211">
        <f>B18*B35*B63*1.18</f>
        <v>0</v>
      </c>
      <c r="C74" s="211">
        <v>0</v>
      </c>
      <c r="D74" s="211">
        <v>0</v>
      </c>
      <c r="E74" s="211">
        <v>0</v>
      </c>
      <c r="F74" s="211">
        <v>0</v>
      </c>
      <c r="G74" s="211">
        <v>0</v>
      </c>
      <c r="H74" s="211">
        <v>0</v>
      </c>
      <c r="I74" s="211">
        <v>0</v>
      </c>
      <c r="J74" s="211">
        <v>0</v>
      </c>
      <c r="K74" s="211">
        <v>0</v>
      </c>
      <c r="L74" s="211">
        <v>0</v>
      </c>
      <c r="M74" s="211">
        <v>0</v>
      </c>
      <c r="N74" s="211">
        <v>0</v>
      </c>
      <c r="O74" s="211">
        <v>0</v>
      </c>
      <c r="P74" s="211">
        <v>0</v>
      </c>
      <c r="Q74" s="211">
        <v>0</v>
      </c>
      <c r="R74" s="211">
        <v>0</v>
      </c>
      <c r="S74" s="211">
        <v>0</v>
      </c>
      <c r="T74" s="211">
        <v>0</v>
      </c>
      <c r="U74" s="212">
        <v>0</v>
      </c>
      <c r="V74" s="199"/>
    </row>
    <row r="75" spans="1:27" hidden="1" outlineLevel="1" x14ac:dyDescent="0.25">
      <c r="A75" s="203" t="s">
        <v>110</v>
      </c>
      <c r="B75" s="211">
        <f>$B$74/$B$60</f>
        <v>0</v>
      </c>
      <c r="C75" s="211">
        <f t="shared" ref="C75:U75" si="5">IF(ROUND(C73,1)=0,0,B75+C74/$B$56)</f>
        <v>0</v>
      </c>
      <c r="D75" s="211">
        <f t="shared" si="5"/>
        <v>0</v>
      </c>
      <c r="E75" s="211">
        <f t="shared" si="5"/>
        <v>0</v>
      </c>
      <c r="F75" s="211">
        <f t="shared" si="5"/>
        <v>0</v>
      </c>
      <c r="G75" s="211">
        <f t="shared" si="5"/>
        <v>0</v>
      </c>
      <c r="H75" s="211">
        <f t="shared" si="5"/>
        <v>0</v>
      </c>
      <c r="I75" s="211">
        <f t="shared" si="5"/>
        <v>0</v>
      </c>
      <c r="J75" s="211">
        <f t="shared" si="5"/>
        <v>0</v>
      </c>
      <c r="K75" s="211">
        <f t="shared" si="5"/>
        <v>0</v>
      </c>
      <c r="L75" s="211">
        <f t="shared" si="5"/>
        <v>0</v>
      </c>
      <c r="M75" s="211">
        <f t="shared" si="5"/>
        <v>0</v>
      </c>
      <c r="N75" s="211">
        <f t="shared" si="5"/>
        <v>0</v>
      </c>
      <c r="O75" s="211">
        <f t="shared" si="5"/>
        <v>0</v>
      </c>
      <c r="P75" s="211">
        <f t="shared" si="5"/>
        <v>0</v>
      </c>
      <c r="Q75" s="211">
        <f t="shared" si="5"/>
        <v>0</v>
      </c>
      <c r="R75" s="211">
        <f t="shared" si="5"/>
        <v>0</v>
      </c>
      <c r="S75" s="211">
        <f t="shared" si="5"/>
        <v>0</v>
      </c>
      <c r="T75" s="211">
        <f t="shared" si="5"/>
        <v>0</v>
      </c>
      <c r="U75" s="212">
        <f t="shared" si="5"/>
        <v>0</v>
      </c>
      <c r="V75" s="155"/>
    </row>
    <row r="76" spans="1:27" ht="16.5" hidden="1" outlineLevel="1" thickBot="1" x14ac:dyDescent="0.3">
      <c r="A76" s="206" t="s">
        <v>109</v>
      </c>
      <c r="B76" s="213">
        <f t="shared" ref="B76:U76" si="6">AVERAGE(SUM(B73:B74),(SUM(B73:B74)-B75))*$B$62</f>
        <v>0</v>
      </c>
      <c r="C76" s="213">
        <f t="shared" si="6"/>
        <v>0</v>
      </c>
      <c r="D76" s="213">
        <f t="shared" si="6"/>
        <v>0</v>
      </c>
      <c r="E76" s="213">
        <f t="shared" si="6"/>
        <v>0</v>
      </c>
      <c r="F76" s="213">
        <f t="shared" si="6"/>
        <v>0</v>
      </c>
      <c r="G76" s="213">
        <f t="shared" si="6"/>
        <v>0</v>
      </c>
      <c r="H76" s="213">
        <f t="shared" si="6"/>
        <v>0</v>
      </c>
      <c r="I76" s="213">
        <f t="shared" si="6"/>
        <v>0</v>
      </c>
      <c r="J76" s="213">
        <f t="shared" si="6"/>
        <v>0</v>
      </c>
      <c r="K76" s="213">
        <f t="shared" si="6"/>
        <v>0</v>
      </c>
      <c r="L76" s="213">
        <f t="shared" si="6"/>
        <v>0</v>
      </c>
      <c r="M76" s="213">
        <f t="shared" si="6"/>
        <v>0</v>
      </c>
      <c r="N76" s="213">
        <f t="shared" si="6"/>
        <v>0</v>
      </c>
      <c r="O76" s="213">
        <f t="shared" si="6"/>
        <v>0</v>
      </c>
      <c r="P76" s="213">
        <f t="shared" si="6"/>
        <v>0</v>
      </c>
      <c r="Q76" s="213">
        <f t="shared" si="6"/>
        <v>0</v>
      </c>
      <c r="R76" s="213">
        <f t="shared" si="6"/>
        <v>0</v>
      </c>
      <c r="S76" s="213">
        <f t="shared" si="6"/>
        <v>0</v>
      </c>
      <c r="T76" s="213">
        <f t="shared" si="6"/>
        <v>0</v>
      </c>
      <c r="U76" s="214">
        <f t="shared" si="6"/>
        <v>0</v>
      </c>
      <c r="V76" s="149"/>
    </row>
    <row r="77" spans="1:27" hidden="1" outlineLevel="1" x14ac:dyDescent="0.25">
      <c r="A77" s="155"/>
      <c r="B77" s="215"/>
      <c r="C77" s="215"/>
      <c r="D77" s="215"/>
      <c r="E77" s="215"/>
      <c r="F77" s="215"/>
      <c r="G77" s="215"/>
      <c r="H77" s="215"/>
      <c r="I77" s="215"/>
      <c r="J77" s="215"/>
      <c r="K77" s="215"/>
      <c r="L77" s="215"/>
      <c r="M77" s="215"/>
      <c r="N77" s="215"/>
      <c r="O77" s="215"/>
      <c r="P77" s="199"/>
      <c r="Q77" s="149"/>
    </row>
    <row r="78" spans="1:27" ht="16.5" hidden="1" customHeight="1" outlineLevel="1" x14ac:dyDescent="0.25">
      <c r="A78" s="210" t="s">
        <v>262</v>
      </c>
      <c r="B78" s="201">
        <f t="shared" ref="B78:P78" si="7">B67</f>
        <v>1</v>
      </c>
      <c r="C78" s="201">
        <f t="shared" si="7"/>
        <v>2</v>
      </c>
      <c r="D78" s="201">
        <f t="shared" si="7"/>
        <v>3</v>
      </c>
      <c r="E78" s="201">
        <f t="shared" si="7"/>
        <v>4</v>
      </c>
      <c r="F78" s="201">
        <f t="shared" si="7"/>
        <v>5</v>
      </c>
      <c r="G78" s="201">
        <f t="shared" si="7"/>
        <v>6</v>
      </c>
      <c r="H78" s="201">
        <f t="shared" si="7"/>
        <v>7</v>
      </c>
      <c r="I78" s="201">
        <f t="shared" si="7"/>
        <v>8</v>
      </c>
      <c r="J78" s="201">
        <f t="shared" si="7"/>
        <v>9</v>
      </c>
      <c r="K78" s="201">
        <f t="shared" si="7"/>
        <v>10</v>
      </c>
      <c r="L78" s="201">
        <f t="shared" si="7"/>
        <v>11</v>
      </c>
      <c r="M78" s="201">
        <f t="shared" si="7"/>
        <v>12</v>
      </c>
      <c r="N78" s="201">
        <f t="shared" si="7"/>
        <v>13</v>
      </c>
      <c r="O78" s="201">
        <f t="shared" si="7"/>
        <v>14</v>
      </c>
      <c r="P78" s="201">
        <f t="shared" si="7"/>
        <v>15</v>
      </c>
      <c r="Q78" s="216">
        <f>P78+1</f>
        <v>16</v>
      </c>
      <c r="R78" s="201">
        <f>Q78+1</f>
        <v>17</v>
      </c>
      <c r="S78" s="201">
        <f>R78+1</f>
        <v>18</v>
      </c>
      <c r="T78" s="201">
        <f>S78+1</f>
        <v>19</v>
      </c>
      <c r="U78" s="202">
        <f>T78+1</f>
        <v>20</v>
      </c>
    </row>
    <row r="79" spans="1:27" ht="16.5" hidden="1" customHeight="1" outlineLevel="1" x14ac:dyDescent="0.25">
      <c r="A79" s="217" t="s">
        <v>108</v>
      </c>
      <c r="B79" s="218">
        <f t="shared" ref="B79:O79" si="8">B70*$B$35</f>
        <v>0</v>
      </c>
      <c r="C79" s="218">
        <f t="shared" si="8"/>
        <v>0</v>
      </c>
      <c r="D79" s="218">
        <f t="shared" si="8"/>
        <v>0</v>
      </c>
      <c r="E79" s="218">
        <f t="shared" si="8"/>
        <v>0</v>
      </c>
      <c r="F79" s="218">
        <f t="shared" si="8"/>
        <v>0</v>
      </c>
      <c r="G79" s="218">
        <f t="shared" si="8"/>
        <v>0</v>
      </c>
      <c r="H79" s="218">
        <f t="shared" si="8"/>
        <v>0</v>
      </c>
      <c r="I79" s="218">
        <f t="shared" si="8"/>
        <v>0</v>
      </c>
      <c r="J79" s="218">
        <f t="shared" si="8"/>
        <v>0</v>
      </c>
      <c r="K79" s="218">
        <f t="shared" si="8"/>
        <v>0</v>
      </c>
      <c r="L79" s="218">
        <f t="shared" si="8"/>
        <v>0</v>
      </c>
      <c r="M79" s="218">
        <f t="shared" si="8"/>
        <v>0</v>
      </c>
      <c r="N79" s="218">
        <f t="shared" si="8"/>
        <v>0</v>
      </c>
      <c r="O79" s="218">
        <f t="shared" si="8"/>
        <v>0</v>
      </c>
      <c r="P79" s="219"/>
      <c r="Q79" s="220"/>
      <c r="R79" s="220"/>
      <c r="S79" s="220"/>
      <c r="T79" s="220"/>
      <c r="U79" s="221"/>
    </row>
    <row r="80" spans="1:27" ht="16.5" customHeight="1" outlineLevel="1" x14ac:dyDescent="0.25">
      <c r="A80" s="222" t="s">
        <v>107</v>
      </c>
      <c r="B80" s="223">
        <f t="shared" ref="B80:U80" si="9">SUM(B81:B88)</f>
        <v>0</v>
      </c>
      <c r="C80" s="223">
        <f t="shared" si="9"/>
        <v>0</v>
      </c>
      <c r="D80" s="223">
        <f t="shared" si="9"/>
        <v>0</v>
      </c>
      <c r="E80" s="223">
        <f t="shared" si="9"/>
        <v>0</v>
      </c>
      <c r="F80" s="223">
        <f t="shared" si="9"/>
        <v>0</v>
      </c>
      <c r="G80" s="223">
        <f t="shared" si="9"/>
        <v>0</v>
      </c>
      <c r="H80" s="223">
        <f t="shared" si="9"/>
        <v>0</v>
      </c>
      <c r="I80" s="223">
        <f t="shared" si="9"/>
        <v>0</v>
      </c>
      <c r="J80" s="223">
        <f t="shared" si="9"/>
        <v>0</v>
      </c>
      <c r="K80" s="223">
        <f t="shared" si="9"/>
        <v>0</v>
      </c>
      <c r="L80" s="223">
        <f t="shared" si="9"/>
        <v>0</v>
      </c>
      <c r="M80" s="223">
        <f t="shared" si="9"/>
        <v>0</v>
      </c>
      <c r="N80" s="223">
        <f t="shared" si="9"/>
        <v>0</v>
      </c>
      <c r="O80" s="223">
        <f t="shared" si="9"/>
        <v>0</v>
      </c>
      <c r="P80" s="223">
        <f t="shared" si="9"/>
        <v>0</v>
      </c>
      <c r="Q80" s="223">
        <f t="shared" si="9"/>
        <v>0</v>
      </c>
      <c r="R80" s="223">
        <f t="shared" si="9"/>
        <v>0</v>
      </c>
      <c r="S80" s="223">
        <f t="shared" si="9"/>
        <v>0</v>
      </c>
      <c r="T80" s="223">
        <f t="shared" si="9"/>
        <v>0</v>
      </c>
      <c r="U80" s="224">
        <f t="shared" si="9"/>
        <v>0</v>
      </c>
    </row>
    <row r="81" spans="1:27" hidden="1" outlineLevel="1" x14ac:dyDescent="0.25">
      <c r="A81" s="225" t="str">
        <f>A36</f>
        <v>Затраты на текущий ремонт ТП (строит.часть), т.руб. без НДС</v>
      </c>
      <c r="B81" s="226">
        <f t="shared" ref="B81:U81" si="10">-IF(B$67/$B$38-INT(B67/$B$38)&lt;&gt;0,0,$B$36*(1+B$69)*$B$35)</f>
        <v>0</v>
      </c>
      <c r="C81" s="226">
        <f t="shared" si="10"/>
        <v>0</v>
      </c>
      <c r="D81" s="226">
        <f t="shared" si="10"/>
        <v>0</v>
      </c>
      <c r="E81" s="226">
        <f t="shared" si="10"/>
        <v>0</v>
      </c>
      <c r="F81" s="226">
        <f t="shared" si="10"/>
        <v>0</v>
      </c>
      <c r="G81" s="226">
        <f t="shared" si="10"/>
        <v>0</v>
      </c>
      <c r="H81" s="226">
        <f t="shared" si="10"/>
        <v>0</v>
      </c>
      <c r="I81" s="226">
        <f t="shared" si="10"/>
        <v>0</v>
      </c>
      <c r="J81" s="226">
        <f t="shared" si="10"/>
        <v>0</v>
      </c>
      <c r="K81" s="226">
        <f t="shared" si="10"/>
        <v>0</v>
      </c>
      <c r="L81" s="226">
        <f t="shared" si="10"/>
        <v>0</v>
      </c>
      <c r="M81" s="226">
        <f t="shared" si="10"/>
        <v>0</v>
      </c>
      <c r="N81" s="226">
        <f t="shared" si="10"/>
        <v>0</v>
      </c>
      <c r="O81" s="226">
        <f t="shared" si="10"/>
        <v>0</v>
      </c>
      <c r="P81" s="226">
        <f t="shared" si="10"/>
        <v>0</v>
      </c>
      <c r="Q81" s="226">
        <f t="shared" si="10"/>
        <v>0</v>
      </c>
      <c r="R81" s="226">
        <f t="shared" si="10"/>
        <v>0</v>
      </c>
      <c r="S81" s="226">
        <f t="shared" si="10"/>
        <v>0</v>
      </c>
      <c r="T81" s="226">
        <f t="shared" si="10"/>
        <v>0</v>
      </c>
      <c r="U81" s="227">
        <f t="shared" si="10"/>
        <v>0</v>
      </c>
    </row>
    <row r="82" spans="1:27" hidden="1" outlineLevel="1" x14ac:dyDescent="0.25">
      <c r="A82" s="225" t="str">
        <f>A42</f>
        <v>Затраты на капитальный ремонт ТП (строит.часть), т.руб. без НДС</v>
      </c>
      <c r="B82" s="226">
        <f t="shared" ref="B82:U82" si="11">-IF(B$67/$B$44-INT(B67/$B$44)&lt;&gt;0,0,$B$42*(1+B$69)*$B$35)</f>
        <v>0</v>
      </c>
      <c r="C82" s="226">
        <f t="shared" si="11"/>
        <v>0</v>
      </c>
      <c r="D82" s="226">
        <f t="shared" si="11"/>
        <v>0</v>
      </c>
      <c r="E82" s="226">
        <f t="shared" si="11"/>
        <v>0</v>
      </c>
      <c r="F82" s="226">
        <f t="shared" si="11"/>
        <v>0</v>
      </c>
      <c r="G82" s="226">
        <f t="shared" si="11"/>
        <v>0</v>
      </c>
      <c r="H82" s="226">
        <f t="shared" si="11"/>
        <v>0</v>
      </c>
      <c r="I82" s="226">
        <f t="shared" si="11"/>
        <v>0</v>
      </c>
      <c r="J82" s="226">
        <f t="shared" si="11"/>
        <v>0</v>
      </c>
      <c r="K82" s="226">
        <f t="shared" si="11"/>
        <v>0</v>
      </c>
      <c r="L82" s="226">
        <f t="shared" si="11"/>
        <v>0</v>
      </c>
      <c r="M82" s="226">
        <f t="shared" si="11"/>
        <v>0</v>
      </c>
      <c r="N82" s="226">
        <f t="shared" si="11"/>
        <v>0</v>
      </c>
      <c r="O82" s="226">
        <f t="shared" si="11"/>
        <v>0</v>
      </c>
      <c r="P82" s="226">
        <f t="shared" si="11"/>
        <v>0</v>
      </c>
      <c r="Q82" s="226">
        <f t="shared" si="11"/>
        <v>0</v>
      </c>
      <c r="R82" s="226">
        <f t="shared" si="11"/>
        <v>0</v>
      </c>
      <c r="S82" s="226">
        <f t="shared" si="11"/>
        <v>0</v>
      </c>
      <c r="T82" s="226">
        <f t="shared" si="11"/>
        <v>0</v>
      </c>
      <c r="U82" s="227">
        <f t="shared" si="11"/>
        <v>0</v>
      </c>
    </row>
    <row r="83" spans="1:27" hidden="1" x14ac:dyDescent="0.25">
      <c r="A83" s="225" t="str">
        <f>A48</f>
        <v>Затраты на капитальный ремонт КЛ т.руб. без НДС</v>
      </c>
      <c r="B83" s="226">
        <f t="shared" ref="B83:U83" si="12">-IF(B$67/$B$51-INT(B67/$B$51)&lt;&gt;0,0,$B$48*(1+B$69)*$B$49)</f>
        <v>0</v>
      </c>
      <c r="C83" s="226">
        <f t="shared" si="12"/>
        <v>0</v>
      </c>
      <c r="D83" s="226">
        <f t="shared" si="12"/>
        <v>0</v>
      </c>
      <c r="E83" s="226">
        <f t="shared" si="12"/>
        <v>0</v>
      </c>
      <c r="F83" s="226">
        <f t="shared" si="12"/>
        <v>0</v>
      </c>
      <c r="G83" s="226">
        <f t="shared" si="12"/>
        <v>0</v>
      </c>
      <c r="H83" s="226">
        <f t="shared" si="12"/>
        <v>0</v>
      </c>
      <c r="I83" s="226">
        <f t="shared" si="12"/>
        <v>0</v>
      </c>
      <c r="J83" s="226">
        <f t="shared" si="12"/>
        <v>0</v>
      </c>
      <c r="K83" s="226">
        <f t="shared" si="12"/>
        <v>0</v>
      </c>
      <c r="L83" s="226">
        <f t="shared" si="12"/>
        <v>0</v>
      </c>
      <c r="M83" s="226">
        <f t="shared" si="12"/>
        <v>0</v>
      </c>
      <c r="N83" s="226">
        <f t="shared" si="12"/>
        <v>0</v>
      </c>
      <c r="O83" s="226">
        <f t="shared" si="12"/>
        <v>0</v>
      </c>
      <c r="P83" s="226">
        <f t="shared" si="12"/>
        <v>0</v>
      </c>
      <c r="Q83" s="226">
        <f t="shared" si="12"/>
        <v>0</v>
      </c>
      <c r="R83" s="226">
        <f t="shared" si="12"/>
        <v>0</v>
      </c>
      <c r="S83" s="226">
        <f t="shared" si="12"/>
        <v>0</v>
      </c>
      <c r="T83" s="226">
        <f t="shared" si="12"/>
        <v>0</v>
      </c>
      <c r="U83" s="227">
        <f t="shared" si="12"/>
        <v>0</v>
      </c>
    </row>
    <row r="84" spans="1:27" s="149" customFormat="1" hidden="1" x14ac:dyDescent="0.25">
      <c r="A84" s="225" t="str">
        <f>A39</f>
        <v>Затраты на текущий ремонт ТП (оборудование), т.руб. без НДС</v>
      </c>
      <c r="B84" s="226">
        <f>-IF(B$67/$B$41-INT(B67/$B$41)&lt;&gt;0,0,$B$39*(1+B$69)*$B$35)</f>
        <v>0</v>
      </c>
      <c r="C84" s="226">
        <f t="shared" ref="C84:U84" si="13">-IF(C$67/$B$41-INT(C67/$B$41)&lt;&gt;0,0,$B$39*(1+C$69)*$B$35)</f>
        <v>0</v>
      </c>
      <c r="D84" s="226">
        <f t="shared" si="13"/>
        <v>0</v>
      </c>
      <c r="E84" s="226">
        <f t="shared" si="13"/>
        <v>0</v>
      </c>
      <c r="F84" s="226">
        <f t="shared" si="13"/>
        <v>0</v>
      </c>
      <c r="G84" s="226">
        <f t="shared" si="13"/>
        <v>0</v>
      </c>
      <c r="H84" s="226">
        <f t="shared" si="13"/>
        <v>0</v>
      </c>
      <c r="I84" s="226">
        <f t="shared" si="13"/>
        <v>0</v>
      </c>
      <c r="J84" s="226">
        <f t="shared" si="13"/>
        <v>0</v>
      </c>
      <c r="K84" s="226">
        <f t="shared" si="13"/>
        <v>0</v>
      </c>
      <c r="L84" s="226">
        <f t="shared" si="13"/>
        <v>0</v>
      </c>
      <c r="M84" s="226">
        <f t="shared" si="13"/>
        <v>0</v>
      </c>
      <c r="N84" s="226">
        <f t="shared" si="13"/>
        <v>0</v>
      </c>
      <c r="O84" s="226">
        <f t="shared" si="13"/>
        <v>0</v>
      </c>
      <c r="P84" s="226">
        <f t="shared" si="13"/>
        <v>0</v>
      </c>
      <c r="Q84" s="226">
        <f t="shared" si="13"/>
        <v>0</v>
      </c>
      <c r="R84" s="226">
        <f t="shared" si="13"/>
        <v>0</v>
      </c>
      <c r="S84" s="226">
        <f t="shared" si="13"/>
        <v>0</v>
      </c>
      <c r="T84" s="226">
        <f t="shared" si="13"/>
        <v>0</v>
      </c>
      <c r="U84" s="227">
        <f t="shared" si="13"/>
        <v>0</v>
      </c>
      <c r="V84" s="141"/>
    </row>
    <row r="85" spans="1:27" hidden="1" x14ac:dyDescent="0.25">
      <c r="A85" s="225" t="str">
        <f>A45</f>
        <v>Затраты на капитальный ремонт ТП (оборудование), т.руб. без НДС</v>
      </c>
      <c r="B85" s="226">
        <f>-IF(B$67/$B$46-INT(B67/$B$46)&lt;&gt;0,0,$B$45*(1+B$69)*$B$35)</f>
        <v>0</v>
      </c>
      <c r="C85" s="226">
        <f t="shared" ref="C85:U85" si="14">-IF(C$67/$B$46-INT(C67/$B$46)&lt;&gt;0,0,$B$45*(1+C$69)*$B$35)</f>
        <v>0</v>
      </c>
      <c r="D85" s="226">
        <f t="shared" si="14"/>
        <v>0</v>
      </c>
      <c r="E85" s="226">
        <f t="shared" si="14"/>
        <v>0</v>
      </c>
      <c r="F85" s="226">
        <f t="shared" si="14"/>
        <v>0</v>
      </c>
      <c r="G85" s="226">
        <f t="shared" si="14"/>
        <v>0</v>
      </c>
      <c r="H85" s="226">
        <f t="shared" si="14"/>
        <v>0</v>
      </c>
      <c r="I85" s="226">
        <f t="shared" si="14"/>
        <v>0</v>
      </c>
      <c r="J85" s="226">
        <f t="shared" si="14"/>
        <v>0</v>
      </c>
      <c r="K85" s="226">
        <f t="shared" si="14"/>
        <v>0</v>
      </c>
      <c r="L85" s="226">
        <f t="shared" si="14"/>
        <v>0</v>
      </c>
      <c r="M85" s="226">
        <f t="shared" si="14"/>
        <v>0</v>
      </c>
      <c r="N85" s="226">
        <f t="shared" si="14"/>
        <v>0</v>
      </c>
      <c r="O85" s="226">
        <f t="shared" si="14"/>
        <v>0</v>
      </c>
      <c r="P85" s="226">
        <f t="shared" si="14"/>
        <v>0</v>
      </c>
      <c r="Q85" s="226">
        <f t="shared" si="14"/>
        <v>0</v>
      </c>
      <c r="R85" s="226">
        <f t="shared" si="14"/>
        <v>0</v>
      </c>
      <c r="S85" s="226">
        <f t="shared" si="14"/>
        <v>0</v>
      </c>
      <c r="T85" s="226">
        <f t="shared" si="14"/>
        <v>0</v>
      </c>
      <c r="U85" s="227">
        <f t="shared" si="14"/>
        <v>0</v>
      </c>
    </row>
    <row r="86" spans="1:27" s="149" customFormat="1" hidden="1" x14ac:dyDescent="0.25">
      <c r="A86" s="225" t="s">
        <v>263</v>
      </c>
      <c r="B86" s="226"/>
      <c r="C86" s="226">
        <f>-$B$53</f>
        <v>0</v>
      </c>
      <c r="D86" s="226">
        <f t="shared" ref="D86:U86" si="15">-$B$53*(1+D69)</f>
        <v>0</v>
      </c>
      <c r="E86" s="226">
        <f t="shared" si="15"/>
        <v>0</v>
      </c>
      <c r="F86" s="226">
        <f t="shared" si="15"/>
        <v>0</v>
      </c>
      <c r="G86" s="226">
        <f t="shared" si="15"/>
        <v>0</v>
      </c>
      <c r="H86" s="226">
        <f t="shared" si="15"/>
        <v>0</v>
      </c>
      <c r="I86" s="226">
        <f t="shared" si="15"/>
        <v>0</v>
      </c>
      <c r="J86" s="226">
        <f t="shared" si="15"/>
        <v>0</v>
      </c>
      <c r="K86" s="226">
        <f t="shared" si="15"/>
        <v>0</v>
      </c>
      <c r="L86" s="226">
        <f t="shared" si="15"/>
        <v>0</v>
      </c>
      <c r="M86" s="226">
        <f t="shared" si="15"/>
        <v>0</v>
      </c>
      <c r="N86" s="226">
        <f t="shared" si="15"/>
        <v>0</v>
      </c>
      <c r="O86" s="226">
        <f t="shared" si="15"/>
        <v>0</v>
      </c>
      <c r="P86" s="226">
        <f t="shared" si="15"/>
        <v>0</v>
      </c>
      <c r="Q86" s="226">
        <f t="shared" si="15"/>
        <v>0</v>
      </c>
      <c r="R86" s="226">
        <f t="shared" si="15"/>
        <v>0</v>
      </c>
      <c r="S86" s="226">
        <f t="shared" si="15"/>
        <v>0</v>
      </c>
      <c r="T86" s="226">
        <f t="shared" si="15"/>
        <v>0</v>
      </c>
      <c r="U86" s="227">
        <f t="shared" si="15"/>
        <v>0</v>
      </c>
      <c r="V86" s="141"/>
    </row>
    <row r="87" spans="1:27" s="149" customFormat="1" hidden="1" x14ac:dyDescent="0.25">
      <c r="A87" s="225" t="s">
        <v>264</v>
      </c>
      <c r="B87" s="226"/>
      <c r="C87" s="226">
        <f t="shared" ref="C87:U87" si="16">-$B$54*(1+C69)*$B$35</f>
        <v>0</v>
      </c>
      <c r="D87" s="226">
        <f t="shared" si="16"/>
        <v>0</v>
      </c>
      <c r="E87" s="226">
        <f t="shared" si="16"/>
        <v>0</v>
      </c>
      <c r="F87" s="226">
        <f t="shared" si="16"/>
        <v>0</v>
      </c>
      <c r="G87" s="226">
        <f t="shared" si="16"/>
        <v>0</v>
      </c>
      <c r="H87" s="226">
        <f t="shared" si="16"/>
        <v>0</v>
      </c>
      <c r="I87" s="226">
        <f t="shared" si="16"/>
        <v>0</v>
      </c>
      <c r="J87" s="226">
        <f t="shared" si="16"/>
        <v>0</v>
      </c>
      <c r="K87" s="226">
        <f t="shared" si="16"/>
        <v>0</v>
      </c>
      <c r="L87" s="226">
        <f t="shared" si="16"/>
        <v>0</v>
      </c>
      <c r="M87" s="226">
        <f t="shared" si="16"/>
        <v>0</v>
      </c>
      <c r="N87" s="226">
        <f t="shared" si="16"/>
        <v>0</v>
      </c>
      <c r="O87" s="226">
        <f t="shared" si="16"/>
        <v>0</v>
      </c>
      <c r="P87" s="226">
        <f t="shared" si="16"/>
        <v>0</v>
      </c>
      <c r="Q87" s="226">
        <f t="shared" si="16"/>
        <v>0</v>
      </c>
      <c r="R87" s="226">
        <f t="shared" si="16"/>
        <v>0</v>
      </c>
      <c r="S87" s="226">
        <f t="shared" si="16"/>
        <v>0</v>
      </c>
      <c r="T87" s="226">
        <f t="shared" si="16"/>
        <v>0</v>
      </c>
      <c r="U87" s="227">
        <f t="shared" si="16"/>
        <v>0</v>
      </c>
    </row>
    <row r="88" spans="1:27" ht="31.5" hidden="1" x14ac:dyDescent="0.25">
      <c r="A88" s="228" t="s">
        <v>265</v>
      </c>
      <c r="B88" s="226"/>
      <c r="C88" s="226">
        <f t="shared" ref="C88:U88" si="17">-$B$55*(1+C69)*$B$35</f>
        <v>0</v>
      </c>
      <c r="D88" s="226">
        <f t="shared" si="17"/>
        <v>0</v>
      </c>
      <c r="E88" s="226">
        <f t="shared" si="17"/>
        <v>0</v>
      </c>
      <c r="F88" s="226">
        <f t="shared" si="17"/>
        <v>0</v>
      </c>
      <c r="G88" s="226">
        <f t="shared" si="17"/>
        <v>0</v>
      </c>
      <c r="H88" s="226">
        <f t="shared" si="17"/>
        <v>0</v>
      </c>
      <c r="I88" s="226">
        <f t="shared" si="17"/>
        <v>0</v>
      </c>
      <c r="J88" s="226">
        <f t="shared" si="17"/>
        <v>0</v>
      </c>
      <c r="K88" s="226">
        <f t="shared" si="17"/>
        <v>0</v>
      </c>
      <c r="L88" s="226">
        <f t="shared" si="17"/>
        <v>0</v>
      </c>
      <c r="M88" s="226">
        <f t="shared" si="17"/>
        <v>0</v>
      </c>
      <c r="N88" s="226">
        <f t="shared" si="17"/>
        <v>0</v>
      </c>
      <c r="O88" s="226">
        <f t="shared" si="17"/>
        <v>0</v>
      </c>
      <c r="P88" s="226">
        <f t="shared" si="17"/>
        <v>0</v>
      </c>
      <c r="Q88" s="226">
        <f t="shared" si="17"/>
        <v>0</v>
      </c>
      <c r="R88" s="226">
        <f t="shared" si="17"/>
        <v>0</v>
      </c>
      <c r="S88" s="226">
        <f t="shared" si="17"/>
        <v>0</v>
      </c>
      <c r="T88" s="226">
        <f t="shared" si="17"/>
        <v>0</v>
      </c>
      <c r="U88" s="227">
        <f t="shared" si="17"/>
        <v>0</v>
      </c>
    </row>
    <row r="89" spans="1:27" s="149" customFormat="1" hidden="1" x14ac:dyDescent="0.25">
      <c r="A89" s="225" t="s">
        <v>106</v>
      </c>
      <c r="B89" s="226"/>
      <c r="C89" s="226"/>
      <c r="D89" s="226"/>
      <c r="E89" s="226"/>
      <c r="F89" s="226"/>
      <c r="G89" s="226"/>
      <c r="H89" s="226"/>
      <c r="I89" s="226"/>
      <c r="J89" s="226"/>
      <c r="K89" s="226"/>
      <c r="L89" s="226"/>
      <c r="M89" s="226"/>
      <c r="N89" s="226"/>
      <c r="O89" s="226"/>
      <c r="P89" s="226"/>
      <c r="Q89" s="226"/>
      <c r="R89" s="226"/>
      <c r="S89" s="226"/>
      <c r="T89" s="226"/>
      <c r="U89" s="227"/>
    </row>
    <row r="90" spans="1:27" x14ac:dyDescent="0.25">
      <c r="A90" s="229" t="s">
        <v>266</v>
      </c>
      <c r="B90" s="230">
        <f t="shared" ref="B90:U90" si="18">B79+B80</f>
        <v>0</v>
      </c>
      <c r="C90" s="230">
        <f>C79+C80</f>
        <v>0</v>
      </c>
      <c r="D90" s="230">
        <f t="shared" si="18"/>
        <v>0</v>
      </c>
      <c r="E90" s="230">
        <f t="shared" si="18"/>
        <v>0</v>
      </c>
      <c r="F90" s="230">
        <f t="shared" si="18"/>
        <v>0</v>
      </c>
      <c r="G90" s="230">
        <f t="shared" si="18"/>
        <v>0</v>
      </c>
      <c r="H90" s="230">
        <f t="shared" si="18"/>
        <v>0</v>
      </c>
      <c r="I90" s="230">
        <f t="shared" si="18"/>
        <v>0</v>
      </c>
      <c r="J90" s="230">
        <f t="shared" si="18"/>
        <v>0</v>
      </c>
      <c r="K90" s="230">
        <f t="shared" si="18"/>
        <v>0</v>
      </c>
      <c r="L90" s="230">
        <f t="shared" si="18"/>
        <v>0</v>
      </c>
      <c r="M90" s="230">
        <f t="shared" si="18"/>
        <v>0</v>
      </c>
      <c r="N90" s="230">
        <f t="shared" si="18"/>
        <v>0</v>
      </c>
      <c r="O90" s="230">
        <f t="shared" si="18"/>
        <v>0</v>
      </c>
      <c r="P90" s="230">
        <f t="shared" si="18"/>
        <v>0</v>
      </c>
      <c r="Q90" s="230">
        <f t="shared" si="18"/>
        <v>0</v>
      </c>
      <c r="R90" s="230">
        <f t="shared" si="18"/>
        <v>0</v>
      </c>
      <c r="S90" s="230">
        <f t="shared" si="18"/>
        <v>0</v>
      </c>
      <c r="T90" s="230">
        <f t="shared" si="18"/>
        <v>0</v>
      </c>
      <c r="U90" s="231">
        <f t="shared" si="18"/>
        <v>0</v>
      </c>
      <c r="V90" s="149"/>
    </row>
    <row r="91" spans="1:27" x14ac:dyDescent="0.25">
      <c r="A91" s="225" t="s">
        <v>267</v>
      </c>
      <c r="B91" s="226"/>
      <c r="C91" s="226">
        <f>IF(C78&lt;$B$30+2,-($B$22+$B$27)/$B$30,0)</f>
        <v>-4966.8255000000008</v>
      </c>
      <c r="D91" s="226">
        <f t="shared" ref="D91:K91" si="19">IF(D78&lt;$B$30+2,-($B$25)/$B$30,0)</f>
        <v>-3155.8496666666601</v>
      </c>
      <c r="E91" s="226">
        <f t="shared" si="19"/>
        <v>-3155.8496666666601</v>
      </c>
      <c r="F91" s="226">
        <f t="shared" si="19"/>
        <v>-3155.8496666666601</v>
      </c>
      <c r="G91" s="226">
        <f t="shared" si="19"/>
        <v>-3155.8496666666601</v>
      </c>
      <c r="H91" s="226">
        <f t="shared" si="19"/>
        <v>0</v>
      </c>
      <c r="I91" s="226">
        <f t="shared" si="19"/>
        <v>0</v>
      </c>
      <c r="J91" s="226">
        <f t="shared" si="19"/>
        <v>0</v>
      </c>
      <c r="K91" s="226">
        <f t="shared" si="19"/>
        <v>0</v>
      </c>
      <c r="L91" s="226">
        <f t="shared" ref="L91:U91" si="20">IF(L78&lt;$B$30+2,-($B$24+$B$25)/$B$30,0)</f>
        <v>0</v>
      </c>
      <c r="M91" s="226">
        <f t="shared" si="20"/>
        <v>0</v>
      </c>
      <c r="N91" s="226">
        <f t="shared" si="20"/>
        <v>0</v>
      </c>
      <c r="O91" s="226">
        <f t="shared" si="20"/>
        <v>0</v>
      </c>
      <c r="P91" s="226">
        <f t="shared" si="20"/>
        <v>0</v>
      </c>
      <c r="Q91" s="226">
        <f t="shared" si="20"/>
        <v>0</v>
      </c>
      <c r="R91" s="226">
        <f t="shared" si="20"/>
        <v>0</v>
      </c>
      <c r="S91" s="226">
        <f t="shared" si="20"/>
        <v>0</v>
      </c>
      <c r="T91" s="226">
        <f t="shared" si="20"/>
        <v>0</v>
      </c>
      <c r="U91" s="227">
        <f t="shared" si="20"/>
        <v>0</v>
      </c>
    </row>
    <row r="92" spans="1:27" x14ac:dyDescent="0.25">
      <c r="A92" s="225" t="s">
        <v>268</v>
      </c>
      <c r="B92" s="226"/>
      <c r="C92" s="226">
        <f>IF(C78&lt;$B$33+2,-($B$24+$B$29+B21+B26)/$B$33,0)</f>
        <v>-5163.1049169999906</v>
      </c>
      <c r="D92" s="226">
        <f t="shared" ref="D92:M92" si="21">IF(D78&lt;$B$33+2,-($B$24+$B$28)/$B$33,0)</f>
        <v>-2732.2370833333298</v>
      </c>
      <c r="E92" s="226">
        <f t="shared" si="21"/>
        <v>-2732.2370833333298</v>
      </c>
      <c r="F92" s="226">
        <f t="shared" si="21"/>
        <v>-2732.2370833333298</v>
      </c>
      <c r="G92" s="226">
        <f t="shared" si="21"/>
        <v>-2732.2370833333298</v>
      </c>
      <c r="H92" s="226">
        <f t="shared" si="21"/>
        <v>-2732.2370833333298</v>
      </c>
      <c r="I92" s="226">
        <f t="shared" si="21"/>
        <v>-2732.2370833333298</v>
      </c>
      <c r="J92" s="226">
        <f t="shared" si="21"/>
        <v>-2732.2370833333298</v>
      </c>
      <c r="K92" s="226">
        <f t="shared" si="21"/>
        <v>-2732.2370833333298</v>
      </c>
      <c r="L92" s="226">
        <f t="shared" si="21"/>
        <v>-2732.2370833333298</v>
      </c>
      <c r="M92" s="226">
        <f t="shared" si="21"/>
        <v>0</v>
      </c>
      <c r="N92" s="226">
        <f t="shared" ref="N92:U92" si="22">IF(N78&lt;$B$33+2,-($B$24)/$B$33,0)</f>
        <v>0</v>
      </c>
      <c r="O92" s="226">
        <f t="shared" si="22"/>
        <v>0</v>
      </c>
      <c r="P92" s="226">
        <f t="shared" si="22"/>
        <v>0</v>
      </c>
      <c r="Q92" s="226">
        <f t="shared" si="22"/>
        <v>0</v>
      </c>
      <c r="R92" s="226">
        <f t="shared" si="22"/>
        <v>0</v>
      </c>
      <c r="S92" s="226">
        <f t="shared" si="22"/>
        <v>0</v>
      </c>
      <c r="T92" s="226">
        <f t="shared" si="22"/>
        <v>0</v>
      </c>
      <c r="U92" s="227">
        <f t="shared" si="22"/>
        <v>0</v>
      </c>
    </row>
    <row r="93" spans="1:27" x14ac:dyDescent="0.25">
      <c r="A93" s="225" t="s">
        <v>269</v>
      </c>
      <c r="B93" s="226"/>
      <c r="C93" s="226">
        <f>IF(C78&lt;$B$31+2,-($B$20+$B$23+$B$25+B28)/$B$31,0)</f>
        <v>-6580.8599995237992</v>
      </c>
      <c r="D93" s="226">
        <f t="shared" ref="D93:M93" si="23">IF(D78&lt;$B$31+2,-($B$29+$B$26+$B$27)/$B$31,0)</f>
        <v>-4104.7283338095149</v>
      </c>
      <c r="E93" s="226">
        <f t="shared" si="23"/>
        <v>-4104.7283338095149</v>
      </c>
      <c r="F93" s="226">
        <f t="shared" si="23"/>
        <v>-4104.7283338095149</v>
      </c>
      <c r="G93" s="226">
        <f t="shared" si="23"/>
        <v>-4104.7283338095149</v>
      </c>
      <c r="H93" s="226">
        <f t="shared" si="23"/>
        <v>-4104.7283338095149</v>
      </c>
      <c r="I93" s="226">
        <f t="shared" si="23"/>
        <v>-4104.7283338095149</v>
      </c>
      <c r="J93" s="226">
        <f t="shared" si="23"/>
        <v>0</v>
      </c>
      <c r="K93" s="226">
        <f t="shared" si="23"/>
        <v>0</v>
      </c>
      <c r="L93" s="226">
        <f t="shared" si="23"/>
        <v>0</v>
      </c>
      <c r="M93" s="226">
        <f t="shared" si="23"/>
        <v>0</v>
      </c>
      <c r="N93" s="226">
        <f t="shared" ref="N93:U93" si="24">IF(N78&lt;$B$31+2,-($B$29+$B$26+$B$27+$B$28)/$B$31,0)</f>
        <v>0</v>
      </c>
      <c r="O93" s="226">
        <f t="shared" si="24"/>
        <v>0</v>
      </c>
      <c r="P93" s="226">
        <f t="shared" si="24"/>
        <v>0</v>
      </c>
      <c r="Q93" s="226">
        <f t="shared" si="24"/>
        <v>0</v>
      </c>
      <c r="R93" s="226">
        <f t="shared" si="24"/>
        <v>0</v>
      </c>
      <c r="S93" s="226">
        <f t="shared" si="24"/>
        <v>0</v>
      </c>
      <c r="T93" s="226">
        <f t="shared" si="24"/>
        <v>0</v>
      </c>
      <c r="U93" s="227">
        <f t="shared" si="24"/>
        <v>0</v>
      </c>
      <c r="V93" s="149"/>
      <c r="W93" s="199"/>
      <c r="X93" s="199"/>
      <c r="Y93" s="199"/>
      <c r="Z93" s="199"/>
      <c r="AA93" s="199"/>
    </row>
    <row r="94" spans="1:27" x14ac:dyDescent="0.25">
      <c r="A94" s="229" t="s">
        <v>270</v>
      </c>
      <c r="B94" s="230">
        <f>B90+B91+B93</f>
        <v>0</v>
      </c>
      <c r="C94" s="230">
        <f>C90+C91+C93+C92</f>
        <v>-16710.790416523789</v>
      </c>
      <c r="D94" s="230">
        <f t="shared" ref="D94:U94" si="25">D90+D91+D93+D92</f>
        <v>-9992.8150838095044</v>
      </c>
      <c r="E94" s="230">
        <f t="shared" si="25"/>
        <v>-9992.8150838095044</v>
      </c>
      <c r="F94" s="230">
        <f t="shared" si="25"/>
        <v>-9992.8150838095044</v>
      </c>
      <c r="G94" s="230">
        <f t="shared" si="25"/>
        <v>-9992.8150838095044</v>
      </c>
      <c r="H94" s="230">
        <f t="shared" si="25"/>
        <v>-6836.9654171428447</v>
      </c>
      <c r="I94" s="230">
        <f t="shared" si="25"/>
        <v>-6836.9654171428447</v>
      </c>
      <c r="J94" s="230">
        <f t="shared" si="25"/>
        <v>-2732.2370833333298</v>
      </c>
      <c r="K94" s="230">
        <f t="shared" si="25"/>
        <v>-2732.2370833333298</v>
      </c>
      <c r="L94" s="230">
        <f t="shared" si="25"/>
        <v>-2732.2370833333298</v>
      </c>
      <c r="M94" s="230">
        <f t="shared" si="25"/>
        <v>0</v>
      </c>
      <c r="N94" s="230">
        <f t="shared" si="25"/>
        <v>0</v>
      </c>
      <c r="O94" s="230">
        <f t="shared" si="25"/>
        <v>0</v>
      </c>
      <c r="P94" s="230">
        <f t="shared" si="25"/>
        <v>0</v>
      </c>
      <c r="Q94" s="230">
        <f t="shared" si="25"/>
        <v>0</v>
      </c>
      <c r="R94" s="230">
        <f t="shared" si="25"/>
        <v>0</v>
      </c>
      <c r="S94" s="230">
        <f t="shared" si="25"/>
        <v>0</v>
      </c>
      <c r="T94" s="230">
        <f t="shared" si="25"/>
        <v>0</v>
      </c>
      <c r="U94" s="231">
        <f t="shared" si="25"/>
        <v>0</v>
      </c>
      <c r="W94" s="199"/>
      <c r="X94" s="199"/>
      <c r="Y94" s="199"/>
      <c r="Z94" s="199"/>
      <c r="AA94" s="199"/>
    </row>
    <row r="95" spans="1:27" s="149" customFormat="1" x14ac:dyDescent="0.25">
      <c r="A95" s="225" t="s">
        <v>271</v>
      </c>
      <c r="B95" s="226">
        <f t="shared" ref="B95:U95" si="26">-B76</f>
        <v>0</v>
      </c>
      <c r="C95" s="226">
        <f t="shared" si="26"/>
        <v>0</v>
      </c>
      <c r="D95" s="226">
        <f t="shared" si="26"/>
        <v>0</v>
      </c>
      <c r="E95" s="226">
        <f t="shared" si="26"/>
        <v>0</v>
      </c>
      <c r="F95" s="226">
        <f t="shared" si="26"/>
        <v>0</v>
      </c>
      <c r="G95" s="226">
        <f t="shared" si="26"/>
        <v>0</v>
      </c>
      <c r="H95" s="226">
        <f t="shared" si="26"/>
        <v>0</v>
      </c>
      <c r="I95" s="226">
        <f t="shared" si="26"/>
        <v>0</v>
      </c>
      <c r="J95" s="226">
        <f t="shared" si="26"/>
        <v>0</v>
      </c>
      <c r="K95" s="226">
        <f t="shared" si="26"/>
        <v>0</v>
      </c>
      <c r="L95" s="226">
        <f t="shared" si="26"/>
        <v>0</v>
      </c>
      <c r="M95" s="226">
        <f t="shared" si="26"/>
        <v>0</v>
      </c>
      <c r="N95" s="226">
        <f t="shared" si="26"/>
        <v>0</v>
      </c>
      <c r="O95" s="226">
        <f t="shared" si="26"/>
        <v>0</v>
      </c>
      <c r="P95" s="226">
        <f t="shared" si="26"/>
        <v>0</v>
      </c>
      <c r="Q95" s="226">
        <f t="shared" si="26"/>
        <v>0</v>
      </c>
      <c r="R95" s="226">
        <f t="shared" si="26"/>
        <v>0</v>
      </c>
      <c r="S95" s="226">
        <f t="shared" si="26"/>
        <v>0</v>
      </c>
      <c r="T95" s="226">
        <f t="shared" si="26"/>
        <v>0</v>
      </c>
      <c r="U95" s="227">
        <f t="shared" si="26"/>
        <v>0</v>
      </c>
      <c r="V95" s="141"/>
      <c r="W95" s="232"/>
      <c r="X95" s="232"/>
      <c r="Y95" s="232"/>
      <c r="Z95" s="232"/>
      <c r="AA95" s="232"/>
    </row>
    <row r="96" spans="1:27" x14ac:dyDescent="0.25">
      <c r="A96" s="229" t="s">
        <v>105</v>
      </c>
      <c r="B96" s="230">
        <f t="shared" ref="B96:P96" si="27">B94+B95</f>
        <v>0</v>
      </c>
      <c r="C96" s="230">
        <f t="shared" si="27"/>
        <v>-16710.790416523789</v>
      </c>
      <c r="D96" s="230">
        <f t="shared" si="27"/>
        <v>-9992.8150838095044</v>
      </c>
      <c r="E96" s="230">
        <f t="shared" si="27"/>
        <v>-9992.8150838095044</v>
      </c>
      <c r="F96" s="230">
        <f t="shared" si="27"/>
        <v>-9992.8150838095044</v>
      </c>
      <c r="G96" s="230">
        <f t="shared" si="27"/>
        <v>-9992.8150838095044</v>
      </c>
      <c r="H96" s="230">
        <f t="shared" si="27"/>
        <v>-6836.9654171428447</v>
      </c>
      <c r="I96" s="230">
        <f t="shared" si="27"/>
        <v>-6836.9654171428447</v>
      </c>
      <c r="J96" s="230">
        <f t="shared" si="27"/>
        <v>-2732.2370833333298</v>
      </c>
      <c r="K96" s="230">
        <f t="shared" si="27"/>
        <v>-2732.2370833333298</v>
      </c>
      <c r="L96" s="230">
        <f t="shared" si="27"/>
        <v>-2732.2370833333298</v>
      </c>
      <c r="M96" s="230">
        <f t="shared" si="27"/>
        <v>0</v>
      </c>
      <c r="N96" s="230">
        <f t="shared" si="27"/>
        <v>0</v>
      </c>
      <c r="O96" s="230">
        <f t="shared" si="27"/>
        <v>0</v>
      </c>
      <c r="P96" s="230">
        <f t="shared" si="27"/>
        <v>0</v>
      </c>
      <c r="Q96" s="230">
        <f>Q94+Q95</f>
        <v>0</v>
      </c>
      <c r="R96" s="230">
        <f>R94+R95</f>
        <v>0</v>
      </c>
      <c r="S96" s="230">
        <f>S94+S95</f>
        <v>0</v>
      </c>
      <c r="T96" s="230">
        <f>T94+T95</f>
        <v>0</v>
      </c>
      <c r="U96" s="231">
        <f>U94+U95</f>
        <v>0</v>
      </c>
      <c r="V96" s="199"/>
      <c r="W96" s="199"/>
      <c r="X96" s="199"/>
      <c r="Y96" s="199"/>
      <c r="Z96" s="199"/>
      <c r="AA96" s="199"/>
    </row>
    <row r="97" spans="1:27" ht="15.75" customHeight="1" x14ac:dyDescent="0.25">
      <c r="A97" s="233" t="s">
        <v>101</v>
      </c>
      <c r="B97" s="226">
        <f t="shared" ref="B97:U97" si="28">-B96*$B$52</f>
        <v>0</v>
      </c>
      <c r="C97" s="226">
        <f>-C96*$B$52</f>
        <v>0</v>
      </c>
      <c r="D97" s="226">
        <f t="shared" si="28"/>
        <v>0</v>
      </c>
      <c r="E97" s="226">
        <f t="shared" si="28"/>
        <v>0</v>
      </c>
      <c r="F97" s="226">
        <f t="shared" si="28"/>
        <v>0</v>
      </c>
      <c r="G97" s="226">
        <f t="shared" si="28"/>
        <v>0</v>
      </c>
      <c r="H97" s="226">
        <f t="shared" si="28"/>
        <v>0</v>
      </c>
      <c r="I97" s="226">
        <f t="shared" si="28"/>
        <v>0</v>
      </c>
      <c r="J97" s="226">
        <f t="shared" si="28"/>
        <v>0</v>
      </c>
      <c r="K97" s="226">
        <f t="shared" si="28"/>
        <v>0</v>
      </c>
      <c r="L97" s="226">
        <f t="shared" si="28"/>
        <v>0</v>
      </c>
      <c r="M97" s="226">
        <f t="shared" si="28"/>
        <v>0</v>
      </c>
      <c r="N97" s="226">
        <f t="shared" si="28"/>
        <v>0</v>
      </c>
      <c r="O97" s="226">
        <f t="shared" si="28"/>
        <v>0</v>
      </c>
      <c r="P97" s="226">
        <f t="shared" si="28"/>
        <v>0</v>
      </c>
      <c r="Q97" s="226">
        <f t="shared" si="28"/>
        <v>0</v>
      </c>
      <c r="R97" s="226">
        <f t="shared" si="28"/>
        <v>0</v>
      </c>
      <c r="S97" s="226">
        <f t="shared" si="28"/>
        <v>0</v>
      </c>
      <c r="T97" s="226">
        <f t="shared" si="28"/>
        <v>0</v>
      </c>
      <c r="U97" s="227">
        <f t="shared" si="28"/>
        <v>0</v>
      </c>
      <c r="V97" s="199"/>
      <c r="W97" s="199"/>
      <c r="X97" s="199"/>
      <c r="Y97" s="199"/>
      <c r="Z97" s="199"/>
      <c r="AA97" s="199"/>
    </row>
    <row r="98" spans="1:27" ht="15.75" customHeight="1" thickBot="1" x14ac:dyDescent="0.3">
      <c r="A98" s="234" t="s">
        <v>104</v>
      </c>
      <c r="B98" s="235">
        <f t="shared" ref="B98:P98" si="29">B96+B97</f>
        <v>0</v>
      </c>
      <c r="C98" s="235">
        <f t="shared" si="29"/>
        <v>-16710.790416523789</v>
      </c>
      <c r="D98" s="235">
        <f t="shared" si="29"/>
        <v>-9992.8150838095044</v>
      </c>
      <c r="E98" s="235">
        <f t="shared" si="29"/>
        <v>-9992.8150838095044</v>
      </c>
      <c r="F98" s="235">
        <f t="shared" si="29"/>
        <v>-9992.8150838095044</v>
      </c>
      <c r="G98" s="235">
        <f t="shared" si="29"/>
        <v>-9992.8150838095044</v>
      </c>
      <c r="H98" s="235">
        <f t="shared" si="29"/>
        <v>-6836.9654171428447</v>
      </c>
      <c r="I98" s="235">
        <f t="shared" si="29"/>
        <v>-6836.9654171428447</v>
      </c>
      <c r="J98" s="235">
        <f t="shared" si="29"/>
        <v>-2732.2370833333298</v>
      </c>
      <c r="K98" s="235">
        <f t="shared" si="29"/>
        <v>-2732.2370833333298</v>
      </c>
      <c r="L98" s="235">
        <f t="shared" si="29"/>
        <v>-2732.2370833333298</v>
      </c>
      <c r="M98" s="235">
        <f t="shared" si="29"/>
        <v>0</v>
      </c>
      <c r="N98" s="235">
        <f t="shared" si="29"/>
        <v>0</v>
      </c>
      <c r="O98" s="235">
        <f t="shared" si="29"/>
        <v>0</v>
      </c>
      <c r="P98" s="235">
        <f t="shared" si="29"/>
        <v>0</v>
      </c>
      <c r="Q98" s="235">
        <f>Q96+Q97</f>
        <v>0</v>
      </c>
      <c r="R98" s="235">
        <f>R96+R97</f>
        <v>0</v>
      </c>
      <c r="S98" s="235">
        <f>S96+S97</f>
        <v>0</v>
      </c>
      <c r="T98" s="235">
        <f>T96+T97</f>
        <v>0</v>
      </c>
      <c r="U98" s="236">
        <f>U96+U97</f>
        <v>0</v>
      </c>
      <c r="V98" s="232"/>
      <c r="W98" s="199"/>
      <c r="X98" s="199"/>
      <c r="Y98" s="199"/>
      <c r="Z98" s="199"/>
      <c r="AA98" s="199"/>
    </row>
    <row r="99" spans="1:27" ht="15.75" customHeight="1" x14ac:dyDescent="0.25">
      <c r="A99" s="237"/>
      <c r="B99" s="238"/>
      <c r="C99" s="238"/>
      <c r="D99" s="238"/>
      <c r="E99" s="238"/>
      <c r="F99" s="238"/>
      <c r="G99" s="238"/>
      <c r="H99" s="238"/>
      <c r="I99" s="238"/>
      <c r="J99" s="238"/>
      <c r="K99" s="238"/>
      <c r="L99" s="238"/>
      <c r="M99" s="238"/>
      <c r="N99" s="238"/>
      <c r="O99" s="238"/>
      <c r="P99" s="238"/>
      <c r="Q99" s="238"/>
      <c r="R99" s="238"/>
      <c r="S99" s="238"/>
      <c r="T99" s="238"/>
      <c r="U99" s="238"/>
      <c r="V99" s="232"/>
      <c r="W99" s="199"/>
      <c r="X99" s="199"/>
      <c r="Y99" s="199"/>
      <c r="Z99" s="199"/>
      <c r="AA99" s="199"/>
    </row>
    <row r="100" spans="1:27" ht="15.75" hidden="1" customHeight="1" x14ac:dyDescent="0.25">
      <c r="A100" s="239" t="s">
        <v>272</v>
      </c>
      <c r="B100" s="240"/>
      <c r="C100" s="241"/>
      <c r="D100" s="121" t="s">
        <v>273</v>
      </c>
      <c r="E100" s="121" t="s">
        <v>274</v>
      </c>
      <c r="F100" s="238"/>
      <c r="G100" s="238"/>
      <c r="H100" s="238"/>
      <c r="I100" s="238"/>
      <c r="J100" s="238"/>
      <c r="K100" s="238"/>
      <c r="L100" s="238"/>
      <c r="M100" s="238"/>
      <c r="N100" s="238"/>
      <c r="O100" s="238"/>
      <c r="P100" s="238"/>
      <c r="Q100" s="238"/>
      <c r="R100" s="238"/>
      <c r="S100" s="238"/>
      <c r="T100" s="238"/>
      <c r="U100" s="238"/>
      <c r="V100" s="232"/>
      <c r="W100" s="199"/>
      <c r="X100" s="199"/>
      <c r="Y100" s="199"/>
      <c r="Z100" s="199"/>
      <c r="AA100" s="199"/>
    </row>
    <row r="101" spans="1:27" ht="15.75" hidden="1" customHeight="1" x14ac:dyDescent="0.25">
      <c r="A101" s="242"/>
      <c r="B101" s="243" t="s">
        <v>107</v>
      </c>
      <c r="C101" s="244" t="s">
        <v>275</v>
      </c>
      <c r="D101" s="245">
        <f>$K$80</f>
        <v>0</v>
      </c>
      <c r="E101" s="245">
        <f>$U$80</f>
        <v>0</v>
      </c>
      <c r="F101" s="238"/>
      <c r="G101" s="238"/>
      <c r="H101" s="238"/>
      <c r="I101" s="238"/>
      <c r="J101" s="238"/>
      <c r="K101" s="238"/>
      <c r="L101" s="238"/>
      <c r="M101" s="238"/>
      <c r="N101" s="238"/>
      <c r="O101" s="238"/>
      <c r="P101" s="238"/>
      <c r="Q101" s="238"/>
      <c r="R101" s="238"/>
      <c r="S101" s="238"/>
      <c r="T101" s="238"/>
      <c r="U101" s="238"/>
      <c r="V101" s="232"/>
      <c r="W101" s="199"/>
      <c r="X101" s="199"/>
      <c r="Y101" s="199"/>
      <c r="Z101" s="199"/>
      <c r="AA101" s="199"/>
    </row>
    <row r="102" spans="1:27" ht="15.75" hidden="1" customHeight="1" x14ac:dyDescent="0.25">
      <c r="A102" s="242"/>
      <c r="B102" s="246" t="s">
        <v>108</v>
      </c>
      <c r="C102" s="244" t="s">
        <v>275</v>
      </c>
      <c r="D102" s="245">
        <f>$K$79</f>
        <v>0</v>
      </c>
      <c r="E102" s="245">
        <f>$U$79</f>
        <v>0</v>
      </c>
      <c r="F102" s="238"/>
      <c r="G102" s="238"/>
      <c r="H102" s="238"/>
      <c r="I102" s="238"/>
      <c r="J102" s="238"/>
      <c r="K102" s="238"/>
      <c r="L102" s="238"/>
      <c r="M102" s="238"/>
      <c r="N102" s="238"/>
      <c r="O102" s="238"/>
      <c r="P102" s="238"/>
      <c r="Q102" s="238"/>
      <c r="R102" s="238"/>
      <c r="S102" s="238"/>
      <c r="T102" s="238"/>
      <c r="U102" s="238"/>
      <c r="V102" s="232"/>
      <c r="W102" s="199"/>
      <c r="X102" s="199"/>
      <c r="Y102" s="199"/>
      <c r="Z102" s="199"/>
      <c r="AA102" s="199"/>
    </row>
    <row r="103" spans="1:27" ht="15.75" hidden="1" customHeight="1" x14ac:dyDescent="0.25">
      <c r="A103" s="242"/>
      <c r="B103" s="246" t="s">
        <v>276</v>
      </c>
      <c r="C103" s="244" t="s">
        <v>275</v>
      </c>
      <c r="D103" s="245">
        <f>$K$90</f>
        <v>0</v>
      </c>
      <c r="E103" s="245">
        <f>$U$90</f>
        <v>0</v>
      </c>
      <c r="F103" s="238"/>
      <c r="G103" s="238"/>
      <c r="H103" s="238"/>
      <c r="I103" s="238"/>
      <c r="J103" s="238"/>
      <c r="K103" s="238"/>
      <c r="L103" s="238"/>
      <c r="M103" s="238"/>
      <c r="N103" s="238"/>
      <c r="O103" s="238"/>
      <c r="P103" s="238"/>
      <c r="Q103" s="238"/>
      <c r="R103" s="238"/>
      <c r="S103" s="238"/>
      <c r="T103" s="238"/>
      <c r="U103" s="238"/>
      <c r="V103" s="232"/>
      <c r="W103" s="199"/>
      <c r="X103" s="199"/>
      <c r="Y103" s="199"/>
      <c r="Z103" s="199"/>
      <c r="AA103" s="199"/>
    </row>
    <row r="104" spans="1:27" ht="15.75" hidden="1" customHeight="1" x14ac:dyDescent="0.25">
      <c r="A104" s="242"/>
      <c r="B104" s="246" t="s">
        <v>277</v>
      </c>
      <c r="C104" s="244" t="s">
        <v>275</v>
      </c>
      <c r="D104" s="245">
        <f>$K$94</f>
        <v>-2732.2370833333298</v>
      </c>
      <c r="E104" s="245">
        <f>$U$94</f>
        <v>0</v>
      </c>
      <c r="F104" s="238"/>
      <c r="G104" s="238"/>
      <c r="H104" s="238"/>
      <c r="I104" s="238"/>
      <c r="J104" s="238"/>
      <c r="K104" s="238"/>
      <c r="L104" s="238"/>
      <c r="M104" s="238"/>
      <c r="N104" s="238"/>
      <c r="O104" s="238"/>
      <c r="P104" s="238"/>
      <c r="Q104" s="238"/>
      <c r="R104" s="238"/>
      <c r="S104" s="238"/>
      <c r="T104" s="238"/>
      <c r="U104" s="238"/>
      <c r="V104" s="232"/>
      <c r="W104" s="199"/>
      <c r="X104" s="199"/>
      <c r="Y104" s="199"/>
      <c r="Z104" s="199"/>
      <c r="AA104" s="199"/>
    </row>
    <row r="105" spans="1:27" ht="15.75" hidden="1" customHeight="1" x14ac:dyDescent="0.25">
      <c r="A105" s="242"/>
      <c r="B105" s="246" t="s">
        <v>278</v>
      </c>
      <c r="C105" s="244" t="s">
        <v>275</v>
      </c>
      <c r="D105" s="245">
        <f>$K$98</f>
        <v>-2732.2370833333298</v>
      </c>
      <c r="E105" s="245">
        <f>$U$98</f>
        <v>0</v>
      </c>
      <c r="F105" s="238"/>
      <c r="G105" s="238"/>
      <c r="H105" s="238"/>
      <c r="I105" s="238"/>
      <c r="J105" s="238"/>
      <c r="K105" s="238"/>
      <c r="L105" s="238"/>
      <c r="M105" s="238"/>
      <c r="N105" s="238"/>
      <c r="O105" s="238"/>
      <c r="P105" s="238"/>
      <c r="Q105" s="238"/>
      <c r="R105" s="238"/>
      <c r="S105" s="238"/>
      <c r="T105" s="238"/>
      <c r="U105" s="238"/>
      <c r="V105" s="232"/>
      <c r="W105" s="199"/>
      <c r="X105" s="199"/>
      <c r="Y105" s="199"/>
      <c r="Z105" s="199"/>
      <c r="AA105" s="199"/>
    </row>
    <row r="106" spans="1:27" ht="15.75" hidden="1" customHeight="1" x14ac:dyDescent="0.25">
      <c r="A106" s="237"/>
      <c r="B106" s="238"/>
      <c r="C106" s="238"/>
      <c r="D106" s="238"/>
      <c r="E106" s="238"/>
      <c r="F106" s="238"/>
      <c r="G106" s="238"/>
      <c r="H106" s="238"/>
      <c r="I106" s="238"/>
      <c r="J106" s="238"/>
      <c r="K106" s="238"/>
      <c r="L106" s="238"/>
      <c r="M106" s="238"/>
      <c r="N106" s="238"/>
      <c r="O106" s="238"/>
      <c r="P106" s="238"/>
      <c r="Q106" s="238"/>
      <c r="R106" s="238"/>
      <c r="S106" s="238"/>
      <c r="T106" s="238"/>
      <c r="U106" s="238"/>
      <c r="V106" s="232"/>
      <c r="W106" s="199"/>
      <c r="X106" s="199"/>
      <c r="Y106" s="199"/>
      <c r="Z106" s="199"/>
      <c r="AA106" s="199"/>
    </row>
    <row r="107" spans="1:27" ht="15.75" hidden="1" customHeight="1" x14ac:dyDescent="0.25">
      <c r="A107" s="237"/>
      <c r="B107" s="238"/>
      <c r="C107" s="238"/>
      <c r="D107" s="238"/>
      <c r="E107" s="238"/>
      <c r="F107" s="238"/>
      <c r="G107" s="238"/>
      <c r="H107" s="238"/>
      <c r="I107" s="238"/>
      <c r="J107" s="238"/>
      <c r="K107" s="238"/>
      <c r="L107" s="238"/>
      <c r="M107" s="238"/>
      <c r="N107" s="238"/>
      <c r="O107" s="238"/>
      <c r="P107" s="238"/>
      <c r="Q107" s="238"/>
      <c r="R107" s="238"/>
      <c r="S107" s="238"/>
      <c r="T107" s="238"/>
      <c r="U107" s="238"/>
      <c r="V107" s="232"/>
      <c r="W107" s="199"/>
      <c r="X107" s="199"/>
      <c r="Y107" s="199"/>
      <c r="Z107" s="199"/>
      <c r="AA107" s="199"/>
    </row>
    <row r="108" spans="1:27" ht="15.75" hidden="1" customHeight="1" x14ac:dyDescent="0.25">
      <c r="A108" s="237"/>
      <c r="B108" s="238"/>
      <c r="C108" s="238"/>
      <c r="D108" s="238"/>
      <c r="E108" s="238"/>
      <c r="F108" s="238"/>
      <c r="G108" s="238"/>
      <c r="H108" s="238"/>
      <c r="I108" s="238"/>
      <c r="J108" s="238"/>
      <c r="K108" s="238"/>
      <c r="L108" s="238"/>
      <c r="M108" s="238"/>
      <c r="N108" s="238"/>
      <c r="O108" s="238"/>
      <c r="P108" s="238"/>
      <c r="Q108" s="238"/>
      <c r="R108" s="238"/>
      <c r="S108" s="238"/>
      <c r="T108" s="238"/>
      <c r="U108" s="238"/>
      <c r="V108" s="232"/>
      <c r="W108" s="199"/>
      <c r="X108" s="199"/>
      <c r="Y108" s="199"/>
      <c r="Z108" s="199"/>
      <c r="AA108" s="199"/>
    </row>
    <row r="109" spans="1:27" s="251" customFormat="1" ht="15.75" hidden="1" customHeight="1" thickBot="1" x14ac:dyDescent="0.3">
      <c r="A109" s="247" t="s">
        <v>279</v>
      </c>
      <c r="B109" s="248">
        <v>0.5</v>
      </c>
      <c r="C109" s="248">
        <f>AVERAGE(B72:C72)</f>
        <v>1.5</v>
      </c>
      <c r="D109" s="248">
        <f t="shared" ref="D109:P109" si="30">AVERAGE(C78:D78)</f>
        <v>2.5</v>
      </c>
      <c r="E109" s="248">
        <f t="shared" si="30"/>
        <v>3.5</v>
      </c>
      <c r="F109" s="248">
        <f t="shared" si="30"/>
        <v>4.5</v>
      </c>
      <c r="G109" s="248">
        <f t="shared" si="30"/>
        <v>5.5</v>
      </c>
      <c r="H109" s="248">
        <f t="shared" si="30"/>
        <v>6.5</v>
      </c>
      <c r="I109" s="248">
        <f t="shared" si="30"/>
        <v>7.5</v>
      </c>
      <c r="J109" s="248">
        <f t="shared" si="30"/>
        <v>8.5</v>
      </c>
      <c r="K109" s="248">
        <f t="shared" si="30"/>
        <v>9.5</v>
      </c>
      <c r="L109" s="248">
        <f t="shared" si="30"/>
        <v>10.5</v>
      </c>
      <c r="M109" s="248">
        <f t="shared" si="30"/>
        <v>11.5</v>
      </c>
      <c r="N109" s="248">
        <f t="shared" si="30"/>
        <v>12.5</v>
      </c>
      <c r="O109" s="248">
        <f t="shared" si="30"/>
        <v>13.5</v>
      </c>
      <c r="P109" s="248">
        <f t="shared" si="30"/>
        <v>14.5</v>
      </c>
      <c r="Q109" s="249"/>
      <c r="R109" s="250"/>
      <c r="S109" s="250"/>
      <c r="T109" s="250"/>
      <c r="U109" s="250"/>
      <c r="V109" s="250"/>
      <c r="W109" s="250"/>
      <c r="X109" s="250"/>
      <c r="Y109" s="250"/>
      <c r="Z109" s="250"/>
      <c r="AA109" s="250"/>
    </row>
    <row r="110" spans="1:27" ht="15.75" hidden="1" customHeight="1" x14ac:dyDescent="0.25">
      <c r="A110" s="210" t="s">
        <v>280</v>
      </c>
      <c r="B110" s="201">
        <f t="shared" ref="B110:P110" si="31">B78</f>
        <v>1</v>
      </c>
      <c r="C110" s="201">
        <f t="shared" si="31"/>
        <v>2</v>
      </c>
      <c r="D110" s="201">
        <f t="shared" si="31"/>
        <v>3</v>
      </c>
      <c r="E110" s="201">
        <f t="shared" si="31"/>
        <v>4</v>
      </c>
      <c r="F110" s="201">
        <f t="shared" si="31"/>
        <v>5</v>
      </c>
      <c r="G110" s="201">
        <f t="shared" si="31"/>
        <v>6</v>
      </c>
      <c r="H110" s="201">
        <f t="shared" si="31"/>
        <v>7</v>
      </c>
      <c r="I110" s="201">
        <f t="shared" si="31"/>
        <v>8</v>
      </c>
      <c r="J110" s="201">
        <f t="shared" si="31"/>
        <v>9</v>
      </c>
      <c r="K110" s="201">
        <f t="shared" si="31"/>
        <v>10</v>
      </c>
      <c r="L110" s="201">
        <f t="shared" si="31"/>
        <v>11</v>
      </c>
      <c r="M110" s="201">
        <f t="shared" si="31"/>
        <v>12</v>
      </c>
      <c r="N110" s="201">
        <f t="shared" si="31"/>
        <v>13</v>
      </c>
      <c r="O110" s="201">
        <f t="shared" si="31"/>
        <v>14</v>
      </c>
      <c r="P110" s="201">
        <f t="shared" si="31"/>
        <v>15</v>
      </c>
      <c r="Q110" s="201">
        <f>Q78</f>
        <v>16</v>
      </c>
      <c r="R110" s="201">
        <f>R78</f>
        <v>17</v>
      </c>
      <c r="S110" s="201">
        <f>S78</f>
        <v>18</v>
      </c>
      <c r="T110" s="201">
        <f>T78</f>
        <v>19</v>
      </c>
      <c r="U110" s="252">
        <f>U78</f>
        <v>20</v>
      </c>
      <c r="V110" s="199"/>
      <c r="W110" s="199"/>
      <c r="X110" s="199"/>
      <c r="Y110" s="199"/>
      <c r="Z110" s="199"/>
      <c r="AA110" s="199"/>
    </row>
    <row r="111" spans="1:27" ht="15.75" hidden="1" customHeight="1" x14ac:dyDescent="0.25">
      <c r="A111" s="229" t="s">
        <v>270</v>
      </c>
      <c r="B111" s="230">
        <f t="shared" ref="B111:P111" si="32">B94</f>
        <v>0</v>
      </c>
      <c r="C111" s="230">
        <f t="shared" si="32"/>
        <v>-16710.790416523789</v>
      </c>
      <c r="D111" s="230">
        <f t="shared" si="32"/>
        <v>-9992.8150838095044</v>
      </c>
      <c r="E111" s="230">
        <f t="shared" si="32"/>
        <v>-9992.8150838095044</v>
      </c>
      <c r="F111" s="230">
        <f t="shared" si="32"/>
        <v>-9992.8150838095044</v>
      </c>
      <c r="G111" s="230">
        <f t="shared" si="32"/>
        <v>-9992.8150838095044</v>
      </c>
      <c r="H111" s="230">
        <f t="shared" si="32"/>
        <v>-6836.9654171428447</v>
      </c>
      <c r="I111" s="230">
        <f t="shared" si="32"/>
        <v>-6836.9654171428447</v>
      </c>
      <c r="J111" s="230">
        <f t="shared" si="32"/>
        <v>-2732.2370833333298</v>
      </c>
      <c r="K111" s="230">
        <f t="shared" si="32"/>
        <v>-2732.2370833333298</v>
      </c>
      <c r="L111" s="230">
        <f t="shared" si="32"/>
        <v>-2732.2370833333298</v>
      </c>
      <c r="M111" s="230">
        <f t="shared" si="32"/>
        <v>0</v>
      </c>
      <c r="N111" s="230">
        <f t="shared" si="32"/>
        <v>0</v>
      </c>
      <c r="O111" s="230">
        <f t="shared" si="32"/>
        <v>0</v>
      </c>
      <c r="P111" s="230">
        <f t="shared" si="32"/>
        <v>0</v>
      </c>
      <c r="Q111" s="230">
        <f>Q94</f>
        <v>0</v>
      </c>
      <c r="R111" s="230">
        <f>R94</f>
        <v>0</v>
      </c>
      <c r="S111" s="230">
        <f>S94</f>
        <v>0</v>
      </c>
      <c r="T111" s="230">
        <f>T94</f>
        <v>0</v>
      </c>
      <c r="U111" s="231">
        <f>U94</f>
        <v>0</v>
      </c>
      <c r="V111" s="199"/>
    </row>
    <row r="112" spans="1:27" ht="15.75" hidden="1" customHeight="1" x14ac:dyDescent="0.25">
      <c r="A112" s="233" t="s">
        <v>103</v>
      </c>
      <c r="B112" s="226">
        <f>-B91-B93</f>
        <v>0</v>
      </c>
      <c r="C112" s="226">
        <f>-C91-C93-C92</f>
        <v>16710.790416523789</v>
      </c>
      <c r="D112" s="226">
        <f t="shared" ref="D112:P112" si="33">-D91-D93-D92</f>
        <v>9992.8150838095044</v>
      </c>
      <c r="E112" s="226">
        <f t="shared" si="33"/>
        <v>9992.8150838095044</v>
      </c>
      <c r="F112" s="226">
        <f t="shared" si="33"/>
        <v>9992.8150838095044</v>
      </c>
      <c r="G112" s="226">
        <f t="shared" si="33"/>
        <v>9992.8150838095044</v>
      </c>
      <c r="H112" s="226">
        <f t="shared" si="33"/>
        <v>6836.9654171428447</v>
      </c>
      <c r="I112" s="226">
        <f t="shared" si="33"/>
        <v>6836.9654171428447</v>
      </c>
      <c r="J112" s="226">
        <f t="shared" si="33"/>
        <v>2732.2370833333298</v>
      </c>
      <c r="K112" s="226">
        <f t="shared" si="33"/>
        <v>2732.2370833333298</v>
      </c>
      <c r="L112" s="226">
        <f t="shared" si="33"/>
        <v>2732.2370833333298</v>
      </c>
      <c r="M112" s="226">
        <f t="shared" si="33"/>
        <v>0</v>
      </c>
      <c r="N112" s="226">
        <f t="shared" si="33"/>
        <v>0</v>
      </c>
      <c r="O112" s="226">
        <f t="shared" si="33"/>
        <v>0</v>
      </c>
      <c r="P112" s="226">
        <f t="shared" si="33"/>
        <v>0</v>
      </c>
      <c r="Q112" s="226">
        <f>-Q91-Q93-Q92</f>
        <v>0</v>
      </c>
      <c r="R112" s="226">
        <f>-R91-R93-R92</f>
        <v>0</v>
      </c>
      <c r="S112" s="226">
        <f>-S91-S93-S92</f>
        <v>0</v>
      </c>
      <c r="T112" s="226">
        <f>-T91-T93-T92</f>
        <v>0</v>
      </c>
      <c r="U112" s="227">
        <f>-U91-U93-U92</f>
        <v>0</v>
      </c>
      <c r="V112" s="199"/>
    </row>
    <row r="113" spans="1:22" s="149" customFormat="1" hidden="1" x14ac:dyDescent="0.25">
      <c r="A113" s="233" t="s">
        <v>102</v>
      </c>
      <c r="B113" s="226">
        <f t="shared" ref="B113:P113" si="34">B95</f>
        <v>0</v>
      </c>
      <c r="C113" s="226">
        <f t="shared" si="34"/>
        <v>0</v>
      </c>
      <c r="D113" s="226">
        <f t="shared" si="34"/>
        <v>0</v>
      </c>
      <c r="E113" s="226">
        <f t="shared" si="34"/>
        <v>0</v>
      </c>
      <c r="F113" s="226">
        <f t="shared" si="34"/>
        <v>0</v>
      </c>
      <c r="G113" s="226">
        <f t="shared" si="34"/>
        <v>0</v>
      </c>
      <c r="H113" s="226">
        <f t="shared" si="34"/>
        <v>0</v>
      </c>
      <c r="I113" s="226">
        <f t="shared" si="34"/>
        <v>0</v>
      </c>
      <c r="J113" s="226">
        <f t="shared" si="34"/>
        <v>0</v>
      </c>
      <c r="K113" s="226">
        <f t="shared" si="34"/>
        <v>0</v>
      </c>
      <c r="L113" s="226">
        <f t="shared" si="34"/>
        <v>0</v>
      </c>
      <c r="M113" s="226">
        <f t="shared" si="34"/>
        <v>0</v>
      </c>
      <c r="N113" s="226">
        <f t="shared" si="34"/>
        <v>0</v>
      </c>
      <c r="O113" s="226">
        <f t="shared" si="34"/>
        <v>0</v>
      </c>
      <c r="P113" s="226">
        <f t="shared" si="34"/>
        <v>0</v>
      </c>
      <c r="Q113" s="226">
        <f>Q95</f>
        <v>0</v>
      </c>
      <c r="R113" s="226">
        <f>R95</f>
        <v>0</v>
      </c>
      <c r="S113" s="226">
        <f>S95</f>
        <v>0</v>
      </c>
      <c r="T113" s="226">
        <f>T95</f>
        <v>0</v>
      </c>
      <c r="U113" s="227">
        <f>U95</f>
        <v>0</v>
      </c>
      <c r="V113" s="199"/>
    </row>
    <row r="114" spans="1:22" s="149" customFormat="1" hidden="1" x14ac:dyDescent="0.25">
      <c r="A114" s="233" t="s">
        <v>101</v>
      </c>
      <c r="B114" s="226">
        <f>IF(SUM($B$97:B97)+SUM($A$114:A114)&gt;0,0,SUM($B$97:B97)-SUM($A$114:A114))</f>
        <v>0</v>
      </c>
      <c r="C114" s="226">
        <f>IF(SUM($B$89:C89)+SUM($A$114:B114)&gt;0,0,SUM($B$89:C89)-SUM($A$114:B114))</f>
        <v>0</v>
      </c>
      <c r="D114" s="226">
        <f>IF(SUM($B$89:D89)+SUM($A$97:C97)&gt;0,0,SUM($B$89:D89)-SUM($A$97:C97))</f>
        <v>0</v>
      </c>
      <c r="E114" s="226">
        <f>IF(SUM($B$89:E89)+SUM($A$97:D97)&gt;0,0,SUM($B$89:E89)-SUM($A$97:D97))</f>
        <v>0</v>
      </c>
      <c r="F114" s="226">
        <f>IF(SUM($B$89:F89)+SUM($A$97:E97)&gt;0,0,SUM($B$89:F89)-SUM($A$97:E97))</f>
        <v>0</v>
      </c>
      <c r="G114" s="226">
        <f>IF(SUM($B$89:G89)+SUM($A$97:F97)&gt;0,0,SUM($B$89:G89)-SUM($A$97:F97))</f>
        <v>0</v>
      </c>
      <c r="H114" s="226">
        <f>IF(SUM($B$89:H89)+SUM($A$97:G97)&gt;0,0,SUM($B$89:H89)-SUM($A$97:G97))</f>
        <v>0</v>
      </c>
      <c r="I114" s="226">
        <f>IF(SUM($B$89:I89)+SUM($A$97:H97)&gt;0,0,SUM($B$89:I89)-SUM($A$97:H97))</f>
        <v>0</v>
      </c>
      <c r="J114" s="226">
        <f>IF(SUM($B$89:J89)+SUM($A$97:I97)&gt;0,0,SUM($B$89:J89)-SUM($A$97:I97))</f>
        <v>0</v>
      </c>
      <c r="K114" s="226">
        <f>IF(SUM($B$89:K89)+SUM($A$97:J97)&gt;0,0,SUM($B$89:K89)-SUM($A$97:J97))</f>
        <v>0</v>
      </c>
      <c r="L114" s="226">
        <f>IF(SUM($B$89:L89)+SUM($A$97:K97)&gt;0,0,SUM($B$89:L89)-SUM($A$97:K97))</f>
        <v>0</v>
      </c>
      <c r="M114" s="226">
        <f>IF(SUM($B$89:M89)+SUM($A$97:L97)&gt;0,0,SUM($B$89:M89)-SUM($A$97:L97))</f>
        <v>0</v>
      </c>
      <c r="N114" s="226">
        <f>IF(SUM($B$89:N89)+SUM($A$97:M97)&gt;0,0,SUM($B$89:N89)-SUM($A$97:M97))</f>
        <v>0</v>
      </c>
      <c r="O114" s="226">
        <f>IF(SUM($B$89:O89)+SUM($A$97:N97)&gt;0,0,SUM($B$89:O89)-SUM($A$97:N97))</f>
        <v>0</v>
      </c>
      <c r="P114" s="226">
        <f>IF(SUM($B$89:P89)+SUM($A$97:O97)&gt;0,0,SUM($B$89:P89)-SUM($A$97:O97))</f>
        <v>0</v>
      </c>
      <c r="Q114" s="226">
        <f>IF(SUM($B$89:Q89)+SUM($A$97:P97)&gt;0,0,SUM($B$89:Q89)-SUM($A$97:P97))</f>
        <v>0</v>
      </c>
      <c r="R114" s="226">
        <f>IF(SUM($B$89:R89)+SUM($A$97:Q97)&gt;0,0,SUM($B$89:R89)-SUM($A$97:Q97))</f>
        <v>0</v>
      </c>
      <c r="S114" s="226">
        <f>IF(SUM($B$89:S89)+SUM($A$97:R97)&gt;0,0,SUM($B$89:S89)-SUM($A$97:R97))</f>
        <v>0</v>
      </c>
      <c r="T114" s="226">
        <f>IF(SUM($B$89:T89)+SUM($A$97:S97)&gt;0,0,SUM($B$89:T89)-SUM($A$97:S97))</f>
        <v>0</v>
      </c>
      <c r="U114" s="227">
        <f>IF(SUM($B$89:U89)+SUM($A$97:T97)&gt;0,0,SUM($B$89:U89)-SUM($A$97:T97))</f>
        <v>0</v>
      </c>
      <c r="V114" s="141"/>
    </row>
    <row r="115" spans="1:22" hidden="1" x14ac:dyDescent="0.25">
      <c r="A115" s="233" t="s">
        <v>100</v>
      </c>
      <c r="B115" s="226">
        <f>IF(((SUM($B$79:B79)+SUM($B$81:B88))+SUM($B$117:B117))&lt;0,((SUM($B$79:B79)+SUM($B$81:B88))+SUM($B$117:B117))*0.2-SUM($A$115:A115),IF(SUM(A$115:$B115)&lt;0,0-SUM(A$115:$B115),0))</f>
        <v>-28804.472666666625</v>
      </c>
      <c r="C115" s="226">
        <f>IF(((SUM($B$72:C72)+SUM($B$74:C81))+SUM($B$110:C110))&lt;0,((SUM($B$72:C72)+SUM($B$74:C81))+SUM($B$110:C110))*0.2-SUM($A$115:B115),IF(SUM(B$115:$B115)&lt;0,0-SUM(B$115:$B115),0))</f>
        <v>28804.472666666625</v>
      </c>
      <c r="D115" s="226">
        <f>IF(((SUM($B$72:D72)+SUM($B$74:D81))+SUM($B$110:D110))&lt;0,((SUM($B$72:D72)+SUM($B$74:D81))+SUM($B$110:D110))*0.2-SUM($A$98:C98),IF(SUM($B$98:C98)&lt;0,0-SUM($B$98:C98),0))</f>
        <v>16710.790416523789</v>
      </c>
      <c r="E115" s="226">
        <f>IF(((SUM($B$72:E72)+SUM($B$74:E81))+SUM($B$110:E110))&lt;0,((SUM($B$72:E72)+SUM($B$74:E81))+SUM($B$110:E110))*0.2-SUM($A$98:D98),IF(SUM($B$98:D98)&lt;0,0-SUM($B$98:D98),0))</f>
        <v>26703.605500333295</v>
      </c>
      <c r="F115" s="226">
        <f>IF(((SUM($B$72:F72)+SUM($B$74:F81))+SUM($B$110:F110))&lt;0,((SUM($B$72:F72)+SUM($B$74:F81))+SUM($B$110:F110))*0.2-SUM($A$98:E98),IF(SUM($B$98:E98)&lt;0,0-SUM($B$98:E98),0))</f>
        <v>36696.420584142797</v>
      </c>
      <c r="G115" s="226">
        <f>IF(((SUM($B$72:G72)+SUM($B$74:G81))+SUM($B$110:G110))&lt;0,((SUM($B$72:G72)+SUM($B$74:G81))+SUM($B$110:G110))*0.2-SUM($A$98:F98),IF(SUM($B$98:F98)&lt;0,0-SUM($B$98:F98),0))</f>
        <v>46689.2356679523</v>
      </c>
      <c r="H115" s="226">
        <f>IF(((SUM($B$72:H72)+SUM($B$74:H81))+SUM($B$110:H110))&lt;0,((SUM($B$72:H72)+SUM($B$74:H81))+SUM($B$110:H110))*0.2-SUM($A$98:G98),IF(SUM($B$98:G98)&lt;0,0-SUM($B$98:G98),0))</f>
        <v>56682.050751761803</v>
      </c>
      <c r="I115" s="226">
        <f>IF(((SUM($B$72:I72)+SUM($B$74:I81))+SUM($B$110:I110))&lt;0,((SUM($B$72:I72)+SUM($B$74:I81))+SUM($B$110:I110))*0.2-SUM($A$98:H98),IF(SUM($B$98:H98)&lt;0,0-SUM($B$98:H98),0))</f>
        <v>63519.016168904651</v>
      </c>
      <c r="J115" s="226">
        <f>IF(((SUM($B$72:J72)+SUM($B$74:J81))+SUM($B$110:J110))&lt;0,((SUM($B$72:J72)+SUM($B$74:J81))+SUM($B$110:J110))*0.2-SUM($A$98:I98),IF(SUM($B$98:I98)&lt;0,0-SUM($B$98:I98),0))</f>
        <v>70355.981586047492</v>
      </c>
      <c r="K115" s="226">
        <f>IF(((SUM($B$72:K72)+SUM($B$74:K81))+SUM($B$110:K110))&lt;0,((SUM($B$72:K72)+SUM($B$74:K81))+SUM($B$110:K110))*0.2-SUM($A$98:J98),IF(SUM($B$98:J98)&lt;0,0-SUM($B$98:J98),0))</f>
        <v>73088.218669380818</v>
      </c>
      <c r="L115" s="226">
        <f>IF(((SUM($B$72:L72)+SUM($B$74:L81))+SUM($B$110:L110))&lt;0,((SUM($B$72:L72)+SUM($B$74:L81))+SUM($B$110:L110))*0.2-SUM($A$98:K98),IF(SUM($B$98:K98)&lt;0,0-SUM($B$98:K98),0))</f>
        <v>75820.455752714144</v>
      </c>
      <c r="M115" s="226">
        <f>IF(((SUM($B$72:M72)+SUM($B$74:M81))+SUM($B$110:M110))&lt;0,((SUM($B$72:M72)+SUM($B$74:M81))+SUM($B$110:M110))*0.2-SUM($A$98:L98),IF(SUM($B$98:L98)&lt;0,0-SUM($B$98:L98),0))</f>
        <v>78552.69283604747</v>
      </c>
      <c r="N115" s="226">
        <f>IF(((SUM($B$72:N72)+SUM($B$74:N81))+SUM($B$110:N110))&lt;0,((SUM($B$72:N72)+SUM($B$74:N81))+SUM($B$110:N110))*0.2-SUM($A$98:M98),IF(SUM($B$98:M98)&lt;0,0-SUM($B$98:M98),0))</f>
        <v>78552.69283604747</v>
      </c>
      <c r="O115" s="226">
        <f>IF(((SUM($B$72:O72)+SUM($B$74:O81))+SUM($B$110:O110))&lt;0,((SUM($B$72:O72)+SUM($B$74:O81))+SUM($B$110:O110))*0.2-SUM($A$98:N98),IF(SUM($B$98:N98)&lt;0,0-SUM($B$98:N98),0))</f>
        <v>78552.69283604747</v>
      </c>
      <c r="P115" s="226">
        <f>IF(((SUM($B$72:P72)+SUM($B$74:P81))+SUM($B$110:P110))&lt;0,((SUM($B$72:P72)+SUM($B$74:P81))+SUM($B$110:P110))*0.2-SUM($A$98:O98),IF(SUM($B$98:O98)&lt;0,0-SUM($B$98:O98),0))</f>
        <v>78552.69283604747</v>
      </c>
      <c r="Q115" s="226">
        <f>IF(((SUM($B$72:Q72)+SUM($B$74:Q81))+SUM($B$110:Q110))&lt;0,((SUM($B$72:Q72)+SUM($B$74:Q81))+SUM($B$110:Q110))*0.2-SUM($A$98:P98),IF(SUM($B$98:P98)&lt;0,0-SUM($B$98:P98),0))</f>
        <v>78552.69283604747</v>
      </c>
      <c r="R115" s="226">
        <f>IF(((SUM($B$72:R72)+SUM($B$74:R81))+SUM($B$110:R110))&lt;0,((SUM($B$72:R72)+SUM($B$74:R81))+SUM($B$110:R110))*0.2-SUM($A$98:Q98),IF(SUM($B$98:Q98)&lt;0,0-SUM($B$98:Q98),0))</f>
        <v>78552.69283604747</v>
      </c>
      <c r="S115" s="226">
        <f>IF(((SUM($B$72:S72)+SUM($B$74:S81))+SUM($B$110:S110))&lt;0,((SUM($B$72:S72)+SUM($B$74:S81))+SUM($B$110:S110))*0.2-SUM($A$98:R98),IF(SUM($B$98:R98)&lt;0,0-SUM($B$98:R98),0))</f>
        <v>78552.69283604747</v>
      </c>
      <c r="T115" s="226">
        <f>IF(((SUM($B$72:T72)+SUM($B$74:T81))+SUM($B$110:T110))&lt;0,((SUM($B$72:T72)+SUM($B$74:T81))+SUM($B$110:T110))*0.2-SUM($A$98:S98),IF(SUM($B$98:S98)&lt;0,0-SUM($B$98:S98),0))</f>
        <v>78552.69283604747</v>
      </c>
      <c r="U115" s="227">
        <f>IF(((SUM($B$72:U72)+SUM($B$74:U81))+SUM($B$110:U110))&lt;0,((SUM($B$72:U72)+SUM($B$74:U81))+SUM($B$110:U110))*0.2-SUM($A$98:T98),IF(SUM($B$98:T98)&lt;0,0-SUM($B$98:T98),0))</f>
        <v>78552.69283604747</v>
      </c>
    </row>
    <row r="116" spans="1:22" s="149" customFormat="1" hidden="1" x14ac:dyDescent="0.25">
      <c r="A116" s="233" t="s">
        <v>99</v>
      </c>
      <c r="B116" s="226">
        <f>-B79*($B$56)</f>
        <v>0</v>
      </c>
      <c r="C116" s="226">
        <f t="shared" ref="C116:P116" si="35">-(C79-B79)*$B$56</f>
        <v>0</v>
      </c>
      <c r="D116" s="226">
        <f t="shared" si="35"/>
        <v>0</v>
      </c>
      <c r="E116" s="226">
        <f t="shared" si="35"/>
        <v>0</v>
      </c>
      <c r="F116" s="226">
        <f t="shared" si="35"/>
        <v>0</v>
      </c>
      <c r="G116" s="226">
        <f t="shared" si="35"/>
        <v>0</v>
      </c>
      <c r="H116" s="226">
        <f t="shared" si="35"/>
        <v>0</v>
      </c>
      <c r="I116" s="226">
        <f t="shared" si="35"/>
        <v>0</v>
      </c>
      <c r="J116" s="226">
        <f t="shared" si="35"/>
        <v>0</v>
      </c>
      <c r="K116" s="226">
        <f t="shared" si="35"/>
        <v>0</v>
      </c>
      <c r="L116" s="226">
        <f t="shared" si="35"/>
        <v>0</v>
      </c>
      <c r="M116" s="226">
        <f t="shared" si="35"/>
        <v>0</v>
      </c>
      <c r="N116" s="226">
        <f t="shared" si="35"/>
        <v>0</v>
      </c>
      <c r="O116" s="226">
        <f t="shared" si="35"/>
        <v>0</v>
      </c>
      <c r="P116" s="226">
        <f t="shared" si="35"/>
        <v>0</v>
      </c>
      <c r="Q116" s="226">
        <f>-(Q79-P79)*$B$56</f>
        <v>0</v>
      </c>
      <c r="R116" s="226">
        <f>-(R79-Q79)*$B$56</f>
        <v>0</v>
      </c>
      <c r="S116" s="226">
        <f>-(S79-R79)*$B$56</f>
        <v>0</v>
      </c>
      <c r="T116" s="226">
        <f>-(T79-S79)*$B$56</f>
        <v>0</v>
      </c>
      <c r="U116" s="227">
        <f>-(U79-T79)*$B$56</f>
        <v>0</v>
      </c>
    </row>
    <row r="117" spans="1:22" s="149" customFormat="1" hidden="1" x14ac:dyDescent="0.25">
      <c r="A117" s="233" t="s">
        <v>98</v>
      </c>
      <c r="B117" s="226">
        <f>-($B$18+$B$29)</f>
        <v>-144022.36333333311</v>
      </c>
      <c r="C117" s="226"/>
      <c r="D117" s="226"/>
      <c r="E117" s="226"/>
      <c r="F117" s="226"/>
      <c r="G117" s="226"/>
      <c r="H117" s="226"/>
      <c r="I117" s="226"/>
      <c r="J117" s="226"/>
      <c r="K117" s="226"/>
      <c r="L117" s="226"/>
      <c r="M117" s="226"/>
      <c r="N117" s="226"/>
      <c r="O117" s="226"/>
      <c r="P117" s="226"/>
      <c r="Q117" s="226"/>
      <c r="R117" s="226"/>
      <c r="S117" s="226"/>
      <c r="T117" s="226"/>
      <c r="U117" s="227"/>
    </row>
    <row r="118" spans="1:22" s="149" customFormat="1" hidden="1" x14ac:dyDescent="0.25">
      <c r="A118" s="233" t="s">
        <v>97</v>
      </c>
      <c r="B118" s="226">
        <f t="shared" ref="B118:P118" si="36">B74-B75</f>
        <v>0</v>
      </c>
      <c r="C118" s="226">
        <f t="shared" si="36"/>
        <v>0</v>
      </c>
      <c r="D118" s="226">
        <f t="shared" si="36"/>
        <v>0</v>
      </c>
      <c r="E118" s="226">
        <f t="shared" si="36"/>
        <v>0</v>
      </c>
      <c r="F118" s="226">
        <f t="shared" si="36"/>
        <v>0</v>
      </c>
      <c r="G118" s="226">
        <f t="shared" si="36"/>
        <v>0</v>
      </c>
      <c r="H118" s="226">
        <f t="shared" si="36"/>
        <v>0</v>
      </c>
      <c r="I118" s="226">
        <f t="shared" si="36"/>
        <v>0</v>
      </c>
      <c r="J118" s="226">
        <f t="shared" si="36"/>
        <v>0</v>
      </c>
      <c r="K118" s="226">
        <f t="shared" si="36"/>
        <v>0</v>
      </c>
      <c r="L118" s="226">
        <f t="shared" si="36"/>
        <v>0</v>
      </c>
      <c r="M118" s="226">
        <f t="shared" si="36"/>
        <v>0</v>
      </c>
      <c r="N118" s="226">
        <f t="shared" si="36"/>
        <v>0</v>
      </c>
      <c r="O118" s="226">
        <f t="shared" si="36"/>
        <v>0</v>
      </c>
      <c r="P118" s="226">
        <f t="shared" si="36"/>
        <v>0</v>
      </c>
      <c r="Q118" s="226">
        <f>Q74-Q75</f>
        <v>0</v>
      </c>
      <c r="R118" s="226">
        <f>R74-R75</f>
        <v>0</v>
      </c>
      <c r="S118" s="226">
        <f>S74-S75</f>
        <v>0</v>
      </c>
      <c r="T118" s="226">
        <f>T74-T75</f>
        <v>0</v>
      </c>
      <c r="U118" s="227">
        <f>U74-U75</f>
        <v>0</v>
      </c>
      <c r="V118" s="141"/>
    </row>
    <row r="119" spans="1:22" s="149" customFormat="1" ht="14.25" hidden="1" x14ac:dyDescent="0.25">
      <c r="A119" s="229" t="s">
        <v>96</v>
      </c>
      <c r="B119" s="230">
        <f t="shared" ref="B119:P119" si="37">SUM(B111:B118)</f>
        <v>-172826.83599999972</v>
      </c>
      <c r="C119" s="230">
        <f t="shared" si="37"/>
        <v>28804.472666666625</v>
      </c>
      <c r="D119" s="230">
        <f t="shared" si="37"/>
        <v>16710.790416523789</v>
      </c>
      <c r="E119" s="230">
        <f t="shared" si="37"/>
        <v>26703.605500333295</v>
      </c>
      <c r="F119" s="230">
        <f t="shared" si="37"/>
        <v>36696.420584142797</v>
      </c>
      <c r="G119" s="230">
        <f t="shared" si="37"/>
        <v>46689.2356679523</v>
      </c>
      <c r="H119" s="230">
        <f t="shared" si="37"/>
        <v>56682.050751761803</v>
      </c>
      <c r="I119" s="230">
        <f t="shared" si="37"/>
        <v>63519.016168904651</v>
      </c>
      <c r="J119" s="230">
        <f t="shared" si="37"/>
        <v>70355.981586047492</v>
      </c>
      <c r="K119" s="230">
        <f t="shared" si="37"/>
        <v>73088.218669380818</v>
      </c>
      <c r="L119" s="230">
        <f t="shared" si="37"/>
        <v>75820.455752714144</v>
      </c>
      <c r="M119" s="230">
        <f t="shared" si="37"/>
        <v>78552.69283604747</v>
      </c>
      <c r="N119" s="230">
        <f t="shared" si="37"/>
        <v>78552.69283604747</v>
      </c>
      <c r="O119" s="230">
        <f t="shared" si="37"/>
        <v>78552.69283604747</v>
      </c>
      <c r="P119" s="230">
        <f t="shared" si="37"/>
        <v>78552.69283604747</v>
      </c>
      <c r="Q119" s="230">
        <f>SUM(Q111:Q118)</f>
        <v>78552.69283604747</v>
      </c>
      <c r="R119" s="230">
        <f>SUM(R111:R118)</f>
        <v>78552.69283604747</v>
      </c>
      <c r="S119" s="230">
        <f>SUM(S111:S118)</f>
        <v>78552.69283604747</v>
      </c>
      <c r="T119" s="230">
        <f>SUM(T111:T118)</f>
        <v>78552.69283604747</v>
      </c>
      <c r="U119" s="231">
        <f>SUM(U111:U118)</f>
        <v>78552.69283604747</v>
      </c>
    </row>
    <row r="120" spans="1:22" s="149" customFormat="1" ht="14.25" hidden="1" x14ac:dyDescent="0.25">
      <c r="A120" s="229" t="s">
        <v>281</v>
      </c>
      <c r="B120" s="230">
        <f>SUM($B$119:B119)</f>
        <v>-172826.83599999972</v>
      </c>
      <c r="C120" s="230">
        <f>SUM($B$112:C112)</f>
        <v>16710.790416523789</v>
      </c>
      <c r="D120" s="230">
        <f>SUM($B$112:D112)</f>
        <v>26703.605500333295</v>
      </c>
      <c r="E120" s="230">
        <f>SUM($B$112:E112)</f>
        <v>36696.420584142797</v>
      </c>
      <c r="F120" s="230">
        <f>SUM($B$112:F112)</f>
        <v>46689.2356679523</v>
      </c>
      <c r="G120" s="230">
        <f>SUM($B$112:G112)</f>
        <v>56682.050751761803</v>
      </c>
      <c r="H120" s="230">
        <f>SUM($B$112:H112)</f>
        <v>63519.016168904651</v>
      </c>
      <c r="I120" s="230">
        <f>SUM($B$112:I112)</f>
        <v>70355.981586047492</v>
      </c>
      <c r="J120" s="230">
        <f>SUM($B$112:J112)</f>
        <v>73088.218669380818</v>
      </c>
      <c r="K120" s="230">
        <f>SUM($B$112:K112)</f>
        <v>75820.455752714144</v>
      </c>
      <c r="L120" s="230">
        <f>SUM($B$112:L112)</f>
        <v>78552.69283604747</v>
      </c>
      <c r="M120" s="230">
        <f>SUM($B$112:M112)</f>
        <v>78552.69283604747</v>
      </c>
      <c r="N120" s="230">
        <f>SUM($B$112:N112)</f>
        <v>78552.69283604747</v>
      </c>
      <c r="O120" s="230">
        <f>SUM($B$112:O112)</f>
        <v>78552.69283604747</v>
      </c>
      <c r="P120" s="230">
        <f>SUM($B$112:P112)</f>
        <v>78552.69283604747</v>
      </c>
      <c r="Q120" s="230">
        <f>SUM($B$112:Q112)</f>
        <v>78552.69283604747</v>
      </c>
      <c r="R120" s="230">
        <f>SUM($B$112:R112)</f>
        <v>78552.69283604747</v>
      </c>
      <c r="S120" s="230">
        <f>SUM($B$112:S112)</f>
        <v>78552.69283604747</v>
      </c>
      <c r="T120" s="230">
        <f>SUM($B$112:T112)</f>
        <v>78552.69283604747</v>
      </c>
      <c r="U120" s="231">
        <f>SUM($B$112:U112)</f>
        <v>78552.69283604747</v>
      </c>
    </row>
    <row r="121" spans="1:22" hidden="1" x14ac:dyDescent="0.25">
      <c r="A121" s="233" t="s">
        <v>95</v>
      </c>
      <c r="B121" s="253">
        <f t="shared" ref="B121:P121" si="38">1/POWER((1+$B$64),B109)</f>
        <v>0.94915799575249904</v>
      </c>
      <c r="C121" s="253">
        <f t="shared" si="38"/>
        <v>0.85509729347071961</v>
      </c>
      <c r="D121" s="253">
        <f t="shared" si="38"/>
        <v>0.77035792204569342</v>
      </c>
      <c r="E121" s="253">
        <f t="shared" si="38"/>
        <v>0.69401614598711103</v>
      </c>
      <c r="F121" s="253">
        <f t="shared" si="38"/>
        <v>0.62523977115955953</v>
      </c>
      <c r="G121" s="253">
        <f t="shared" si="38"/>
        <v>0.56327907311672021</v>
      </c>
      <c r="H121" s="253">
        <f t="shared" si="38"/>
        <v>0.50745862442947753</v>
      </c>
      <c r="I121" s="253">
        <f t="shared" si="38"/>
        <v>0.45716993191844818</v>
      </c>
      <c r="J121" s="253">
        <f t="shared" si="38"/>
        <v>0.41186480353013355</v>
      </c>
      <c r="K121" s="253">
        <f t="shared" si="38"/>
        <v>0.37104937254966985</v>
      </c>
      <c r="L121" s="253">
        <f t="shared" si="38"/>
        <v>0.33427871400871156</v>
      </c>
      <c r="M121" s="253">
        <f t="shared" si="38"/>
        <v>0.30115199460244274</v>
      </c>
      <c r="N121" s="253">
        <f t="shared" si="38"/>
        <v>0.27130810324544391</v>
      </c>
      <c r="O121" s="253">
        <f t="shared" si="38"/>
        <v>0.24442171463553505</v>
      </c>
      <c r="P121" s="253">
        <f t="shared" si="38"/>
        <v>0.22019974291489644</v>
      </c>
      <c r="Q121" s="253">
        <f>1/POWER((1+$B$64),Q109)</f>
        <v>1</v>
      </c>
      <c r="R121" s="253">
        <f>1/POWER((1+$B$64),R109)</f>
        <v>1</v>
      </c>
      <c r="S121" s="253">
        <f>1/POWER((1+$B$64),S109)</f>
        <v>1</v>
      </c>
      <c r="T121" s="253">
        <f>1/POWER((1+$B$64),T109)</f>
        <v>1</v>
      </c>
      <c r="U121" s="254">
        <f>1/POWER((1+$B$64),U109)</f>
        <v>1</v>
      </c>
      <c r="V121" s="149"/>
    </row>
    <row r="122" spans="1:22" hidden="1" outlineLevel="1" x14ac:dyDescent="0.25">
      <c r="A122" s="217" t="s">
        <v>282</v>
      </c>
      <c r="B122" s="230">
        <f>B119*B121</f>
        <v>-164039.97327000558</v>
      </c>
      <c r="C122" s="230">
        <f t="shared" ref="C122:P122" si="39">C119*C121</f>
        <v>24630.626617117952</v>
      </c>
      <c r="D122" s="230">
        <f t="shared" si="39"/>
        <v>12873.289781014353</v>
      </c>
      <c r="E122" s="230">
        <f t="shared" si="39"/>
        <v>18532.733373301533</v>
      </c>
      <c r="F122" s="230">
        <f t="shared" si="39"/>
        <v>22944.061608404394</v>
      </c>
      <c r="G122" s="230">
        <f t="shared" si="39"/>
        <v>26299.069391572284</v>
      </c>
      <c r="H122" s="230">
        <f t="shared" si="39"/>
        <v>28763.795504330876</v>
      </c>
      <c r="I122" s="230">
        <f t="shared" si="39"/>
        <v>29038.984297464947</v>
      </c>
      <c r="J122" s="230">
        <f t="shared" si="39"/>
        <v>28977.152533107143</v>
      </c>
      <c r="K122" s="230">
        <f t="shared" si="39"/>
        <v>27119.337678046817</v>
      </c>
      <c r="L122" s="230">
        <f t="shared" si="39"/>
        <v>25345.164444571699</v>
      </c>
      <c r="M122" s="230">
        <f t="shared" si="39"/>
        <v>23656.300128968709</v>
      </c>
      <c r="N122" s="230">
        <f t="shared" si="39"/>
        <v>21311.98209817001</v>
      </c>
      <c r="O122" s="230">
        <f t="shared" si="39"/>
        <v>19199.983872225235</v>
      </c>
      <c r="P122" s="230">
        <f t="shared" si="39"/>
        <v>17297.282767770481</v>
      </c>
      <c r="Q122" s="230">
        <f>Q119*Q121</f>
        <v>78552.69283604747</v>
      </c>
      <c r="R122" s="230">
        <f>R119*R121</f>
        <v>78552.69283604747</v>
      </c>
      <c r="S122" s="230">
        <f>S119*S121</f>
        <v>78552.69283604747</v>
      </c>
      <c r="T122" s="230">
        <f>T119*T121</f>
        <v>78552.69283604747</v>
      </c>
      <c r="U122" s="231">
        <f>U119*U121</f>
        <v>78552.69283604747</v>
      </c>
      <c r="V122" s="149"/>
    </row>
    <row r="123" spans="1:22" s="140" customFormat="1" hidden="1" outlineLevel="1" x14ac:dyDescent="0.25">
      <c r="A123" s="217" t="s">
        <v>283</v>
      </c>
      <c r="B123" s="230">
        <f>SUM($B$122:B122)</f>
        <v>-164039.97327000558</v>
      </c>
      <c r="C123" s="230">
        <f>SUM($B$115:C115)</f>
        <v>0</v>
      </c>
      <c r="D123" s="230">
        <f>SUM($B$115:D115)</f>
        <v>16710.790416523789</v>
      </c>
      <c r="E123" s="230">
        <f>SUM($B$115:E115)</f>
        <v>43414.395916857087</v>
      </c>
      <c r="F123" s="230">
        <f>SUM($B$115:F115)</f>
        <v>80110.816500999877</v>
      </c>
      <c r="G123" s="230">
        <f>SUM($B$115:G115)</f>
        <v>126800.05216895218</v>
      </c>
      <c r="H123" s="230">
        <f>SUM($B$115:H115)</f>
        <v>183482.10292071398</v>
      </c>
      <c r="I123" s="230">
        <f>SUM($B$115:I115)</f>
        <v>247001.11908961862</v>
      </c>
      <c r="J123" s="230">
        <f>SUM($B$115:J115)</f>
        <v>317357.10067566612</v>
      </c>
      <c r="K123" s="230">
        <f>SUM($B$115:K115)</f>
        <v>390445.31934504694</v>
      </c>
      <c r="L123" s="230">
        <f>SUM($B$115:L115)</f>
        <v>466265.77509776107</v>
      </c>
      <c r="M123" s="230">
        <f>SUM($B$115:M115)</f>
        <v>544818.46793380857</v>
      </c>
      <c r="N123" s="230">
        <f>SUM($B$115:N115)</f>
        <v>623371.16076985607</v>
      </c>
      <c r="O123" s="230">
        <f>SUM($B$115:O115)</f>
        <v>701923.85360590357</v>
      </c>
      <c r="P123" s="230">
        <f>SUM($B$115:P115)</f>
        <v>780476.54644195107</v>
      </c>
      <c r="Q123" s="230">
        <f>SUM($B$115:Q115)</f>
        <v>859029.23927799857</v>
      </c>
      <c r="R123" s="230">
        <f>SUM($B$115:R115)</f>
        <v>937581.93211404607</v>
      </c>
      <c r="S123" s="230">
        <f>SUM($B$115:S115)</f>
        <v>1016134.6249500936</v>
      </c>
      <c r="T123" s="230">
        <f>SUM($B$115:T115)</f>
        <v>1094687.3177861411</v>
      </c>
      <c r="U123" s="231">
        <f>SUM($B$115:U115)</f>
        <v>1173240.0106221884</v>
      </c>
      <c r="V123" s="149"/>
    </row>
    <row r="124" spans="1:22" hidden="1" outlineLevel="1" x14ac:dyDescent="0.25">
      <c r="A124" s="217" t="s">
        <v>284</v>
      </c>
      <c r="B124" s="255">
        <f>IF((ISERR(IRR($B$119:B119))),0,IF(IRR($B$119:B119)&lt;0,0,IRR($B$119:B119)))</f>
        <v>0</v>
      </c>
      <c r="C124" s="255">
        <f>IF((ISERR(IRR($B$112:C112))),0,IF(IRR($B$112:C112)&lt;0,0,IRR($B$112:C112)))</f>
        <v>0</v>
      </c>
      <c r="D124" s="255">
        <f>IF((ISERR(IRR($B$112:D112))),0,IF(IRR($B$112:D112)&lt;0,0,IRR($B$112:D112)))</f>
        <v>0</v>
      </c>
      <c r="E124" s="255">
        <f>IF((ISERR(IRR($B$112:E112))),0,IF(IRR($B$112:E112)&lt;0,0,IRR($B$112:E112)))</f>
        <v>0</v>
      </c>
      <c r="F124" s="255">
        <f>IF((ISERR(IRR($B$112:F112))),0,IF(IRR($B$112:F112)&lt;0,0,IRR($B$112:F112)))</f>
        <v>0</v>
      </c>
      <c r="G124" s="255">
        <f>IF((ISERR(IRR($B$112:G112))),0,IF(IRR($B$112:G112)&lt;0,0,IRR($B$112:G112)))</f>
        <v>0</v>
      </c>
      <c r="H124" s="255">
        <f>IF((ISERR(IRR($B$112:H112))),0,IF(IRR($B$112:H112)&lt;0,0,IRR($B$112:H112)))</f>
        <v>0</v>
      </c>
      <c r="I124" s="255">
        <f>IF((ISERR(IRR($B$112:I112))),0,IF(IRR($B$112:I112)&lt;0,0,IRR($B$112:I112)))</f>
        <v>0</v>
      </c>
      <c r="J124" s="255">
        <f>IF((ISERR(IRR($B$112:J112))),0,IF(IRR($B$112:J112)&lt;0,0,IRR($B$112:J112)))</f>
        <v>0</v>
      </c>
      <c r="K124" s="255">
        <f>IF((ISERR(IRR($B$112:K112))),0,IF(IRR($B$112:K112)&lt;0,0,IRR($B$112:K112)))</f>
        <v>0</v>
      </c>
      <c r="L124" s="255">
        <f>IF((ISERR(IRR($B$112:L112))),0,IF(IRR($B$112:L112)&lt;0,0,IRR($B$112:L112)))</f>
        <v>0</v>
      </c>
      <c r="M124" s="255">
        <f>IF((ISERR(IRR($B$112:M112))),0,IF(IRR($B$112:M112)&lt;0,0,IRR($B$112:M112)))</f>
        <v>0</v>
      </c>
      <c r="N124" s="255">
        <f>IF((ISERR(IRR($B$112:N112))),0,IF(IRR($B$112:N112)&lt;0,0,IRR($B$112:N112)))</f>
        <v>0</v>
      </c>
      <c r="O124" s="255">
        <f>IF((ISERR(IRR($B$112:O112))),0,IF(IRR($B$112:O112)&lt;0,0,IRR($B$112:O112)))</f>
        <v>0</v>
      </c>
      <c r="P124" s="255">
        <f>IF((ISERR(IRR($B$112:P112))),0,IF(IRR($B$112:P112)&lt;0,0,IRR($B$112:P112)))</f>
        <v>0</v>
      </c>
      <c r="Q124" s="255">
        <f>IF((ISERR(IRR($B$112:Q112))),0,IF(IRR($B$112:Q112)&lt;0,0,IRR($B$112:Q112)))</f>
        <v>0</v>
      </c>
      <c r="R124" s="255">
        <f>IF((ISERR(IRR($B$112:R112))),0,IF(IRR($B$112:R112)&lt;0,0,IRR($B$112:R112)))</f>
        <v>0</v>
      </c>
      <c r="S124" s="255">
        <f>IF((ISERR(IRR($B$112:S112))),0,IF(IRR($B$112:S112)&lt;0,0,IRR($B$112:S112)))</f>
        <v>0</v>
      </c>
      <c r="T124" s="255">
        <f>IF((ISERR(IRR($B$112:T112))),0,IF(IRR($B$112:T112)&lt;0,0,IRR($B$112:T112)))</f>
        <v>0</v>
      </c>
      <c r="U124" s="256">
        <f>IF((ISERR(IRR($B$112:U112))),0,IF(IRR($B$112:U112)&lt;0,0,IRR($B$112:U112)))</f>
        <v>0</v>
      </c>
    </row>
    <row r="125" spans="1:22" hidden="1" outlineLevel="1" x14ac:dyDescent="0.25">
      <c r="A125" s="217" t="s">
        <v>285</v>
      </c>
      <c r="B125" s="257">
        <f>IF(AND(B120&gt;0,A120&lt;0),(B110-(B120/(B120-A120))),0)</f>
        <v>0</v>
      </c>
      <c r="C125" s="257">
        <f>IF(AND(C120&gt;0,B120&lt;0),(C110-(C120/(C120-B120))),0)</f>
        <v>1.9118339153419568</v>
      </c>
      <c r="D125" s="257">
        <f t="shared" ref="D125:P125" si="40">IF(AND(D120&gt;0,C120&lt;0),(D110-(D120/(D120-C120))),0)</f>
        <v>0</v>
      </c>
      <c r="E125" s="257">
        <f t="shared" si="40"/>
        <v>0</v>
      </c>
      <c r="F125" s="257">
        <f t="shared" si="40"/>
        <v>0</v>
      </c>
      <c r="G125" s="257">
        <f t="shared" si="40"/>
        <v>0</v>
      </c>
      <c r="H125" s="257">
        <f t="shared" si="40"/>
        <v>0</v>
      </c>
      <c r="I125" s="257">
        <f t="shared" si="40"/>
        <v>0</v>
      </c>
      <c r="J125" s="257">
        <f t="shared" si="40"/>
        <v>0</v>
      </c>
      <c r="K125" s="257">
        <f t="shared" si="40"/>
        <v>0</v>
      </c>
      <c r="L125" s="257">
        <f t="shared" si="40"/>
        <v>0</v>
      </c>
      <c r="M125" s="257">
        <f t="shared" si="40"/>
        <v>0</v>
      </c>
      <c r="N125" s="257">
        <f t="shared" si="40"/>
        <v>0</v>
      </c>
      <c r="O125" s="257">
        <f t="shared" si="40"/>
        <v>0</v>
      </c>
      <c r="P125" s="257">
        <f t="shared" si="40"/>
        <v>0</v>
      </c>
      <c r="Q125" s="257">
        <f>IF(AND(Q120&gt;0,P120&lt;0),(Q110-(Q120/(Q120-P120))),0)</f>
        <v>0</v>
      </c>
      <c r="R125" s="257">
        <f>IF(AND(R120&gt;0,Q120&lt;0),(R110-(R120/(R120-Q120))),0)</f>
        <v>0</v>
      </c>
      <c r="S125" s="257">
        <f>IF(AND(S120&gt;0,R120&lt;0),(S110-(S120/(S120-R120))),0)</f>
        <v>0</v>
      </c>
      <c r="T125" s="257">
        <f>IF(AND(T120&gt;0,S120&lt;0),(T110-(T120/(T120-S120))),0)</f>
        <v>0</v>
      </c>
      <c r="U125" s="258">
        <f>IF(AND(U120&gt;0,T120&lt;0),(U110-(U120/(U120-T120))),0)</f>
        <v>0</v>
      </c>
    </row>
    <row r="126" spans="1:22" ht="16.5" hidden="1" outlineLevel="1" thickBot="1" x14ac:dyDescent="0.3">
      <c r="A126" s="259" t="s">
        <v>286</v>
      </c>
      <c r="B126" s="260">
        <f>IF(AND(B123&gt;0,A123&lt;0),(B110-(B123/(B123-A123))),0)</f>
        <v>0</v>
      </c>
      <c r="C126" s="260">
        <f>IF(AND(C123&gt;0,B123&lt;0),(C110-(C123/(C123-B123))),0)</f>
        <v>0</v>
      </c>
      <c r="D126" s="260">
        <f t="shared" ref="D126:P126" si="41">IF(AND(D123&gt;0,C123&lt;0),(D110-(D123/(D123-C123))),0)</f>
        <v>0</v>
      </c>
      <c r="E126" s="260">
        <f t="shared" si="41"/>
        <v>0</v>
      </c>
      <c r="F126" s="260">
        <f t="shared" si="41"/>
        <v>0</v>
      </c>
      <c r="G126" s="260">
        <f t="shared" si="41"/>
        <v>0</v>
      </c>
      <c r="H126" s="260">
        <f t="shared" si="41"/>
        <v>0</v>
      </c>
      <c r="I126" s="260">
        <f t="shared" si="41"/>
        <v>0</v>
      </c>
      <c r="J126" s="260">
        <f t="shared" si="41"/>
        <v>0</v>
      </c>
      <c r="K126" s="260">
        <f t="shared" si="41"/>
        <v>0</v>
      </c>
      <c r="L126" s="260">
        <f t="shared" si="41"/>
        <v>0</v>
      </c>
      <c r="M126" s="260">
        <f t="shared" si="41"/>
        <v>0</v>
      </c>
      <c r="N126" s="260">
        <f t="shared" si="41"/>
        <v>0</v>
      </c>
      <c r="O126" s="260">
        <f t="shared" si="41"/>
        <v>0</v>
      </c>
      <c r="P126" s="260">
        <f t="shared" si="41"/>
        <v>0</v>
      </c>
      <c r="Q126" s="260">
        <f>IF(AND(Q123&gt;0,P123&lt;0),(Q110-(Q123/(Q123-P123))),0)</f>
        <v>0</v>
      </c>
      <c r="R126" s="260">
        <f>IF(AND(R123&gt;0,Q123&lt;0),(R110-(R123/(R123-Q123))),0)</f>
        <v>0</v>
      </c>
      <c r="S126" s="260">
        <f>IF(AND(S123&gt;0,R123&lt;0),(S110-(S123/(S123-R123))),0)</f>
        <v>0</v>
      </c>
      <c r="T126" s="260">
        <f>IF(AND(T123&gt;0,S123&lt;0),(T110-(T123/(T123-S123))),0)</f>
        <v>0</v>
      </c>
      <c r="U126" s="261">
        <f>IF(AND(U123&gt;0,T123&lt;0),(U110-(U123/(U123-T123))),0)</f>
        <v>0</v>
      </c>
      <c r="V126" s="140"/>
    </row>
    <row r="127" spans="1:22" hidden="1" outlineLevel="1" x14ac:dyDescent="0.25">
      <c r="Q127" s="140"/>
    </row>
    <row r="128" spans="1:22" hidden="1" outlineLevel="1" x14ac:dyDescent="0.25"/>
    <row r="129" spans="1:16" hidden="1" outlineLevel="1" x14ac:dyDescent="0.25">
      <c r="A129" s="262"/>
      <c r="B129" s="263">
        <v>2019</v>
      </c>
      <c r="C129" s="263">
        <f>B129+1</f>
        <v>2020</v>
      </c>
      <c r="D129" s="263">
        <f t="shared" ref="D129:P129" si="42">C129+1</f>
        <v>2021</v>
      </c>
      <c r="E129" s="263">
        <f t="shared" si="42"/>
        <v>2022</v>
      </c>
      <c r="F129" s="263">
        <f t="shared" si="42"/>
        <v>2023</v>
      </c>
      <c r="G129" s="263">
        <f t="shared" si="42"/>
        <v>2024</v>
      </c>
      <c r="H129" s="263">
        <f t="shared" si="42"/>
        <v>2025</v>
      </c>
      <c r="I129" s="263">
        <f t="shared" si="42"/>
        <v>2026</v>
      </c>
      <c r="J129" s="263">
        <f t="shared" si="42"/>
        <v>2027</v>
      </c>
      <c r="K129" s="263">
        <f t="shared" si="42"/>
        <v>2028</v>
      </c>
      <c r="L129" s="263">
        <f t="shared" si="42"/>
        <v>2029</v>
      </c>
      <c r="M129" s="263">
        <f t="shared" si="42"/>
        <v>2030</v>
      </c>
      <c r="N129" s="263">
        <f t="shared" si="42"/>
        <v>2031</v>
      </c>
      <c r="O129" s="263">
        <f t="shared" si="42"/>
        <v>2032</v>
      </c>
      <c r="P129" s="264">
        <f t="shared" si="42"/>
        <v>2033</v>
      </c>
    </row>
    <row r="130" spans="1:16" ht="60.75" hidden="1" customHeight="1" outlineLevel="1" x14ac:dyDescent="0.25">
      <c r="A130" s="265" t="s">
        <v>287</v>
      </c>
      <c r="B130" s="266"/>
      <c r="C130" s="266"/>
      <c r="D130" s="266"/>
      <c r="E130" s="266"/>
      <c r="F130" s="266"/>
      <c r="G130" s="266"/>
      <c r="H130" s="266"/>
      <c r="I130" s="266"/>
      <c r="J130" s="266"/>
      <c r="K130" s="266"/>
      <c r="L130" s="266"/>
      <c r="M130" s="266"/>
      <c r="N130" s="266"/>
      <c r="O130" s="266"/>
      <c r="P130" s="267"/>
    </row>
    <row r="131" spans="1:16" hidden="1" x14ac:dyDescent="0.25">
      <c r="A131" s="203" t="s">
        <v>288</v>
      </c>
      <c r="B131" s="266">
        <f>B133*$B$59*12/1000</f>
        <v>0</v>
      </c>
      <c r="C131" s="266">
        <f>C133*$B$59*12/1000</f>
        <v>0</v>
      </c>
      <c r="D131" s="266">
        <f>D133*$B$59*12/1000</f>
        <v>0</v>
      </c>
      <c r="E131" s="266"/>
      <c r="F131" s="266"/>
      <c r="G131" s="266"/>
      <c r="H131" s="266"/>
      <c r="I131" s="266"/>
      <c r="J131" s="266"/>
      <c r="K131" s="266"/>
      <c r="L131" s="266"/>
      <c r="M131" s="266"/>
      <c r="N131" s="266"/>
      <c r="O131" s="266"/>
      <c r="P131" s="267"/>
    </row>
    <row r="132" spans="1:16" hidden="1" x14ac:dyDescent="0.25">
      <c r="A132" s="203" t="s">
        <v>289</v>
      </c>
      <c r="B132" s="268"/>
      <c r="C132" s="268"/>
      <c r="D132" s="268"/>
      <c r="E132" s="268"/>
      <c r="F132" s="268">
        <f t="shared" ref="F132:P132" si="43">E132</f>
        <v>0</v>
      </c>
      <c r="G132" s="268">
        <f t="shared" si="43"/>
        <v>0</v>
      </c>
      <c r="H132" s="268">
        <f t="shared" si="43"/>
        <v>0</v>
      </c>
      <c r="I132" s="268">
        <f t="shared" si="43"/>
        <v>0</v>
      </c>
      <c r="J132" s="268">
        <f t="shared" si="43"/>
        <v>0</v>
      </c>
      <c r="K132" s="268">
        <f t="shared" si="43"/>
        <v>0</v>
      </c>
      <c r="L132" s="268">
        <f t="shared" si="43"/>
        <v>0</v>
      </c>
      <c r="M132" s="268">
        <f t="shared" si="43"/>
        <v>0</v>
      </c>
      <c r="N132" s="268">
        <f t="shared" si="43"/>
        <v>0</v>
      </c>
      <c r="O132" s="268">
        <f t="shared" si="43"/>
        <v>0</v>
      </c>
      <c r="P132" s="269">
        <f t="shared" si="43"/>
        <v>0</v>
      </c>
    </row>
    <row r="133" spans="1:16" hidden="1" outlineLevel="1" x14ac:dyDescent="0.25">
      <c r="A133" s="203" t="s">
        <v>290</v>
      </c>
      <c r="B133" s="268"/>
      <c r="C133" s="268"/>
      <c r="D133" s="268"/>
      <c r="E133" s="268"/>
      <c r="F133" s="268">
        <f t="shared" ref="F133:P133" si="44">F132/3.1</f>
        <v>0</v>
      </c>
      <c r="G133" s="268">
        <f t="shared" si="44"/>
        <v>0</v>
      </c>
      <c r="H133" s="268">
        <f t="shared" si="44"/>
        <v>0</v>
      </c>
      <c r="I133" s="268">
        <f t="shared" si="44"/>
        <v>0</v>
      </c>
      <c r="J133" s="268">
        <f t="shared" si="44"/>
        <v>0</v>
      </c>
      <c r="K133" s="268">
        <f t="shared" si="44"/>
        <v>0</v>
      </c>
      <c r="L133" s="268">
        <f t="shared" si="44"/>
        <v>0</v>
      </c>
      <c r="M133" s="268">
        <f t="shared" si="44"/>
        <v>0</v>
      </c>
      <c r="N133" s="268">
        <f t="shared" si="44"/>
        <v>0</v>
      </c>
      <c r="O133" s="268">
        <f t="shared" si="44"/>
        <v>0</v>
      </c>
      <c r="P133" s="269">
        <f t="shared" si="44"/>
        <v>0</v>
      </c>
    </row>
    <row r="134" spans="1:16" ht="16.5" hidden="1" outlineLevel="1" thickBot="1" x14ac:dyDescent="0.3">
      <c r="A134" s="206" t="s">
        <v>291</v>
      </c>
      <c r="B134" s="270" t="e">
        <f t="shared" ref="B134:P134" si="45">(B80+B91)/B133/12</f>
        <v>#DIV/0!</v>
      </c>
      <c r="C134" s="270" t="e">
        <f t="shared" si="45"/>
        <v>#DIV/0!</v>
      </c>
      <c r="D134" s="270" t="e">
        <f t="shared" si="45"/>
        <v>#DIV/0!</v>
      </c>
      <c r="E134" s="270" t="e">
        <f t="shared" si="45"/>
        <v>#DIV/0!</v>
      </c>
      <c r="F134" s="270" t="e">
        <f t="shared" si="45"/>
        <v>#DIV/0!</v>
      </c>
      <c r="G134" s="270" t="e">
        <f t="shared" si="45"/>
        <v>#DIV/0!</v>
      </c>
      <c r="H134" s="270" t="e">
        <f t="shared" si="45"/>
        <v>#DIV/0!</v>
      </c>
      <c r="I134" s="270" t="e">
        <f t="shared" si="45"/>
        <v>#DIV/0!</v>
      </c>
      <c r="J134" s="270" t="e">
        <f t="shared" si="45"/>
        <v>#DIV/0!</v>
      </c>
      <c r="K134" s="270" t="e">
        <f t="shared" si="45"/>
        <v>#DIV/0!</v>
      </c>
      <c r="L134" s="270" t="e">
        <f t="shared" si="45"/>
        <v>#DIV/0!</v>
      </c>
      <c r="M134" s="270" t="e">
        <f t="shared" si="45"/>
        <v>#DIV/0!</v>
      </c>
      <c r="N134" s="270" t="e">
        <f t="shared" si="45"/>
        <v>#DIV/0!</v>
      </c>
      <c r="O134" s="270" t="e">
        <f t="shared" si="45"/>
        <v>#DIV/0!</v>
      </c>
      <c r="P134" s="271" t="e">
        <f t="shared" si="45"/>
        <v>#DIV/0!</v>
      </c>
    </row>
    <row r="135" spans="1:16" hidden="1" collapsed="1" x14ac:dyDescent="0.25"/>
    <row r="136" spans="1:16" ht="90" hidden="1" x14ac:dyDescent="0.25">
      <c r="A136" s="272" t="s">
        <v>292</v>
      </c>
      <c r="B136" s="272"/>
      <c r="C136" s="272"/>
      <c r="D136" s="272"/>
      <c r="E136" s="272"/>
      <c r="F136" s="272"/>
      <c r="G136" s="272"/>
      <c r="H136" s="272"/>
      <c r="I136" s="272"/>
      <c r="J136" s="272"/>
      <c r="K136" s="272"/>
      <c r="L136" s="272"/>
      <c r="M136" s="272"/>
      <c r="N136" s="272"/>
      <c r="O136" s="272"/>
    </row>
    <row r="137" spans="1:16" hidden="1" x14ac:dyDescent="0.25"/>
    <row r="138" spans="1:16" hidden="1" x14ac:dyDescent="0.25"/>
    <row r="139" spans="1:16" hidden="1" x14ac:dyDescent="0.25">
      <c r="A139" s="141" t="s">
        <v>293</v>
      </c>
      <c r="I139" s="141" t="s">
        <v>294</v>
      </c>
    </row>
    <row r="140" spans="1:16" hidden="1" x14ac:dyDescent="0.25">
      <c r="A140" s="141" t="s">
        <v>295</v>
      </c>
    </row>
    <row r="141" spans="1:16" hidden="1" x14ac:dyDescent="0.25"/>
    <row r="142" spans="1:16" hidden="1" x14ac:dyDescent="0.25">
      <c r="A142" s="141" t="s">
        <v>296</v>
      </c>
      <c r="I142" s="141" t="s">
        <v>297</v>
      </c>
    </row>
    <row r="143" spans="1:16" hidden="1" x14ac:dyDescent="0.25"/>
    <row r="144" spans="1:16" hidden="1" x14ac:dyDescent="0.25"/>
    <row r="145" spans="1:21" hidden="1" x14ac:dyDescent="0.25"/>
    <row r="146" spans="1:21" hidden="1" x14ac:dyDescent="0.25">
      <c r="A146" s="152" t="s">
        <v>298</v>
      </c>
    </row>
    <row r="147" spans="1:21" hidden="1" x14ac:dyDescent="0.25">
      <c r="A147" s="273">
        <f>IF(MIN(B140:P140)=100,"не окупается",MIN(B140:P140))</f>
        <v>0</v>
      </c>
      <c r="B147" s="273">
        <f t="shared" ref="B147:P147" si="46">IF(B124&lt;=0,1,B124)</f>
        <v>1</v>
      </c>
      <c r="C147" s="273">
        <f t="shared" si="46"/>
        <v>1</v>
      </c>
      <c r="D147" s="273">
        <f t="shared" si="46"/>
        <v>1</v>
      </c>
      <c r="E147" s="273">
        <f t="shared" si="46"/>
        <v>1</v>
      </c>
      <c r="F147" s="273">
        <f t="shared" si="46"/>
        <v>1</v>
      </c>
      <c r="G147" s="273">
        <f t="shared" si="46"/>
        <v>1</v>
      </c>
      <c r="H147" s="273">
        <f t="shared" si="46"/>
        <v>1</v>
      </c>
      <c r="I147" s="273">
        <f t="shared" si="46"/>
        <v>1</v>
      </c>
      <c r="J147" s="273">
        <f t="shared" si="46"/>
        <v>1</v>
      </c>
      <c r="K147" s="273">
        <f t="shared" si="46"/>
        <v>1</v>
      </c>
      <c r="L147" s="273">
        <f t="shared" si="46"/>
        <v>1</v>
      </c>
      <c r="M147" s="273">
        <f t="shared" si="46"/>
        <v>1</v>
      </c>
      <c r="N147" s="273">
        <f t="shared" si="46"/>
        <v>1</v>
      </c>
      <c r="O147" s="273">
        <f t="shared" si="46"/>
        <v>1</v>
      </c>
      <c r="P147" s="273">
        <f t="shared" si="46"/>
        <v>1</v>
      </c>
    </row>
    <row r="148" spans="1:21" hidden="1" x14ac:dyDescent="0.25">
      <c r="A148" s="274" t="s">
        <v>299</v>
      </c>
      <c r="B148" s="246"/>
      <c r="C148" s="246"/>
      <c r="D148" s="121" t="s">
        <v>273</v>
      </c>
      <c r="E148" s="121" t="s">
        <v>274</v>
      </c>
    </row>
    <row r="149" spans="1:21" hidden="1" x14ac:dyDescent="0.25">
      <c r="A149" s="274" t="s">
        <v>300</v>
      </c>
      <c r="B149" s="246" t="s">
        <v>301</v>
      </c>
      <c r="C149" s="121" t="s">
        <v>275</v>
      </c>
      <c r="D149" s="275">
        <f>$K123</f>
        <v>390445.31934504694</v>
      </c>
      <c r="E149" s="275">
        <f>$P123</f>
        <v>780476.54644195107</v>
      </c>
    </row>
    <row r="150" spans="1:21" hidden="1" x14ac:dyDescent="0.25">
      <c r="B150" s="246" t="s">
        <v>284</v>
      </c>
      <c r="C150" s="121" t="s">
        <v>302</v>
      </c>
      <c r="D150" s="276">
        <f>$K124</f>
        <v>0</v>
      </c>
      <c r="E150" s="276">
        <f>$P124</f>
        <v>0</v>
      </c>
    </row>
    <row r="151" spans="1:21" hidden="1" x14ac:dyDescent="0.25">
      <c r="B151" s="246" t="s">
        <v>285</v>
      </c>
      <c r="C151" s="121" t="s">
        <v>303</v>
      </c>
      <c r="D151" s="275">
        <f>$K125</f>
        <v>0</v>
      </c>
      <c r="E151" s="275">
        <f>$P125</f>
        <v>0</v>
      </c>
    </row>
    <row r="152" spans="1:21" hidden="1" x14ac:dyDescent="0.25">
      <c r="B152" s="246" t="s">
        <v>286</v>
      </c>
      <c r="C152" s="121" t="s">
        <v>303</v>
      </c>
      <c r="D152" s="275">
        <f>$K126</f>
        <v>0</v>
      </c>
      <c r="E152" s="275">
        <f>$P126</f>
        <v>0</v>
      </c>
    </row>
    <row r="153" spans="1:21" hidden="1" x14ac:dyDescent="0.25"/>
    <row r="154" spans="1:21" hidden="1" x14ac:dyDescent="0.25">
      <c r="A154" s="277" t="s">
        <v>304</v>
      </c>
      <c r="B154" s="155"/>
    </row>
    <row r="155" spans="1:21" hidden="1" x14ac:dyDescent="0.25">
      <c r="A155" s="277" t="s">
        <v>305</v>
      </c>
      <c r="B155" s="155"/>
    </row>
    <row r="156" spans="1:21" hidden="1" x14ac:dyDescent="0.25">
      <c r="A156" s="277" t="s">
        <v>306</v>
      </c>
      <c r="B156" s="155"/>
    </row>
    <row r="157" spans="1:21" hidden="1" x14ac:dyDescent="0.25">
      <c r="A157" s="277" t="s">
        <v>307</v>
      </c>
      <c r="B157" s="155"/>
    </row>
    <row r="158" spans="1:21" ht="16.5" thickBot="1" x14ac:dyDescent="0.3"/>
    <row r="159" spans="1:21" ht="16.5" thickBot="1" x14ac:dyDescent="0.3">
      <c r="A159" s="278" t="s">
        <v>308</v>
      </c>
      <c r="B159" s="279"/>
      <c r="C159" s="280">
        <v>2</v>
      </c>
      <c r="D159" s="280">
        <f>C159+1</f>
        <v>3</v>
      </c>
      <c r="E159" s="280">
        <f t="shared" ref="E159:U159" si="47">D159+1</f>
        <v>4</v>
      </c>
      <c r="F159" s="280">
        <f t="shared" si="47"/>
        <v>5</v>
      </c>
      <c r="G159" s="280">
        <f t="shared" si="47"/>
        <v>6</v>
      </c>
      <c r="H159" s="280">
        <f t="shared" si="47"/>
        <v>7</v>
      </c>
      <c r="I159" s="280">
        <f t="shared" si="47"/>
        <v>8</v>
      </c>
      <c r="J159" s="280">
        <f t="shared" si="47"/>
        <v>9</v>
      </c>
      <c r="K159" s="280">
        <f t="shared" si="47"/>
        <v>10</v>
      </c>
      <c r="L159" s="280">
        <f t="shared" si="47"/>
        <v>11</v>
      </c>
      <c r="M159" s="280">
        <f t="shared" si="47"/>
        <v>12</v>
      </c>
      <c r="N159" s="280">
        <f t="shared" si="47"/>
        <v>13</v>
      </c>
      <c r="O159" s="280">
        <f t="shared" si="47"/>
        <v>14</v>
      </c>
      <c r="P159" s="280">
        <f t="shared" si="47"/>
        <v>15</v>
      </c>
      <c r="Q159" s="280">
        <f t="shared" si="47"/>
        <v>16</v>
      </c>
      <c r="R159" s="280">
        <f t="shared" si="47"/>
        <v>17</v>
      </c>
      <c r="S159" s="280">
        <f t="shared" si="47"/>
        <v>18</v>
      </c>
      <c r="T159" s="280">
        <f t="shared" si="47"/>
        <v>19</v>
      </c>
      <c r="U159" s="281">
        <f t="shared" si="47"/>
        <v>20</v>
      </c>
    </row>
    <row r="160" spans="1:21" x14ac:dyDescent="0.25">
      <c r="A160" s="282" t="s">
        <v>103</v>
      </c>
      <c r="B160" s="283" t="s">
        <v>275</v>
      </c>
      <c r="C160" s="284">
        <f>C$112</f>
        <v>16710.790416523789</v>
      </c>
      <c r="D160" s="284">
        <f>D$112</f>
        <v>9992.8150838095044</v>
      </c>
      <c r="E160" s="284">
        <f>E$112</f>
        <v>9992.8150838095044</v>
      </c>
      <c r="F160" s="284">
        <f t="shared" ref="F160:U160" si="48">F$112</f>
        <v>9992.8150838095044</v>
      </c>
      <c r="G160" s="284">
        <f t="shared" si="48"/>
        <v>9992.8150838095044</v>
      </c>
      <c r="H160" s="284">
        <f t="shared" si="48"/>
        <v>6836.9654171428447</v>
      </c>
      <c r="I160" s="284">
        <f t="shared" si="48"/>
        <v>6836.9654171428447</v>
      </c>
      <c r="J160" s="284">
        <f t="shared" si="48"/>
        <v>2732.2370833333298</v>
      </c>
      <c r="K160" s="284">
        <f t="shared" si="48"/>
        <v>2732.2370833333298</v>
      </c>
      <c r="L160" s="284">
        <f t="shared" si="48"/>
        <v>2732.2370833333298</v>
      </c>
      <c r="M160" s="284">
        <f t="shared" si="48"/>
        <v>0</v>
      </c>
      <c r="N160" s="284">
        <f t="shared" si="48"/>
        <v>0</v>
      </c>
      <c r="O160" s="284">
        <f t="shared" si="48"/>
        <v>0</v>
      </c>
      <c r="P160" s="284">
        <f t="shared" si="48"/>
        <v>0</v>
      </c>
      <c r="Q160" s="284">
        <f t="shared" si="48"/>
        <v>0</v>
      </c>
      <c r="R160" s="284">
        <f t="shared" si="48"/>
        <v>0</v>
      </c>
      <c r="S160" s="284">
        <f t="shared" si="48"/>
        <v>0</v>
      </c>
      <c r="T160" s="284">
        <f t="shared" si="48"/>
        <v>0</v>
      </c>
      <c r="U160" s="285">
        <f t="shared" si="48"/>
        <v>0</v>
      </c>
    </row>
    <row r="161" spans="1:21" x14ac:dyDescent="0.25">
      <c r="A161" s="203" t="s">
        <v>106</v>
      </c>
      <c r="B161" s="121" t="s">
        <v>275</v>
      </c>
      <c r="C161" s="286"/>
      <c r="D161" s="286"/>
      <c r="E161" s="286"/>
      <c r="F161" s="286"/>
      <c r="G161" s="286"/>
      <c r="H161" s="286"/>
      <c r="I161" s="286"/>
      <c r="J161" s="286"/>
      <c r="K161" s="286"/>
      <c r="L161" s="286"/>
      <c r="M161" s="286"/>
      <c r="N161" s="286"/>
      <c r="O161" s="286"/>
      <c r="P161" s="286"/>
      <c r="Q161" s="286"/>
      <c r="R161" s="286"/>
      <c r="S161" s="286"/>
      <c r="T161" s="286"/>
      <c r="U161" s="287"/>
    </row>
    <row r="162" spans="1:21" x14ac:dyDescent="0.25">
      <c r="A162" s="203" t="s">
        <v>309</v>
      </c>
      <c r="B162" s="121" t="s">
        <v>275</v>
      </c>
      <c r="C162" s="121"/>
      <c r="D162" s="121"/>
      <c r="E162" s="121"/>
      <c r="F162" s="121"/>
      <c r="G162" s="121"/>
      <c r="H162" s="121"/>
      <c r="I162" s="121"/>
      <c r="J162" s="121"/>
      <c r="K162" s="121"/>
      <c r="L162" s="121"/>
      <c r="M162" s="121"/>
      <c r="N162" s="121"/>
      <c r="O162" s="121"/>
      <c r="P162" s="121"/>
      <c r="Q162" s="121"/>
      <c r="R162" s="121"/>
      <c r="S162" s="121"/>
      <c r="T162" s="121"/>
      <c r="U162" s="288"/>
    </row>
    <row r="163" spans="1:21" x14ac:dyDescent="0.25">
      <c r="A163" s="203" t="s">
        <v>310</v>
      </c>
      <c r="B163" s="121" t="s">
        <v>275</v>
      </c>
      <c r="C163" s="121"/>
      <c r="D163" s="121"/>
      <c r="E163" s="121"/>
      <c r="F163" s="121"/>
      <c r="G163" s="121"/>
      <c r="H163" s="121"/>
      <c r="I163" s="121"/>
      <c r="J163" s="121"/>
      <c r="K163" s="121"/>
      <c r="L163" s="121"/>
      <c r="M163" s="121"/>
      <c r="N163" s="121"/>
      <c r="O163" s="121"/>
      <c r="P163" s="121"/>
      <c r="Q163" s="121"/>
      <c r="R163" s="121"/>
      <c r="S163" s="121"/>
      <c r="T163" s="121"/>
      <c r="U163" s="288"/>
    </row>
    <row r="164" spans="1:21" x14ac:dyDescent="0.25">
      <c r="A164" s="203" t="s">
        <v>311</v>
      </c>
      <c r="B164" s="121" t="s">
        <v>275</v>
      </c>
      <c r="C164" s="121"/>
      <c r="D164" s="121"/>
      <c r="E164" s="121"/>
      <c r="F164" s="121"/>
      <c r="G164" s="121"/>
      <c r="H164" s="121"/>
      <c r="I164" s="121"/>
      <c r="J164" s="121"/>
      <c r="K164" s="121"/>
      <c r="L164" s="121"/>
      <c r="M164" s="121"/>
      <c r="N164" s="121"/>
      <c r="O164" s="121"/>
      <c r="P164" s="121"/>
      <c r="Q164" s="121"/>
      <c r="R164" s="121"/>
      <c r="S164" s="121"/>
      <c r="T164" s="121"/>
      <c r="U164" s="288"/>
    </row>
    <row r="165" spans="1:21" x14ac:dyDescent="0.25">
      <c r="A165" s="203" t="s">
        <v>312</v>
      </c>
      <c r="B165" s="121" t="s">
        <v>275</v>
      </c>
      <c r="C165" s="121"/>
      <c r="D165" s="121"/>
      <c r="E165" s="121"/>
      <c r="F165" s="121"/>
      <c r="G165" s="121"/>
      <c r="H165" s="121"/>
      <c r="I165" s="121"/>
      <c r="J165" s="121"/>
      <c r="K165" s="121"/>
      <c r="L165" s="121"/>
      <c r="M165" s="121"/>
      <c r="N165" s="121"/>
      <c r="O165" s="121"/>
      <c r="P165" s="121"/>
      <c r="Q165" s="121"/>
      <c r="R165" s="121"/>
      <c r="S165" s="121"/>
      <c r="T165" s="121"/>
      <c r="U165" s="288"/>
    </row>
    <row r="166" spans="1:21" x14ac:dyDescent="0.25">
      <c r="A166" s="203" t="s">
        <v>313</v>
      </c>
      <c r="B166" s="121" t="s">
        <v>275</v>
      </c>
      <c r="C166" s="121"/>
      <c r="D166" s="121"/>
      <c r="E166" s="121"/>
      <c r="F166" s="121"/>
      <c r="G166" s="121"/>
      <c r="H166" s="121"/>
      <c r="I166" s="121"/>
      <c r="J166" s="121"/>
      <c r="K166" s="121"/>
      <c r="L166" s="121"/>
      <c r="M166" s="121"/>
      <c r="N166" s="121"/>
      <c r="O166" s="121"/>
      <c r="P166" s="121"/>
      <c r="Q166" s="121"/>
      <c r="R166" s="121"/>
      <c r="S166" s="121"/>
      <c r="T166" s="121"/>
      <c r="U166" s="288"/>
    </row>
    <row r="167" spans="1:21" x14ac:dyDescent="0.25">
      <c r="A167" s="203" t="s">
        <v>314</v>
      </c>
      <c r="B167" s="121" t="s">
        <v>275</v>
      </c>
      <c r="C167" s="286"/>
      <c r="D167" s="286"/>
      <c r="E167" s="286"/>
      <c r="F167" s="286"/>
      <c r="G167" s="286"/>
      <c r="H167" s="286"/>
      <c r="I167" s="286"/>
      <c r="J167" s="286"/>
      <c r="K167" s="286"/>
      <c r="L167" s="286"/>
      <c r="M167" s="286"/>
      <c r="N167" s="286"/>
      <c r="O167" s="286"/>
      <c r="P167" s="286"/>
      <c r="Q167" s="286"/>
      <c r="R167" s="286"/>
      <c r="S167" s="286"/>
      <c r="T167" s="286"/>
      <c r="U167" s="287"/>
    </row>
    <row r="168" spans="1:21" x14ac:dyDescent="0.25">
      <c r="A168" s="203" t="s">
        <v>315</v>
      </c>
      <c r="B168" s="121" t="s">
        <v>275</v>
      </c>
      <c r="C168" s="286"/>
      <c r="D168" s="286"/>
      <c r="E168" s="286"/>
      <c r="F168" s="286"/>
      <c r="G168" s="286"/>
      <c r="H168" s="286"/>
      <c r="I168" s="286"/>
      <c r="J168" s="286"/>
      <c r="K168" s="286"/>
      <c r="L168" s="286"/>
      <c r="M168" s="286"/>
      <c r="N168" s="286"/>
      <c r="O168" s="286"/>
      <c r="P168" s="286"/>
      <c r="Q168" s="286"/>
      <c r="R168" s="286"/>
      <c r="S168" s="286"/>
      <c r="T168" s="286"/>
      <c r="U168" s="287"/>
    </row>
    <row r="169" spans="1:21" ht="16.5" thickBot="1" x14ac:dyDescent="0.3">
      <c r="A169" s="206" t="s">
        <v>263</v>
      </c>
      <c r="B169" s="289" t="s">
        <v>275</v>
      </c>
      <c r="C169" s="286"/>
      <c r="D169" s="286"/>
      <c r="E169" s="286"/>
      <c r="F169" s="286"/>
      <c r="G169" s="286"/>
      <c r="H169" s="286"/>
      <c r="I169" s="286"/>
      <c r="J169" s="286"/>
      <c r="K169" s="286"/>
      <c r="L169" s="286"/>
      <c r="M169" s="286"/>
      <c r="N169" s="286"/>
      <c r="O169" s="286"/>
      <c r="P169" s="286"/>
      <c r="Q169" s="286"/>
      <c r="R169" s="286"/>
      <c r="S169" s="286"/>
      <c r="T169" s="286"/>
      <c r="U169" s="287"/>
    </row>
    <row r="170" spans="1:21" ht="16.5" thickBot="1" x14ac:dyDescent="0.3">
      <c r="A170" s="290" t="s">
        <v>316</v>
      </c>
      <c r="B170" s="291" t="s">
        <v>275</v>
      </c>
      <c r="C170" s="292">
        <f>SUM(C160:C169)</f>
        <v>16710.790416523789</v>
      </c>
      <c r="D170" s="292">
        <f t="shared" ref="D170:U170" si="49">SUM(D160:D169)</f>
        <v>9992.8150838095044</v>
      </c>
      <c r="E170" s="292">
        <f t="shared" si="49"/>
        <v>9992.8150838095044</v>
      </c>
      <c r="F170" s="292">
        <f t="shared" si="49"/>
        <v>9992.8150838095044</v>
      </c>
      <c r="G170" s="292">
        <f t="shared" si="49"/>
        <v>9992.8150838095044</v>
      </c>
      <c r="H170" s="292">
        <f t="shared" si="49"/>
        <v>6836.9654171428447</v>
      </c>
      <c r="I170" s="292">
        <f t="shared" si="49"/>
        <v>6836.9654171428447</v>
      </c>
      <c r="J170" s="292">
        <f t="shared" si="49"/>
        <v>2732.2370833333298</v>
      </c>
      <c r="K170" s="292">
        <f t="shared" si="49"/>
        <v>2732.2370833333298</v>
      </c>
      <c r="L170" s="292">
        <f t="shared" si="49"/>
        <v>2732.2370833333298</v>
      </c>
      <c r="M170" s="292">
        <f t="shared" si="49"/>
        <v>0</v>
      </c>
      <c r="N170" s="292">
        <f t="shared" si="49"/>
        <v>0</v>
      </c>
      <c r="O170" s="292">
        <f t="shared" si="49"/>
        <v>0</v>
      </c>
      <c r="P170" s="292">
        <f t="shared" si="49"/>
        <v>0</v>
      </c>
      <c r="Q170" s="292">
        <f t="shared" si="49"/>
        <v>0</v>
      </c>
      <c r="R170" s="292">
        <f t="shared" si="49"/>
        <v>0</v>
      </c>
      <c r="S170" s="292">
        <f t="shared" si="49"/>
        <v>0</v>
      </c>
      <c r="T170" s="292">
        <f t="shared" si="49"/>
        <v>0</v>
      </c>
      <c r="U170" s="293">
        <f t="shared" si="49"/>
        <v>0</v>
      </c>
    </row>
  </sheetData>
  <mergeCells count="11">
    <mergeCell ref="J28:K28"/>
    <mergeCell ref="H31:I31"/>
    <mergeCell ref="H32:I32"/>
    <mergeCell ref="H33:I33"/>
    <mergeCell ref="H34:I34"/>
    <mergeCell ref="J27:K27"/>
    <mergeCell ref="A2:U2"/>
    <mergeCell ref="A13:O13"/>
    <mergeCell ref="A14:O14"/>
    <mergeCell ref="J25:K25"/>
    <mergeCell ref="J26:K26"/>
  </mergeCells>
  <printOptions horizontalCentered="1"/>
  <pageMargins left="0.70866141732283472" right="0.70866141732283472" top="0.74803149606299213" bottom="0.74803149606299213" header="0.31496062992125984" footer="0.31496062992125984"/>
  <pageSetup paperSize="8" scale="46"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
  <sheetViews>
    <sheetView view="pageBreakPreview" topLeftCell="A4" zoomScale="85" zoomScaleSheetLayoutView="85" workbookViewId="0">
      <selection activeCell="E25" sqref="E25"/>
    </sheetView>
  </sheetViews>
  <sheetFormatPr defaultRowHeight="15.75" x14ac:dyDescent="0.25"/>
  <cols>
    <col min="1" max="1" width="9.140625" style="52"/>
    <col min="2" max="2" width="44.85546875" style="52" customWidth="1"/>
    <col min="3" max="3" width="37.7109375" style="52" customWidth="1"/>
    <col min="4" max="4" width="12.42578125" style="52" customWidth="1"/>
    <col min="5" max="5" width="12.85546875" style="52" customWidth="1"/>
    <col min="6" max="6" width="14" style="52" customWidth="1"/>
    <col min="7" max="7" width="15.5703125" style="52" customWidth="1"/>
    <col min="8" max="8" width="64.85546875" style="52" customWidth="1"/>
    <col min="9" max="9" width="32.28515625" style="52" customWidth="1"/>
    <col min="10" max="249" width="9.140625" style="52"/>
    <col min="250" max="250" width="37.7109375" style="52" customWidth="1"/>
    <col min="251" max="251" width="9.140625" style="52"/>
    <col min="252" max="252" width="12.85546875" style="52" customWidth="1"/>
    <col min="253" max="254" width="0" style="52" hidden="1" customWidth="1"/>
    <col min="255" max="255" width="18.28515625" style="52" customWidth="1"/>
    <col min="256" max="256" width="64.85546875" style="52" customWidth="1"/>
    <col min="257" max="260" width="9.140625" style="52"/>
    <col min="261" max="261" width="14.85546875" style="52" customWidth="1"/>
    <col min="262" max="505" width="9.140625" style="52"/>
    <col min="506" max="506" width="37.7109375" style="52" customWidth="1"/>
    <col min="507" max="507" width="9.140625" style="52"/>
    <col min="508" max="508" width="12.85546875" style="52" customWidth="1"/>
    <col min="509" max="510" width="0" style="52" hidden="1" customWidth="1"/>
    <col min="511" max="511" width="18.28515625" style="52" customWidth="1"/>
    <col min="512" max="512" width="64.85546875" style="52" customWidth="1"/>
    <col min="513" max="516" width="9.140625" style="52"/>
    <col min="517" max="517" width="14.85546875" style="52" customWidth="1"/>
    <col min="518" max="761" width="9.140625" style="52"/>
    <col min="762" max="762" width="37.7109375" style="52" customWidth="1"/>
    <col min="763" max="763" width="9.140625" style="52"/>
    <col min="764" max="764" width="12.85546875" style="52" customWidth="1"/>
    <col min="765" max="766" width="0" style="52" hidden="1" customWidth="1"/>
    <col min="767" max="767" width="18.28515625" style="52" customWidth="1"/>
    <col min="768" max="768" width="64.85546875" style="52" customWidth="1"/>
    <col min="769" max="772" width="9.140625" style="52"/>
    <col min="773" max="773" width="14.85546875" style="52" customWidth="1"/>
    <col min="774" max="1017" width="9.140625" style="52"/>
    <col min="1018" max="1018" width="37.7109375" style="52" customWidth="1"/>
    <col min="1019" max="1019" width="9.140625" style="52"/>
    <col min="1020" max="1020" width="12.85546875" style="52" customWidth="1"/>
    <col min="1021" max="1022" width="0" style="52" hidden="1" customWidth="1"/>
    <col min="1023" max="1023" width="18.28515625" style="52" customWidth="1"/>
    <col min="1024" max="1024" width="64.85546875" style="52" customWidth="1"/>
    <col min="1025" max="1028" width="9.140625" style="52"/>
    <col min="1029" max="1029" width="14.85546875" style="52" customWidth="1"/>
    <col min="1030" max="1273" width="9.140625" style="52"/>
    <col min="1274" max="1274" width="37.7109375" style="52" customWidth="1"/>
    <col min="1275" max="1275" width="9.140625" style="52"/>
    <col min="1276" max="1276" width="12.85546875" style="52" customWidth="1"/>
    <col min="1277" max="1278" width="0" style="52" hidden="1" customWidth="1"/>
    <col min="1279" max="1279" width="18.28515625" style="52" customWidth="1"/>
    <col min="1280" max="1280" width="64.85546875" style="52" customWidth="1"/>
    <col min="1281" max="1284" width="9.140625" style="52"/>
    <col min="1285" max="1285" width="14.85546875" style="52" customWidth="1"/>
    <col min="1286" max="1529" width="9.140625" style="52"/>
    <col min="1530" max="1530" width="37.7109375" style="52" customWidth="1"/>
    <col min="1531" max="1531" width="9.140625" style="52"/>
    <col min="1532" max="1532" width="12.85546875" style="52" customWidth="1"/>
    <col min="1533" max="1534" width="0" style="52" hidden="1" customWidth="1"/>
    <col min="1535" max="1535" width="18.28515625" style="52" customWidth="1"/>
    <col min="1536" max="1536" width="64.85546875" style="52" customWidth="1"/>
    <col min="1537" max="1540" width="9.140625" style="52"/>
    <col min="1541" max="1541" width="14.85546875" style="52" customWidth="1"/>
    <col min="1542" max="1785" width="9.140625" style="52"/>
    <col min="1786" max="1786" width="37.7109375" style="52" customWidth="1"/>
    <col min="1787" max="1787" width="9.140625" style="52"/>
    <col min="1788" max="1788" width="12.85546875" style="52" customWidth="1"/>
    <col min="1789" max="1790" width="0" style="52" hidden="1" customWidth="1"/>
    <col min="1791" max="1791" width="18.28515625" style="52" customWidth="1"/>
    <col min="1792" max="1792" width="64.85546875" style="52" customWidth="1"/>
    <col min="1793" max="1796" width="9.140625" style="52"/>
    <col min="1797" max="1797" width="14.85546875" style="52" customWidth="1"/>
    <col min="1798" max="2041" width="9.140625" style="52"/>
    <col min="2042" max="2042" width="37.7109375" style="52" customWidth="1"/>
    <col min="2043" max="2043" width="9.140625" style="52"/>
    <col min="2044" max="2044" width="12.85546875" style="52" customWidth="1"/>
    <col min="2045" max="2046" width="0" style="52" hidden="1" customWidth="1"/>
    <col min="2047" max="2047" width="18.28515625" style="52" customWidth="1"/>
    <col min="2048" max="2048" width="64.85546875" style="52" customWidth="1"/>
    <col min="2049" max="2052" width="9.140625" style="52"/>
    <col min="2053" max="2053" width="14.85546875" style="52" customWidth="1"/>
    <col min="2054" max="2297" width="9.140625" style="52"/>
    <col min="2298" max="2298" width="37.7109375" style="52" customWidth="1"/>
    <col min="2299" max="2299" width="9.140625" style="52"/>
    <col min="2300" max="2300" width="12.85546875" style="52" customWidth="1"/>
    <col min="2301" max="2302" width="0" style="52" hidden="1" customWidth="1"/>
    <col min="2303" max="2303" width="18.28515625" style="52" customWidth="1"/>
    <col min="2304" max="2304" width="64.85546875" style="52" customWidth="1"/>
    <col min="2305" max="2308" width="9.140625" style="52"/>
    <col min="2309" max="2309" width="14.85546875" style="52" customWidth="1"/>
    <col min="2310" max="2553" width="9.140625" style="52"/>
    <col min="2554" max="2554" width="37.7109375" style="52" customWidth="1"/>
    <col min="2555" max="2555" width="9.140625" style="52"/>
    <col min="2556" max="2556" width="12.85546875" style="52" customWidth="1"/>
    <col min="2557" max="2558" width="0" style="52" hidden="1" customWidth="1"/>
    <col min="2559" max="2559" width="18.28515625" style="52" customWidth="1"/>
    <col min="2560" max="2560" width="64.85546875" style="52" customWidth="1"/>
    <col min="2561" max="2564" width="9.140625" style="52"/>
    <col min="2565" max="2565" width="14.85546875" style="52" customWidth="1"/>
    <col min="2566" max="2809" width="9.140625" style="52"/>
    <col min="2810" max="2810" width="37.7109375" style="52" customWidth="1"/>
    <col min="2811" max="2811" width="9.140625" style="52"/>
    <col min="2812" max="2812" width="12.85546875" style="52" customWidth="1"/>
    <col min="2813" max="2814" width="0" style="52" hidden="1" customWidth="1"/>
    <col min="2815" max="2815" width="18.28515625" style="52" customWidth="1"/>
    <col min="2816" max="2816" width="64.85546875" style="52" customWidth="1"/>
    <col min="2817" max="2820" width="9.140625" style="52"/>
    <col min="2821" max="2821" width="14.85546875" style="52" customWidth="1"/>
    <col min="2822" max="3065" width="9.140625" style="52"/>
    <col min="3066" max="3066" width="37.7109375" style="52" customWidth="1"/>
    <col min="3067" max="3067" width="9.140625" style="52"/>
    <col min="3068" max="3068" width="12.85546875" style="52" customWidth="1"/>
    <col min="3069" max="3070" width="0" style="52" hidden="1" customWidth="1"/>
    <col min="3071" max="3071" width="18.28515625" style="52" customWidth="1"/>
    <col min="3072" max="3072" width="64.85546875" style="52" customWidth="1"/>
    <col min="3073" max="3076" width="9.140625" style="52"/>
    <col min="3077" max="3077" width="14.85546875" style="52" customWidth="1"/>
    <col min="3078" max="3321" width="9.140625" style="52"/>
    <col min="3322" max="3322" width="37.7109375" style="52" customWidth="1"/>
    <col min="3323" max="3323" width="9.140625" style="52"/>
    <col min="3324" max="3324" width="12.85546875" style="52" customWidth="1"/>
    <col min="3325" max="3326" width="0" style="52" hidden="1" customWidth="1"/>
    <col min="3327" max="3327" width="18.28515625" style="52" customWidth="1"/>
    <col min="3328" max="3328" width="64.85546875" style="52" customWidth="1"/>
    <col min="3329" max="3332" width="9.140625" style="52"/>
    <col min="3333" max="3333" width="14.85546875" style="52" customWidth="1"/>
    <col min="3334" max="3577" width="9.140625" style="52"/>
    <col min="3578" max="3578" width="37.7109375" style="52" customWidth="1"/>
    <col min="3579" max="3579" width="9.140625" style="52"/>
    <col min="3580" max="3580" width="12.85546875" style="52" customWidth="1"/>
    <col min="3581" max="3582" width="0" style="52" hidden="1" customWidth="1"/>
    <col min="3583" max="3583" width="18.28515625" style="52" customWidth="1"/>
    <col min="3584" max="3584" width="64.85546875" style="52" customWidth="1"/>
    <col min="3585" max="3588" width="9.140625" style="52"/>
    <col min="3589" max="3589" width="14.85546875" style="52" customWidth="1"/>
    <col min="3590" max="3833" width="9.140625" style="52"/>
    <col min="3834" max="3834" width="37.7109375" style="52" customWidth="1"/>
    <col min="3835" max="3835" width="9.140625" style="52"/>
    <col min="3836" max="3836" width="12.85546875" style="52" customWidth="1"/>
    <col min="3837" max="3838" width="0" style="52" hidden="1" customWidth="1"/>
    <col min="3839" max="3839" width="18.28515625" style="52" customWidth="1"/>
    <col min="3840" max="3840" width="64.85546875" style="52" customWidth="1"/>
    <col min="3841" max="3844" width="9.140625" style="52"/>
    <col min="3845" max="3845" width="14.85546875" style="52" customWidth="1"/>
    <col min="3846" max="4089" width="9.140625" style="52"/>
    <col min="4090" max="4090" width="37.7109375" style="52" customWidth="1"/>
    <col min="4091" max="4091" width="9.140625" style="52"/>
    <col min="4092" max="4092" width="12.85546875" style="52" customWidth="1"/>
    <col min="4093" max="4094" width="0" style="52" hidden="1" customWidth="1"/>
    <col min="4095" max="4095" width="18.28515625" style="52" customWidth="1"/>
    <col min="4096" max="4096" width="64.85546875" style="52" customWidth="1"/>
    <col min="4097" max="4100" width="9.140625" style="52"/>
    <col min="4101" max="4101" width="14.85546875" style="52" customWidth="1"/>
    <col min="4102" max="4345" width="9.140625" style="52"/>
    <col min="4346" max="4346" width="37.7109375" style="52" customWidth="1"/>
    <col min="4347" max="4347" width="9.140625" style="52"/>
    <col min="4348" max="4348" width="12.85546875" style="52" customWidth="1"/>
    <col min="4349" max="4350" width="0" style="52" hidden="1" customWidth="1"/>
    <col min="4351" max="4351" width="18.28515625" style="52" customWidth="1"/>
    <col min="4352" max="4352" width="64.85546875" style="52" customWidth="1"/>
    <col min="4353" max="4356" width="9.140625" style="52"/>
    <col min="4357" max="4357" width="14.85546875" style="52" customWidth="1"/>
    <col min="4358" max="4601" width="9.140625" style="52"/>
    <col min="4602" max="4602" width="37.7109375" style="52" customWidth="1"/>
    <col min="4603" max="4603" width="9.140625" style="52"/>
    <col min="4604" max="4604" width="12.85546875" style="52" customWidth="1"/>
    <col min="4605" max="4606" width="0" style="52" hidden="1" customWidth="1"/>
    <col min="4607" max="4607" width="18.28515625" style="52" customWidth="1"/>
    <col min="4608" max="4608" width="64.85546875" style="52" customWidth="1"/>
    <col min="4609" max="4612" width="9.140625" style="52"/>
    <col min="4613" max="4613" width="14.85546875" style="52" customWidth="1"/>
    <col min="4614" max="4857" width="9.140625" style="52"/>
    <col min="4858" max="4858" width="37.7109375" style="52" customWidth="1"/>
    <col min="4859" max="4859" width="9.140625" style="52"/>
    <col min="4860" max="4860" width="12.85546875" style="52" customWidth="1"/>
    <col min="4861" max="4862" width="0" style="52" hidden="1" customWidth="1"/>
    <col min="4863" max="4863" width="18.28515625" style="52" customWidth="1"/>
    <col min="4864" max="4864" width="64.85546875" style="52" customWidth="1"/>
    <col min="4865" max="4868" width="9.140625" style="52"/>
    <col min="4869" max="4869" width="14.85546875" style="52" customWidth="1"/>
    <col min="4870" max="5113" width="9.140625" style="52"/>
    <col min="5114" max="5114" width="37.7109375" style="52" customWidth="1"/>
    <col min="5115" max="5115" width="9.140625" style="52"/>
    <col min="5116" max="5116" width="12.85546875" style="52" customWidth="1"/>
    <col min="5117" max="5118" width="0" style="52" hidden="1" customWidth="1"/>
    <col min="5119" max="5119" width="18.28515625" style="52" customWidth="1"/>
    <col min="5120" max="5120" width="64.85546875" style="52" customWidth="1"/>
    <col min="5121" max="5124" width="9.140625" style="52"/>
    <col min="5125" max="5125" width="14.85546875" style="52" customWidth="1"/>
    <col min="5126" max="5369" width="9.140625" style="52"/>
    <col min="5370" max="5370" width="37.7109375" style="52" customWidth="1"/>
    <col min="5371" max="5371" width="9.140625" style="52"/>
    <col min="5372" max="5372" width="12.85546875" style="52" customWidth="1"/>
    <col min="5373" max="5374" width="0" style="52" hidden="1" customWidth="1"/>
    <col min="5375" max="5375" width="18.28515625" style="52" customWidth="1"/>
    <col min="5376" max="5376" width="64.85546875" style="52" customWidth="1"/>
    <col min="5377" max="5380" width="9.140625" style="52"/>
    <col min="5381" max="5381" width="14.85546875" style="52" customWidth="1"/>
    <col min="5382" max="5625" width="9.140625" style="52"/>
    <col min="5626" max="5626" width="37.7109375" style="52" customWidth="1"/>
    <col min="5627" max="5627" width="9.140625" style="52"/>
    <col min="5628" max="5628" width="12.85546875" style="52" customWidth="1"/>
    <col min="5629" max="5630" width="0" style="52" hidden="1" customWidth="1"/>
    <col min="5631" max="5631" width="18.28515625" style="52" customWidth="1"/>
    <col min="5632" max="5632" width="64.85546875" style="52" customWidth="1"/>
    <col min="5633" max="5636" width="9.140625" style="52"/>
    <col min="5637" max="5637" width="14.85546875" style="52" customWidth="1"/>
    <col min="5638" max="5881" width="9.140625" style="52"/>
    <col min="5882" max="5882" width="37.7109375" style="52" customWidth="1"/>
    <col min="5883" max="5883" width="9.140625" style="52"/>
    <col min="5884" max="5884" width="12.85546875" style="52" customWidth="1"/>
    <col min="5885" max="5886" width="0" style="52" hidden="1" customWidth="1"/>
    <col min="5887" max="5887" width="18.28515625" style="52" customWidth="1"/>
    <col min="5888" max="5888" width="64.85546875" style="52" customWidth="1"/>
    <col min="5889" max="5892" width="9.140625" style="52"/>
    <col min="5893" max="5893" width="14.85546875" style="52" customWidth="1"/>
    <col min="5894" max="6137" width="9.140625" style="52"/>
    <col min="6138" max="6138" width="37.7109375" style="52" customWidth="1"/>
    <col min="6139" max="6139" width="9.140625" style="52"/>
    <col min="6140" max="6140" width="12.85546875" style="52" customWidth="1"/>
    <col min="6141" max="6142" width="0" style="52" hidden="1" customWidth="1"/>
    <col min="6143" max="6143" width="18.28515625" style="52" customWidth="1"/>
    <col min="6144" max="6144" width="64.85546875" style="52" customWidth="1"/>
    <col min="6145" max="6148" width="9.140625" style="52"/>
    <col min="6149" max="6149" width="14.85546875" style="52" customWidth="1"/>
    <col min="6150" max="6393" width="9.140625" style="52"/>
    <col min="6394" max="6394" width="37.7109375" style="52" customWidth="1"/>
    <col min="6395" max="6395" width="9.140625" style="52"/>
    <col min="6396" max="6396" width="12.85546875" style="52" customWidth="1"/>
    <col min="6397" max="6398" width="0" style="52" hidden="1" customWidth="1"/>
    <col min="6399" max="6399" width="18.28515625" style="52" customWidth="1"/>
    <col min="6400" max="6400" width="64.85546875" style="52" customWidth="1"/>
    <col min="6401" max="6404" width="9.140625" style="52"/>
    <col min="6405" max="6405" width="14.85546875" style="52" customWidth="1"/>
    <col min="6406" max="6649" width="9.140625" style="52"/>
    <col min="6650" max="6650" width="37.7109375" style="52" customWidth="1"/>
    <col min="6651" max="6651" width="9.140625" style="52"/>
    <col min="6652" max="6652" width="12.85546875" style="52" customWidth="1"/>
    <col min="6653" max="6654" width="0" style="52" hidden="1" customWidth="1"/>
    <col min="6655" max="6655" width="18.28515625" style="52" customWidth="1"/>
    <col min="6656" max="6656" width="64.85546875" style="52" customWidth="1"/>
    <col min="6657" max="6660" width="9.140625" style="52"/>
    <col min="6661" max="6661" width="14.85546875" style="52" customWidth="1"/>
    <col min="6662" max="6905" width="9.140625" style="52"/>
    <col min="6906" max="6906" width="37.7109375" style="52" customWidth="1"/>
    <col min="6907" max="6907" width="9.140625" style="52"/>
    <col min="6908" max="6908" width="12.85546875" style="52" customWidth="1"/>
    <col min="6909" max="6910" width="0" style="52" hidden="1" customWidth="1"/>
    <col min="6911" max="6911" width="18.28515625" style="52" customWidth="1"/>
    <col min="6912" max="6912" width="64.85546875" style="52" customWidth="1"/>
    <col min="6913" max="6916" width="9.140625" style="52"/>
    <col min="6917" max="6917" width="14.85546875" style="52" customWidth="1"/>
    <col min="6918" max="7161" width="9.140625" style="52"/>
    <col min="7162" max="7162" width="37.7109375" style="52" customWidth="1"/>
    <col min="7163" max="7163" width="9.140625" style="52"/>
    <col min="7164" max="7164" width="12.85546875" style="52" customWidth="1"/>
    <col min="7165" max="7166" width="0" style="52" hidden="1" customWidth="1"/>
    <col min="7167" max="7167" width="18.28515625" style="52" customWidth="1"/>
    <col min="7168" max="7168" width="64.85546875" style="52" customWidth="1"/>
    <col min="7169" max="7172" width="9.140625" style="52"/>
    <col min="7173" max="7173" width="14.85546875" style="52" customWidth="1"/>
    <col min="7174" max="7417" width="9.140625" style="52"/>
    <col min="7418" max="7418" width="37.7109375" style="52" customWidth="1"/>
    <col min="7419" max="7419" width="9.140625" style="52"/>
    <col min="7420" max="7420" width="12.85546875" style="52" customWidth="1"/>
    <col min="7421" max="7422" width="0" style="52" hidden="1" customWidth="1"/>
    <col min="7423" max="7423" width="18.28515625" style="52" customWidth="1"/>
    <col min="7424" max="7424" width="64.85546875" style="52" customWidth="1"/>
    <col min="7425" max="7428" width="9.140625" style="52"/>
    <col min="7429" max="7429" width="14.85546875" style="52" customWidth="1"/>
    <col min="7430" max="7673" width="9.140625" style="52"/>
    <col min="7674" max="7674" width="37.7109375" style="52" customWidth="1"/>
    <col min="7675" max="7675" width="9.140625" style="52"/>
    <col min="7676" max="7676" width="12.85546875" style="52" customWidth="1"/>
    <col min="7677" max="7678" width="0" style="52" hidden="1" customWidth="1"/>
    <col min="7679" max="7679" width="18.28515625" style="52" customWidth="1"/>
    <col min="7680" max="7680" width="64.85546875" style="52" customWidth="1"/>
    <col min="7681" max="7684" width="9.140625" style="52"/>
    <col min="7685" max="7685" width="14.85546875" style="52" customWidth="1"/>
    <col min="7686" max="7929" width="9.140625" style="52"/>
    <col min="7930" max="7930" width="37.7109375" style="52" customWidth="1"/>
    <col min="7931" max="7931" width="9.140625" style="52"/>
    <col min="7932" max="7932" width="12.85546875" style="52" customWidth="1"/>
    <col min="7933" max="7934" width="0" style="52" hidden="1" customWidth="1"/>
    <col min="7935" max="7935" width="18.28515625" style="52" customWidth="1"/>
    <col min="7936" max="7936" width="64.85546875" style="52" customWidth="1"/>
    <col min="7937" max="7940" width="9.140625" style="52"/>
    <col min="7941" max="7941" width="14.85546875" style="52" customWidth="1"/>
    <col min="7942" max="8185" width="9.140625" style="52"/>
    <col min="8186" max="8186" width="37.7109375" style="52" customWidth="1"/>
    <col min="8187" max="8187" width="9.140625" style="52"/>
    <col min="8188" max="8188" width="12.85546875" style="52" customWidth="1"/>
    <col min="8189" max="8190" width="0" style="52" hidden="1" customWidth="1"/>
    <col min="8191" max="8191" width="18.28515625" style="52" customWidth="1"/>
    <col min="8192" max="8192" width="64.85546875" style="52" customWidth="1"/>
    <col min="8193" max="8196" width="9.140625" style="52"/>
    <col min="8197" max="8197" width="14.85546875" style="52" customWidth="1"/>
    <col min="8198" max="8441" width="9.140625" style="52"/>
    <col min="8442" max="8442" width="37.7109375" style="52" customWidth="1"/>
    <col min="8443" max="8443" width="9.140625" style="52"/>
    <col min="8444" max="8444" width="12.85546875" style="52" customWidth="1"/>
    <col min="8445" max="8446" width="0" style="52" hidden="1" customWidth="1"/>
    <col min="8447" max="8447" width="18.28515625" style="52" customWidth="1"/>
    <col min="8448" max="8448" width="64.85546875" style="52" customWidth="1"/>
    <col min="8449" max="8452" width="9.140625" style="52"/>
    <col min="8453" max="8453" width="14.85546875" style="52" customWidth="1"/>
    <col min="8454" max="8697" width="9.140625" style="52"/>
    <col min="8698" max="8698" width="37.7109375" style="52" customWidth="1"/>
    <col min="8699" max="8699" width="9.140625" style="52"/>
    <col min="8700" max="8700" width="12.85546875" style="52" customWidth="1"/>
    <col min="8701" max="8702" width="0" style="52" hidden="1" customWidth="1"/>
    <col min="8703" max="8703" width="18.28515625" style="52" customWidth="1"/>
    <col min="8704" max="8704" width="64.85546875" style="52" customWidth="1"/>
    <col min="8705" max="8708" width="9.140625" style="52"/>
    <col min="8709" max="8709" width="14.85546875" style="52" customWidth="1"/>
    <col min="8710" max="8953" width="9.140625" style="52"/>
    <col min="8954" max="8954" width="37.7109375" style="52" customWidth="1"/>
    <col min="8955" max="8955" width="9.140625" style="52"/>
    <col min="8956" max="8956" width="12.85546875" style="52" customWidth="1"/>
    <col min="8957" max="8958" width="0" style="52" hidden="1" customWidth="1"/>
    <col min="8959" max="8959" width="18.28515625" style="52" customWidth="1"/>
    <col min="8960" max="8960" width="64.85546875" style="52" customWidth="1"/>
    <col min="8961" max="8964" width="9.140625" style="52"/>
    <col min="8965" max="8965" width="14.85546875" style="52" customWidth="1"/>
    <col min="8966" max="9209" width="9.140625" style="52"/>
    <col min="9210" max="9210" width="37.7109375" style="52" customWidth="1"/>
    <col min="9211" max="9211" width="9.140625" style="52"/>
    <col min="9212" max="9212" width="12.85546875" style="52" customWidth="1"/>
    <col min="9213" max="9214" width="0" style="52" hidden="1" customWidth="1"/>
    <col min="9215" max="9215" width="18.28515625" style="52" customWidth="1"/>
    <col min="9216" max="9216" width="64.85546875" style="52" customWidth="1"/>
    <col min="9217" max="9220" width="9.140625" style="52"/>
    <col min="9221" max="9221" width="14.85546875" style="52" customWidth="1"/>
    <col min="9222" max="9465" width="9.140625" style="52"/>
    <col min="9466" max="9466" width="37.7109375" style="52" customWidth="1"/>
    <col min="9467" max="9467" width="9.140625" style="52"/>
    <col min="9468" max="9468" width="12.85546875" style="52" customWidth="1"/>
    <col min="9469" max="9470" width="0" style="52" hidden="1" customWidth="1"/>
    <col min="9471" max="9471" width="18.28515625" style="52" customWidth="1"/>
    <col min="9472" max="9472" width="64.85546875" style="52" customWidth="1"/>
    <col min="9473" max="9476" width="9.140625" style="52"/>
    <col min="9477" max="9477" width="14.85546875" style="52" customWidth="1"/>
    <col min="9478" max="9721" width="9.140625" style="52"/>
    <col min="9722" max="9722" width="37.7109375" style="52" customWidth="1"/>
    <col min="9723" max="9723" width="9.140625" style="52"/>
    <col min="9724" max="9724" width="12.85546875" style="52" customWidth="1"/>
    <col min="9725" max="9726" width="0" style="52" hidden="1" customWidth="1"/>
    <col min="9727" max="9727" width="18.28515625" style="52" customWidth="1"/>
    <col min="9728" max="9728" width="64.85546875" style="52" customWidth="1"/>
    <col min="9729" max="9732" width="9.140625" style="52"/>
    <col min="9733" max="9733" width="14.85546875" style="52" customWidth="1"/>
    <col min="9734" max="9977" width="9.140625" style="52"/>
    <col min="9978" max="9978" width="37.7109375" style="52" customWidth="1"/>
    <col min="9979" max="9979" width="9.140625" style="52"/>
    <col min="9980" max="9980" width="12.85546875" style="52" customWidth="1"/>
    <col min="9981" max="9982" width="0" style="52" hidden="1" customWidth="1"/>
    <col min="9983" max="9983" width="18.28515625" style="52" customWidth="1"/>
    <col min="9984" max="9984" width="64.85546875" style="52" customWidth="1"/>
    <col min="9985" max="9988" width="9.140625" style="52"/>
    <col min="9989" max="9989" width="14.85546875" style="52" customWidth="1"/>
    <col min="9990" max="10233" width="9.140625" style="52"/>
    <col min="10234" max="10234" width="37.7109375" style="52" customWidth="1"/>
    <col min="10235" max="10235" width="9.140625" style="52"/>
    <col min="10236" max="10236" width="12.85546875" style="52" customWidth="1"/>
    <col min="10237" max="10238" width="0" style="52" hidden="1" customWidth="1"/>
    <col min="10239" max="10239" width="18.28515625" style="52" customWidth="1"/>
    <col min="10240" max="10240" width="64.85546875" style="52" customWidth="1"/>
    <col min="10241" max="10244" width="9.140625" style="52"/>
    <col min="10245" max="10245" width="14.85546875" style="52" customWidth="1"/>
    <col min="10246" max="10489" width="9.140625" style="52"/>
    <col min="10490" max="10490" width="37.7109375" style="52" customWidth="1"/>
    <col min="10491" max="10491" width="9.140625" style="52"/>
    <col min="10492" max="10492" width="12.85546875" style="52" customWidth="1"/>
    <col min="10493" max="10494" width="0" style="52" hidden="1" customWidth="1"/>
    <col min="10495" max="10495" width="18.28515625" style="52" customWidth="1"/>
    <col min="10496" max="10496" width="64.85546875" style="52" customWidth="1"/>
    <col min="10497" max="10500" width="9.140625" style="52"/>
    <col min="10501" max="10501" width="14.85546875" style="52" customWidth="1"/>
    <col min="10502" max="10745" width="9.140625" style="52"/>
    <col min="10746" max="10746" width="37.7109375" style="52" customWidth="1"/>
    <col min="10747" max="10747" width="9.140625" style="52"/>
    <col min="10748" max="10748" width="12.85546875" style="52" customWidth="1"/>
    <col min="10749" max="10750" width="0" style="52" hidden="1" customWidth="1"/>
    <col min="10751" max="10751" width="18.28515625" style="52" customWidth="1"/>
    <col min="10752" max="10752" width="64.85546875" style="52" customWidth="1"/>
    <col min="10753" max="10756" width="9.140625" style="52"/>
    <col min="10757" max="10757" width="14.85546875" style="52" customWidth="1"/>
    <col min="10758" max="11001" width="9.140625" style="52"/>
    <col min="11002" max="11002" width="37.7109375" style="52" customWidth="1"/>
    <col min="11003" max="11003" width="9.140625" style="52"/>
    <col min="11004" max="11004" width="12.85546875" style="52" customWidth="1"/>
    <col min="11005" max="11006" width="0" style="52" hidden="1" customWidth="1"/>
    <col min="11007" max="11007" width="18.28515625" style="52" customWidth="1"/>
    <col min="11008" max="11008" width="64.85546875" style="52" customWidth="1"/>
    <col min="11009" max="11012" width="9.140625" style="52"/>
    <col min="11013" max="11013" width="14.85546875" style="52" customWidth="1"/>
    <col min="11014" max="11257" width="9.140625" style="52"/>
    <col min="11258" max="11258" width="37.7109375" style="52" customWidth="1"/>
    <col min="11259" max="11259" width="9.140625" style="52"/>
    <col min="11260" max="11260" width="12.85546875" style="52" customWidth="1"/>
    <col min="11261" max="11262" width="0" style="52" hidden="1" customWidth="1"/>
    <col min="11263" max="11263" width="18.28515625" style="52" customWidth="1"/>
    <col min="11264" max="11264" width="64.85546875" style="52" customWidth="1"/>
    <col min="11265" max="11268" width="9.140625" style="52"/>
    <col min="11269" max="11269" width="14.85546875" style="52" customWidth="1"/>
    <col min="11270" max="11513" width="9.140625" style="52"/>
    <col min="11514" max="11514" width="37.7109375" style="52" customWidth="1"/>
    <col min="11515" max="11515" width="9.140625" style="52"/>
    <col min="11516" max="11516" width="12.85546875" style="52" customWidth="1"/>
    <col min="11517" max="11518" width="0" style="52" hidden="1" customWidth="1"/>
    <col min="11519" max="11519" width="18.28515625" style="52" customWidth="1"/>
    <col min="11520" max="11520" width="64.85546875" style="52" customWidth="1"/>
    <col min="11521" max="11524" width="9.140625" style="52"/>
    <col min="11525" max="11525" width="14.85546875" style="52" customWidth="1"/>
    <col min="11526" max="11769" width="9.140625" style="52"/>
    <col min="11770" max="11770" width="37.7109375" style="52" customWidth="1"/>
    <col min="11771" max="11771" width="9.140625" style="52"/>
    <col min="11772" max="11772" width="12.85546875" style="52" customWidth="1"/>
    <col min="11773" max="11774" width="0" style="52" hidden="1" customWidth="1"/>
    <col min="11775" max="11775" width="18.28515625" style="52" customWidth="1"/>
    <col min="11776" max="11776" width="64.85546875" style="52" customWidth="1"/>
    <col min="11777" max="11780" width="9.140625" style="52"/>
    <col min="11781" max="11781" width="14.85546875" style="52" customWidth="1"/>
    <col min="11782" max="12025" width="9.140625" style="52"/>
    <col min="12026" max="12026" width="37.7109375" style="52" customWidth="1"/>
    <col min="12027" max="12027" width="9.140625" style="52"/>
    <col min="12028" max="12028" width="12.85546875" style="52" customWidth="1"/>
    <col min="12029" max="12030" width="0" style="52" hidden="1" customWidth="1"/>
    <col min="12031" max="12031" width="18.28515625" style="52" customWidth="1"/>
    <col min="12032" max="12032" width="64.85546875" style="52" customWidth="1"/>
    <col min="12033" max="12036" width="9.140625" style="52"/>
    <col min="12037" max="12037" width="14.85546875" style="52" customWidth="1"/>
    <col min="12038" max="12281" width="9.140625" style="52"/>
    <col min="12282" max="12282" width="37.7109375" style="52" customWidth="1"/>
    <col min="12283" max="12283" width="9.140625" style="52"/>
    <col min="12284" max="12284" width="12.85546875" style="52" customWidth="1"/>
    <col min="12285" max="12286" width="0" style="52" hidden="1" customWidth="1"/>
    <col min="12287" max="12287" width="18.28515625" style="52" customWidth="1"/>
    <col min="12288" max="12288" width="64.85546875" style="52" customWidth="1"/>
    <col min="12289" max="12292" width="9.140625" style="52"/>
    <col min="12293" max="12293" width="14.85546875" style="52" customWidth="1"/>
    <col min="12294" max="12537" width="9.140625" style="52"/>
    <col min="12538" max="12538" width="37.7109375" style="52" customWidth="1"/>
    <col min="12539" max="12539" width="9.140625" style="52"/>
    <col min="12540" max="12540" width="12.85546875" style="52" customWidth="1"/>
    <col min="12541" max="12542" width="0" style="52" hidden="1" customWidth="1"/>
    <col min="12543" max="12543" width="18.28515625" style="52" customWidth="1"/>
    <col min="12544" max="12544" width="64.85546875" style="52" customWidth="1"/>
    <col min="12545" max="12548" width="9.140625" style="52"/>
    <col min="12549" max="12549" width="14.85546875" style="52" customWidth="1"/>
    <col min="12550" max="12793" width="9.140625" style="52"/>
    <col min="12794" max="12794" width="37.7109375" style="52" customWidth="1"/>
    <col min="12795" max="12795" width="9.140625" style="52"/>
    <col min="12796" max="12796" width="12.85546875" style="52" customWidth="1"/>
    <col min="12797" max="12798" width="0" style="52" hidden="1" customWidth="1"/>
    <col min="12799" max="12799" width="18.28515625" style="52" customWidth="1"/>
    <col min="12800" max="12800" width="64.85546875" style="52" customWidth="1"/>
    <col min="12801" max="12804" width="9.140625" style="52"/>
    <col min="12805" max="12805" width="14.85546875" style="52" customWidth="1"/>
    <col min="12806" max="13049" width="9.140625" style="52"/>
    <col min="13050" max="13050" width="37.7109375" style="52" customWidth="1"/>
    <col min="13051" max="13051" width="9.140625" style="52"/>
    <col min="13052" max="13052" width="12.85546875" style="52" customWidth="1"/>
    <col min="13053" max="13054" width="0" style="52" hidden="1" customWidth="1"/>
    <col min="13055" max="13055" width="18.28515625" style="52" customWidth="1"/>
    <col min="13056" max="13056" width="64.85546875" style="52" customWidth="1"/>
    <col min="13057" max="13060" width="9.140625" style="52"/>
    <col min="13061" max="13061" width="14.85546875" style="52" customWidth="1"/>
    <col min="13062" max="13305" width="9.140625" style="52"/>
    <col min="13306" max="13306" width="37.7109375" style="52" customWidth="1"/>
    <col min="13307" max="13307" width="9.140625" style="52"/>
    <col min="13308" max="13308" width="12.85546875" style="52" customWidth="1"/>
    <col min="13309" max="13310" width="0" style="52" hidden="1" customWidth="1"/>
    <col min="13311" max="13311" width="18.28515625" style="52" customWidth="1"/>
    <col min="13312" max="13312" width="64.85546875" style="52" customWidth="1"/>
    <col min="13313" max="13316" width="9.140625" style="52"/>
    <col min="13317" max="13317" width="14.85546875" style="52" customWidth="1"/>
    <col min="13318" max="13561" width="9.140625" style="52"/>
    <col min="13562" max="13562" width="37.7109375" style="52" customWidth="1"/>
    <col min="13563" max="13563" width="9.140625" style="52"/>
    <col min="13564" max="13564" width="12.85546875" style="52" customWidth="1"/>
    <col min="13565" max="13566" width="0" style="52" hidden="1" customWidth="1"/>
    <col min="13567" max="13567" width="18.28515625" style="52" customWidth="1"/>
    <col min="13568" max="13568" width="64.85546875" style="52" customWidth="1"/>
    <col min="13569" max="13572" width="9.140625" style="52"/>
    <col min="13573" max="13573" width="14.85546875" style="52" customWidth="1"/>
    <col min="13574" max="13817" width="9.140625" style="52"/>
    <col min="13818" max="13818" width="37.7109375" style="52" customWidth="1"/>
    <col min="13819" max="13819" width="9.140625" style="52"/>
    <col min="13820" max="13820" width="12.85546875" style="52" customWidth="1"/>
    <col min="13821" max="13822" width="0" style="52" hidden="1" customWidth="1"/>
    <col min="13823" max="13823" width="18.28515625" style="52" customWidth="1"/>
    <col min="13824" max="13824" width="64.85546875" style="52" customWidth="1"/>
    <col min="13825" max="13828" width="9.140625" style="52"/>
    <col min="13829" max="13829" width="14.85546875" style="52" customWidth="1"/>
    <col min="13830" max="14073" width="9.140625" style="52"/>
    <col min="14074" max="14074" width="37.7109375" style="52" customWidth="1"/>
    <col min="14075" max="14075" width="9.140625" style="52"/>
    <col min="14076" max="14076" width="12.85546875" style="52" customWidth="1"/>
    <col min="14077" max="14078" width="0" style="52" hidden="1" customWidth="1"/>
    <col min="14079" max="14079" width="18.28515625" style="52" customWidth="1"/>
    <col min="14080" max="14080" width="64.85546875" style="52" customWidth="1"/>
    <col min="14081" max="14084" width="9.140625" style="52"/>
    <col min="14085" max="14085" width="14.85546875" style="52" customWidth="1"/>
    <col min="14086" max="14329" width="9.140625" style="52"/>
    <col min="14330" max="14330" width="37.7109375" style="52" customWidth="1"/>
    <col min="14331" max="14331" width="9.140625" style="52"/>
    <col min="14332" max="14332" width="12.85546875" style="52" customWidth="1"/>
    <col min="14333" max="14334" width="0" style="52" hidden="1" customWidth="1"/>
    <col min="14335" max="14335" width="18.28515625" style="52" customWidth="1"/>
    <col min="14336" max="14336" width="64.85546875" style="52" customWidth="1"/>
    <col min="14337" max="14340" width="9.140625" style="52"/>
    <col min="14341" max="14341" width="14.85546875" style="52" customWidth="1"/>
    <col min="14342" max="14585" width="9.140625" style="52"/>
    <col min="14586" max="14586" width="37.7109375" style="52" customWidth="1"/>
    <col min="14587" max="14587" width="9.140625" style="52"/>
    <col min="14588" max="14588" width="12.85546875" style="52" customWidth="1"/>
    <col min="14589" max="14590" width="0" style="52" hidden="1" customWidth="1"/>
    <col min="14591" max="14591" width="18.28515625" style="52" customWidth="1"/>
    <col min="14592" max="14592" width="64.85546875" style="52" customWidth="1"/>
    <col min="14593" max="14596" width="9.140625" style="52"/>
    <col min="14597" max="14597" width="14.85546875" style="52" customWidth="1"/>
    <col min="14598" max="14841" width="9.140625" style="52"/>
    <col min="14842" max="14842" width="37.7109375" style="52" customWidth="1"/>
    <col min="14843" max="14843" width="9.140625" style="52"/>
    <col min="14844" max="14844" width="12.85546875" style="52" customWidth="1"/>
    <col min="14845" max="14846" width="0" style="52" hidden="1" customWidth="1"/>
    <col min="14847" max="14847" width="18.28515625" style="52" customWidth="1"/>
    <col min="14848" max="14848" width="64.85546875" style="52" customWidth="1"/>
    <col min="14849" max="14852" width="9.140625" style="52"/>
    <col min="14853" max="14853" width="14.85546875" style="52" customWidth="1"/>
    <col min="14854" max="15097" width="9.140625" style="52"/>
    <col min="15098" max="15098" width="37.7109375" style="52" customWidth="1"/>
    <col min="15099" max="15099" width="9.140625" style="52"/>
    <col min="15100" max="15100" width="12.85546875" style="52" customWidth="1"/>
    <col min="15101" max="15102" width="0" style="52" hidden="1" customWidth="1"/>
    <col min="15103" max="15103" width="18.28515625" style="52" customWidth="1"/>
    <col min="15104" max="15104" width="64.85546875" style="52" customWidth="1"/>
    <col min="15105" max="15108" width="9.140625" style="52"/>
    <col min="15109" max="15109" width="14.85546875" style="52" customWidth="1"/>
    <col min="15110" max="15353" width="9.140625" style="52"/>
    <col min="15354" max="15354" width="37.7109375" style="52" customWidth="1"/>
    <col min="15355" max="15355" width="9.140625" style="52"/>
    <col min="15356" max="15356" width="12.85546875" style="52" customWidth="1"/>
    <col min="15357" max="15358" width="0" style="52" hidden="1" customWidth="1"/>
    <col min="15359" max="15359" width="18.28515625" style="52" customWidth="1"/>
    <col min="15360" max="15360" width="64.85546875" style="52" customWidth="1"/>
    <col min="15361" max="15364" width="9.140625" style="52"/>
    <col min="15365" max="15365" width="14.85546875" style="52" customWidth="1"/>
    <col min="15366" max="15609" width="9.140625" style="52"/>
    <col min="15610" max="15610" width="37.7109375" style="52" customWidth="1"/>
    <col min="15611" max="15611" width="9.140625" style="52"/>
    <col min="15612" max="15612" width="12.85546875" style="52" customWidth="1"/>
    <col min="15613" max="15614" width="0" style="52" hidden="1" customWidth="1"/>
    <col min="15615" max="15615" width="18.28515625" style="52" customWidth="1"/>
    <col min="15616" max="15616" width="64.85546875" style="52" customWidth="1"/>
    <col min="15617" max="15620" width="9.140625" style="52"/>
    <col min="15621" max="15621" width="14.85546875" style="52" customWidth="1"/>
    <col min="15622" max="15865" width="9.140625" style="52"/>
    <col min="15866" max="15866" width="37.7109375" style="52" customWidth="1"/>
    <col min="15867" max="15867" width="9.140625" style="52"/>
    <col min="15868" max="15868" width="12.85546875" style="52" customWidth="1"/>
    <col min="15869" max="15870" width="0" style="52" hidden="1" customWidth="1"/>
    <col min="15871" max="15871" width="18.28515625" style="52" customWidth="1"/>
    <col min="15872" max="15872" width="64.85546875" style="52" customWidth="1"/>
    <col min="15873" max="15876" width="9.140625" style="52"/>
    <col min="15877" max="15877" width="14.85546875" style="52" customWidth="1"/>
    <col min="15878" max="16121" width="9.140625" style="52"/>
    <col min="16122" max="16122" width="37.7109375" style="52" customWidth="1"/>
    <col min="16123" max="16123" width="9.140625" style="52"/>
    <col min="16124" max="16124" width="12.85546875" style="52" customWidth="1"/>
    <col min="16125" max="16126" width="0" style="52" hidden="1" customWidth="1"/>
    <col min="16127" max="16127" width="18.28515625" style="52" customWidth="1"/>
    <col min="16128" max="16128" width="64.85546875" style="52" customWidth="1"/>
    <col min="16129" max="16132" width="9.140625" style="52"/>
    <col min="16133" max="16133" width="14.85546875" style="52" customWidth="1"/>
    <col min="16134" max="16384" width="9.140625" style="52"/>
  </cols>
  <sheetData>
    <row r="1" spans="1:41" ht="18.75" x14ac:dyDescent="0.25">
      <c r="I1" s="31"/>
    </row>
    <row r="2" spans="1:41" ht="18.75" x14ac:dyDescent="0.3">
      <c r="I2" s="14"/>
    </row>
    <row r="3" spans="1:41" ht="18.75" x14ac:dyDescent="0.3">
      <c r="I3" s="14"/>
    </row>
    <row r="4" spans="1:41" ht="18.75" x14ac:dyDescent="0.3">
      <c r="H4" s="14"/>
    </row>
    <row r="5" spans="1:41" x14ac:dyDescent="0.25">
      <c r="A5" s="295" t="s">
        <v>177</v>
      </c>
      <c r="B5" s="295"/>
      <c r="C5" s="295"/>
      <c r="D5" s="295"/>
      <c r="E5" s="295"/>
      <c r="F5" s="295"/>
      <c r="G5" s="295"/>
      <c r="H5" s="295"/>
      <c r="I5" s="295"/>
      <c r="J5" s="98"/>
      <c r="K5" s="98"/>
      <c r="L5" s="98"/>
      <c r="M5" s="98"/>
      <c r="N5" s="98"/>
      <c r="O5" s="98"/>
      <c r="P5" s="98"/>
      <c r="Q5" s="98"/>
      <c r="R5" s="98"/>
      <c r="S5" s="98"/>
      <c r="T5" s="98"/>
      <c r="U5" s="98"/>
      <c r="V5" s="98"/>
      <c r="W5" s="98"/>
      <c r="X5" s="98"/>
      <c r="Y5" s="98"/>
      <c r="Z5" s="98"/>
      <c r="AA5" s="98"/>
      <c r="AB5" s="98"/>
      <c r="AC5" s="98"/>
      <c r="AD5" s="98"/>
      <c r="AE5" s="98"/>
      <c r="AF5" s="98"/>
      <c r="AG5" s="98"/>
      <c r="AH5" s="98"/>
      <c r="AI5" s="98"/>
      <c r="AJ5" s="98"/>
      <c r="AK5" s="98"/>
      <c r="AL5" s="98"/>
      <c r="AM5" s="98"/>
      <c r="AN5" s="98"/>
      <c r="AO5" s="98"/>
    </row>
    <row r="6" spans="1:41" ht="18.75" x14ac:dyDescent="0.3">
      <c r="H6" s="14"/>
    </row>
    <row r="7" spans="1:41" ht="18.75" x14ac:dyDescent="0.25">
      <c r="A7" s="299" t="s">
        <v>8</v>
      </c>
      <c r="B7" s="299"/>
      <c r="C7" s="299"/>
      <c r="D7" s="299"/>
      <c r="E7" s="299"/>
      <c r="F7" s="299"/>
      <c r="G7" s="299"/>
      <c r="H7" s="299"/>
      <c r="I7" s="299"/>
    </row>
    <row r="8" spans="1:41" ht="18.75" x14ac:dyDescent="0.25">
      <c r="A8" s="299"/>
      <c r="B8" s="299"/>
      <c r="C8" s="299"/>
      <c r="D8" s="299"/>
      <c r="E8" s="299"/>
      <c r="F8" s="299"/>
      <c r="G8" s="299"/>
      <c r="H8" s="299"/>
      <c r="I8" s="299"/>
    </row>
    <row r="9" spans="1:41" ht="18.75" x14ac:dyDescent="0.25">
      <c r="A9" s="298" t="str">
        <f>'1. паспорт описание'!A9:D9</f>
        <v>О_0000007017</v>
      </c>
      <c r="B9" s="298"/>
      <c r="C9" s="298"/>
      <c r="D9" s="298"/>
      <c r="E9" s="298"/>
      <c r="F9" s="298"/>
      <c r="G9" s="298"/>
      <c r="H9" s="298"/>
      <c r="I9" s="298"/>
    </row>
    <row r="10" spans="1:41" x14ac:dyDescent="0.25">
      <c r="A10" s="296" t="s">
        <v>7</v>
      </c>
      <c r="B10" s="296"/>
      <c r="C10" s="296"/>
      <c r="D10" s="296"/>
      <c r="E10" s="296"/>
      <c r="F10" s="296"/>
      <c r="G10" s="296"/>
      <c r="H10" s="296"/>
      <c r="I10" s="296"/>
    </row>
    <row r="11" spans="1:41" ht="18.75" x14ac:dyDescent="0.25">
      <c r="A11" s="301"/>
      <c r="B11" s="301"/>
      <c r="C11" s="301"/>
      <c r="D11" s="301"/>
      <c r="E11" s="301"/>
      <c r="F11" s="301"/>
      <c r="G11" s="301"/>
      <c r="H11" s="301"/>
      <c r="I11" s="301"/>
    </row>
    <row r="12" spans="1:41" ht="18.75" x14ac:dyDescent="0.25">
      <c r="A12" s="298" t="str">
        <f>'1. паспорт описание'!A12:D12</f>
        <v>Приобретение автомобильного крана</v>
      </c>
      <c r="B12" s="298"/>
      <c r="C12" s="298"/>
      <c r="D12" s="298"/>
      <c r="E12" s="298"/>
      <c r="F12" s="298"/>
      <c r="G12" s="298"/>
      <c r="H12" s="298"/>
      <c r="I12" s="298"/>
    </row>
    <row r="13" spans="1:41" x14ac:dyDescent="0.25">
      <c r="A13" s="296" t="s">
        <v>6</v>
      </c>
      <c r="B13" s="296"/>
      <c r="C13" s="296"/>
      <c r="D13" s="296"/>
      <c r="E13" s="296"/>
      <c r="F13" s="296"/>
      <c r="G13" s="296"/>
      <c r="H13" s="296"/>
      <c r="I13" s="296"/>
    </row>
    <row r="14" spans="1:41" ht="15.75" customHeight="1" x14ac:dyDescent="0.25">
      <c r="I14" s="74"/>
    </row>
    <row r="15" spans="1:41" x14ac:dyDescent="0.25">
      <c r="H15" s="73"/>
    </row>
    <row r="16" spans="1:41" ht="15.75" customHeight="1" x14ac:dyDescent="0.25">
      <c r="A16" s="355" t="s">
        <v>148</v>
      </c>
      <c r="B16" s="355"/>
      <c r="C16" s="355"/>
      <c r="D16" s="355"/>
      <c r="E16" s="355"/>
      <c r="F16" s="355"/>
      <c r="G16" s="355"/>
      <c r="H16" s="355"/>
      <c r="I16" s="355"/>
    </row>
    <row r="17" spans="1:9" x14ac:dyDescent="0.25">
      <c r="A17" s="54"/>
      <c r="B17" s="109"/>
      <c r="C17" s="54"/>
      <c r="D17" s="72"/>
      <c r="E17" s="72"/>
      <c r="F17" s="72"/>
      <c r="G17" s="72"/>
      <c r="H17" s="72"/>
      <c r="I17" s="72"/>
    </row>
    <row r="18" spans="1:9" ht="28.5" customHeight="1" x14ac:dyDescent="0.25">
      <c r="A18" s="356" t="s">
        <v>75</v>
      </c>
      <c r="B18" s="357" t="s">
        <v>163</v>
      </c>
      <c r="C18" s="356" t="s">
        <v>74</v>
      </c>
      <c r="D18" s="360" t="s">
        <v>136</v>
      </c>
      <c r="E18" s="360"/>
      <c r="F18" s="360"/>
      <c r="G18" s="360"/>
      <c r="H18" s="356" t="s">
        <v>73</v>
      </c>
      <c r="I18" s="359" t="s">
        <v>137</v>
      </c>
    </row>
    <row r="19" spans="1:9" ht="58.5" customHeight="1" x14ac:dyDescent="0.25">
      <c r="A19" s="356"/>
      <c r="B19" s="358"/>
      <c r="C19" s="356"/>
      <c r="D19" s="349" t="s">
        <v>2</v>
      </c>
      <c r="E19" s="349"/>
      <c r="F19" s="350" t="s">
        <v>1</v>
      </c>
      <c r="G19" s="351"/>
      <c r="H19" s="356"/>
      <c r="I19" s="359"/>
    </row>
    <row r="20" spans="1:9" ht="47.25" customHeight="1" x14ac:dyDescent="0.25">
      <c r="A20" s="356"/>
      <c r="B20" s="349"/>
      <c r="C20" s="356"/>
      <c r="D20" s="71" t="s">
        <v>72</v>
      </c>
      <c r="E20" s="71" t="s">
        <v>71</v>
      </c>
      <c r="F20" s="71" t="s">
        <v>72</v>
      </c>
      <c r="G20" s="71" t="s">
        <v>71</v>
      </c>
      <c r="H20" s="356"/>
      <c r="I20" s="359"/>
    </row>
    <row r="21" spans="1:9" x14ac:dyDescent="0.25">
      <c r="A21" s="61">
        <v>1</v>
      </c>
      <c r="B21" s="108">
        <v>2</v>
      </c>
      <c r="C21" s="112">
        <v>3</v>
      </c>
      <c r="D21" s="112">
        <v>4</v>
      </c>
      <c r="E21" s="112">
        <v>5</v>
      </c>
      <c r="F21" s="112">
        <v>6</v>
      </c>
      <c r="G21" s="112">
        <v>7</v>
      </c>
      <c r="H21" s="112">
        <v>8</v>
      </c>
      <c r="I21" s="112">
        <v>9</v>
      </c>
    </row>
    <row r="22" spans="1:9" ht="38.25" customHeight="1" x14ac:dyDescent="0.25">
      <c r="A22" s="69">
        <v>1</v>
      </c>
      <c r="B22" s="352" t="s">
        <v>172</v>
      </c>
      <c r="C22" s="70" t="s">
        <v>171</v>
      </c>
      <c r="D22" s="120" t="s">
        <v>131</v>
      </c>
      <c r="E22" s="120" t="s">
        <v>131</v>
      </c>
      <c r="F22" s="120" t="s">
        <v>131</v>
      </c>
      <c r="G22" s="120" t="s">
        <v>131</v>
      </c>
      <c r="H22" s="121"/>
      <c r="I22" s="117"/>
    </row>
    <row r="23" spans="1:9" ht="99" customHeight="1" x14ac:dyDescent="0.25">
      <c r="A23" s="69">
        <v>2</v>
      </c>
      <c r="B23" s="353"/>
      <c r="C23" s="70" t="s">
        <v>161</v>
      </c>
      <c r="D23" s="120" t="s">
        <v>131</v>
      </c>
      <c r="E23" s="120" t="s">
        <v>131</v>
      </c>
      <c r="F23" s="120" t="s">
        <v>131</v>
      </c>
      <c r="G23" s="120" t="s">
        <v>131</v>
      </c>
      <c r="H23" s="121"/>
      <c r="I23" s="121"/>
    </row>
    <row r="24" spans="1:9" ht="119.25" customHeight="1" x14ac:dyDescent="0.25">
      <c r="A24" s="69">
        <v>3</v>
      </c>
      <c r="B24" s="354"/>
      <c r="C24" s="70" t="s">
        <v>70</v>
      </c>
      <c r="D24" s="120" t="s">
        <v>131</v>
      </c>
      <c r="E24" s="120" t="s">
        <v>131</v>
      </c>
      <c r="F24" s="120" t="s">
        <v>131</v>
      </c>
      <c r="G24" s="120" t="s">
        <v>131</v>
      </c>
      <c r="H24" s="121"/>
      <c r="I24" s="121"/>
    </row>
  </sheetData>
  <mergeCells count="18">
    <mergeCell ref="D19:E19"/>
    <mergeCell ref="F19:G19"/>
    <mergeCell ref="B22:B24"/>
    <mergeCell ref="A11:I11"/>
    <mergeCell ref="A16:I16"/>
    <mergeCell ref="A12:I12"/>
    <mergeCell ref="A13:I13"/>
    <mergeCell ref="A18:A20"/>
    <mergeCell ref="C18:C20"/>
    <mergeCell ref="B18:B20"/>
    <mergeCell ref="H18:H20"/>
    <mergeCell ref="I18:I20"/>
    <mergeCell ref="D18:G18"/>
    <mergeCell ref="A5:I5"/>
    <mergeCell ref="A7:I7"/>
    <mergeCell ref="A9:I9"/>
    <mergeCell ref="A10:I10"/>
    <mergeCell ref="A8:I8"/>
  </mergeCells>
  <pageMargins left="0.70866141732283472" right="0.70866141732283472" top="0.74803149606299213" bottom="0.74803149606299213" header="0.31496062992125984" footer="0.31496062992125984"/>
  <pageSetup paperSize="8" scale="5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42"/>
  <sheetViews>
    <sheetView view="pageBreakPreview" topLeftCell="C10" zoomScale="85" zoomScaleNormal="70" zoomScaleSheetLayoutView="85" workbookViewId="0">
      <selection activeCell="I22" sqref="I22"/>
    </sheetView>
  </sheetViews>
  <sheetFormatPr defaultRowHeight="15.75" x14ac:dyDescent="0.25"/>
  <cols>
    <col min="1" max="1" width="9.140625" style="51"/>
    <col min="2" max="2" width="52" style="51" customWidth="1"/>
    <col min="3" max="3" width="57.85546875" style="51" customWidth="1"/>
    <col min="4" max="4" width="13" style="51" customWidth="1"/>
    <col min="5" max="5" width="17.85546875" style="51" customWidth="1"/>
    <col min="6" max="6" width="9.140625" style="51" customWidth="1"/>
    <col min="7" max="7" width="7.7109375" style="51" customWidth="1"/>
    <col min="8" max="8" width="8.5703125" style="51" customWidth="1"/>
    <col min="9" max="9" width="9" style="51" customWidth="1"/>
    <col min="10" max="10" width="9.140625" style="51" customWidth="1"/>
    <col min="11" max="11" width="7.7109375" style="51" customWidth="1"/>
    <col min="12" max="12" width="8.5703125" style="51" customWidth="1"/>
    <col min="13" max="13" width="9" style="51" customWidth="1"/>
    <col min="14" max="14" width="9.140625" style="51" customWidth="1"/>
    <col min="15" max="15" width="7.7109375" style="51" customWidth="1"/>
    <col min="16" max="16" width="8.5703125" style="51" customWidth="1"/>
    <col min="17" max="17" width="9" style="51" customWidth="1"/>
    <col min="18" max="18" width="9.140625" style="51" customWidth="1"/>
    <col min="19" max="19" width="7.7109375" style="51" customWidth="1"/>
    <col min="20" max="20" width="8.5703125" style="51" customWidth="1"/>
    <col min="21" max="21" width="9" style="51" customWidth="1"/>
    <col min="22" max="22" width="9.140625" style="51" customWidth="1"/>
    <col min="23" max="23" width="7.7109375" style="51" customWidth="1"/>
    <col min="24" max="24" width="8.5703125" style="51" customWidth="1"/>
    <col min="25" max="25" width="9" style="51" customWidth="1"/>
    <col min="26" max="26" width="13.140625" style="51" customWidth="1"/>
    <col min="27" max="27" width="24.85546875" style="51" customWidth="1"/>
    <col min="28" max="16384" width="9.140625" style="51"/>
  </cols>
  <sheetData>
    <row r="1" spans="1:27" ht="18.75" x14ac:dyDescent="0.25">
      <c r="A1" s="52"/>
      <c r="B1" s="52"/>
      <c r="C1" s="52"/>
      <c r="D1" s="52"/>
      <c r="E1" s="52"/>
      <c r="F1" s="52"/>
      <c r="G1" s="52"/>
      <c r="J1" s="52"/>
      <c r="K1" s="52"/>
      <c r="N1" s="52"/>
      <c r="O1" s="52"/>
      <c r="R1" s="52"/>
      <c r="S1" s="52"/>
      <c r="V1" s="52"/>
      <c r="W1" s="52"/>
      <c r="AA1" s="31"/>
    </row>
    <row r="2" spans="1:27" ht="18.75" x14ac:dyDescent="0.3">
      <c r="A2" s="52"/>
      <c r="B2" s="52"/>
      <c r="C2" s="52"/>
      <c r="D2" s="52"/>
      <c r="E2" s="52"/>
      <c r="F2" s="52"/>
      <c r="G2" s="52"/>
      <c r="J2" s="52"/>
      <c r="K2" s="52"/>
      <c r="N2" s="52"/>
      <c r="O2" s="52"/>
      <c r="R2" s="52"/>
      <c r="S2" s="52"/>
      <c r="V2" s="52"/>
      <c r="W2" s="52"/>
      <c r="AA2" s="14"/>
    </row>
    <row r="3" spans="1:27" ht="18.75" x14ac:dyDescent="0.3">
      <c r="A3" s="52"/>
      <c r="B3" s="52"/>
      <c r="C3" s="52"/>
      <c r="D3" s="52"/>
      <c r="E3" s="52"/>
      <c r="F3" s="52"/>
      <c r="G3" s="52"/>
      <c r="J3" s="52"/>
      <c r="K3" s="52"/>
      <c r="N3" s="52"/>
      <c r="O3" s="52"/>
      <c r="R3" s="52"/>
      <c r="S3" s="52"/>
      <c r="V3" s="52"/>
      <c r="W3" s="52"/>
      <c r="AA3" s="14"/>
    </row>
    <row r="4" spans="1:27" ht="18.75" customHeight="1" x14ac:dyDescent="0.25">
      <c r="A4" s="295" t="s">
        <v>173</v>
      </c>
      <c r="B4" s="295"/>
      <c r="C4" s="295"/>
      <c r="D4" s="295"/>
      <c r="E4" s="295"/>
      <c r="F4" s="295"/>
      <c r="G4" s="295"/>
      <c r="H4" s="295"/>
      <c r="I4" s="295"/>
      <c r="J4" s="295"/>
      <c r="K4" s="295"/>
      <c r="L4" s="295"/>
      <c r="M4" s="295"/>
      <c r="N4" s="295"/>
      <c r="O4" s="295"/>
      <c r="P4" s="295"/>
      <c r="Q4" s="295"/>
      <c r="R4" s="295"/>
      <c r="S4" s="295"/>
      <c r="T4" s="295"/>
      <c r="U4" s="295"/>
      <c r="V4" s="295"/>
      <c r="W4" s="295"/>
      <c r="X4" s="295"/>
      <c r="Y4" s="295"/>
      <c r="Z4" s="295"/>
      <c r="AA4" s="295"/>
    </row>
    <row r="5" spans="1:27" ht="18.75" x14ac:dyDescent="0.3">
      <c r="A5" s="52"/>
      <c r="B5" s="52"/>
      <c r="C5" s="52"/>
      <c r="D5" s="52"/>
      <c r="E5" s="52"/>
      <c r="F5" s="52"/>
      <c r="G5" s="52"/>
      <c r="J5" s="52"/>
      <c r="K5" s="52"/>
      <c r="N5" s="52"/>
      <c r="O5" s="52"/>
      <c r="R5" s="52"/>
      <c r="S5" s="52"/>
      <c r="V5" s="52"/>
      <c r="W5" s="52"/>
      <c r="AA5" s="14"/>
    </row>
    <row r="6" spans="1:27" ht="18.75" x14ac:dyDescent="0.25">
      <c r="A6" s="299" t="s">
        <v>8</v>
      </c>
      <c r="B6" s="299"/>
      <c r="C6" s="299"/>
      <c r="D6" s="299"/>
      <c r="E6" s="299"/>
      <c r="F6" s="299"/>
      <c r="G6" s="299"/>
      <c r="H6" s="299"/>
      <c r="I6" s="299"/>
      <c r="J6" s="299"/>
      <c r="K6" s="299"/>
      <c r="L6" s="299"/>
      <c r="M6" s="299"/>
      <c r="N6" s="299"/>
      <c r="O6" s="299"/>
      <c r="P6" s="299"/>
      <c r="Q6" s="299"/>
      <c r="R6" s="299"/>
      <c r="S6" s="299"/>
      <c r="T6" s="299"/>
      <c r="U6" s="299"/>
      <c r="V6" s="299"/>
      <c r="W6" s="299"/>
      <c r="X6" s="299"/>
      <c r="Y6" s="299"/>
      <c r="Z6" s="299"/>
      <c r="AA6" s="299"/>
    </row>
    <row r="7" spans="1:27" ht="18.75" x14ac:dyDescent="0.25">
      <c r="A7" s="12"/>
      <c r="B7" s="91"/>
      <c r="C7" s="12"/>
      <c r="D7" s="12"/>
      <c r="E7" s="12"/>
      <c r="F7" s="68"/>
      <c r="G7" s="68"/>
      <c r="H7" s="68"/>
      <c r="I7" s="68"/>
      <c r="J7" s="68"/>
      <c r="K7" s="68"/>
      <c r="L7" s="68"/>
      <c r="M7" s="68"/>
      <c r="N7" s="68"/>
      <c r="O7" s="68"/>
      <c r="P7" s="68"/>
      <c r="Q7" s="68"/>
      <c r="R7" s="68"/>
      <c r="S7" s="68"/>
      <c r="T7" s="68"/>
      <c r="U7" s="68"/>
      <c r="V7" s="68"/>
      <c r="W7" s="68"/>
      <c r="X7" s="68"/>
      <c r="Y7" s="68"/>
      <c r="Z7" s="68"/>
      <c r="AA7" s="68"/>
    </row>
    <row r="8" spans="1:27" ht="18.75" x14ac:dyDescent="0.25">
      <c r="A8" s="298" t="str">
        <f>'1. паспорт описание'!A9:D9</f>
        <v>О_0000007017</v>
      </c>
      <c r="B8" s="298"/>
      <c r="C8" s="298"/>
      <c r="D8" s="298"/>
      <c r="E8" s="298"/>
      <c r="F8" s="298"/>
      <c r="G8" s="298"/>
      <c r="H8" s="298"/>
      <c r="I8" s="298"/>
      <c r="J8" s="298"/>
      <c r="K8" s="298"/>
      <c r="L8" s="298"/>
      <c r="M8" s="298"/>
      <c r="N8" s="298"/>
      <c r="O8" s="298"/>
      <c r="P8" s="298"/>
      <c r="Q8" s="298"/>
      <c r="R8" s="298"/>
      <c r="S8" s="298"/>
      <c r="T8" s="298"/>
      <c r="U8" s="298"/>
      <c r="V8" s="298"/>
      <c r="W8" s="298"/>
      <c r="X8" s="298"/>
      <c r="Y8" s="298"/>
      <c r="Z8" s="298"/>
      <c r="AA8" s="298"/>
    </row>
    <row r="9" spans="1:27" x14ac:dyDescent="0.25">
      <c r="A9" s="296" t="s">
        <v>7</v>
      </c>
      <c r="B9" s="296"/>
      <c r="C9" s="296"/>
      <c r="D9" s="296"/>
      <c r="E9" s="296"/>
      <c r="F9" s="296"/>
      <c r="G9" s="296"/>
      <c r="H9" s="296"/>
      <c r="I9" s="296"/>
      <c r="J9" s="296"/>
      <c r="K9" s="296"/>
      <c r="L9" s="296"/>
      <c r="M9" s="296"/>
      <c r="N9" s="296"/>
      <c r="O9" s="296"/>
      <c r="P9" s="296"/>
      <c r="Q9" s="296"/>
      <c r="R9" s="296"/>
      <c r="S9" s="296"/>
      <c r="T9" s="296"/>
      <c r="U9" s="296"/>
      <c r="V9" s="296"/>
      <c r="W9" s="296"/>
      <c r="X9" s="296"/>
      <c r="Y9" s="296"/>
      <c r="Z9" s="296"/>
      <c r="AA9" s="296"/>
    </row>
    <row r="10" spans="1:27" ht="16.5" customHeight="1" x14ac:dyDescent="0.3">
      <c r="A10" s="10"/>
      <c r="B10" s="10"/>
      <c r="C10" s="10"/>
      <c r="D10" s="10"/>
      <c r="E10" s="10"/>
      <c r="F10" s="67"/>
      <c r="G10" s="67"/>
      <c r="H10" s="67"/>
      <c r="I10" s="67"/>
      <c r="J10" s="67"/>
      <c r="K10" s="67"/>
      <c r="L10" s="67"/>
      <c r="M10" s="67"/>
      <c r="N10" s="67"/>
      <c r="O10" s="67"/>
      <c r="P10" s="67"/>
      <c r="Q10" s="67"/>
      <c r="R10" s="67"/>
      <c r="S10" s="67"/>
      <c r="T10" s="67"/>
      <c r="U10" s="67"/>
      <c r="V10" s="67"/>
      <c r="W10" s="67"/>
      <c r="X10" s="67"/>
      <c r="Y10" s="67"/>
      <c r="Z10" s="67"/>
      <c r="AA10" s="67"/>
    </row>
    <row r="11" spans="1:27" ht="18.75" x14ac:dyDescent="0.25">
      <c r="A11" s="298" t="str">
        <f>'1. паспорт описание'!A12:D12</f>
        <v>Приобретение автомобильного крана</v>
      </c>
      <c r="B11" s="298"/>
      <c r="C11" s="298"/>
      <c r="D11" s="298"/>
      <c r="E11" s="298"/>
      <c r="F11" s="298"/>
      <c r="G11" s="298"/>
      <c r="H11" s="298"/>
      <c r="I11" s="298"/>
      <c r="J11" s="298"/>
      <c r="K11" s="298"/>
      <c r="L11" s="298"/>
      <c r="M11" s="298"/>
      <c r="N11" s="298"/>
      <c r="O11" s="298"/>
      <c r="P11" s="298"/>
      <c r="Q11" s="298"/>
      <c r="R11" s="298"/>
      <c r="S11" s="298"/>
      <c r="T11" s="298"/>
      <c r="U11" s="298"/>
      <c r="V11" s="298"/>
      <c r="W11" s="298"/>
      <c r="X11" s="298"/>
      <c r="Y11" s="298"/>
      <c r="Z11" s="298"/>
      <c r="AA11" s="298"/>
    </row>
    <row r="12" spans="1:27" ht="15.75" customHeight="1" x14ac:dyDescent="0.25">
      <c r="A12" s="296" t="s">
        <v>6</v>
      </c>
      <c r="B12" s="296"/>
      <c r="C12" s="296"/>
      <c r="D12" s="296"/>
      <c r="E12" s="296"/>
      <c r="F12" s="296"/>
      <c r="G12" s="296"/>
      <c r="H12" s="296"/>
      <c r="I12" s="296"/>
      <c r="J12" s="296"/>
      <c r="K12" s="296"/>
      <c r="L12" s="296"/>
      <c r="M12" s="296"/>
      <c r="N12" s="296"/>
      <c r="O12" s="296"/>
      <c r="P12" s="296"/>
      <c r="Q12" s="296"/>
      <c r="R12" s="296"/>
      <c r="S12" s="296"/>
      <c r="T12" s="296"/>
      <c r="U12" s="296"/>
      <c r="V12" s="296"/>
      <c r="W12" s="296"/>
      <c r="X12" s="296"/>
      <c r="Y12" s="296"/>
      <c r="Z12" s="296"/>
      <c r="AA12" s="296"/>
    </row>
    <row r="13" spans="1:27" x14ac:dyDescent="0.25">
      <c r="A13" s="366"/>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366"/>
    </row>
    <row r="14" spans="1:27" x14ac:dyDescent="0.25">
      <c r="A14" s="52"/>
      <c r="B14" s="52"/>
      <c r="F14" s="52"/>
      <c r="G14" s="52"/>
      <c r="H14" s="52"/>
      <c r="I14" s="52"/>
      <c r="J14" s="52"/>
      <c r="K14" s="52"/>
      <c r="L14" s="52"/>
      <c r="M14" s="52"/>
      <c r="N14" s="52"/>
      <c r="O14" s="52"/>
      <c r="P14" s="52"/>
      <c r="Q14" s="52"/>
      <c r="R14" s="52"/>
      <c r="S14" s="52"/>
      <c r="T14" s="52"/>
      <c r="U14" s="52"/>
      <c r="V14" s="52"/>
      <c r="W14" s="52"/>
      <c r="X14" s="52"/>
      <c r="Y14" s="52"/>
      <c r="Z14" s="52"/>
    </row>
    <row r="15" spans="1:27" x14ac:dyDescent="0.25">
      <c r="A15" s="367" t="s">
        <v>149</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367"/>
    </row>
    <row r="16" spans="1:27" x14ac:dyDescent="0.25">
      <c r="A16" s="52"/>
      <c r="B16" s="52"/>
      <c r="C16" s="52"/>
      <c r="D16" s="52"/>
      <c r="E16" s="52"/>
      <c r="F16" s="52"/>
      <c r="G16" s="52"/>
      <c r="H16" s="52"/>
      <c r="I16" s="52"/>
      <c r="J16" s="52"/>
      <c r="K16" s="52"/>
      <c r="L16" s="52"/>
      <c r="M16" s="52"/>
      <c r="N16" s="52"/>
      <c r="O16" s="52"/>
      <c r="P16" s="52"/>
      <c r="Q16" s="52"/>
      <c r="R16" s="52"/>
      <c r="S16" s="52"/>
      <c r="T16" s="52"/>
      <c r="U16" s="52"/>
      <c r="V16" s="52"/>
      <c r="W16" s="52"/>
      <c r="X16" s="52"/>
      <c r="Y16" s="52"/>
      <c r="Z16" s="52"/>
    </row>
    <row r="17" spans="1:30" ht="33" customHeight="1" x14ac:dyDescent="0.25">
      <c r="A17" s="357" t="s">
        <v>69</v>
      </c>
      <c r="B17" s="357" t="s">
        <v>163</v>
      </c>
      <c r="C17" s="357" t="s">
        <v>68</v>
      </c>
      <c r="D17" s="356" t="s">
        <v>209</v>
      </c>
      <c r="E17" s="356"/>
      <c r="F17" s="361" t="s">
        <v>206</v>
      </c>
      <c r="G17" s="362"/>
      <c r="H17" s="362"/>
      <c r="I17" s="362"/>
      <c r="J17" s="361" t="s">
        <v>211</v>
      </c>
      <c r="K17" s="362"/>
      <c r="L17" s="362"/>
      <c r="M17" s="362"/>
      <c r="N17" s="361" t="s">
        <v>212</v>
      </c>
      <c r="O17" s="362"/>
      <c r="P17" s="362"/>
      <c r="Q17" s="362"/>
      <c r="R17" s="361" t="s">
        <v>213</v>
      </c>
      <c r="S17" s="362"/>
      <c r="T17" s="362"/>
      <c r="U17" s="362"/>
      <c r="V17" s="361" t="s">
        <v>210</v>
      </c>
      <c r="W17" s="362"/>
      <c r="X17" s="362"/>
      <c r="Y17" s="362"/>
      <c r="Z17" s="368" t="s">
        <v>207</v>
      </c>
      <c r="AA17" s="369"/>
      <c r="AB17" s="66"/>
      <c r="AC17" s="66"/>
      <c r="AD17" s="66"/>
    </row>
    <row r="18" spans="1:30" ht="99.75" customHeight="1" x14ac:dyDescent="0.25">
      <c r="A18" s="358"/>
      <c r="B18" s="358"/>
      <c r="C18" s="358"/>
      <c r="D18" s="356"/>
      <c r="E18" s="356"/>
      <c r="F18" s="356" t="s">
        <v>2</v>
      </c>
      <c r="G18" s="356"/>
      <c r="H18" s="356" t="s">
        <v>67</v>
      </c>
      <c r="I18" s="356"/>
      <c r="J18" s="356" t="s">
        <v>2</v>
      </c>
      <c r="K18" s="356"/>
      <c r="L18" s="356" t="s">
        <v>67</v>
      </c>
      <c r="M18" s="356"/>
      <c r="N18" s="356" t="s">
        <v>2</v>
      </c>
      <c r="O18" s="356"/>
      <c r="P18" s="356" t="s">
        <v>67</v>
      </c>
      <c r="Q18" s="356"/>
      <c r="R18" s="356" t="s">
        <v>2</v>
      </c>
      <c r="S18" s="356"/>
      <c r="T18" s="356" t="s">
        <v>67</v>
      </c>
      <c r="U18" s="356"/>
      <c r="V18" s="356" t="s">
        <v>2</v>
      </c>
      <c r="W18" s="356"/>
      <c r="X18" s="356" t="s">
        <v>67</v>
      </c>
      <c r="Y18" s="356"/>
      <c r="Z18" s="370"/>
      <c r="AA18" s="371"/>
    </row>
    <row r="19" spans="1:30" ht="89.25" customHeight="1" x14ac:dyDescent="0.25">
      <c r="A19" s="349"/>
      <c r="B19" s="349"/>
      <c r="C19" s="349"/>
      <c r="D19" s="64" t="s">
        <v>2</v>
      </c>
      <c r="E19" s="64" t="s">
        <v>65</v>
      </c>
      <c r="F19" s="65" t="s">
        <v>139</v>
      </c>
      <c r="G19" s="65" t="s">
        <v>140</v>
      </c>
      <c r="H19" s="65" t="s">
        <v>139</v>
      </c>
      <c r="I19" s="65" t="s">
        <v>140</v>
      </c>
      <c r="J19" s="65" t="s">
        <v>139</v>
      </c>
      <c r="K19" s="65" t="s">
        <v>140</v>
      </c>
      <c r="L19" s="65" t="s">
        <v>139</v>
      </c>
      <c r="M19" s="65" t="s">
        <v>140</v>
      </c>
      <c r="N19" s="65" t="s">
        <v>139</v>
      </c>
      <c r="O19" s="65" t="s">
        <v>140</v>
      </c>
      <c r="P19" s="65" t="s">
        <v>139</v>
      </c>
      <c r="Q19" s="65" t="s">
        <v>140</v>
      </c>
      <c r="R19" s="65" t="s">
        <v>139</v>
      </c>
      <c r="S19" s="65" t="s">
        <v>140</v>
      </c>
      <c r="T19" s="65" t="s">
        <v>139</v>
      </c>
      <c r="U19" s="65" t="s">
        <v>140</v>
      </c>
      <c r="V19" s="65" t="s">
        <v>139</v>
      </c>
      <c r="W19" s="65" t="s">
        <v>140</v>
      </c>
      <c r="X19" s="65" t="s">
        <v>139</v>
      </c>
      <c r="Y19" s="65" t="s">
        <v>140</v>
      </c>
      <c r="Z19" s="64" t="s">
        <v>66</v>
      </c>
      <c r="AA19" s="64" t="s">
        <v>65</v>
      </c>
    </row>
    <row r="20" spans="1:30" ht="19.5" customHeight="1" x14ac:dyDescent="0.25">
      <c r="A20" s="61">
        <v>1</v>
      </c>
      <c r="B20" s="108">
        <v>2</v>
      </c>
      <c r="C20" s="137">
        <v>3</v>
      </c>
      <c r="D20" s="137">
        <v>4</v>
      </c>
      <c r="E20" s="137">
        <v>5</v>
      </c>
      <c r="F20" s="137">
        <v>6</v>
      </c>
      <c r="G20" s="137">
        <v>7</v>
      </c>
      <c r="H20" s="137">
        <v>8</v>
      </c>
      <c r="I20" s="137">
        <v>9</v>
      </c>
      <c r="J20" s="137">
        <v>10</v>
      </c>
      <c r="K20" s="137">
        <v>11</v>
      </c>
      <c r="L20" s="137">
        <v>12</v>
      </c>
      <c r="M20" s="137">
        <v>13</v>
      </c>
      <c r="N20" s="137">
        <v>14</v>
      </c>
      <c r="O20" s="137">
        <v>15</v>
      </c>
      <c r="P20" s="137">
        <v>16</v>
      </c>
      <c r="Q20" s="137">
        <v>17</v>
      </c>
      <c r="R20" s="137">
        <v>18</v>
      </c>
      <c r="S20" s="137">
        <v>19</v>
      </c>
      <c r="T20" s="137">
        <v>20</v>
      </c>
      <c r="U20" s="137">
        <v>21</v>
      </c>
      <c r="V20" s="137">
        <v>22</v>
      </c>
      <c r="W20" s="137">
        <v>23</v>
      </c>
      <c r="X20" s="137">
        <v>24</v>
      </c>
      <c r="Y20" s="137">
        <v>25</v>
      </c>
      <c r="Z20" s="137">
        <v>26</v>
      </c>
      <c r="AA20" s="137">
        <v>27</v>
      </c>
    </row>
    <row r="21" spans="1:30" ht="47.25" customHeight="1" x14ac:dyDescent="0.25">
      <c r="A21" s="63">
        <v>1</v>
      </c>
      <c r="B21" s="363" t="s">
        <v>172</v>
      </c>
      <c r="C21" s="62" t="s">
        <v>183</v>
      </c>
      <c r="D21" s="123">
        <v>19.282899999999959</v>
      </c>
      <c r="E21" s="123" t="s">
        <v>131</v>
      </c>
      <c r="F21" s="123" t="s">
        <v>131</v>
      </c>
      <c r="G21" s="63" t="s">
        <v>131</v>
      </c>
      <c r="H21" s="123" t="s">
        <v>131</v>
      </c>
      <c r="I21" s="63" t="s">
        <v>131</v>
      </c>
      <c r="J21" s="123" t="s">
        <v>131</v>
      </c>
      <c r="K21" s="63" t="s">
        <v>131</v>
      </c>
      <c r="L21" s="123" t="s">
        <v>131</v>
      </c>
      <c r="M21" s="63" t="s">
        <v>131</v>
      </c>
      <c r="N21" s="123" t="s">
        <v>131</v>
      </c>
      <c r="O21" s="63" t="s">
        <v>131</v>
      </c>
      <c r="P21" s="123" t="s">
        <v>131</v>
      </c>
      <c r="Q21" s="63" t="s">
        <v>131</v>
      </c>
      <c r="R21" s="123">
        <v>19.282899999999959</v>
      </c>
      <c r="S21" s="63" t="s">
        <v>15</v>
      </c>
      <c r="T21" s="123" t="s">
        <v>131</v>
      </c>
      <c r="U21" s="63" t="s">
        <v>131</v>
      </c>
      <c r="V21" s="63" t="s">
        <v>131</v>
      </c>
      <c r="W21" s="63" t="s">
        <v>131</v>
      </c>
      <c r="X21" s="123" t="s">
        <v>131</v>
      </c>
      <c r="Y21" s="63" t="s">
        <v>131</v>
      </c>
      <c r="Z21" s="123">
        <v>19.282899999999959</v>
      </c>
      <c r="AA21" s="123" t="s">
        <v>131</v>
      </c>
    </row>
    <row r="22" spans="1:30" ht="47.25" x14ac:dyDescent="0.25">
      <c r="A22" s="63" t="s">
        <v>17</v>
      </c>
      <c r="B22" s="364"/>
      <c r="C22" s="62" t="s">
        <v>216</v>
      </c>
      <c r="D22" s="123">
        <v>19.282899999999959</v>
      </c>
      <c r="E22" s="123" t="s">
        <v>131</v>
      </c>
      <c r="F22" s="123" t="s">
        <v>131</v>
      </c>
      <c r="G22" s="63" t="s">
        <v>131</v>
      </c>
      <c r="H22" s="123" t="s">
        <v>131</v>
      </c>
      <c r="I22" s="63" t="s">
        <v>131</v>
      </c>
      <c r="J22" s="123" t="s">
        <v>131</v>
      </c>
      <c r="K22" s="63" t="s">
        <v>131</v>
      </c>
      <c r="L22" s="123" t="s">
        <v>131</v>
      </c>
      <c r="M22" s="63" t="s">
        <v>131</v>
      </c>
      <c r="N22" s="123" t="s">
        <v>131</v>
      </c>
      <c r="O22" s="63" t="s">
        <v>131</v>
      </c>
      <c r="P22" s="123" t="s">
        <v>131</v>
      </c>
      <c r="Q22" s="63" t="s">
        <v>131</v>
      </c>
      <c r="R22" s="123">
        <v>19.282899999999959</v>
      </c>
      <c r="S22" s="63" t="s">
        <v>15</v>
      </c>
      <c r="T22" s="123" t="s">
        <v>131</v>
      </c>
      <c r="U22" s="63" t="s">
        <v>131</v>
      </c>
      <c r="V22" s="63" t="s">
        <v>131</v>
      </c>
      <c r="W22" s="63" t="s">
        <v>131</v>
      </c>
      <c r="X22" s="123" t="s">
        <v>131</v>
      </c>
      <c r="Y22" s="63" t="s">
        <v>131</v>
      </c>
      <c r="Z22" s="123">
        <v>19.282899999999959</v>
      </c>
      <c r="AA22" s="123" t="s">
        <v>131</v>
      </c>
    </row>
    <row r="23" spans="1:30" ht="31.5" x14ac:dyDescent="0.25">
      <c r="A23" s="63" t="s">
        <v>16</v>
      </c>
      <c r="B23" s="364"/>
      <c r="C23" s="62" t="s">
        <v>64</v>
      </c>
      <c r="D23" s="112" t="s">
        <v>131</v>
      </c>
      <c r="E23" s="112" t="s">
        <v>131</v>
      </c>
      <c r="F23" s="60" t="s">
        <v>131</v>
      </c>
      <c r="G23" s="60" t="s">
        <v>131</v>
      </c>
      <c r="H23" s="60" t="s">
        <v>131</v>
      </c>
      <c r="I23" s="60" t="s">
        <v>131</v>
      </c>
      <c r="J23" s="60" t="s">
        <v>131</v>
      </c>
      <c r="K23" s="60" t="s">
        <v>131</v>
      </c>
      <c r="L23" s="60" t="s">
        <v>131</v>
      </c>
      <c r="M23" s="60" t="s">
        <v>131</v>
      </c>
      <c r="N23" s="60" t="s">
        <v>131</v>
      </c>
      <c r="O23" s="60" t="s">
        <v>131</v>
      </c>
      <c r="P23" s="60" t="s">
        <v>131</v>
      </c>
      <c r="Q23" s="60" t="s">
        <v>131</v>
      </c>
      <c r="R23" s="60" t="s">
        <v>131</v>
      </c>
      <c r="S23" s="60" t="s">
        <v>131</v>
      </c>
      <c r="T23" s="60" t="s">
        <v>131</v>
      </c>
      <c r="U23" s="60" t="s">
        <v>131</v>
      </c>
      <c r="V23" s="60" t="s">
        <v>131</v>
      </c>
      <c r="W23" s="60" t="s">
        <v>131</v>
      </c>
      <c r="X23" s="60" t="s">
        <v>131</v>
      </c>
      <c r="Y23" s="60" t="s">
        <v>131</v>
      </c>
      <c r="Z23" s="60" t="s">
        <v>131</v>
      </c>
      <c r="AA23" s="122" t="s">
        <v>131</v>
      </c>
    </row>
    <row r="24" spans="1:30" x14ac:dyDescent="0.25">
      <c r="A24" s="63" t="s">
        <v>15</v>
      </c>
      <c r="B24" s="364"/>
      <c r="C24" s="62" t="s">
        <v>214</v>
      </c>
      <c r="D24" s="112">
        <v>1</v>
      </c>
      <c r="E24" s="132" t="s">
        <v>131</v>
      </c>
      <c r="F24" s="137" t="s">
        <v>131</v>
      </c>
      <c r="G24" s="60" t="s">
        <v>131</v>
      </c>
      <c r="H24" s="60" t="s">
        <v>131</v>
      </c>
      <c r="I24" s="60" t="s">
        <v>131</v>
      </c>
      <c r="J24" s="60" t="s">
        <v>131</v>
      </c>
      <c r="K24" s="60" t="s">
        <v>131</v>
      </c>
      <c r="L24" s="60" t="s">
        <v>131</v>
      </c>
      <c r="M24" s="60" t="s">
        <v>131</v>
      </c>
      <c r="N24" s="139" t="s">
        <v>131</v>
      </c>
      <c r="O24" s="60" t="s">
        <v>131</v>
      </c>
      <c r="P24" s="60" t="s">
        <v>131</v>
      </c>
      <c r="Q24" s="60" t="s">
        <v>131</v>
      </c>
      <c r="R24" s="139">
        <v>1</v>
      </c>
      <c r="S24" s="60" t="s">
        <v>131</v>
      </c>
      <c r="T24" s="60" t="s">
        <v>131</v>
      </c>
      <c r="U24" s="60" t="s">
        <v>131</v>
      </c>
      <c r="V24" s="60" t="s">
        <v>131</v>
      </c>
      <c r="W24" s="60" t="s">
        <v>131</v>
      </c>
      <c r="X24" s="60" t="s">
        <v>131</v>
      </c>
      <c r="Y24" s="60" t="s">
        <v>131</v>
      </c>
      <c r="Z24" s="138">
        <v>1</v>
      </c>
      <c r="AA24" s="122" t="s">
        <v>131</v>
      </c>
    </row>
    <row r="25" spans="1:30" ht="35.25" customHeight="1" x14ac:dyDescent="0.25">
      <c r="A25" s="63" t="s">
        <v>14</v>
      </c>
      <c r="B25" s="364"/>
      <c r="C25" s="62" t="s">
        <v>63</v>
      </c>
      <c r="D25" s="123">
        <v>19.282899999999959</v>
      </c>
      <c r="E25" s="133" t="s">
        <v>131</v>
      </c>
      <c r="F25" s="123" t="s">
        <v>131</v>
      </c>
      <c r="G25" s="134"/>
      <c r="H25" s="123" t="s">
        <v>131</v>
      </c>
      <c r="I25" s="131" t="s">
        <v>131</v>
      </c>
      <c r="J25" s="123" t="s">
        <v>131</v>
      </c>
      <c r="K25" s="136" t="s">
        <v>131</v>
      </c>
      <c r="L25" s="123" t="s">
        <v>131</v>
      </c>
      <c r="M25" s="136" t="s">
        <v>131</v>
      </c>
      <c r="N25" s="123" t="s">
        <v>131</v>
      </c>
      <c r="O25" s="63" t="s">
        <v>131</v>
      </c>
      <c r="P25" s="123" t="s">
        <v>131</v>
      </c>
      <c r="Q25" s="136" t="s">
        <v>131</v>
      </c>
      <c r="R25" s="123">
        <v>19.282899999999959</v>
      </c>
      <c r="S25" s="63" t="s">
        <v>15</v>
      </c>
      <c r="T25" s="123" t="s">
        <v>131</v>
      </c>
      <c r="U25" s="136" t="s">
        <v>131</v>
      </c>
      <c r="V25" s="63" t="s">
        <v>131</v>
      </c>
      <c r="W25" s="63" t="s">
        <v>131</v>
      </c>
      <c r="X25" s="123" t="s">
        <v>131</v>
      </c>
      <c r="Y25" s="136" t="s">
        <v>131</v>
      </c>
      <c r="Z25" s="123">
        <v>19.282899999999959</v>
      </c>
      <c r="AA25" s="124" t="s">
        <v>131</v>
      </c>
    </row>
    <row r="26" spans="1:30" ht="36.75" customHeight="1" x14ac:dyDescent="0.25">
      <c r="A26" s="63" t="s">
        <v>13</v>
      </c>
      <c r="B26" s="364"/>
      <c r="C26" s="75" t="s">
        <v>77</v>
      </c>
      <c r="D26" s="123" t="s">
        <v>131</v>
      </c>
      <c r="E26" s="123" t="s">
        <v>131</v>
      </c>
      <c r="F26" s="123" t="s">
        <v>131</v>
      </c>
      <c r="G26" s="63" t="s">
        <v>131</v>
      </c>
      <c r="H26" s="123" t="s">
        <v>131</v>
      </c>
      <c r="I26" s="63" t="s">
        <v>131</v>
      </c>
      <c r="J26" s="123" t="s">
        <v>131</v>
      </c>
      <c r="K26" s="63" t="s">
        <v>131</v>
      </c>
      <c r="L26" s="123" t="s">
        <v>131</v>
      </c>
      <c r="M26" s="63" t="s">
        <v>131</v>
      </c>
      <c r="N26" s="123" t="s">
        <v>131</v>
      </c>
      <c r="O26" s="63" t="s">
        <v>131</v>
      </c>
      <c r="P26" s="123" t="s">
        <v>131</v>
      </c>
      <c r="Q26" s="63" t="s">
        <v>131</v>
      </c>
      <c r="R26" s="123" t="s">
        <v>131</v>
      </c>
      <c r="S26" s="63" t="s">
        <v>131</v>
      </c>
      <c r="T26" s="123" t="s">
        <v>131</v>
      </c>
      <c r="U26" s="63" t="s">
        <v>131</v>
      </c>
      <c r="V26" s="123" t="s">
        <v>131</v>
      </c>
      <c r="W26" s="63" t="s">
        <v>131</v>
      </c>
      <c r="X26" s="123" t="s">
        <v>131</v>
      </c>
      <c r="Y26" s="63" t="s">
        <v>131</v>
      </c>
      <c r="Z26" s="123" t="s">
        <v>131</v>
      </c>
      <c r="AA26" s="124" t="s">
        <v>131</v>
      </c>
    </row>
    <row r="27" spans="1:30" ht="60.75" customHeight="1" x14ac:dyDescent="0.25">
      <c r="A27" s="63" t="s">
        <v>11</v>
      </c>
      <c r="B27" s="365"/>
      <c r="C27" s="62" t="s">
        <v>62</v>
      </c>
      <c r="D27" s="112" t="s">
        <v>131</v>
      </c>
      <c r="E27" s="112" t="s">
        <v>131</v>
      </c>
      <c r="F27" s="60" t="s">
        <v>131</v>
      </c>
      <c r="G27" s="60" t="s">
        <v>131</v>
      </c>
      <c r="H27" s="60" t="s">
        <v>131</v>
      </c>
      <c r="I27" s="60" t="s">
        <v>131</v>
      </c>
      <c r="J27" s="60" t="s">
        <v>131</v>
      </c>
      <c r="K27" s="60" t="s">
        <v>131</v>
      </c>
      <c r="L27" s="60" t="s">
        <v>131</v>
      </c>
      <c r="M27" s="60" t="s">
        <v>131</v>
      </c>
      <c r="N27" s="60" t="s">
        <v>131</v>
      </c>
      <c r="O27" s="60" t="s">
        <v>131</v>
      </c>
      <c r="P27" s="60" t="s">
        <v>131</v>
      </c>
      <c r="Q27" s="60" t="s">
        <v>131</v>
      </c>
      <c r="R27" s="60" t="s">
        <v>131</v>
      </c>
      <c r="S27" s="60" t="s">
        <v>131</v>
      </c>
      <c r="T27" s="60" t="s">
        <v>131</v>
      </c>
      <c r="U27" s="60" t="s">
        <v>131</v>
      </c>
      <c r="V27" s="60" t="s">
        <v>131</v>
      </c>
      <c r="W27" s="60" t="s">
        <v>131</v>
      </c>
      <c r="X27" s="60" t="s">
        <v>131</v>
      </c>
      <c r="Y27" s="60" t="s">
        <v>131</v>
      </c>
      <c r="Z27" s="60" t="s">
        <v>131</v>
      </c>
      <c r="AA27" s="122" t="s">
        <v>131</v>
      </c>
    </row>
    <row r="28" spans="1:30" x14ac:dyDescent="0.25">
      <c r="A28" s="58"/>
      <c r="B28" s="58"/>
      <c r="C28" s="59"/>
      <c r="D28" s="59"/>
      <c r="E28" s="59"/>
      <c r="F28" s="58"/>
      <c r="G28" s="58"/>
      <c r="H28" s="52"/>
      <c r="I28" s="52"/>
      <c r="J28" s="58"/>
      <c r="K28" s="58"/>
      <c r="L28" s="52"/>
      <c r="M28" s="52"/>
      <c r="N28" s="58"/>
      <c r="O28" s="58"/>
      <c r="P28" s="52"/>
      <c r="Q28" s="52"/>
      <c r="R28" s="58"/>
      <c r="S28" s="58"/>
      <c r="T28" s="52"/>
      <c r="U28" s="52"/>
      <c r="V28" s="58"/>
      <c r="W28" s="58"/>
      <c r="X28" s="52"/>
      <c r="Y28" s="52"/>
      <c r="Z28" s="52"/>
    </row>
    <row r="29" spans="1:30" ht="54" customHeight="1" x14ac:dyDescent="0.25">
      <c r="A29" s="52"/>
      <c r="B29" s="52"/>
      <c r="C29" s="373"/>
      <c r="D29" s="373"/>
      <c r="E29" s="373"/>
      <c r="F29" s="57"/>
      <c r="G29" s="57"/>
      <c r="H29" s="57"/>
      <c r="I29" s="57"/>
      <c r="J29" s="57"/>
      <c r="K29" s="57"/>
      <c r="L29" s="57"/>
      <c r="M29" s="57"/>
      <c r="N29" s="57"/>
      <c r="O29" s="57"/>
      <c r="P29" s="57"/>
      <c r="Q29" s="57"/>
      <c r="R29" s="57"/>
      <c r="S29" s="57"/>
      <c r="T29" s="57"/>
      <c r="U29" s="57"/>
      <c r="V29" s="57"/>
      <c r="W29" s="57"/>
      <c r="X29" s="57"/>
      <c r="Y29" s="57"/>
      <c r="Z29" s="57"/>
    </row>
    <row r="30" spans="1:30" x14ac:dyDescent="0.25">
      <c r="A30" s="52"/>
      <c r="B30" s="52"/>
      <c r="C30" s="52"/>
      <c r="D30" s="52"/>
      <c r="E30" s="52"/>
      <c r="F30" s="52"/>
      <c r="G30" s="52"/>
      <c r="H30" s="52"/>
      <c r="I30" s="52"/>
      <c r="J30" s="52"/>
      <c r="K30" s="52"/>
      <c r="L30" s="52"/>
      <c r="M30" s="52"/>
      <c r="N30" s="52"/>
      <c r="O30" s="52"/>
      <c r="P30" s="52"/>
      <c r="Q30" s="52"/>
      <c r="R30" s="52"/>
      <c r="S30" s="52"/>
      <c r="T30" s="52"/>
      <c r="U30" s="52"/>
      <c r="V30" s="52"/>
      <c r="W30" s="52"/>
      <c r="X30" s="52"/>
      <c r="Y30" s="52"/>
      <c r="Z30" s="52"/>
    </row>
    <row r="31" spans="1:30" ht="50.25" customHeight="1" x14ac:dyDescent="0.25">
      <c r="A31" s="52"/>
      <c r="B31" s="52"/>
      <c r="C31" s="374"/>
      <c r="D31" s="374"/>
      <c r="E31" s="374"/>
      <c r="F31" s="52"/>
      <c r="G31" s="52"/>
      <c r="H31" s="52"/>
      <c r="I31" s="52"/>
      <c r="J31" s="52"/>
      <c r="K31" s="52"/>
      <c r="L31" s="52"/>
      <c r="M31" s="52"/>
      <c r="N31" s="52"/>
      <c r="O31" s="52"/>
      <c r="P31" s="52"/>
      <c r="Q31" s="52"/>
      <c r="R31" s="52"/>
      <c r="S31" s="52"/>
      <c r="T31" s="52"/>
      <c r="U31" s="52"/>
      <c r="V31" s="52"/>
      <c r="W31" s="52"/>
      <c r="X31" s="52"/>
      <c r="Y31" s="52"/>
      <c r="Z31" s="52"/>
    </row>
    <row r="32" spans="1:30" x14ac:dyDescent="0.25">
      <c r="A32" s="52"/>
      <c r="B32" s="52"/>
      <c r="C32" s="52"/>
      <c r="D32" s="52"/>
      <c r="E32" s="52"/>
      <c r="F32" s="52"/>
      <c r="G32" s="52"/>
      <c r="H32" s="52"/>
      <c r="I32" s="52"/>
      <c r="J32" s="52"/>
      <c r="K32" s="52"/>
      <c r="L32" s="52"/>
      <c r="M32" s="52"/>
      <c r="N32" s="52"/>
      <c r="O32" s="52"/>
      <c r="P32" s="52"/>
      <c r="Q32" s="52"/>
      <c r="R32" s="52"/>
      <c r="S32" s="52"/>
      <c r="T32" s="52"/>
      <c r="U32" s="52"/>
      <c r="V32" s="52"/>
      <c r="W32" s="52"/>
      <c r="X32" s="52"/>
      <c r="Y32" s="52"/>
      <c r="Z32" s="52"/>
    </row>
    <row r="33" spans="1:26" ht="36.75" customHeight="1" x14ac:dyDescent="0.25">
      <c r="A33" s="52"/>
      <c r="B33" s="52"/>
      <c r="C33" s="373"/>
      <c r="D33" s="373"/>
      <c r="E33" s="373"/>
      <c r="F33" s="52"/>
      <c r="G33" s="52"/>
      <c r="H33" s="52"/>
      <c r="I33" s="52"/>
      <c r="J33" s="52"/>
      <c r="K33" s="52"/>
      <c r="L33" s="52"/>
      <c r="M33" s="52"/>
      <c r="N33" s="52"/>
      <c r="O33" s="52"/>
      <c r="P33" s="52"/>
      <c r="Q33" s="52"/>
      <c r="R33" s="52"/>
      <c r="S33" s="52"/>
      <c r="T33" s="52"/>
      <c r="U33" s="52"/>
      <c r="V33" s="52"/>
      <c r="W33" s="52"/>
      <c r="X33" s="52"/>
      <c r="Y33" s="52"/>
      <c r="Z33" s="52"/>
    </row>
    <row r="34" spans="1:26" x14ac:dyDescent="0.25">
      <c r="A34" s="52"/>
      <c r="B34" s="52"/>
      <c r="C34" s="56"/>
      <c r="D34" s="56"/>
      <c r="E34" s="56"/>
      <c r="F34" s="52"/>
      <c r="G34" s="52"/>
      <c r="H34" s="55"/>
      <c r="I34" s="52"/>
      <c r="J34" s="52"/>
      <c r="K34" s="52"/>
      <c r="L34" s="55"/>
      <c r="M34" s="52"/>
      <c r="N34" s="52"/>
      <c r="O34" s="52"/>
      <c r="P34" s="55"/>
      <c r="Q34" s="52"/>
      <c r="R34" s="52"/>
      <c r="S34" s="52"/>
      <c r="T34" s="55"/>
      <c r="U34" s="52"/>
      <c r="V34" s="52"/>
      <c r="W34" s="52"/>
      <c r="X34" s="55"/>
      <c r="Y34" s="52"/>
      <c r="Z34" s="52"/>
    </row>
    <row r="35" spans="1:26" ht="51" customHeight="1" x14ac:dyDescent="0.25">
      <c r="A35" s="52"/>
      <c r="B35" s="52"/>
      <c r="C35" s="373"/>
      <c r="D35" s="373"/>
      <c r="E35" s="373"/>
      <c r="F35" s="52"/>
      <c r="G35" s="52"/>
      <c r="H35" s="55"/>
      <c r="I35" s="52"/>
      <c r="J35" s="52"/>
      <c r="K35" s="52"/>
      <c r="L35" s="55"/>
      <c r="M35" s="52"/>
      <c r="N35" s="52"/>
      <c r="O35" s="52"/>
      <c r="P35" s="55"/>
      <c r="Q35" s="52"/>
      <c r="R35" s="52"/>
      <c r="S35" s="52"/>
      <c r="T35" s="55"/>
      <c r="U35" s="52"/>
      <c r="V35" s="52"/>
      <c r="W35" s="52"/>
      <c r="X35" s="55"/>
      <c r="Y35" s="52"/>
      <c r="Z35" s="52"/>
    </row>
    <row r="36" spans="1:26" ht="32.25" customHeight="1" x14ac:dyDescent="0.25">
      <c r="A36" s="52"/>
      <c r="B36" s="52"/>
      <c r="C36" s="374"/>
      <c r="D36" s="374"/>
      <c r="E36" s="374"/>
      <c r="F36" s="52"/>
      <c r="G36" s="52"/>
      <c r="H36" s="52"/>
      <c r="I36" s="52"/>
      <c r="J36" s="52"/>
      <c r="K36" s="52"/>
      <c r="L36" s="52"/>
      <c r="M36" s="52"/>
      <c r="N36" s="52"/>
      <c r="O36" s="52"/>
      <c r="P36" s="52"/>
      <c r="Q36" s="52"/>
      <c r="R36" s="52"/>
      <c r="S36" s="52"/>
      <c r="T36" s="52"/>
      <c r="U36" s="52"/>
      <c r="V36" s="52"/>
      <c r="W36" s="52"/>
      <c r="X36" s="52"/>
      <c r="Y36" s="52"/>
      <c r="Z36" s="52"/>
    </row>
    <row r="37" spans="1:26" ht="51.75" customHeight="1" x14ac:dyDescent="0.25">
      <c r="A37" s="52"/>
      <c r="B37" s="52"/>
      <c r="C37" s="373"/>
      <c r="D37" s="373"/>
      <c r="E37" s="373"/>
      <c r="F37" s="52"/>
      <c r="G37" s="52"/>
      <c r="H37" s="52"/>
      <c r="I37" s="52"/>
      <c r="J37" s="52"/>
      <c r="K37" s="52"/>
      <c r="L37" s="52"/>
      <c r="M37" s="52"/>
      <c r="N37" s="52"/>
      <c r="O37" s="52"/>
      <c r="P37" s="52"/>
      <c r="Q37" s="52"/>
      <c r="R37" s="52"/>
      <c r="S37" s="52"/>
      <c r="T37" s="52"/>
      <c r="U37" s="52"/>
      <c r="V37" s="52"/>
      <c r="W37" s="52"/>
      <c r="X37" s="52"/>
      <c r="Y37" s="52"/>
      <c r="Z37" s="52"/>
    </row>
    <row r="38" spans="1:26" ht="21.75" customHeight="1" x14ac:dyDescent="0.25">
      <c r="A38" s="52"/>
      <c r="B38" s="52"/>
      <c r="C38" s="375"/>
      <c r="D38" s="375"/>
      <c r="E38" s="375"/>
      <c r="F38" s="53"/>
      <c r="G38" s="53"/>
      <c r="H38" s="52"/>
      <c r="I38" s="52"/>
      <c r="J38" s="53"/>
      <c r="K38" s="53"/>
      <c r="L38" s="52"/>
      <c r="M38" s="52"/>
      <c r="N38" s="53"/>
      <c r="O38" s="53"/>
      <c r="P38" s="52"/>
      <c r="Q38" s="52"/>
      <c r="R38" s="53"/>
      <c r="S38" s="53"/>
      <c r="T38" s="52"/>
      <c r="U38" s="52"/>
      <c r="V38" s="53"/>
      <c r="W38" s="53"/>
      <c r="X38" s="52"/>
      <c r="Y38" s="52"/>
      <c r="Z38" s="52"/>
    </row>
    <row r="39" spans="1:26" ht="23.25" customHeight="1" x14ac:dyDescent="0.25">
      <c r="A39" s="52"/>
      <c r="B39" s="52"/>
      <c r="C39" s="53"/>
      <c r="D39" s="53"/>
      <c r="E39" s="53"/>
      <c r="F39" s="52"/>
      <c r="G39" s="52"/>
      <c r="H39" s="52"/>
      <c r="I39" s="52"/>
      <c r="J39" s="52"/>
      <c r="K39" s="52"/>
      <c r="L39" s="52"/>
      <c r="M39" s="52"/>
      <c r="N39" s="52"/>
      <c r="O39" s="52"/>
      <c r="P39" s="52"/>
      <c r="Q39" s="52"/>
      <c r="R39" s="52"/>
      <c r="S39" s="52"/>
      <c r="T39" s="52"/>
      <c r="U39" s="52"/>
      <c r="V39" s="52"/>
      <c r="W39" s="52"/>
      <c r="X39" s="52"/>
      <c r="Y39" s="52"/>
      <c r="Z39" s="52"/>
    </row>
    <row r="40" spans="1:26" ht="18.75" customHeight="1" x14ac:dyDescent="0.25">
      <c r="A40" s="52"/>
      <c r="B40" s="52"/>
      <c r="C40" s="372"/>
      <c r="D40" s="372"/>
      <c r="E40" s="372"/>
      <c r="F40" s="52"/>
      <c r="G40" s="52"/>
      <c r="H40" s="52"/>
      <c r="I40" s="52"/>
      <c r="J40" s="52"/>
      <c r="K40" s="52"/>
      <c r="L40" s="52"/>
      <c r="M40" s="52"/>
      <c r="N40" s="52"/>
      <c r="O40" s="52"/>
      <c r="P40" s="52"/>
      <c r="Q40" s="52"/>
      <c r="R40" s="52"/>
      <c r="S40" s="52"/>
      <c r="T40" s="52"/>
      <c r="U40" s="52"/>
      <c r="V40" s="52"/>
      <c r="W40" s="52"/>
      <c r="X40" s="52"/>
      <c r="Y40" s="52"/>
      <c r="Z40" s="52"/>
    </row>
    <row r="41" spans="1:26" x14ac:dyDescent="0.25">
      <c r="A41" s="52"/>
      <c r="B41" s="52"/>
      <c r="C41" s="52"/>
      <c r="D41" s="52"/>
      <c r="E41" s="52"/>
      <c r="F41" s="52"/>
      <c r="G41" s="52"/>
      <c r="H41" s="52"/>
      <c r="I41" s="52"/>
      <c r="J41" s="52"/>
      <c r="K41" s="52"/>
      <c r="L41" s="52"/>
      <c r="M41" s="52"/>
      <c r="N41" s="52"/>
      <c r="O41" s="52"/>
      <c r="P41" s="52"/>
      <c r="Q41" s="52"/>
      <c r="R41" s="52"/>
      <c r="S41" s="52"/>
      <c r="T41" s="52"/>
      <c r="U41" s="52"/>
      <c r="V41" s="52"/>
      <c r="W41" s="52"/>
      <c r="X41" s="52"/>
      <c r="Y41" s="52"/>
      <c r="Z41" s="52"/>
    </row>
    <row r="42" spans="1:26" x14ac:dyDescent="0.25">
      <c r="A42" s="52"/>
      <c r="B42" s="52"/>
      <c r="C42" s="52"/>
      <c r="D42" s="52"/>
      <c r="E42" s="52"/>
      <c r="F42" s="52"/>
      <c r="G42" s="52"/>
      <c r="H42" s="52"/>
      <c r="I42" s="52"/>
      <c r="J42" s="52"/>
      <c r="K42" s="52"/>
      <c r="L42" s="52"/>
      <c r="M42" s="52"/>
      <c r="N42" s="52"/>
      <c r="O42" s="52"/>
      <c r="P42" s="52"/>
      <c r="Q42" s="52"/>
      <c r="R42" s="52"/>
      <c r="S42" s="52"/>
      <c r="T42" s="52"/>
      <c r="U42" s="52"/>
      <c r="V42" s="52"/>
      <c r="W42" s="52"/>
      <c r="X42" s="52"/>
      <c r="Y42" s="52"/>
      <c r="Z42" s="52"/>
    </row>
  </sheetData>
  <mergeCells count="37">
    <mergeCell ref="V18:W18"/>
    <mergeCell ref="X18:Y18"/>
    <mergeCell ref="C40:E40"/>
    <mergeCell ref="C29:E29"/>
    <mergeCell ref="C31:E31"/>
    <mergeCell ref="C33:E33"/>
    <mergeCell ref="C35:E35"/>
    <mergeCell ref="C36:E36"/>
    <mergeCell ref="C37:E37"/>
    <mergeCell ref="C38:E38"/>
    <mergeCell ref="A13:AA13"/>
    <mergeCell ref="A12:AA12"/>
    <mergeCell ref="A17:A19"/>
    <mergeCell ref="A15:AA15"/>
    <mergeCell ref="Z17:AA18"/>
    <mergeCell ref="C17:C19"/>
    <mergeCell ref="J17:M17"/>
    <mergeCell ref="J18:K18"/>
    <mergeCell ref="L18:M18"/>
    <mergeCell ref="N17:Q17"/>
    <mergeCell ref="N18:O18"/>
    <mergeCell ref="P18:Q18"/>
    <mergeCell ref="R17:U17"/>
    <mergeCell ref="R18:S18"/>
    <mergeCell ref="T18:U18"/>
    <mergeCell ref="V17:Y17"/>
    <mergeCell ref="A4:AA4"/>
    <mergeCell ref="A9:AA9"/>
    <mergeCell ref="A8:AA8"/>
    <mergeCell ref="A6:AA6"/>
    <mergeCell ref="A11:AA11"/>
    <mergeCell ref="F17:I17"/>
    <mergeCell ref="F18:G18"/>
    <mergeCell ref="H18:I18"/>
    <mergeCell ref="B17:B19"/>
    <mergeCell ref="B21:B27"/>
    <mergeCell ref="D17:E1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описание</vt:lpstr>
      <vt:lpstr>2. паспорт  техприс</vt:lpstr>
      <vt:lpstr>3.1.конкретные результаты ТП-РП</vt:lpstr>
      <vt:lpstr>3.2конкретные результаты ЛЭП</vt:lpstr>
      <vt:lpstr>3.3. Паспорт надежность</vt:lpstr>
      <vt:lpstr>4. паспортбюджет</vt:lpstr>
      <vt:lpstr>5 анализ эконом эффект</vt:lpstr>
      <vt:lpstr>6.1. Паспорт сетевой график</vt:lpstr>
      <vt:lpstr>6.2. Паспорт фин осв ввод</vt:lpstr>
      <vt:lpstr>7. Паспорт отчет о закупке</vt:lpstr>
      <vt:lpstr>8. Паспорт оценка влияния</vt:lpstr>
      <vt:lpstr>9. Паспорт Карта-схема</vt:lpstr>
      <vt:lpstr>'1. паспорт описание'!Заголовки_для_печати</vt:lpstr>
      <vt:lpstr>'2. паспорт  техприс'!Заголовки_для_печати</vt:lpstr>
      <vt:lpstr>'4. паспортбюджет'!Заголовки_для_печати</vt:lpstr>
      <vt:lpstr>'1. паспорт описание'!Область_печати</vt:lpstr>
      <vt:lpstr>'2. паспорт  техприс'!Область_печати</vt:lpstr>
      <vt:lpstr>'3.1.конкретные результаты ТП-РП'!Область_печати</vt:lpstr>
      <vt:lpstr>'3.2конкретные результаты ЛЭП'!Область_печати</vt:lpstr>
      <vt:lpstr>'3.3. Паспорт надежность'!Область_печати</vt:lpstr>
      <vt:lpstr>'4. паспортбюджет'!Область_печати</vt:lpstr>
      <vt:lpstr>'5 анализ эконом эффект'!Область_печати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Паспорт оценка влияния'!Область_печати</vt:lpstr>
      <vt:lpstr>'9. Паспорт Карта-схема'!Область_печати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Чапкин</cp:lastModifiedBy>
  <cp:lastPrinted>2024-08-06T08:28:28Z</cp:lastPrinted>
  <dcterms:created xsi:type="dcterms:W3CDTF">2015-08-16T15:31:05Z</dcterms:created>
  <dcterms:modified xsi:type="dcterms:W3CDTF">2024-10-04T01:07:13Z</dcterms:modified>
</cp:coreProperties>
</file>