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00004 РП Академический\"/>
    </mc:Choice>
  </mc:AlternateContent>
  <bookViews>
    <workbookView xWindow="28680" yWindow="-120" windowWidth="29040" windowHeight="15840" tabRatio="859" firstSheet="3"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6">[3]FES!#REF!</definedName>
    <definedName name="____SP10" localSheetId="6">[3]FES!#REF!</definedName>
    <definedName name="____SP11" localSheetId="6">[3]FES!#REF!</definedName>
    <definedName name="____SP12" localSheetId="6">[3]FES!#REF!</definedName>
    <definedName name="____SP13" localSheetId="6">[3]FES!#REF!</definedName>
    <definedName name="____SP14" localSheetId="6">[3]FES!#REF!</definedName>
    <definedName name="____SP15" localSheetId="6">[3]FES!#REF!</definedName>
    <definedName name="____SP16" localSheetId="6">[3]FES!#REF!</definedName>
    <definedName name="____SP17" localSheetId="6">[3]FES!#REF!</definedName>
    <definedName name="____SP18" localSheetId="6">[3]FES!#REF!</definedName>
    <definedName name="____SP19" localSheetId="6">[3]FES!#REF!</definedName>
    <definedName name="____SP2" localSheetId="6">[3]FES!#REF!</definedName>
    <definedName name="____SP20" localSheetId="6">[3]FES!#REF!</definedName>
    <definedName name="____SP3" localSheetId="6">[3]FES!#REF!</definedName>
    <definedName name="____SP4" localSheetId="6">[3]FES!#REF!</definedName>
    <definedName name="____SP5" localSheetId="6">[3]FES!#REF!</definedName>
    <definedName name="____SP7" localSheetId="6">[3]FES!#REF!</definedName>
    <definedName name="____SP8" localSheetId="6">[3]FES!#REF!</definedName>
    <definedName name="____SP9" localSheetId="6">[3]FES!#REF!</definedName>
    <definedName name="____use1">#REF!</definedName>
    <definedName name="___C370000" localSheetId="6">#REF!</definedName>
    <definedName name="___cap1" localSheetId="6">#REF!</definedName>
    <definedName name="___PR1" localSheetId="6">'[2]Прил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6">#REF!</definedName>
    <definedName name="__C370000">#REF!</definedName>
    <definedName name="__cap1">#REF!</definedName>
    <definedName name="__IntlFixup" hidden="1">TRUE</definedName>
    <definedName name="__Num2">#REF!</definedName>
    <definedName name="__PR1">'[2]Прил 1'!#REF!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xlnm._FilterDatabase" localSheetId="2" hidden="1">'3.1.конкретные результаты ТП-РП'!$A$21:$DC$21</definedName>
    <definedName name="a" localSheetId="6">'5. Анализ эконом эффект'!a</definedName>
    <definedName name="a">[0]!a</definedName>
    <definedName name="AccessDatabase" hidden="1">"C:\My Documents\vlad\Var_2\can270398v2t05.mdb"</definedName>
    <definedName name="AES" localSheetId="6">#REF!</definedName>
    <definedName name="AES">#REF!</definedName>
    <definedName name="AFamorts" localSheetId="6">#REF!</definedName>
    <definedName name="AFamorts">#REF!</definedName>
    <definedName name="AFamorttnr96" localSheetId="6">#REF!</definedName>
    <definedName name="AFamorttnr96">#REF!</definedName>
    <definedName name="AFassistech" localSheetId="6">#REF!</definedName>
    <definedName name="AFassistech">#REF!</definedName>
    <definedName name="AFfraisfi" localSheetId="6">#REF!</definedName>
    <definedName name="AFfraisfi">#REF!</definedName>
    <definedName name="AFimpoA" localSheetId="6">#REF!</definedName>
    <definedName name="AFimpoA">#REF!</definedName>
    <definedName name="AFparité" localSheetId="6">#REF!</definedName>
    <definedName name="AFparité">#REF!</definedName>
    <definedName name="AFtaxexport" localSheetId="6">#REF!</definedName>
    <definedName name="AFtaxexport">#REF!</definedName>
    <definedName name="alumina_mt" localSheetId="6">#REF!</definedName>
    <definedName name="alumina_mt">#REF!</definedName>
    <definedName name="alumina_price" localSheetId="6">#REF!</definedName>
    <definedName name="alumina_price">#REF!</definedName>
    <definedName name="anscount" hidden="1">1</definedName>
    <definedName name="AOE" localSheetId="6">#REF!</definedName>
    <definedName name="AOE">#REF!</definedName>
    <definedName name="asd" localSheetId="6">'5. Анализ эконом эффект'!asd</definedName>
    <definedName name="asd">[0]!asd</definedName>
    <definedName name="b" localSheetId="6">'5. Анализ эконом эффект'!b</definedName>
    <definedName name="b">[0]!b</definedName>
    <definedName name="Balance_Sheet" localSheetId="6">#REF!</definedName>
    <definedName name="Balance_Sheet">#REF!</definedName>
    <definedName name="BALEE_FLOAD" localSheetId="6">#REF!</definedName>
    <definedName name="BALEE_FLOAD">#REF!</definedName>
    <definedName name="BALEE_PROT" localSheetId="6">#REF!,#REF!,#REF!,#REF!</definedName>
    <definedName name="BALEE_PROT">#REF!,#REF!,#REF!,#REF!</definedName>
    <definedName name="BALM_FLOAD" localSheetId="6">#REF!</definedName>
    <definedName name="BALM_FLOAD">#REF!</definedName>
    <definedName name="BALM_PROT" localSheetId="6">#REF!,#REF!,#REF!,#REF!</definedName>
    <definedName name="BALM_PROT">#REF!,#REF!,#REF!,#REF!</definedName>
    <definedName name="bbbbb" localSheetId="6">'5. Анализ эконом эффект'!USD/1.701</definedName>
    <definedName name="bbbbb">[0]!USD/1.701</definedName>
    <definedName name="bbbbbb">#N/A</definedName>
    <definedName name="Beg_Bal" localSheetId="6">#REF!</definedName>
    <definedName name="Beg_Bal">#REF!</definedName>
    <definedName name="Button_130">"can270398v2t05_Выпуск__реализация__запасы_Таблица"</definedName>
    <definedName name="calculations" localSheetId="6">#REF!</definedName>
    <definedName name="calculations">#REF!</definedName>
    <definedName name="Capital_Purchases" localSheetId="6">#REF!</definedName>
    <definedName name="Capital_Purchases">#REF!</definedName>
    <definedName name="CashFlow" localSheetId="6">'[5]Master Cashflows - Contractual'!#REF!</definedName>
    <definedName name="CashFlow">'[6]Master Cashflows - Contractual'!#REF!</definedName>
    <definedName name="CompOt" localSheetId="6">'5. Анализ эконом эффект'!CompOt</definedName>
    <definedName name="CompOt">[0]!CompOt</definedName>
    <definedName name="CompRas" localSheetId="6">'5. Анализ эконом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 localSheetId="6">#REF!</definedName>
    <definedName name="curs">#REF!</definedName>
    <definedName name="d" localSheetId="6">#REF!</definedName>
    <definedName name="d">#REF!</definedName>
    <definedName name="d_r" localSheetId="6">#REF!</definedName>
    <definedName name="d_r">#REF!</definedName>
    <definedName name="da" localSheetId="6">#REF!</definedName>
    <definedName name="da">#REF!</definedName>
    <definedName name="Data" localSheetId="6">#REF!</definedName>
    <definedName name="Data">#REF!</definedName>
    <definedName name="DATE" localSheetId="6">#REF!</definedName>
    <definedName name="DATE">#REF!</definedName>
    <definedName name="debt1" localSheetId="6">#REF!</definedName>
    <definedName name="debt1">#REF!</definedName>
    <definedName name="del" localSheetId="6">#REF!</definedName>
    <definedName name="del">#REF!</definedName>
    <definedName name="Depreciation_Schedule" localSheetId="6">#REF!</definedName>
    <definedName name="Depreciation_Schedule">#REF!</definedName>
    <definedName name="dfg" localSheetId="6">'5. Анализ эконом эффект'!dfg</definedName>
    <definedName name="dfg">[0]!dfg</definedName>
    <definedName name="dip" localSheetId="6">[8]FST5!$G$149:$G$165,[0]!P1_dip,[0]!P2_dip,[0]!P3_dip,[0]!P4_dip</definedName>
    <definedName name="dip">[8]FST5!$G$149:$G$165,P1_dip,P2_dip,P3_dip,P4_dip</definedName>
    <definedName name="DM" localSheetId="6">'5. Анализ эконом эффект'!USD/1.701</definedName>
    <definedName name="DM">[0]!USD/1.701</definedName>
    <definedName name="DMRUR" localSheetId="6">#REF!</definedName>
    <definedName name="DMRUR">#REF!</definedName>
    <definedName name="DOC" localSheetId="6">#REF!</definedName>
    <definedName name="DOC">#REF!</definedName>
    <definedName name="Down_range" localSheetId="6">#REF!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6">#REF!</definedName>
    <definedName name="ee">#REF!</definedName>
    <definedName name="End_Bal" localSheetId="6">#REF!</definedName>
    <definedName name="End_Bal">#REF!</definedName>
    <definedName name="eso" localSheetId="6">[8]FST5!$G$149:$G$165,[0]!P1_eso</definedName>
    <definedName name="eso">[8]FST5!$G$149:$G$165,P1_eso</definedName>
    <definedName name="ESO_ET" localSheetId="6">#REF!</definedName>
    <definedName name="ESO_ET">#REF!</definedName>
    <definedName name="ESO_PROT" localSheetId="6">#REF!,#REF!,#REF!,'5. Анализ эконом эффект'!P1_ESO_PROT</definedName>
    <definedName name="ESO_PROT">#REF!,#REF!,#REF!,[0]!P1_ESO_PROT</definedName>
    <definedName name="ESOcom" localSheetId="6">#REF!</definedName>
    <definedName name="ESOcom">#REF!</definedName>
    <definedName name="ew" localSheetId="6">'5. Анализ эконом эффект'!ew</definedName>
    <definedName name="ew">[0]!ew</definedName>
    <definedName name="Expas" localSheetId="6">#REF!</definedName>
    <definedName name="Expas">#REF!</definedName>
    <definedName name="export_year" localSheetId="6">#REF!</definedName>
    <definedName name="export_year">#REF!</definedName>
    <definedName name="Extra_Pay" localSheetId="6">#REF!</definedName>
    <definedName name="Extra_Pay">#REF!</definedName>
    <definedName name="fg" localSheetId="6">'5. Анализ эконом эффект'!fg</definedName>
    <definedName name="fg">[0]!fg</definedName>
    <definedName name="Financing_Activities" localSheetId="6">#REF!</definedName>
    <definedName name="Financing_Activities">#REF!</definedName>
    <definedName name="Form_211" localSheetId="6">#REF!</definedName>
    <definedName name="Form_211">#REF!</definedName>
    <definedName name="Form_214_40" localSheetId="6">#REF!</definedName>
    <definedName name="Form_214_40">#REF!</definedName>
    <definedName name="Form_214_41" localSheetId="6">#REF!</definedName>
    <definedName name="Form_214_41">#REF!</definedName>
    <definedName name="Form_215" localSheetId="6">#REF!</definedName>
    <definedName name="Form_215">#REF!</definedName>
    <definedName name="Form_626_p" localSheetId="6">#REF!</definedName>
    <definedName name="Form_626_p">#REF!</definedName>
    <definedName name="Format_info" localSheetId="6">#REF!</definedName>
    <definedName name="Format_info">#REF!</definedName>
    <definedName name="Fuel" localSheetId="6">#REF!</definedName>
    <definedName name="Fuel">#REF!</definedName>
    <definedName name="FuelP97" localSheetId="6">#REF!</definedName>
    <definedName name="FuelP97">#REF!</definedName>
    <definedName name="Full_Print" localSheetId="6">#REF!</definedName>
    <definedName name="Full_Print">#REF!</definedName>
    <definedName name="G" localSheetId="6">'5. Анализ эконом эффект'!USD/1.701</definedName>
    <definedName name="G">[0]!USD/1.701</definedName>
    <definedName name="GES" localSheetId="6">#REF!</definedName>
    <definedName name="GES">#REF!</definedName>
    <definedName name="GES_DATA" localSheetId="6">#REF!</definedName>
    <definedName name="GES_DATA">#REF!</definedName>
    <definedName name="GES_LIST" localSheetId="6">#REF!</definedName>
    <definedName name="GES_LIST">#REF!</definedName>
    <definedName name="GES3_DATA" localSheetId="6">#REF!</definedName>
    <definedName name="GES3_DATA">#REF!</definedName>
    <definedName name="gfjfg" localSheetId="6">'5. Анализ эконом эффект'!gfjfg</definedName>
    <definedName name="gfjfg">[0]!gfjfg</definedName>
    <definedName name="gg" localSheetId="6">#REF!</definedName>
    <definedName name="gg">#REF!</definedName>
    <definedName name="gggg" localSheetId="6">'5. Анализ эконом эффект'!gggg</definedName>
    <definedName name="gggg">[0]!gggg</definedName>
    <definedName name="Go" localSheetId="6">'5. Анализ эконом эффект'!Go</definedName>
    <definedName name="Go">[0]!Go</definedName>
    <definedName name="GoAssetChart" localSheetId="6">'5. Анализ эконом эффект'!GoAssetChart</definedName>
    <definedName name="GoAssetChart">[0]!GoAssetChart</definedName>
    <definedName name="GoBack" localSheetId="6">'5. Анализ эконом эффект'!GoBack</definedName>
    <definedName name="GoBack">[0]!GoBack</definedName>
    <definedName name="GoBalanceSheet" localSheetId="6">'5. Анализ эконом эффект'!GoBalanceSheet</definedName>
    <definedName name="GoBalanceSheet">[0]!GoBalanceSheet</definedName>
    <definedName name="GoCashFlow" localSheetId="6">'5. Анализ эконом эффект'!GoCashFlow</definedName>
    <definedName name="GoCashFlow">[0]!GoCashFlow</definedName>
    <definedName name="GoData" localSheetId="6">'5. Анализ эконом эффект'!GoData</definedName>
    <definedName name="GoData">[0]!GoData</definedName>
    <definedName name="GoIncomeChart" localSheetId="6">'5. Анализ эконом эффект'!GoIncomeChart</definedName>
    <definedName name="GoIncomeChart">[0]!GoIncomeChart</definedName>
    <definedName name="GoIncomeChart1" localSheetId="6">'5. Анализ эконом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 localSheetId="6">#REF!</definedName>
    <definedName name="GRES_DATA">#REF!</definedName>
    <definedName name="GRES_LIST" localSheetId="6">#REF!</definedName>
    <definedName name="GRES_LIST">#REF!</definedName>
    <definedName name="gtty" localSheetId="6">#REF!,#REF!,#REF!,'5. Анализ эконом эффект'!P1_ESO_PROT</definedName>
    <definedName name="gtty">#REF!,#REF!,#REF!,[0]!P1_ESO_PROT</definedName>
    <definedName name="H?Period">[9]Заголовок!$B$3</definedName>
    <definedName name="HEADER_BOTTOM">6</definedName>
    <definedName name="HEADER_BOTTOM_1">#N/A</definedName>
    <definedName name="Header_Row" localSheetId="6">ROW(#REF!)</definedName>
    <definedName name="Header_Row">ROW(#REF!)</definedName>
    <definedName name="Helper_ТЭС_Котельные">[10]Справочники!$A$2:$A$4,[10]Справочники!$A$16:$A$18</definedName>
    <definedName name="hh" localSheetId="6">'5. Анализ эконом эффект'!USD/1.701</definedName>
    <definedName name="hh">[0]!USD/1.701</definedName>
    <definedName name="hhhh" localSheetId="6">'5. Анализ эконом эффект'!hhhh</definedName>
    <definedName name="hhhh">[0]!hhhh</definedName>
    <definedName name="iii" localSheetId="6">[0]!kk/1.81</definedName>
    <definedName name="iii">kk/1.81</definedName>
    <definedName name="iiii" localSheetId="6">[0]!kk/1.81</definedName>
    <definedName name="iiii">kk/1.81</definedName>
    <definedName name="Income_Statement_1" localSheetId="6">#REF!</definedName>
    <definedName name="Income_Statement_1">#REF!</definedName>
    <definedName name="Income_Statement_2" localSheetId="6">#REF!</definedName>
    <definedName name="Income_Statement_2">#REF!</definedName>
    <definedName name="Income_Statement_3" localSheetId="6">#REF!</definedName>
    <definedName name="Income_Statement_3">#REF!</definedName>
    <definedName name="ineterest1" localSheetId="6">#REF!</definedName>
    <definedName name="ineterest1">#REF!</definedName>
    <definedName name="INN" localSheetId="6">#REF!</definedName>
    <definedName name="INN">#REF!</definedName>
    <definedName name="Int" localSheetId="6">#REF!</definedName>
    <definedName name="Int">#REF!</definedName>
    <definedName name="Interest_Rate" localSheetId="6">#REF!</definedName>
    <definedName name="Interest_Rate">#REF!</definedName>
    <definedName name="jjjjjj" localSheetId="6">'5. Анализ эконом эффект'!jjjjjj</definedName>
    <definedName name="jjjjjj">[0]!jjjjjj</definedName>
    <definedName name="k" localSheetId="6">'5. Анализ эконом эффект'!k</definedName>
    <definedName name="k">[0]!k</definedName>
    <definedName name="kk">[11]Коэфф!$B$1</definedName>
    <definedName name="kurs" localSheetId="6">#REF!</definedName>
    <definedName name="kurs">#REF!</definedName>
    <definedName name="lang">[12]lang!$A$6</definedName>
    <definedName name="Language">[13]Main!$B$21</definedName>
    <definedName name="Last_Row" localSheetId="6">IF('5. Анализ эконом эффект'!Values_Entered,'5. Анализ эконом эффект'!Header_Row+'5. Анализ эконом эффект'!Number_of_Payments,'5. Анализ эконом эффект'!Header_Row)</definedName>
    <definedName name="Last_Row">IF(Values_Entered,Header_Row+Number_of_Payments,Header_Row)</definedName>
    <definedName name="libir6m" localSheetId="6">#REF!</definedName>
    <definedName name="libir6m">#REF!</definedName>
    <definedName name="limcount" hidden="1">1</definedName>
    <definedName name="LME" localSheetId="6">#REF!</definedName>
    <definedName name="LME">#REF!</definedName>
    <definedName name="Loan_Amount" localSheetId="6">#REF!</definedName>
    <definedName name="Loan_Amount">#REF!</definedName>
    <definedName name="Loan_Start" localSheetId="6">#REF!</definedName>
    <definedName name="Loan_Start">#REF!</definedName>
    <definedName name="Loan_Years" localSheetId="6">#REF!</definedName>
    <definedName name="Loan_Years">#REF!</definedName>
    <definedName name="mamamia" localSheetId="6">#REF!</definedName>
    <definedName name="mamamia">#REF!</definedName>
    <definedName name="mm" localSheetId="6">'5. Анализ эконом эффект'!mm</definedName>
    <definedName name="mm">[0]!mm</definedName>
    <definedName name="MO" localSheetId="6">#REF!</definedName>
    <definedName name="MO">#REF!</definedName>
    <definedName name="Moeuvre" localSheetId="6">[14]Personnel!#REF!</definedName>
    <definedName name="Moeuvre">[15]Personnel!#REF!</definedName>
    <definedName name="MONTH" localSheetId="6">#REF!</definedName>
    <definedName name="MONTH">#REF!</definedName>
    <definedName name="net" localSheetId="6">[8]FST5!$G$100:$G$116,[0]!P1_net</definedName>
    <definedName name="net">[8]FST5!$G$100:$G$116,P1_net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 localSheetId="6">#REF!</definedName>
    <definedName name="NOM">#REF!</definedName>
    <definedName name="NSRF" localSheetId="6">#REF!</definedName>
    <definedName name="NSRF">#REF!</definedName>
    <definedName name="Num" localSheetId="6">#REF!</definedName>
    <definedName name="Num">#REF!</definedName>
    <definedName name="Num_Pmt_Per_Year" localSheetId="6">#REF!</definedName>
    <definedName name="Num_Pmt_Per_Year">#REF!</definedName>
    <definedName name="Number_of_Payments" localSheetId="6">MATCH(0.01,'5. Анализ эконом эффект'!End_Bal,-1)+1</definedName>
    <definedName name="Number_of_Payments">MATCH(0.01,End_Bal,-1)+1</definedName>
    <definedName name="ok" localSheetId="6">[16]Контроль!$E$1</definedName>
    <definedName name="ok">[17]Контроль!$E$1</definedName>
    <definedName name="OKTMO" localSheetId="6">#REF!</definedName>
    <definedName name="OKTMO">#REF!</definedName>
    <definedName name="ORE" localSheetId="6">#REF!</definedName>
    <definedName name="ORE">#REF!</definedName>
    <definedName name="org">'[18]Анкета (2)'!$A$5</definedName>
    <definedName name="Org_list" localSheetId="6">#REF!</definedName>
    <definedName name="Org_list">#REF!</definedName>
    <definedName name="OTH_DATA" localSheetId="6">#REF!</definedName>
    <definedName name="OTH_DATA">#REF!</definedName>
    <definedName name="OTH_LIST" localSheetId="6">#REF!</definedName>
    <definedName name="OTH_LIST">#REF!</definedName>
    <definedName name="output_year" localSheetId="6">#REF!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localSheetId="6" hidden="1">#REF!,#REF!,#REF!,#REF!,#REF!,#REF!,#REF!,#REF!</definedName>
    <definedName name="P1_ESO_PROT" hidden="1">#REF!,#REF!,#REF!,#REF!,#REF!,#REF!,#REF!,#REF!</definedName>
    <definedName name="P1_net" hidden="1">[8]FST5!$G$118:$G$123,[8]FST5!$G$125:$G$126,[8]FST5!$G$128:$G$131,[8]FST5!$G$133,[8]FST5!$G$135:$G$139,[8]FST5!$G$141,[8]FST5!$G$143:$G$145</definedName>
    <definedName name="P1_SBT_PROT" localSheetId="6" hidden="1">#REF!,#REF!,#REF!,#REF!,#REF!,#REF!,#REF!</definedName>
    <definedName name="P1_SBT_PROT" hidden="1">#REF!,#REF!,#REF!,#REF!,#REF!,#REF!,#REF!</definedName>
    <definedName name="P1_SCOPE_16_PRT" hidden="1">'[19]16'!$E$15:$I$16,'[19]16'!$E$18:$I$20,'[19]16'!$E$23:$I$23,'[19]16'!$E$26:$I$26,'[19]16'!$E$29:$I$29,'[19]16'!$E$32:$I$32,'[19]16'!$E$35:$I$35,'[19]16'!$B$34,'[19]16'!$B$37</definedName>
    <definedName name="P1_SCOPE_17_PRT" localSheetId="6" hidden="1">#REF!,#REF!,#REF!,#REF!,#REF!,#REF!,#REF!,#REF!</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localSheetId="6" hidden="1">#REF!,#REF!,#REF!,#REF!,#REF!,#REF!</definedName>
    <definedName name="P1_SCOPE_FLOAD" hidden="1">#REF!,#REF!,#REF!,#REF!,#REF!,#REF!</definedName>
    <definedName name="P1_SCOPE_FRML" localSheetId="6"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localSheetId="6" hidden="1">#REF!,#REF!,#REF!,#REF!,#REF!,#REF!,#REF!</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6" hidden="1">#REF!,#REF!,#REF!,#REF!,#REF!,#REF!,#REF!</definedName>
    <definedName name="P1_SET_PROT" hidden="1">#REF!,#REF!,#REF!,#REF!,#REF!,#REF!,#REF!</definedName>
    <definedName name="P1_SET_PRT" localSheetId="6"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6">P1_T2.1?Protection</definedName>
    <definedName name="P6_T2.1?Protection">P1_T2.1?Protection</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 localSheetId="6">#REF!</definedName>
    <definedName name="PapExpas">#REF!</definedName>
    <definedName name="Pay_Date" localSheetId="6">#REF!</definedName>
    <definedName name="Pay_Date">#REF!</definedName>
    <definedName name="Pay_Num" localSheetId="6">#REF!</definedName>
    <definedName name="Pay_Num">#REF!</definedName>
    <definedName name="Payment_Date" localSheetId="6">DATE(YEAR('5. Анализ эконом эффект'!Loan_Start),MONTH('5. Анализ эконом эффект'!Loan_Start)+Payment_Number,DAY('5. Анализ эконом эффект'!Loan_Start))</definedName>
    <definedName name="Payment_Date">DATE(YEAR(Loan_Start),MONTH(Loan_Start)+Payment_Number,DAY(Loan_Start))</definedName>
    <definedName name="Pbud601" localSheetId="6">#REF!</definedName>
    <definedName name="Pbud601">#REF!</definedName>
    <definedName name="Pbud655" localSheetId="6">#REF!</definedName>
    <definedName name="Pbud655">#REF!</definedName>
    <definedName name="Pbud98" localSheetId="6">#REF!</definedName>
    <definedName name="Pbud98">#REF!</definedName>
    <definedName name="Pcharg96" localSheetId="6">#REF!</definedName>
    <definedName name="Pcharg96">#REF!</definedName>
    <definedName name="Pcotisations" localSheetId="6">#REF!</definedName>
    <definedName name="Pcotisations">#REF!</definedName>
    <definedName name="Pcoubud" localSheetId="6">[14]Personnel!#REF!</definedName>
    <definedName name="Pcoubud">[15]Personnel!#REF!</definedName>
    <definedName name="PdgeccMO" localSheetId="6">#REF!</definedName>
    <definedName name="PdgeccMO">#REF!</definedName>
    <definedName name="PeffecBud" localSheetId="6">#REF!</definedName>
    <definedName name="PeffecBud">#REF!</definedName>
    <definedName name="Peffectif" localSheetId="6">#REF!</definedName>
    <definedName name="Peffectif">#REF!</definedName>
    <definedName name="PeffectifA" localSheetId="6">#REF!</definedName>
    <definedName name="PeffectifA">#REF!</definedName>
    <definedName name="PER_ET" localSheetId="6">#REF!</definedName>
    <definedName name="PER_ET">#REF!</definedName>
    <definedName name="Pfamo" localSheetId="6">#REF!</definedName>
    <definedName name="Pfamo">#REF!</definedName>
    <definedName name="PFAMO612642" localSheetId="6">#REF!</definedName>
    <definedName name="PFAMO612642">#REF!</definedName>
    <definedName name="Pgratif956" localSheetId="6">#REF!</definedName>
    <definedName name="Pgratif956">#REF!</definedName>
    <definedName name="Phsup" localSheetId="6">#REF!</definedName>
    <definedName name="Phsup">#REF!</definedName>
    <definedName name="Phsup98" localSheetId="6">#REF!</definedName>
    <definedName name="Phsup98">#REF!</definedName>
    <definedName name="Phypoaugmentation" localSheetId="6">#REF!</definedName>
    <definedName name="Phypoaugmentation">#REF!</definedName>
    <definedName name="Phypotheses" localSheetId="6">#REF!</definedName>
    <definedName name="Phypotheses">#REF!</definedName>
    <definedName name="Pmainoeuvre" localSheetId="6">#REF!</definedName>
    <definedName name="Pmainoeuvre">#REF!</definedName>
    <definedName name="polta" localSheetId="6">'[21]2001'!#REF!</definedName>
    <definedName name="polta">'[22]2001'!#REF!</definedName>
    <definedName name="popamia" localSheetId="6">#REF!</definedName>
    <definedName name="popamia">#REF!</definedName>
    <definedName name="pp" localSheetId="6">#REF!</definedName>
    <definedName name="pp">#REF!</definedName>
    <definedName name="Princ" localSheetId="6">#REF!</definedName>
    <definedName name="Princ">#REF!</definedName>
    <definedName name="Print_Area_Reset" localSheetId="6">OFFSET('5. Анализ эконом эффект'!Full_Print,0,0,'5. Анализ эконом эффект'!Last_Row)</definedName>
    <definedName name="Print_Area_Reset">OFFSET(Full_Print,0,0,Last_Row)</definedName>
    <definedName name="promd_Запрос_с_16_по_19" localSheetId="6">#REF!</definedName>
    <definedName name="promd_Запрос_с_16_по_19">#REF!</definedName>
    <definedName name="PROT" localSheetId="6">#REF!,#REF!,#REF!,#REF!,#REF!,#REF!</definedName>
    <definedName name="PROT">#REF!,#REF!,#REF!,#REF!,#REF!,#REF!</definedName>
    <definedName name="qaz" localSheetId="6">'5. Анализ эконом эффект'!qaz</definedName>
    <definedName name="qaz">[0]!qaz</definedName>
    <definedName name="qq" localSheetId="6">'5. Анализ эконом эффект'!USD/1.701</definedName>
    <definedName name="qq">[0]!USD/1.701</definedName>
    <definedName name="QryRowStr_End_1.5">#N/A</definedName>
    <definedName name="QryRowStr_Start_1.5">#N/A</definedName>
    <definedName name="QryRowStrCount">2</definedName>
    <definedName name="R_r" localSheetId="6">#REF!</definedName>
    <definedName name="R_r">#REF!</definedName>
    <definedName name="raion">'[18]Анкета (2)'!$B$8</definedName>
    <definedName name="Receipts_and_Disbursements" localSheetId="6">#REF!</definedName>
    <definedName name="Receipts_and_Disbursements">#REF!</definedName>
    <definedName name="REG">[23]TEHSHEET!$B$2:$B$85</definedName>
    <definedName name="REG_ET" localSheetId="6">#REF!</definedName>
    <definedName name="REG_ET">#REF!</definedName>
    <definedName name="REG_PROT">[24]regs!$H$18:$H$23,[24]regs!$H$25:$H$26,[24]regs!$H$28:$H$28,[24]regs!$H$30:$H$32,[24]regs!$H$35:$H$39,[24]regs!$H$46:$H$46,[24]regs!$H$13:$H$16</definedName>
    <definedName name="REGcom" localSheetId="6">#REF!</definedName>
    <definedName name="REGcom">#REF!</definedName>
    <definedName name="REGIONS" localSheetId="6">#REF!</definedName>
    <definedName name="REGIONS">#REF!</definedName>
    <definedName name="REGUL" localSheetId="6">#REF!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 localSheetId="6">#REF!</definedName>
    <definedName name="S1_">#REF!</definedName>
    <definedName name="S10_" localSheetId="6">#REF!</definedName>
    <definedName name="S10_">#REF!</definedName>
    <definedName name="S11_" localSheetId="6">#REF!</definedName>
    <definedName name="S11_">#REF!</definedName>
    <definedName name="S12_" localSheetId="6">#REF!</definedName>
    <definedName name="S12_">#REF!</definedName>
    <definedName name="S13_" localSheetId="6">#REF!</definedName>
    <definedName name="S13_">#REF!</definedName>
    <definedName name="S14_" localSheetId="6">#REF!</definedName>
    <definedName name="S14_">#REF!</definedName>
    <definedName name="S15_" localSheetId="6">#REF!</definedName>
    <definedName name="S15_">#REF!</definedName>
    <definedName name="S16_" localSheetId="6">#REF!</definedName>
    <definedName name="S16_">#REF!</definedName>
    <definedName name="S17_" localSheetId="6">#REF!</definedName>
    <definedName name="S17_">#REF!</definedName>
    <definedName name="S18_" localSheetId="6">#REF!</definedName>
    <definedName name="S18_">#REF!</definedName>
    <definedName name="S19_" localSheetId="6">#REF!</definedName>
    <definedName name="S19_">#REF!</definedName>
    <definedName name="S2_" localSheetId="6">#REF!</definedName>
    <definedName name="S2_">#REF!</definedName>
    <definedName name="S20_" localSheetId="6">#REF!</definedName>
    <definedName name="S20_">#REF!</definedName>
    <definedName name="S3_" localSheetId="6">#REF!</definedName>
    <definedName name="S3_">#REF!</definedName>
    <definedName name="S4_" localSheetId="6">#REF!</definedName>
    <definedName name="S4_">#REF!</definedName>
    <definedName name="S5_" localSheetId="6">#REF!</definedName>
    <definedName name="S5_">#REF!</definedName>
    <definedName name="S6_" localSheetId="6">#REF!</definedName>
    <definedName name="S6_">#REF!</definedName>
    <definedName name="S7_" localSheetId="6">#REF!</definedName>
    <definedName name="S7_">#REF!</definedName>
    <definedName name="S8_" localSheetId="6">#REF!</definedName>
    <definedName name="S8_">#REF!</definedName>
    <definedName name="S9_" localSheetId="6">#REF!</definedName>
    <definedName name="S9_">#REF!</definedName>
    <definedName name="Salaries_Paid_1" localSheetId="6">#REF!</definedName>
    <definedName name="Salaries_Paid_1">#REF!</definedName>
    <definedName name="Salaries_Paid_2" localSheetId="6">#REF!</definedName>
    <definedName name="Salaries_Paid_2">#REF!</definedName>
    <definedName name="sansnom" localSheetId="6">[0]!NotesHyp</definedName>
    <definedName name="sansnom">[0]!NotesHyp</definedName>
    <definedName name="SBT_ET" localSheetId="6">#REF!</definedName>
    <definedName name="SBT_ET">#REF!</definedName>
    <definedName name="SBT_PROT" localSheetId="6">#REF!,#REF!,#REF!,#REF!,'5. Анализ эконом эффект'!P1_SBT_PROT</definedName>
    <definedName name="SBT_PROT">#REF!,#REF!,#REF!,#REF!,[0]!P1_SBT_PROT</definedName>
    <definedName name="SBTcom" localSheetId="6">#REF!</definedName>
    <definedName name="SBTcom">#REF!</definedName>
    <definedName name="sbyt">[8]FST5!$G$70:$G$75,[8]FST5!$G$77:$G$78,[8]FST5!$G$80:$G$83,[8]FST5!$G$85,[8]FST5!$G$87:$G$91,[8]FST5!$G$93,[8]FST5!$G$95:$G$97,[8]FST5!$G$52:$G$68</definedName>
    <definedName name="Sched_Pay" localSheetId="6">#REF!</definedName>
    <definedName name="Sched_Pay">#REF!</definedName>
    <definedName name="Scheduled_Extra_Payments" localSheetId="6">#REF!</definedName>
    <definedName name="Scheduled_Extra_Payments">#REF!</definedName>
    <definedName name="Scheduled_Interest_Rate" localSheetId="6">#REF!</definedName>
    <definedName name="Scheduled_Interest_Rate">#REF!</definedName>
    <definedName name="Scheduled_Monthly_Payment" localSheetId="6">#REF!</definedName>
    <definedName name="Scheduled_Monthly_Payment">#REF!</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 localSheetId="6">#REF!</definedName>
    <definedName name="SCOPE_17_LD">#REF!</definedName>
    <definedName name="SCOPE_17_PRT" localSheetId="6">#REF!,#REF!,#REF!,#REF!,#REF!,#REF!,#REF!,'5. Анализ эконом эффект'!P1_SCOPE_17_PRT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6">'[19]4'!$Z$27:$AC$31,'[19]4'!$F$14:$I$20,[0]!P1_SCOPE_4_PRT,[0]!P2_SCOPE_4_PRT</definedName>
    <definedName name="SCOPE_4_PRT">'[19]4'!$Z$27:$AC$31,'[19]4'!$F$14:$I$20,P1_SCOPE_4_PRT,P2_SCOPE_4_PRT</definedName>
    <definedName name="SCOPE_5_PRT" localSheetId="6">'[19]5'!$Z$27:$AC$31,'[19]5'!$F$14:$I$21,[0]!P1_SCOPE_5_PRT,[0]!P2_SCOPE_5_PRT</definedName>
    <definedName name="SCOPE_5_PRT">'[19]5'!$Z$27:$AC$31,'[19]5'!$F$14:$I$21,P1_SCOPE_5_PRT,P2_SCOPE_5_PRT</definedName>
    <definedName name="SCOPE_CORR" localSheetId="6">#REF!,#REF!,#REF!,#REF!,#REF!,'5. Анализ эконом эффект'!P1_SCOPE_CORR,'5. Анализ эконом эффект'!P2_SCOPE_CORR</definedName>
    <definedName name="SCOPE_CORR">#REF!,#REF!,#REF!,#REF!,#REF!,P1_SCOPE_CORR,P2_SCOPE_CORR</definedName>
    <definedName name="SCOPE_CPR" localSheetId="6">#REF!</definedName>
    <definedName name="SCOPE_CPR">#REF!</definedName>
    <definedName name="SCOPE_ESOLD" localSheetId="6">#REF!</definedName>
    <definedName name="SCOPE_ESOLD">#REF!</definedName>
    <definedName name="SCOPE_ETALON2" localSheetId="6">#REF!</definedName>
    <definedName name="SCOPE_ETALON2">#REF!</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6">#REF!,'5. Анализ эконом эффект'!P1_SCOPE_FLOAD</definedName>
    <definedName name="SCOPE_FLOAD">#REF!,[0]!P1_SCOPE_FLOAD</definedName>
    <definedName name="SCOPE_FORM46_EE1" localSheetId="6">#REF!</definedName>
    <definedName name="SCOPE_FORM46_EE1">#REF!</definedName>
    <definedName name="SCOPE_FORM46_EE1_ZAG_KOD" localSheetId="6">[26]Заголовок!#REF!</definedName>
    <definedName name="SCOPE_FORM46_EE1_ZAG_KOD">[26]Заголовок!#REF!</definedName>
    <definedName name="SCOPE_FRML" localSheetId="6">#REF!,#REF!,'5. Анализ эконом эффект'!P1_SCOPE_FRML</definedName>
    <definedName name="SCOPE_FRML">#REF!,#REF!,[0]!P1_SCOPE_FRML</definedName>
    <definedName name="SCOPE_FUEL_ET" localSheetId="6">#REF!</definedName>
    <definedName name="SCOPE_FUEL_ET">#REF!</definedName>
    <definedName name="scope_ld" localSheetId="6">#REF!</definedName>
    <definedName name="scope_ld">#REF!</definedName>
    <definedName name="SCOPE_LOAD" localSheetId="6">#REF!</definedName>
    <definedName name="SCOPE_LOAD">#REF!</definedName>
    <definedName name="SCOPE_LOAD_FUEL" localSheetId="6">#REF!</definedName>
    <definedName name="SCOPE_LOAD_FUEL">#REF!</definedName>
    <definedName name="SCOPE_LOAD1" localSheetId="6">#REF!</definedName>
    <definedName name="SCOPE_LOAD1">#REF!</definedName>
    <definedName name="SCOPE_LOAD2">'[27]Стоимость ЭЭ'!$G$111:$AN$113,'[27]Стоимость ЭЭ'!$G$93:$AN$95,'[27]Стоимость ЭЭ'!$G$51:$AN$53</definedName>
    <definedName name="SCOPE_MO" localSheetId="6">[28]Справочники!$K$6:$K$742,[28]Справочники!#REF!</definedName>
    <definedName name="SCOPE_MO">[28]Справочники!$K$6:$K$742,[28]Справочники!#REF!</definedName>
    <definedName name="SCOPE_MUPS" localSheetId="6">[28]Свод!#REF!,[28]Свод!#REF!</definedName>
    <definedName name="SCOPE_MUPS">[28]Свод!#REF!,[28]Свод!#REF!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 localSheetId="6">#REF!</definedName>
    <definedName name="SCOPE_ORE">#REF!</definedName>
    <definedName name="SCOPE_OUTD">[8]FST5!$G$23:$G$30,[8]FST5!$G$32:$G$35,[8]FST5!$G$37,[8]FST5!$G$39:$G$45,[8]FST5!$G$47,[8]FST5!$G$49,[8]FST5!$G$5:$G$21</definedName>
    <definedName name="SCOPE_PER_PRT" localSheetId="6">[0]!P5_SCOPE_PER_PRT,[0]!P6_SCOPE_PER_PRT,[0]!P7_SCOPE_PER_PRT,'5. Анализ эконом эффект'!P8_SCOPE_PER_PRT</definedName>
    <definedName name="SCOPE_PER_PRT">P5_SCOPE_PER_PRT,P6_SCOPE_PER_PRT,P7_SCOPE_PER_PRT,P8_SCOPE_PER_PRT</definedName>
    <definedName name="SCOPE_PRD" localSheetId="6">#REF!</definedName>
    <definedName name="SCOPE_PRD">#REF!</definedName>
    <definedName name="SCOPE_PRD_ET" localSheetId="6">#REF!</definedName>
    <definedName name="SCOPE_PRD_ET">#REF!</definedName>
    <definedName name="SCOPE_PRD_ET2" localSheetId="6">#REF!</definedName>
    <definedName name="SCOPE_PRD_ET2">#REF!</definedName>
    <definedName name="SCOPE_PRT" localSheetId="6">#REF!,#REF!,#REF!,#REF!,#REF!,#REF!</definedName>
    <definedName name="SCOPE_PRT">#REF!,#REF!,#REF!,#REF!,#REF!,#REF!</definedName>
    <definedName name="SCOPE_PRZ" localSheetId="6">#REF!</definedName>
    <definedName name="SCOPE_PRZ">#REF!</definedName>
    <definedName name="SCOPE_PRZ_ET" localSheetId="6">#REF!</definedName>
    <definedName name="SCOPE_PRZ_ET">#REF!</definedName>
    <definedName name="SCOPE_PRZ_ET2" localSheetId="6">#REF!</definedName>
    <definedName name="SCOPE_PRZ_ET2">#REF!</definedName>
    <definedName name="SCOPE_REGIONS" localSheetId="6">#REF!</definedName>
    <definedName name="SCOPE_REGIONS">#REF!</definedName>
    <definedName name="SCOPE_REGLD" localSheetId="6">#REF!</definedName>
    <definedName name="SCOPE_REGLD">#REF!</definedName>
    <definedName name="SCOPE_RG" localSheetId="6">#REF!</definedName>
    <definedName name="SCOPE_RG">#REF!</definedName>
    <definedName name="SCOPE_SBTLD" localSheetId="6">#REF!</definedName>
    <definedName name="SCOPE_SBTLD">#REF!</definedName>
    <definedName name="SCOPE_SETLD" localSheetId="6">#REF!</definedName>
    <definedName name="SCOPE_SETLD">#REF!</definedName>
    <definedName name="SCOPE_SPR_PRT">[19]Справочники!$D$21:$J$22,[19]Справочники!$E$13:$I$14,[19]Справочники!$F$27:$H$28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 localSheetId="6">#REF!</definedName>
    <definedName name="SET_ET">#REF!</definedName>
    <definedName name="SET_PROT" localSheetId="6">#REF!,#REF!,#REF!,#REF!,#REF!,'5. Анализ эконом эффект'!P1_SET_PROT</definedName>
    <definedName name="SET_PROT">#REF!,#REF!,#REF!,#REF!,#REF!,[0]!P1_SET_PROT</definedName>
    <definedName name="SET_PRT" localSheetId="6">#REF!,#REF!,#REF!,#REF!,'5. Анализ эконом эффект'!P1_SET_PRT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эффект'!shit</definedName>
    <definedName name="shit">[0]!shit</definedName>
    <definedName name="SMappros" localSheetId="6">[14]SMetstrait!$B$6:$W$57,[14]SMetstrait!$B$59:$W$113</definedName>
    <definedName name="SMappros">[15]SMetstrait!$B$6:$W$57,[15]SMetstrait!$B$59:$W$113</definedName>
    <definedName name="Soude" localSheetId="6">#REF!</definedName>
    <definedName name="Soude">#REF!</definedName>
    <definedName name="SoudeP97" localSheetId="6">#REF!</definedName>
    <definedName name="SoudeP97">#REF!</definedName>
    <definedName name="SPR_GES_ET" localSheetId="6">#REF!</definedName>
    <definedName name="SPR_GES_ET">#REF!</definedName>
    <definedName name="SPR_GRES_ET" localSheetId="6">#REF!</definedName>
    <definedName name="SPR_GRES_ET">#REF!</definedName>
    <definedName name="SPR_OTH_ET" localSheetId="6">#REF!</definedName>
    <definedName name="SPR_OTH_ET">#REF!</definedName>
    <definedName name="SPR_PROT" localSheetId="6">#REF!,#REF!</definedName>
    <definedName name="SPR_PROT">#REF!,#REF!</definedName>
    <definedName name="SPR_TES_ET" localSheetId="6">#REF!</definedName>
    <definedName name="SPR_TES_ET">#REF!</definedName>
    <definedName name="SPRAV_PROT">[28]Справочники!$E$6,[28]Справочники!$D$11:$D$902,[28]Справочники!$E$3</definedName>
    <definedName name="sq" localSheetId="6">#REF!</definedName>
    <definedName name="sq">#REF!</definedName>
    <definedName name="Staffing_Plan_1" localSheetId="6">#REF!</definedName>
    <definedName name="Staffing_Plan_1">#REF!</definedName>
    <definedName name="Staffing_Plan_2" localSheetId="6">#REF!</definedName>
    <definedName name="Staffing_Plan_2">#REF!</definedName>
    <definedName name="Statement_of_Cash_Flows" localSheetId="6">#REF!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6">#REF!</definedName>
    <definedName name="t_year">#REF!</definedName>
    <definedName name="T1_Protect" localSheetId="6">[0]!P15_T1_Protect,[0]!P16_T1_Protect,[0]!P17_T1_Protect,'5. Анализ эконом эффект'!P18_T1_Protect,'5. Анализ эконом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6">'[20]21.3'!$E$54:$I$57,'[20]21.3'!$E$10:$I$10,P1_T17_Protect</definedName>
    <definedName name="T17_Protect">'[20]21.3'!$E$54:$I$57,'[20]21.3'!$E$10:$I$10,P1_T17_Protect</definedName>
    <definedName name="T17_Protection" localSheetId="6">[0]!P2_T17_Protection,[0]!P3_T17_Protection,[0]!P4_T17_Protection,[0]!P5_T17_Protection,'5. Анализ эконом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'[20]18.2'!#REF!,'[20]18.2'!#REF!</definedName>
    <definedName name="T18.2?item_ext?СБЫТ">'[20]18.2'!#REF!,'[20]18.2'!#REF!</definedName>
    <definedName name="T18.2?ВРАС">'[20]18.2'!$B$34:$B$36,'[20]18.2'!$B$28:$B$30</definedName>
    <definedName name="T18.2_Protect" localSheetId="6">'[20]18.2'!$F$56:$J$57,'[20]18.2'!$F$60:$J$60,'[20]18.2'!$F$62:$J$65,'[20]18.2'!$F$6:$J$8,[0]!P1_T18.2_Protect</definedName>
    <definedName name="T18.2_Protect">'[20]18.2'!$F$56:$J$57,'[20]18.2'!$F$60:$J$60,'[20]18.2'!$F$62:$J$65,'[20]18.2'!$F$6:$J$8,P1_T18.2_Protect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6">'5. Анализ эконом эффект'!P6_T2.1?Protection</definedName>
    <definedName name="T2.1?Protection">P6_T2.1?Protection</definedName>
    <definedName name="T2.3_Protect">'[20]2.3'!$F$30:$G$34,'[20]2.3'!$H$24:$K$28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 localSheetId="6">#REF!</definedName>
    <definedName name="T20.1?Columns">#REF!</definedName>
    <definedName name="T20.1?Investments" localSheetId="6">#REF!</definedName>
    <definedName name="T20.1?Investments">#REF!</definedName>
    <definedName name="T20.1?Scope" localSheetId="6">#REF!</definedName>
    <definedName name="T20.1?Scope">#REF!</definedName>
    <definedName name="T20.1_Protect" localSheetId="6">#REF!</definedName>
    <definedName name="T20.1_Protect">#REF!</definedName>
    <definedName name="T20?Columns" localSheetId="6">#REF!</definedName>
    <definedName name="T20?Columns">#REF!</definedName>
    <definedName name="T20?ItemComments" localSheetId="6">#REF!</definedName>
    <definedName name="T20?ItemComments">#REF!</definedName>
    <definedName name="T20?Items" localSheetId="6">#REF!</definedName>
    <definedName name="T20?Items">#REF!</definedName>
    <definedName name="T20?Scope" localSheetId="6">#REF!</definedName>
    <definedName name="T20?Scope">#REF!</definedName>
    <definedName name="T20?unit?МКВТЧ">'[10]20'!$C$13:$M$13,'[10]20'!$C$15:$M$19,'[10]20'!$C$8:$M$11</definedName>
    <definedName name="T20_Protect" localSheetId="6">#REF!,#REF!</definedName>
    <definedName name="T20_Protect">#REF!,#REF!</definedName>
    <definedName name="T20_Protection" localSheetId="6">'[10]20'!$E$8:$H$11,[0]!P1_T20_Protection</definedName>
    <definedName name="T20_Protection">'[10]20'!$E$8:$H$11,P1_T20_Protection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6">[0]!P2_T21_Protection,'5. Анализ эконом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6">[0]!P9_T28_Protection,[0]!P10_T28_Protection,[0]!P11_T28_Protection,'5. Анализ эконом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'[20]4'!$AA$24:$AD$28,'[20]4'!$G$11:$J$17,[0]!P1_T4_Protect,[0]!P2_T4_Protect</definedName>
    <definedName name="T4_Protect">'[20]4'!$AA$24:$AD$28,'[20]4'!$G$11:$J$17,P1_T4_Protect,P2_T4_Protect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 localSheetId="6">#REF!</definedName>
    <definedName name="Table">#REF!</definedName>
    <definedName name="temp">#N/A</definedName>
    <definedName name="term1" localSheetId="6">#REF!</definedName>
    <definedName name="term1">#REF!</definedName>
    <definedName name="TES" localSheetId="6">#REF!</definedName>
    <definedName name="TES">#REF!</definedName>
    <definedName name="TES_DATA" localSheetId="6">#REF!</definedName>
    <definedName name="TES_DATA">#REF!</definedName>
    <definedName name="TES_LIST" localSheetId="6">#REF!</definedName>
    <definedName name="TES_LIST">#REF!</definedName>
    <definedName name="test">#N/A</definedName>
    <definedName name="test2">#N/A</definedName>
    <definedName name="Total_Interest" localSheetId="6">#REF!</definedName>
    <definedName name="Total_Interest">#REF!</definedName>
    <definedName name="Total_Pay" localSheetId="6">#REF!</definedName>
    <definedName name="Total_Pay">#REF!</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6">#REF!</definedName>
    <definedName name="TTT">#REF!</definedName>
    <definedName name="us" localSheetId="6">#REF!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 localSheetId="6">#REF!</definedName>
    <definedName name="USDRUS">#REF!</definedName>
    <definedName name="uu" localSheetId="6">#REF!</definedName>
    <definedName name="uu">#REF!</definedName>
    <definedName name="Values_Entered" localSheetId="6">IF('5. Анализ эконом эффект'!Loan_Amount*'5. Анализ эконом эффект'!Interest_Rate*'5. Анализ эконом эффект'!Loan_Years*'5. Анализ эконом эффект'!Loan_Start&gt;0,1,0)</definedName>
    <definedName name="Values_Entered">IF(Loan_Amount*Interest_Rate*Loan_Years*Loan_Start&gt;0,1,0)</definedName>
    <definedName name="vasea" localSheetId="6">#REF!</definedName>
    <definedName name="vasea">#REF!</definedName>
    <definedName name="VDOC" localSheetId="6">#REF!</definedName>
    <definedName name="VDOC">#REF!</definedName>
    <definedName name="vs" localSheetId="6">'[33]списки ФП'!$B$3:$B$7</definedName>
    <definedName name="vs">'[34]списки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эконом эффект'!www</definedName>
    <definedName name="www">[0]!www</definedName>
    <definedName name="x" localSheetId="6">#REF!</definedName>
    <definedName name="x">#REF!</definedName>
    <definedName name="z" localSheetId="6">#REF!</definedName>
    <definedName name="z">#REF!</definedName>
    <definedName name="Z_30FEE15E_D26F_11D4_A6F7_00508B6A7686_.wvu.FilterData" localSheetId="6" hidden="1">#REF!</definedName>
    <definedName name="Z_30FEE15E_D26F_11D4_A6F7_00508B6A7686_.wvu.FilterData" hidden="1">#REF!</definedName>
    <definedName name="Z_30FEE15E_D26F_11D4_A6F7_00508B6A7686_.wvu.PrintArea" localSheetId="6" hidden="1">#REF!</definedName>
    <definedName name="Z_30FEE15E_D26F_11D4_A6F7_00508B6A7686_.wvu.PrintArea" hidden="1">#REF!</definedName>
    <definedName name="Z_30FEE15E_D26F_11D4_A6F7_00508B6A7686_.wvu.PrintTitles" localSheetId="6" hidden="1">#REF!</definedName>
    <definedName name="Z_30FEE15E_D26F_11D4_A6F7_00508B6A7686_.wvu.PrintTitles" hidden="1">#REF!</definedName>
    <definedName name="Z_30FEE15E_D26F_11D4_A6F7_00508B6A7686_.wvu.Rows" localSheetId="6" hidden="1">#REF!</definedName>
    <definedName name="Z_30FEE15E_D26F_11D4_A6F7_00508B6A7686_.wvu.Rows" hidden="1">#REF!</definedName>
    <definedName name="Z_AC8EA1BC_643F_4AE6_AE21_F651307F6DCB_.wvu.PrintArea" localSheetId="6" hidden="1">'5. Анализ эконом эффект'!$A$5:$P$70</definedName>
    <definedName name="Z_AC8EA1BC_643F_4AE6_AE21_F651307F6DCB_.wvu.Rows" localSheetId="6" hidden="1">'5. Анализ эконом эффект'!#REF!</definedName>
    <definedName name="Z_D71A4BE8_6F70_47D4_8446_083D76F26E47_.wvu.PrintArea" localSheetId="6" hidden="1">'5. Анализ эконом эффект'!$A$1:$P$70</definedName>
    <definedName name="Z_F991F392_09E7_498E_81FF_BD247503D93B_.wvu.PrintArea" localSheetId="6" hidden="1">'5. Анализ эконом эффект'!$A$1:$P$70</definedName>
    <definedName name="ZERO" localSheetId="6">#REF!</definedName>
    <definedName name="ZERO">#REF!</definedName>
    <definedName name="а" localSheetId="6">#REF!</definedName>
    <definedName name="а">#REF!</definedName>
    <definedName name="а1" localSheetId="6">#REF!</definedName>
    <definedName name="а1">#REF!</definedName>
    <definedName name="а30" localSheetId="6">#REF!</definedName>
    <definedName name="а30">#REF!</definedName>
    <definedName name="аа" localSheetId="6">'5. Анализ эконом эффект'!аа</definedName>
    <definedName name="аа">[0]!аа</definedName>
    <definedName name="АААААААА" localSheetId="6">'5. Анализ эконом эффект'!АААААААА</definedName>
    <definedName name="АААААААА">[0]!АААААААА</definedName>
    <definedName name="АВГ_РУБ" localSheetId="6">[35]Калькуляции!#REF!</definedName>
    <definedName name="АВГ_РУБ">[35]Калькуляции!#REF!</definedName>
    <definedName name="АВГ_ТОН" localSheetId="6">[35]Калькуляции!#REF!</definedName>
    <definedName name="АВГ_ТОН">[35]Калькуляции!#REF!</definedName>
    <definedName name="август" localSheetId="6">#REF!</definedName>
    <definedName name="август">#REF!</definedName>
    <definedName name="АВЧ_ВН" localSheetId="6">#REF!</definedName>
    <definedName name="АВЧ_ВН">#REF!</definedName>
    <definedName name="АВЧ_ДП" localSheetId="6">[35]Калькуляции!#REF!</definedName>
    <definedName name="АВЧ_ДП">[35]Калькуляции!#REF!</definedName>
    <definedName name="АВЧ_ЛОК" localSheetId="6">[35]Калькуляции!#REF!</definedName>
    <definedName name="АВЧ_ЛОК">[35]Калькуляции!#REF!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[35]Калькуляции!#REF!</definedName>
    <definedName name="АН_Б_ТОЛ">[35]Калькуляции!#REF!</definedName>
    <definedName name="АН_М" localSheetId="6">#REF!</definedName>
    <definedName name="АН_М">#REF!</definedName>
    <definedName name="АН_М_" localSheetId="6">#REF!</definedName>
    <definedName name="АН_М_">#REF!</definedName>
    <definedName name="АН_М_К" localSheetId="6">[35]Калькуляции!#REF!</definedName>
    <definedName name="АН_М_К">[35]Калькуляции!#REF!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 localSheetId="6">#REF!</definedName>
    <definedName name="апрель">#REF!</definedName>
    <definedName name="аренда_ваг">'[37]цены цехов'!$D$30</definedName>
    <definedName name="АТЧ_ЦЕХА" localSheetId="6">[35]Калькуляции!#REF!</definedName>
    <definedName name="АТЧ_ЦЕХА">[35]Калькуляции!#REF!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эконом эффект'!б</definedName>
    <definedName name="б">[0]!б</definedName>
    <definedName name="б1" localSheetId="6">#REF!</definedName>
    <definedName name="б1">#REF!</definedName>
    <definedName name="_xlnm.Database" localSheetId="6">#REF!</definedName>
    <definedName name="_xlnm.Database">#REF!</definedName>
    <definedName name="БазовыйПериод" localSheetId="6">[38]Заголовок!$B$4</definedName>
    <definedName name="БазовыйПериод">[39]Заголовок!$B$4</definedName>
    <definedName name="БАР" localSheetId="6">#REF!</definedName>
    <definedName name="БАР">#REF!</definedName>
    <definedName name="БАР_" localSheetId="6">#REF!</definedName>
    <definedName name="БАР_">#REF!</definedName>
    <definedName name="бб" localSheetId="6">'5. Анализ эконом эффект'!бб</definedName>
    <definedName name="бб">[0]!бб</definedName>
    <definedName name="ббббб" localSheetId="6">'5. Анализ эконом эффект'!ббббб</definedName>
    <definedName name="ббббб">[0]!ббббб</definedName>
    <definedName name="бл" localSheetId="6">#REF!</definedName>
    <definedName name="бл">#REF!</definedName>
    <definedName name="Блок" localSheetId="6">#REF!</definedName>
    <definedName name="Блок">#REF!</definedName>
    <definedName name="Бородино2">[36]Дебиторка!$J$9</definedName>
    <definedName name="Браво2">[36]Дебиторка!$J$10</definedName>
    <definedName name="БС">[40]Справочники!$A$4:$A$6</definedName>
    <definedName name="в" localSheetId="6">'5. Анализ эконом эффект'!в</definedName>
    <definedName name="в">[0]!в</definedName>
    <definedName name="В_В" localSheetId="6">#REF!</definedName>
    <definedName name="В_В">#REF!</definedName>
    <definedName name="В_ДП" localSheetId="6">[35]Калькуляции!#REF!</definedName>
    <definedName name="В_ДП">[35]Калькуляции!#REF!</definedName>
    <definedName name="В_Т" localSheetId="6">#REF!</definedName>
    <definedName name="В_Т">#REF!</definedName>
    <definedName name="В_Т_А" localSheetId="6">[35]Калькуляции!#REF!</definedName>
    <definedName name="В_Т_А">[35]Калькуляции!#REF!</definedName>
    <definedName name="В_Т_ВС" localSheetId="6">[35]Калькуляции!#REF!</definedName>
    <definedName name="В_Т_ВС">[35]Калькуляции!#REF!</definedName>
    <definedName name="В_Т_К" localSheetId="6">[35]Калькуляции!#REF!</definedName>
    <definedName name="В_Т_К">[35]Калькуляции!#REF!</definedName>
    <definedName name="В_Т_П" localSheetId="6">[35]Калькуляции!#REF!</definedName>
    <definedName name="В_Т_П">[35]Калькуляции!#REF!</definedName>
    <definedName name="В_Т_ПК" localSheetId="6">[35]Калькуляции!#REF!</definedName>
    <definedName name="В_Т_ПК">[35]Калькуляции!#REF!</definedName>
    <definedName name="В_Э" localSheetId="6">#REF!</definedName>
    <definedName name="В_Э">#REF!</definedName>
    <definedName name="в23ё" localSheetId="6">'5. Анализ эконом эффект'!в23ё</definedName>
    <definedName name="в23ё">[0]!в23ё</definedName>
    <definedName name="В5" localSheetId="6">[41]БДДС_нов!$C$1:$H$501</definedName>
    <definedName name="В5">[42]БДДС_нов!$C$1:$H$501</definedName>
    <definedName name="ВАЛОВЫЙ" localSheetId="6">#REF!</definedName>
    <definedName name="ВАЛОВЫЙ">#REF!</definedName>
    <definedName name="вариант">'[43]ПФВ-0.6'!$D$71:$E$71</definedName>
    <definedName name="вв" localSheetId="6">'5. Анализ эконом эффект'!вв</definedName>
    <definedName name="вв">[0]!вв</definedName>
    <definedName name="ВВВВ" localSheetId="6">#REF!</definedName>
    <definedName name="ВВВВ">#REF!</definedName>
    <definedName name="Вена2">[36]Дебиторка!$J$11</definedName>
    <definedName name="вид" localSheetId="6">[44]Лист1!#REF!</definedName>
    <definedName name="вид">[45]Лист1!#REF!</definedName>
    <definedName name="ВН" localSheetId="6">#REF!</definedName>
    <definedName name="ВН">#REF!</definedName>
    <definedName name="ВН_3003_ДП" localSheetId="6">#REF!</definedName>
    <definedName name="ВН_3003_ДП">#REF!</definedName>
    <definedName name="ВН_3103_ЭКС" localSheetId="6">[35]Калькуляции!#REF!</definedName>
    <definedName name="ВН_3103_ЭКС">[35]Калькуляции!#REF!</definedName>
    <definedName name="ВН_6063_ЭКС" localSheetId="6">[35]Калькуляции!#REF!</definedName>
    <definedName name="ВН_6063_ЭКС">[35]Калькуляции!#REF!</definedName>
    <definedName name="ВН_АВЧ_ВН" localSheetId="6">#REF!</definedName>
    <definedName name="ВН_АВЧ_ВН">#REF!</definedName>
    <definedName name="ВН_АВЧ_ДП" localSheetId="6">[35]Калькуляции!#REF!</definedName>
    <definedName name="ВН_АВЧ_ДП">[35]Калькуляции!#REF!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[35]Калькуляции!#REF!</definedName>
    <definedName name="ВН_АТЧ_ДП">[35]Калькуляции!#REF!</definedName>
    <definedName name="ВН_АТЧ_ТОЛ" localSheetId="6">#REF!</definedName>
    <definedName name="ВН_АТЧ_ТОЛ">#REF!</definedName>
    <definedName name="ВН_АТЧ_ТОЛ_А" localSheetId="6">[35]Калькуляции!#REF!</definedName>
    <definedName name="ВН_АТЧ_ТОЛ_А">[35]Калькуляции!#REF!</definedName>
    <definedName name="ВН_АТЧ_ТОЛ_П" localSheetId="6">[35]Калькуляции!#REF!</definedName>
    <definedName name="ВН_АТЧ_ТОЛ_П">[35]Калькуляции!#REF!</definedName>
    <definedName name="ВН_АТЧ_ТОЛ_ПК" localSheetId="6">[35]Калькуляции!#REF!</definedName>
    <definedName name="ВН_АТЧ_ТОЛ_ПК">[35]Калькуляции!#REF!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[35]Калькуляции!#REF!</definedName>
    <definedName name="ВН_С_ДП">[35]Калькуляции!#REF!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6">#REF!</definedName>
    <definedName name="ВОЗ">#REF!</definedName>
    <definedName name="Волгоградэнерго" localSheetId="6">#REF!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 localSheetId="6">#REF!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 localSheetId="6">#REF!</definedName>
    <definedName name="выв">#REF!</definedName>
    <definedName name="г" localSheetId="6">'5. Анализ эконом эффект'!г</definedName>
    <definedName name="г">[0]!г</definedName>
    <definedName name="ГАС_Ш" localSheetId="6">#REF!</definedName>
    <definedName name="ГАС_Ш">#REF!</definedName>
    <definedName name="гг" localSheetId="6">#REF!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эконом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6">#REF!</definedName>
    <definedName name="ГР">#REF!</definedName>
    <definedName name="график" localSheetId="6">'5. Анализ эконом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6">'5. Анализ эконом эффект'!д</definedName>
    <definedName name="д">[0]!д</definedName>
    <definedName name="ДАВ_ЖИД" localSheetId="6">#REF!</definedName>
    <definedName name="ДАВ_ЖИД">#REF!</definedName>
    <definedName name="ДАВ_КАТАНКА" localSheetId="6">[35]Калькуляции!#REF!</definedName>
    <definedName name="ДАВ_КАТАНКА">[35]Калькуляции!#REF!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[44]Лист1!$A$38:$A$50</definedName>
    <definedName name="ДАТА">[45]Лист1!$A$38:$A$50</definedName>
    <definedName name="Дв" localSheetId="6">'5. Анализ эконом эффект'!Дв</definedName>
    <definedName name="Дв">[0]!Дв</definedName>
    <definedName name="ДЕК_РУБ" localSheetId="6">[35]Калькуляции!#REF!</definedName>
    <definedName name="ДЕК_РУБ">[35]Калькуляции!#REF!</definedName>
    <definedName name="ДЕК_Т" localSheetId="6">[35]Калькуляции!#REF!</definedName>
    <definedName name="ДЕК_Т">[35]Калькуляции!#REF!</definedName>
    <definedName name="ДЕК_ТОН" localSheetId="6">[35]Калькуляции!#REF!</definedName>
    <definedName name="ДЕК_ТОН">[35]Калькуляции!#REF!</definedName>
    <definedName name="декабрь" localSheetId="6">#REF!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[36]Дебиторка!$J$15</definedName>
    <definedName name="ДИЭТ" localSheetId="6">[35]Калькуляции!#REF!</definedName>
    <definedName name="ДИЭТ">[35]Калькуляции!#REF!</definedName>
    <definedName name="ДОГПЕР_АВЧСЫРЕЦ" localSheetId="6">[35]Калькуляции!#REF!</definedName>
    <definedName name="ДОГПЕР_АВЧСЫРЕЦ">[35]Калькуляции!#REF!</definedName>
    <definedName name="ДОГПЕР_СЫРЕЦ" localSheetId="6">[35]Калькуляции!#REF!</definedName>
    <definedName name="ДОГПЕР_СЫРЕЦ">[35]Калькуляции!#REF!</definedName>
    <definedName name="Доллар" localSheetId="6">[53]Оборудование_стоим!#REF!</definedName>
    <definedName name="Доллар">[53]Оборудование_стоим!#REF!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 localSheetId="6">#REF!</definedName>
    <definedName name="доля_теп_1">#REF!</definedName>
    <definedName name="доля_теп_2" localSheetId="6">#REF!</definedName>
    <definedName name="доля_теп_2">#REF!</definedName>
    <definedName name="доля_теп_3" localSheetId="6">#REF!</definedName>
    <definedName name="доля_теп_3">#REF!</definedName>
    <definedName name="доля_тепло" localSheetId="6">#REF!</definedName>
    <definedName name="доля_тепло">#REF!</definedName>
    <definedName name="доля_эл_1" localSheetId="6">#REF!</definedName>
    <definedName name="доля_эл_1">#REF!</definedName>
    <definedName name="доля_эл_2" localSheetId="6">#REF!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6">'5. Анализ эконом эффект'!е</definedName>
    <definedName name="е">[0]!е</definedName>
    <definedName name="ЕСН" localSheetId="6">[55]Макро!$B$4</definedName>
    <definedName name="ЕСН">[56]Макро!$B$4</definedName>
    <definedName name="ж" localSheetId="6">'5. Анализ эконом эффект'!ж</definedName>
    <definedName name="ж">[0]!ж</definedName>
    <definedName name="жжжжжжж" localSheetId="6">'5. Анализ эконом эффект'!жжжжжжж</definedName>
    <definedName name="жжжжжжж">[0]!жжжжжжж</definedName>
    <definedName name="ЖИДКИЙ" localSheetId="6">#REF!</definedName>
    <definedName name="ЖИДКИЙ">#REF!</definedName>
    <definedName name="з" localSheetId="6">'5. Анализ эконом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эконом эффект'!ззззззззззззззззззззз</definedName>
    <definedName name="ззззззззззззззззззззз">[0]!ззззззззззззззззззззз</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6">'5. Анализ эконом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 localSheetId="6">#REF!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 localSheetId="6">#REF!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 localSheetId="6">#REF!</definedName>
    <definedName name="июнь">#REF!</definedName>
    <definedName name="й" localSheetId="6">'5. Анализ эконом эффект'!й</definedName>
    <definedName name="й">[0]!й</definedName>
    <definedName name="йй" localSheetId="6">'5. Анализ эконом эффект'!йй</definedName>
    <definedName name="йй">[0]!йй</definedName>
    <definedName name="ййййййййййййй" localSheetId="6">'5. Анализ эконом эффект'!ййййййййййййй</definedName>
    <definedName name="ййййййййййййй">[0]!ййййййййййййй</definedName>
    <definedName name="ЙЦУ" localSheetId="6">#REF!</definedName>
    <definedName name="ЙЦУ">#REF!</definedName>
    <definedName name="к" localSheetId="6">'5. Анализ эконом эффект'!к</definedName>
    <definedName name="к">[0]!к</definedName>
    <definedName name="К_СЫР" localSheetId="6">#REF!</definedName>
    <definedName name="К_СЫР">#REF!</definedName>
    <definedName name="К_СЫР_ТОЛ" localSheetId="6">[35]Калькуляции!#REF!</definedName>
    <definedName name="К_СЫР_ТОЛ">[35]Калькуляции!#REF!</definedName>
    <definedName name="К2_РУБ" localSheetId="6">[35]Калькуляции!#REF!</definedName>
    <definedName name="К2_РУБ">[35]Калькуляции!#REF!</definedName>
    <definedName name="К2_ТОН" localSheetId="6">[35]Калькуляции!#REF!</definedName>
    <definedName name="К2_ТОН">[35]Калькуляции!#REF!</definedName>
    <definedName name="КАТАНКА" localSheetId="6">[35]Калькуляции!#REF!</definedName>
    <definedName name="КАТАНКА">[35]Калькуляции!#REF!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эконом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6">'[58]Объекты (показатели)'!#REF!</definedName>
    <definedName name="КЛ">'[58]Объекты (показатели)'!#REF!</definedName>
    <definedName name="КнязьРюрик2">[36]Дебиторка!$J$18</definedName>
    <definedName name="код" localSheetId="6">#REF!</definedName>
    <definedName name="код">#REF!</definedName>
    <definedName name="код1" localSheetId="6">#REF!</definedName>
    <definedName name="код1">#REF!</definedName>
    <definedName name="КОК_ПРОК" localSheetId="6">#REF!</definedName>
    <definedName name="КОК_ПРОК">#REF!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6">#REF!</definedName>
    <definedName name="КОРК_7">#REF!</definedName>
    <definedName name="КОРК_АВЧ" localSheetId="6">#REF!</definedName>
    <definedName name="КОРК_АВЧ">#REF!</definedName>
    <definedName name="коэф_блоки" localSheetId="6">#REF!</definedName>
    <definedName name="коэф_блоки">#REF!</definedName>
    <definedName name="коэф_глин" localSheetId="6">#REF!</definedName>
    <definedName name="коэф_глин">#REF!</definedName>
    <definedName name="коэф_кокс" localSheetId="6">#REF!</definedName>
    <definedName name="коэф_кокс">#REF!</definedName>
    <definedName name="коэф_пек" localSheetId="6">#REF!</definedName>
    <definedName name="коэф_пек">#REF!</definedName>
    <definedName name="коэф1" localSheetId="6">#REF!</definedName>
    <definedName name="коэф1">#REF!</definedName>
    <definedName name="коэф2" localSheetId="6">#REF!</definedName>
    <definedName name="коэф2">#REF!</definedName>
    <definedName name="коэф3" localSheetId="6">#REF!</definedName>
    <definedName name="коэф3">#REF!</definedName>
    <definedName name="коэф4" localSheetId="6">#REF!</definedName>
    <definedName name="коэф4">#REF!</definedName>
    <definedName name="коэфф" localSheetId="6">#REF!</definedName>
    <definedName name="коэфф">#REF!</definedName>
    <definedName name="КПП" localSheetId="6">#REF!</definedName>
    <definedName name="КПП">#REF!</definedName>
    <definedName name="кр" localSheetId="6">#REF!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 localSheetId="6">#REF!</definedName>
    <definedName name="КрПроцент">#REF!</definedName>
    <definedName name="КРУПН_КРАМЗ" localSheetId="6">#REF!</definedName>
    <definedName name="КРУПН_КРАМЗ">#REF!</definedName>
    <definedName name="кур" localSheetId="6">#REF!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эконом эффект'!л</definedName>
    <definedName name="л">[0]!л</definedName>
    <definedName name="ЛИГ_АЛ_М" localSheetId="6">[35]Калькуляции!#REF!</definedName>
    <definedName name="ЛИГ_АЛ_М">[35]Калькуляции!#REF!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эффект'!м</definedName>
    <definedName name="м">[0]!м</definedName>
    <definedName name="МАГНИЙ" localSheetId="6">[35]Калькуляции!#REF!</definedName>
    <definedName name="МАГНИЙ">[35]Калькуляции!#REF!</definedName>
    <definedName name="май" localSheetId="6">#REF!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[35]Калькуляции!#REF!</definedName>
    <definedName name="МАРГ_ЛИГ">[35]Калькуляции!#REF!</definedName>
    <definedName name="МАРГ_ЛИГ_ДП" localSheetId="6">#REF!</definedName>
    <definedName name="МАРГ_ЛИГ_ДП">#REF!</definedName>
    <definedName name="МАРГ_ЛИГ_СТ" localSheetId="6">[35]Калькуляции!#REF!</definedName>
    <definedName name="МАРГ_ЛИГ_СТ">[35]Калькуляции!#REF!</definedName>
    <definedName name="март" localSheetId="6">#REF!</definedName>
    <definedName name="март">#REF!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'[46]ПФВ-0.5'!$AK$18:$AK$19</definedName>
    <definedName name="МЕСЯЦЫ" localSheetId="6">[61]Январь!#REF!</definedName>
    <definedName name="МЕСЯЦЫ">[62]Январь!#REF!</definedName>
    <definedName name="Мет_собс" localSheetId="6">#REF!</definedName>
    <definedName name="Мет_собс">#REF!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6">[35]Калькуляции!#REF!</definedName>
    <definedName name="МЛИГ_АМ">[35]Калькуляции!#REF!</definedName>
    <definedName name="МЛИГ_ЭЛ" localSheetId="6">[35]Калькуляции!#REF!</definedName>
    <definedName name="МЛИГ_ЭЛ">[35]Калькуляции!#REF!</definedName>
    <definedName name="МнНДС" localSheetId="6">#REF!</definedName>
    <definedName name="МнНДС">#REF!</definedName>
    <definedName name="МР" localSheetId="6">#REF!</definedName>
    <definedName name="МР">#REF!</definedName>
    <definedName name="МС6_РУБ" localSheetId="6">[35]Калькуляции!#REF!</definedName>
    <definedName name="МС6_РУБ">[35]Калькуляции!#REF!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6">'5. Анализ эконом эффект'!мым</definedName>
    <definedName name="мым">[0]!мым</definedName>
    <definedName name="н" localSheetId="6">'5. Анализ эконом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[35]Калькуляции!#REF!</definedName>
    <definedName name="Н_АМ_МЛ">[35]Калькуляции!#REF!</definedName>
    <definedName name="Н_АНБЛ" localSheetId="6">#REF!</definedName>
    <definedName name="Н_АНБЛ">#REF!</definedName>
    <definedName name="Н_АНБЛ_В" localSheetId="6">[35]Калькуляции!#REF!</definedName>
    <definedName name="Н_АНБЛ_В">[35]Калькуляции!#REF!</definedName>
    <definedName name="Н_АНБЛ_Т" localSheetId="6">[35]Калькуляции!#REF!</definedName>
    <definedName name="Н_АНБЛ_Т">[35]Калькуляции!#REF!</definedName>
    <definedName name="Н_АФ_МЛ" localSheetId="6">[35]Калькуляции!#REF!</definedName>
    <definedName name="Н_АФ_МЛ">[35]Калькуляции!#REF!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6">#REF!</definedName>
    <definedName name="Н_КР19_СКАЛ">#REF!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6">#REF!</definedName>
    <definedName name="Н_КРСВ">#REF!</definedName>
    <definedName name="Н_КРСЛИТКИ" localSheetId="6">[35]Калькуляции!#REF!</definedName>
    <definedName name="Н_КРСЛИТКИ">[35]Калькуляции!#REF!</definedName>
    <definedName name="Н_КРСМ" localSheetId="6">#REF!</definedName>
    <definedName name="Н_КРСМ">#REF!</definedName>
    <definedName name="Н_КРФ" localSheetId="6">[35]Калькуляции!#REF!</definedName>
    <definedName name="Н_КРФ">[35]Калькуляции!#REF!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[35]Калькуляции!#REF!</definedName>
    <definedName name="Н_КСПЕНА_С">[35]Калькуляции!#REF!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[35]Калькуляции!#REF!</definedName>
    <definedName name="Н_ЛИГ_АЛ_М">[35]Калькуляции!#REF!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6">#REF!</definedName>
    <definedName name="Н_МАССА">#REF!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6">#REF!</definedName>
    <definedName name="Н_ОЛЕ">#REF!</definedName>
    <definedName name="Н_ПЕК" localSheetId="6">#REF!</definedName>
    <definedName name="Н_ПЕК">#REF!</definedName>
    <definedName name="Н_ПЕК_П" localSheetId="6">[35]Калькуляции!#REF!</definedName>
    <definedName name="Н_ПЕК_П">[35]Калькуляции!#REF!</definedName>
    <definedName name="Н_ПЕК_Т" localSheetId="6">[35]Калькуляции!#REF!</definedName>
    <definedName name="Н_ПЕК_Т">[35]Калькуляции!#REF!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[35]Калькуляции!#REF!</definedName>
    <definedName name="Н_ТИТ_АК5М2">[35]Калькуляции!#REF!</definedName>
    <definedName name="Н_ТИТ_АК9ПЧ" localSheetId="6">[35]Калькуляции!#REF!</definedName>
    <definedName name="Н_ТИТ_АК9ПЧ">[35]Калькуляции!#REF!</definedName>
    <definedName name="Н_ТИТАН" localSheetId="6">#REF!</definedName>
    <definedName name="Н_ТИТАН">#REF!</definedName>
    <definedName name="Н_ТОЛЬКОБЛОКИ" localSheetId="6">[35]Калькуляции!#REF!</definedName>
    <definedName name="Н_ТОЛЬКОБЛОКИ">[35]Калькуляции!#REF!</definedName>
    <definedName name="Н_ТОЛЬКОМАССА" localSheetId="6">[35]Калькуляции!#REF!</definedName>
    <definedName name="Н_ТОЛЬКОМАССА">[35]Калькуляции!#REF!</definedName>
    <definedName name="Н_ФК" localSheetId="6">#REF!</definedName>
    <definedName name="Н_ФК">#REF!</definedName>
    <definedName name="Н_ФТК" localSheetId="6">#REF!</definedName>
    <definedName name="Н_ФТК">#REF!</definedName>
    <definedName name="Н_Х_ДИЭТ" localSheetId="6">[35]Калькуляции!#REF!</definedName>
    <definedName name="Н_Х_ДИЭТ">[35]Калькуляции!#REF!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[35]Калькуляции!#REF!</definedName>
    <definedName name="Н_ЭНАК12">[35]Калькуляции!#REF!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[35]Калькуляции!#REF!</definedName>
    <definedName name="Н_ЭНРЕКВИЗИТЫ">[35]Калькуляции!#REF!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 localSheetId="6">#REF!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6">#REF!</definedName>
    <definedName name="НН_АВЧТОВ">#REF!</definedName>
    <definedName name="нов" localSheetId="6">'5. Анализ эконом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6">[35]Калькуляции!#REF!</definedName>
    <definedName name="НОЯ_РУБ">[35]Калькуляции!#REF!</definedName>
    <definedName name="НОЯ_ТОН" localSheetId="6">[35]Калькуляции!#REF!</definedName>
    <definedName name="НОЯ_ТОН">[35]Калькуляции!#REF!</definedName>
    <definedName name="ноябрь" localSheetId="6">#REF!</definedName>
    <definedName name="ноябрь">#REF!</definedName>
    <definedName name="НС_МАРГЛИГ" localSheetId="6">[35]Калькуляции!#REF!</definedName>
    <definedName name="НС_МАРГЛИГ">[35]Калькуляции!#REF!</definedName>
    <definedName name="НСРФ" localSheetId="6">#REF!</definedName>
    <definedName name="НСРФ">#REF!</definedName>
    <definedName name="НСРФ2" localSheetId="6">#REF!</definedName>
    <definedName name="НСРФ2">#REF!</definedName>
    <definedName name="НТ_АВЧСЫР" localSheetId="6">#REF!</definedName>
    <definedName name="НТ_АВЧСЫР">#REF!</definedName>
    <definedName name="НТ_АК12" localSheetId="6">[35]Калькуляции!#REF!</definedName>
    <definedName name="НТ_АК12">[35]Калькуляции!#REF!</definedName>
    <definedName name="НТ_АК5М2" localSheetId="6">[35]Калькуляции!#REF!</definedName>
    <definedName name="НТ_АК5М2">[35]Калькуляции!#REF!</definedName>
    <definedName name="НТ_АК9ПЧ" localSheetId="6">[35]Калькуляции!#REF!</definedName>
    <definedName name="НТ_АК9ПЧ">[35]Калькуляции!#REF!</definedName>
    <definedName name="НТ_АЛЖ" localSheetId="6">[35]Калькуляции!#REF!</definedName>
    <definedName name="НТ_АЛЖ">[35]Калькуляции!#REF!</definedName>
    <definedName name="НТ_ДАВАЛ" localSheetId="6">#REF!</definedName>
    <definedName name="НТ_ДАВАЛ">#REF!</definedName>
    <definedName name="НТ_КАТАНКА" localSheetId="6">[35]Калькуляции!#REF!</definedName>
    <definedName name="НТ_КАТАНКА">[35]Калькуляции!#REF!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6">#REF!</definedName>
    <definedName name="НТ_ЧМЖ">#REF!</definedName>
    <definedName name="о" localSheetId="6">'5. Анализ эконом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ТП-РП'!$A$2:$N$41</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эконом эффект'!$A$1:$U$83</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[35]Калькуляции!#REF!</definedName>
    <definedName name="ОБЩ_ВН">[35]Калькуляции!#REF!</definedName>
    <definedName name="ОБЩ_Т" localSheetId="6">#REF!</definedName>
    <definedName name="ОБЩ_Т">#REF!</definedName>
    <definedName name="ОБЩ_ТОЛ" localSheetId="6">[35]Калькуляции!#REF!</definedName>
    <definedName name="ОБЩ_ТОЛ">[35]Калькуляции!#REF!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6">#REF!</definedName>
    <definedName name="ОБЩИТ">#REF!</definedName>
    <definedName name="объёмы" localSheetId="6">#REF!</definedName>
    <definedName name="объёмы">#REF!</definedName>
    <definedName name="ОКТ_РУБ" localSheetId="6">[35]Калькуляции!#REF!</definedName>
    <definedName name="ОКТ_РУБ">[35]Калькуляции!#REF!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 localSheetId="6">#REF!</definedName>
    <definedName name="октябрь">#REF!</definedName>
    <definedName name="ОЛЕ" localSheetId="6">#REF!</definedName>
    <definedName name="ОЛЕ">#REF!</definedName>
    <definedName name="он" localSheetId="6">#REF!</definedName>
    <definedName name="он">#REF!</definedName>
    <definedName name="оо" localSheetId="6">#REF!</definedName>
    <definedName name="оо">#REF!</definedName>
    <definedName name="ОРГ" localSheetId="6">#REF!</definedName>
    <definedName name="ОРГ">#REF!</definedName>
    <definedName name="ОРГАНИЗАЦИЯ" localSheetId="6">#REF!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[35]Калькуляции!#REF!</definedName>
    <definedName name="ОС_ДИЭТ">[35]Калькуляции!#REF!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[35]Калькуляции!#REF!</definedName>
    <definedName name="ОС_К_СЫР_ТОЛ">[35]Калькуляции!#REF!</definedName>
    <definedName name="ОС_КБОР" localSheetId="6">[35]Калькуляции!#REF!</definedName>
    <definedName name="ОС_КБОР">[35]Калькуляции!#REF!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[35]Калькуляции!#REF!</definedName>
    <definedName name="ОС_П_УГ_С">[35]Калькуляции!#REF!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[35]Калькуляции!#REF!</definedName>
    <definedName name="ОС_ПЕК_ТОЛ">[35]Калькуляции!#REF!</definedName>
    <definedName name="ОС_ПОГЛ" localSheetId="6">[35]Калькуляции!#REF!</definedName>
    <definedName name="ОС_ПОГЛ">[35]Калькуляции!#REF!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6">'5. Анализ эконом эффект'!п</definedName>
    <definedName name="п">[0]!п</definedName>
    <definedName name="П_КГ_С" localSheetId="6">[35]Калькуляции!#REF!</definedName>
    <definedName name="П_КГ_С">[35]Калькуляции!#REF!</definedName>
    <definedName name="П_УГ" localSheetId="6">#REF!</definedName>
    <definedName name="П_УГ">#REF!</definedName>
    <definedName name="П_УГ_С" localSheetId="6">[35]Калькуляции!#REF!</definedName>
    <definedName name="П_УГ_С">[35]Калькуляции!#REF!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'[37]цены цехов'!$D$9</definedName>
    <definedName name="ПГ1_РУБ" localSheetId="6">[35]Калькуляции!#REF!</definedName>
    <definedName name="ПГ1_РУБ">[35]Калькуляции!#REF!</definedName>
    <definedName name="ПГ1_ТОН" localSheetId="6">[35]Калькуляции!#REF!</definedName>
    <definedName name="ПГ1_ТОН">[35]Калькуляции!#REF!</definedName>
    <definedName name="ПГ2_РУБ" localSheetId="6">[35]Калькуляции!#REF!</definedName>
    <definedName name="ПГ2_РУБ">[35]Калькуляции!#REF!</definedName>
    <definedName name="ПГ2_ТОН" localSheetId="6">[35]Калькуляции!#REF!</definedName>
    <definedName name="ПГ2_ТОН">[35]Калькуляции!#REF!</definedName>
    <definedName name="ПЕК" localSheetId="6">#REF!</definedName>
    <definedName name="ПЕК">#REF!</definedName>
    <definedName name="ПЕК_ТОЛ" localSheetId="6">[35]Калькуляции!#REF!</definedName>
    <definedName name="ПЕК_ТОЛ">[35]Калькуляции!#REF!</definedName>
    <definedName name="Пепси2">[36]Дебиторка!$J$33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6">[35]Калькуляции!#REF!</definedName>
    <definedName name="ПЛ1_РУБ">[35]Калькуляции!#REF!</definedName>
    <definedName name="ПЛ1_ТОН" localSheetId="6">[35]Калькуляции!#REF!</definedName>
    <definedName name="ПЛ1_ТОН">[35]Калькуляции!#REF!</definedName>
    <definedName name="план" localSheetId="6">#REF!</definedName>
    <definedName name="план">#REF!</definedName>
    <definedName name="план1" localSheetId="6">#REF!</definedName>
    <definedName name="план1">#REF!</definedName>
    <definedName name="ПЛМ2">[36]Дебиторка!$J$35</definedName>
    <definedName name="Повреждения">'[46]ПФВ-0.5'!$AH$5:$AH$23</definedName>
    <definedName name="ПОГЛ" localSheetId="6">[35]Калькуляции!#REF!</definedName>
    <definedName name="ПОГЛ">[35]Калькуляции!#REF!</definedName>
    <definedName name="погр_РОР">'[37]цены цехов'!$D$50</definedName>
    <definedName name="ПОД_К" localSheetId="6">#REF!</definedName>
    <definedName name="ПОД_К">#REF!</definedName>
    <definedName name="ПОД_КО" localSheetId="6">#REF!</definedName>
    <definedName name="ПОД_КО">#REF!</definedName>
    <definedName name="ПОДОВАЯ" localSheetId="6">[35]Калькуляции!#REF!</definedName>
    <definedName name="ПОДОВАЯ">[35]Калькуляции!#REF!</definedName>
    <definedName name="ПОДОВАЯ_Г" localSheetId="6">[35]Калькуляции!#REF!</definedName>
    <definedName name="ПОДОВАЯ_Г">[35]Калькуляции!#REF!</definedName>
    <definedName name="полезный_т_ф" localSheetId="6">#REF!</definedName>
    <definedName name="полезный_т_ф">#REF!</definedName>
    <definedName name="полезный_тепло" localSheetId="6">#REF!</definedName>
    <definedName name="полезный_тепло">#REF!</definedName>
    <definedName name="полезный_эл_ф" localSheetId="6">#REF!</definedName>
    <definedName name="полезный_эл_ф">#REF!</definedName>
    <definedName name="полезный_электро" localSheetId="6">#REF!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 localSheetId="6">#REF!</definedName>
    <definedName name="пр_э">#REF!</definedName>
    <definedName name="пр1" localSheetId="6">#REF!</definedName>
    <definedName name="пр1">#REF!</definedName>
    <definedName name="пр2" localSheetId="6">#REF!</definedName>
    <definedName name="пр2">#REF!</definedName>
    <definedName name="пр3" localSheetId="6">#REF!</definedName>
    <definedName name="пр3">#REF!</definedName>
    <definedName name="Превышение" localSheetId="6">[61]Январь!$G$121:$I$121</definedName>
    <definedName name="Превышение">[62]Январь!$G$121:$I$121</definedName>
    <definedName name="привет" localSheetId="6">'5. Анализ эконом эффект'!привет</definedName>
    <definedName name="привет">[0]!привет</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6">#REF!</definedName>
    <definedName name="ПУСК_АВЧ">#REF!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6">'5. Анализ эконом эффект'!р</definedName>
    <definedName name="р">[0]!р</definedName>
    <definedName name="работа">[72]Лист1!$Q$4:$Q$323</definedName>
    <definedName name="работы" localSheetId="6">#REF!</definedName>
    <definedName name="работы">#REF!</definedName>
    <definedName name="Радуга2">[36]Дебиторка!$J$36</definedName>
    <definedName name="расшифровка" localSheetId="6">#REF!</definedName>
    <definedName name="расшифровка">#REF!</definedName>
    <definedName name="РГК">[54]Справочники!$A$4:$A$4</definedName>
    <definedName name="Ремаркет2">[36]Дебиторка!$J$37</definedName>
    <definedName name="ремонты2" localSheetId="6">'5. Анализ эконом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6">'5. Анализ эконом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6">[35]Калькуляции!#REF!</definedName>
    <definedName name="СЕН_РУБ">[35]Калькуляции!#REF!</definedName>
    <definedName name="СЕН_ТОН" localSheetId="6">[35]Калькуляции!#REF!</definedName>
    <definedName name="СЕН_ТОН">[35]Калькуляции!#REF!</definedName>
    <definedName name="сентябрь" localSheetId="6">#REF!</definedName>
    <definedName name="сентябрь">#REF!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6">#REF!</definedName>
    <definedName name="СК_АН">#REF!</definedName>
    <definedName name="СОЦСТРАХ" localSheetId="6">#REF!</definedName>
    <definedName name="СОЦСТРАХ">#REF!</definedName>
    <definedName name="Список" localSheetId="6">[44]Лист1!$B$38:$B$42</definedName>
    <definedName name="Список">[45]Лист1!$B$38:$B$42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'[46]ПФВ-0.5'!$AM$37:$AM$38</definedName>
    <definedName name="сс" localSheetId="6">'5. Анализ эконом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 localSheetId="6">[35]Калькуляции!$401:$401</definedName>
    <definedName name="СС_АВЧДП">[35]Калькуляции!$401:$401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[35]Калькуляции!#REF!</definedName>
    <definedName name="СС_МАРГ_ЛИГ">[35]Калькуляции!#REF!</definedName>
    <definedName name="СС_МАРГ_ЛИГ_ДП" localSheetId="6">#REF!</definedName>
    <definedName name="СС_МАРГ_ЛИГ_ДП">#REF!</definedName>
    <definedName name="СС_МАС" localSheetId="6">[35]Калькуляции!#REF!</definedName>
    <definedName name="СС_МАС">[35]Калькуляции!#REF!</definedName>
    <definedName name="СС_МАССА" localSheetId="6">#REF!</definedName>
    <definedName name="СС_МАССА">#REF!</definedName>
    <definedName name="СС_МАССА_П" localSheetId="6">[35]Калькуляции!$177:$177</definedName>
    <definedName name="СС_МАССА_П">[35]Калькуляции!$177:$177</definedName>
    <definedName name="СС_МАССА_ПК" localSheetId="6">[35]Калькуляции!$178:$178</definedName>
    <definedName name="СС_МАССА_ПК">[35]Калькуляции!$178:$178</definedName>
    <definedName name="СС_МАССАСРЕД" localSheetId="6">[35]Калькуляции!#REF!</definedName>
    <definedName name="СС_МАССАСРЕД">[35]Калькуляции!#REF!</definedName>
    <definedName name="СС_МАССАСРЕДН" localSheetId="6">[35]Калькуляции!#REF!</definedName>
    <definedName name="СС_МАССАСРЕДН">[35]Калькуляции!#REF!</definedName>
    <definedName name="СС_СЫР" localSheetId="6">#REF!</definedName>
    <definedName name="СС_СЫР">#REF!</definedName>
    <definedName name="СС_СЫРВН" localSheetId="6">#REF!</definedName>
    <definedName name="СС_СЫРВН">#REF!</definedName>
    <definedName name="СС_СЫРДП" localSheetId="6">[35]Калькуляции!$67:$67</definedName>
    <definedName name="СС_СЫРДП">[35]Калькуляции!$67:$67</definedName>
    <definedName name="СС_СЫРТОЛ" localSheetId="6">#REF!</definedName>
    <definedName name="СС_СЫРТОЛ">#REF!</definedName>
    <definedName name="СС_СЫРТОЛ_А" localSheetId="6">[35]Калькуляции!$65:$65</definedName>
    <definedName name="СС_СЫРТОЛ_А">[35]Калькуляции!$65:$65</definedName>
    <definedName name="СС_СЫРТОЛ_П" localSheetId="6">[35]Калькуляции!$63:$63</definedName>
    <definedName name="СС_СЫРТОЛ_П">[35]Калькуляции!$63:$63</definedName>
    <definedName name="СС_СЫРТОЛ_ПК" localSheetId="6">[35]Калькуляции!$64:$64</definedName>
    <definedName name="СС_СЫРТОЛ_ПК">[35]Калькуляции!$64:$64</definedName>
    <definedName name="сссс" localSheetId="6">'5. Анализ эконом эффект'!сссс</definedName>
    <definedName name="сссс">[0]!сссс</definedName>
    <definedName name="ссы" localSheetId="6">'5. Анализ эконом эффект'!ссы</definedName>
    <definedName name="ссы">[0]!ссы</definedName>
    <definedName name="ссы2" localSheetId="6">'5. Анализ эконом эффект'!ссы2</definedName>
    <definedName name="ссы2">[0]!ссы2</definedName>
    <definedName name="Старкон2">[36]Дебиторка!$J$45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[61]Январь!$C$8:$C$264</definedName>
    <definedName name="СтрокаЗаголовок">[62]Январь!$C$8:$C$264</definedName>
    <definedName name="СтрокаИмя" localSheetId="6">[61]Январь!$D$8:$D$264</definedName>
    <definedName name="СтрокаИмя">[62]Январь!$D$8:$D$264</definedName>
    <definedName name="СтрокаКод" localSheetId="6">[61]Январь!$E$8:$E$264</definedName>
    <definedName name="СтрокаКод">[62]Январь!$E$8:$E$264</definedName>
    <definedName name="СтрокаСумма" localSheetId="6">[61]Январь!$B$8:$B$264</definedName>
    <definedName name="СтрокаСумма">[62]Январь!$B$8:$B$264</definedName>
    <definedName name="сумм" localSheetId="6">#REF!</definedName>
    <definedName name="сумм">#REF!</definedName>
    <definedName name="сумма">[72]Лист1!$I$4:$I$323</definedName>
    <definedName name="СЫР" localSheetId="6">#REF!</definedName>
    <definedName name="СЫР">#REF!</definedName>
    <definedName name="СЫР_ВН" localSheetId="6">#REF!</definedName>
    <definedName name="СЫР_ВН">#REF!</definedName>
    <definedName name="СЫР_ДП" localSheetId="6">[35]Калькуляции!#REF!</definedName>
    <definedName name="СЫР_ДП">[35]Калькуляции!#REF!</definedName>
    <definedName name="СЫР_ТОЛ" localSheetId="6">#REF!</definedName>
    <definedName name="СЫР_ТОЛ">#REF!</definedName>
    <definedName name="СЫР_ТОЛ_А" localSheetId="6">[35]Калькуляции!#REF!</definedName>
    <definedName name="СЫР_ТОЛ_А">[35]Калькуляции!#REF!</definedName>
    <definedName name="СЫР_ТОЛ_К" localSheetId="6">[35]Калькуляции!#REF!</definedName>
    <definedName name="СЫР_ТОЛ_К">[35]Калькуляции!#REF!</definedName>
    <definedName name="СЫР_ТОЛ_П" localSheetId="6">[35]Калькуляции!#REF!</definedName>
    <definedName name="СЫР_ТОЛ_П">[35]Калькуляции!#REF!</definedName>
    <definedName name="СЫР_ТОЛ_ПК" localSheetId="6">[35]Калькуляции!#REF!</definedName>
    <definedName name="СЫР_ТОЛ_ПК">[35]Калькуляции!#REF!</definedName>
    <definedName name="СЫР_ТОЛ_СУМ" localSheetId="6">[35]Калькуляции!#REF!</definedName>
    <definedName name="СЫР_ТОЛ_СУМ">[35]Калькуляции!#REF!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эконом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6">#REF!</definedName>
    <definedName name="ТВ_ЭЛЦ3">#REF!</definedName>
    <definedName name="ТВЁРДЫЙ" localSheetId="6">#REF!</definedName>
    <definedName name="ТВЁРДЫЙ">#REF!</definedName>
    <definedName name="тепло_проц_ф" localSheetId="6">#REF!</definedName>
    <definedName name="тепло_проц_ф">#REF!</definedName>
    <definedName name="тепло_процент" localSheetId="6">#REF!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6">#REF!</definedName>
    <definedName name="ТЗР">#REF!</definedName>
    <definedName name="ТИ" localSheetId="6">#REF!</definedName>
    <definedName name="ТИ">#REF!</definedName>
    <definedName name="Товарная_продукция_2" localSheetId="6">[66]июнь9!#REF!</definedName>
    <definedName name="Товарная_продукция_2">[67]июнь9!#REF!</definedName>
    <definedName name="ТОВАРНЫЙ" localSheetId="6">#REF!</definedName>
    <definedName name="ТОВАРНЫЙ">#REF!</definedName>
    <definedName name="ТОЛ" localSheetId="6">#REF!</definedName>
    <definedName name="ТОЛ">#REF!</definedName>
    <definedName name="ТОЛК_МЕЛ" localSheetId="6">[35]Калькуляции!#REF!</definedName>
    <definedName name="ТОЛК_МЕЛ">[35]Калькуляции!#REF!</definedName>
    <definedName name="ТОЛК_СЛТ" localSheetId="6">[35]Калькуляции!#REF!</definedName>
    <definedName name="ТОЛК_СЛТ">[35]Калькуляции!#REF!</definedName>
    <definedName name="ТОЛК_СУМ" localSheetId="6">[35]Калькуляции!#REF!</definedName>
    <definedName name="ТОЛК_СУМ">[35]Калькуляции!#REF!</definedName>
    <definedName name="ТОЛК_ТОБ" localSheetId="6">[35]Калькуляции!#REF!</definedName>
    <definedName name="ТОЛК_ТОБ">[35]Калькуляции!#REF!</definedName>
    <definedName name="ТОЛЛИНГ_МАССА" localSheetId="6">[35]Калькуляции!#REF!</definedName>
    <definedName name="ТОЛЛИНГ_МАССА">[35]Калькуляции!#REF!</definedName>
    <definedName name="ТОЛЛИНГ_СЫРЕЦ" localSheetId="6">#REF!</definedName>
    <definedName name="ТОЛЛИНГ_СЫРЕЦ">#REF!</definedName>
    <definedName name="ТОЛЛИНГ_СЫРЬЁ" localSheetId="6">[35]Калькуляции!#REF!</definedName>
    <definedName name="ТОЛЛИНГ_СЫРЬЁ">[35]Калькуляции!#REF!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 localSheetId="6">#REF!</definedName>
    <definedName name="тт">#REF!</definedName>
    <definedName name="тэ" localSheetId="6">#REF!</definedName>
    <definedName name="тэ">#REF!</definedName>
    <definedName name="у" localSheetId="6">'5. Анализ эконом эффект'!у</definedName>
    <definedName name="у">[0]!у</definedName>
    <definedName name="УГОЛЬ">[54]Справочники!$A$19:$A$21</definedName>
    <definedName name="ук" localSheetId="6">'5. Анализ эконом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эконом эффект'!УП</definedName>
    <definedName name="УП">[0]!УП</definedName>
    <definedName name="УСЛУГИ_6063" localSheetId="6">[35]Калькуляции!#REF!</definedName>
    <definedName name="УСЛУГИ_6063">[35]Калькуляции!#REF!</definedName>
    <definedName name="уфе" localSheetId="6">'5. Анализ эконом эффект'!уфе</definedName>
    <definedName name="уфе">[0]!уфе</definedName>
    <definedName name="уфэ" localSheetId="6">'5. Анализ эконом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 localSheetId="6">#REF!</definedName>
    <definedName name="февраль">#REF!</definedName>
    <definedName name="физ_тариф" localSheetId="6">#REF!</definedName>
    <definedName name="физ_тариф">#REF!</definedName>
    <definedName name="фин_">[73]коэфф!$B$2</definedName>
    <definedName name="ФЛ_К" localSheetId="6">#REF!</definedName>
    <definedName name="ФЛ_К">#REF!</definedName>
    <definedName name="ФЛОТ_ОКСА" localSheetId="6">[35]Калькуляции!#REF!</definedName>
    <definedName name="ФЛОТ_ОКСА">[35]Калькуляции!#REF!</definedName>
    <definedName name="форм" localSheetId="6">#REF!</definedName>
    <definedName name="форм">#REF!</definedName>
    <definedName name="Формат_ширина" localSheetId="6">'5. Анализ эконом эффект'!Формат_ширина</definedName>
    <definedName name="Формат_ширина">[0]!Формат_ширина</definedName>
    <definedName name="формулы" localSheetId="6">#REF!</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эконом эффект'!фыв</definedName>
    <definedName name="фыв">[0]!фыв</definedName>
    <definedName name="х" localSheetId="6">'5. Анализ эконом эффект'!х</definedName>
    <definedName name="х">[0]!х</definedName>
    <definedName name="ХЛ_Н" localSheetId="6">#REF!</definedName>
    <definedName name="ХЛ_Н">#REF!</definedName>
    <definedName name="хоз.работы">'[37]цены цехов'!$D$31</definedName>
    <definedName name="ц" localSheetId="6">'5. Анализ эконом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[35]Калькуляции!#REF!</definedName>
    <definedName name="ЦЕХ_К">[35]Калькуляции!#REF!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 localSheetId="6">[35]Калькуляции!$1400:$1400</definedName>
    <definedName name="ЦЕХСЕБ_ВСЕГО">[35]Калькуляции!$1400:$1400</definedName>
    <definedName name="ЦЛК">'[37]цены цехов'!$D$56</definedName>
    <definedName name="ЦРО">'[37]цены цехов'!$D$25</definedName>
    <definedName name="ЦС_В" localSheetId="6">[35]Калькуляции!#REF!</definedName>
    <definedName name="ЦС_В">[35]Калькуляции!#REF!</definedName>
    <definedName name="ЦС_ДП" localSheetId="6">[35]Калькуляции!#REF!</definedName>
    <definedName name="ЦС_ДП">[35]Калькуляции!#REF!</definedName>
    <definedName name="ЦС_Т" localSheetId="6">[35]Калькуляции!#REF!</definedName>
    <definedName name="ЦС_Т">[35]Калькуляции!#REF!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6">'5. Анализ эконом эффект'!цу</definedName>
    <definedName name="цу">[0]!цу</definedName>
    <definedName name="ч" localSheetId="6">'5. Анализ эконом эффект'!ч</definedName>
    <definedName name="ч">[0]!ч</definedName>
    <definedName name="четвертый" localSheetId="6">#REF!</definedName>
    <definedName name="четвертый">#REF!</definedName>
    <definedName name="ш" localSheetId="6">'5. Анализ эконом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6">#REF!</definedName>
    <definedName name="ШТАНГИ">#REF!</definedName>
    <definedName name="щ" localSheetId="6">'5. Анализ эконом эффект'!щ</definedName>
    <definedName name="щ">[0]!щ</definedName>
    <definedName name="ъ" localSheetId="6">#REF!</definedName>
    <definedName name="ъ">#REF!</definedName>
    <definedName name="ы" localSheetId="6">'5. Анализ эконом эффект'!ы</definedName>
    <definedName name="ы">[0]!ы</definedName>
    <definedName name="ыв" localSheetId="6">'5. Анализ эконом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эконом эффект'!ыыыы</definedName>
    <definedName name="ыыыы">[0]!ыыыы</definedName>
    <definedName name="ыыыыы" localSheetId="6">'5. Анализ эконом эффект'!ыыыыы</definedName>
    <definedName name="ыыыыы">[0]!ыыыыы</definedName>
    <definedName name="ыыыыыы" localSheetId="6">'5. Анализ эконом эффект'!ыыыыыы</definedName>
    <definedName name="ыыыыыы">[0]!ыыыыыы</definedName>
    <definedName name="ыыыыыыыыыыыыыыы" localSheetId="6">'5. Анализ эконом эффект'!ыыыыыыыыыыыыыыы</definedName>
    <definedName name="ыыыыыыыыыыыыыыы">[0]!ыыыыыыыыыыыыыыы</definedName>
    <definedName name="ь" localSheetId="6">'5. Анализ эконом эффект'!ь</definedName>
    <definedName name="ь">[0]!ь</definedName>
    <definedName name="ьь" localSheetId="6">#REF!</definedName>
    <definedName name="ьь">#REF!</definedName>
    <definedName name="ььььь" localSheetId="6">'5. Анализ эконом эффект'!ььььь</definedName>
    <definedName name="ььььь">[0]!ььььь</definedName>
    <definedName name="э" localSheetId="6">'5. Анализ эконом эффект'!э</definedName>
    <definedName name="э">[0]!э</definedName>
    <definedName name="эл.энергия">'[37]цены цехов'!$D$13</definedName>
    <definedName name="электро_проц_ф" localSheetId="6">#REF!</definedName>
    <definedName name="электро_проц_ф">#REF!</definedName>
    <definedName name="электро_процент" localSheetId="6">#REF!</definedName>
    <definedName name="электро_процент">#REF!</definedName>
    <definedName name="ЭН" localSheetId="6">#REF!</definedName>
    <definedName name="ЭН">#REF!</definedName>
    <definedName name="ЭРЦ">'[37]цены цехов'!$D$15</definedName>
    <definedName name="Эталон2">[36]Дебиторка!$J$48</definedName>
    <definedName name="ЭЭ" localSheetId="6">#REF!</definedName>
    <definedName name="ЭЭ">#REF!</definedName>
    <definedName name="ЭЭ_" localSheetId="6">#REF!</definedName>
    <definedName name="ЭЭ_">#REF!</definedName>
    <definedName name="ЭЭ_ДП" localSheetId="6">[35]Калькуляции!#REF!</definedName>
    <definedName name="ЭЭ_ДП">[35]Калькуляции!#REF!</definedName>
    <definedName name="ЭЭ_ЗФА" localSheetId="6">#REF!</definedName>
    <definedName name="ЭЭ_ЗФА">#REF!</definedName>
    <definedName name="ЭЭ_Т" localSheetId="6">#REF!</definedName>
    <definedName name="ЭЭ_Т">#REF!</definedName>
    <definedName name="ЭЭ_ТОЛ" localSheetId="6">[35]Калькуляции!#REF!</definedName>
    <definedName name="ЭЭ_ТОЛ">[35]Калькуляции!#REF!</definedName>
    <definedName name="эээээээээээээээээээээ" localSheetId="6">'5. Анализ эконом эффект'!эээээээээээээээээээээ</definedName>
    <definedName name="эээээээээээээээээээээ">[0]!эээээээээээээээээээээ</definedName>
    <definedName name="ю" localSheetId="6">'5. Анализ эконом эффект'!ю</definedName>
    <definedName name="ю">[0]!ю</definedName>
    <definedName name="юр_тариф" localSheetId="6">#REF!</definedName>
    <definedName name="юр_тариф">#REF!</definedName>
    <definedName name="я" localSheetId="6">'5. Анализ эконом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[36]Дебиторка!$J$49</definedName>
    <definedName name="яячячыя" localSheetId="6">'5. Анализ эконом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79" i="26" l="1"/>
  <c r="T79" i="26"/>
  <c r="S79" i="26"/>
  <c r="R79" i="26"/>
  <c r="Q79" i="26"/>
  <c r="P79" i="26"/>
  <c r="O79" i="26"/>
  <c r="N79" i="26"/>
  <c r="M79" i="26"/>
  <c r="L79" i="26"/>
  <c r="K79" i="26"/>
  <c r="J79" i="26"/>
  <c r="I79" i="26"/>
  <c r="H79" i="26"/>
  <c r="G79" i="26"/>
  <c r="F79" i="26"/>
  <c r="E79" i="26"/>
  <c r="D79" i="26"/>
  <c r="C79" i="26"/>
  <c r="U78" i="26"/>
  <c r="T78" i="26"/>
  <c r="S78" i="26"/>
  <c r="R78" i="26"/>
  <c r="Q78" i="26"/>
  <c r="P78" i="26"/>
  <c r="O78" i="26"/>
  <c r="N78" i="26"/>
  <c r="M78" i="26"/>
  <c r="L78" i="26"/>
  <c r="K78" i="26"/>
  <c r="J78" i="26"/>
  <c r="I78" i="26"/>
  <c r="H78" i="26"/>
  <c r="G78" i="26"/>
  <c r="F78" i="26"/>
  <c r="E78" i="26"/>
  <c r="D78" i="26"/>
  <c r="C78" i="26"/>
  <c r="D72" i="26"/>
  <c r="E72" i="26" s="1"/>
  <c r="F72" i="26" s="1"/>
  <c r="G72" i="26" s="1"/>
  <c r="H72" i="26" s="1"/>
  <c r="I72" i="26" s="1"/>
  <c r="J72" i="26" s="1"/>
  <c r="K72" i="26" s="1"/>
  <c r="L72" i="26" s="1"/>
  <c r="M72" i="26" s="1"/>
  <c r="N72" i="26" s="1"/>
  <c r="O72" i="26" s="1"/>
  <c r="P72" i="26" s="1"/>
  <c r="Q72" i="26" s="1"/>
  <c r="R72" i="26" s="1"/>
  <c r="S72" i="26" s="1"/>
  <c r="T72" i="26" s="1"/>
  <c r="U72" i="26" s="1"/>
  <c r="U67" i="26"/>
  <c r="T67" i="26"/>
  <c r="S67" i="26"/>
  <c r="R67" i="26"/>
  <c r="Q67" i="26"/>
  <c r="P67" i="26"/>
  <c r="O67" i="26"/>
  <c r="N67" i="26"/>
  <c r="M67" i="26"/>
  <c r="L67" i="26"/>
  <c r="K67" i="26"/>
  <c r="J67" i="26"/>
  <c r="I67" i="26"/>
  <c r="H67" i="26"/>
  <c r="G67" i="26"/>
  <c r="F67" i="26"/>
  <c r="E67" i="26"/>
  <c r="D67" i="26"/>
  <c r="C67" i="26"/>
  <c r="C65" i="26"/>
  <c r="C82" i="26" s="1"/>
  <c r="A64" i="26"/>
  <c r="A63" i="26"/>
  <c r="B62" i="26"/>
  <c r="A62" i="26"/>
  <c r="B61" i="26"/>
  <c r="A61" i="26"/>
  <c r="B60" i="26"/>
  <c r="A60" i="26"/>
  <c r="B59" i="26"/>
  <c r="O58" i="26"/>
  <c r="N58" i="26"/>
  <c r="M58" i="26"/>
  <c r="L58" i="26"/>
  <c r="K58" i="26"/>
  <c r="J58" i="26"/>
  <c r="I58" i="26"/>
  <c r="H58" i="26"/>
  <c r="G58" i="26"/>
  <c r="F58" i="26"/>
  <c r="E58" i="26"/>
  <c r="D58" i="26"/>
  <c r="C58" i="26"/>
  <c r="B58" i="26"/>
  <c r="B57" i="26"/>
  <c r="D53" i="26"/>
  <c r="D66" i="26" s="1"/>
  <c r="C53" i="26"/>
  <c r="C66" i="26" s="1"/>
  <c r="C51" i="26"/>
  <c r="C62" i="26" s="1"/>
  <c r="B49" i="26"/>
  <c r="B50" i="26" s="1"/>
  <c r="A41" i="26"/>
  <c r="A40" i="26"/>
  <c r="B39" i="26"/>
  <c r="A39" i="26"/>
  <c r="B34" i="26"/>
  <c r="B11" i="26"/>
  <c r="A11" i="26"/>
  <c r="B8" i="26"/>
  <c r="C60" i="26" l="1"/>
  <c r="D65" i="26"/>
  <c r="D82" i="26" s="1"/>
  <c r="D51" i="26"/>
  <c r="E53" i="26"/>
  <c r="C57" i="26"/>
  <c r="C61" i="26"/>
  <c r="E66" i="26" l="1"/>
  <c r="F53" i="26"/>
  <c r="E65" i="26"/>
  <c r="E82" i="26" s="1"/>
  <c r="C70" i="26"/>
  <c r="C69" i="26"/>
  <c r="D61" i="26"/>
  <c r="D62" i="26"/>
  <c r="D60" i="26"/>
  <c r="D59" i="26" s="1"/>
  <c r="D57" i="26"/>
  <c r="E51" i="26"/>
  <c r="C59" i="26"/>
  <c r="A12" i="24"/>
  <c r="A9" i="24"/>
  <c r="E62" i="26" l="1"/>
  <c r="E57" i="26"/>
  <c r="F51" i="26"/>
  <c r="E61" i="26"/>
  <c r="E60" i="26"/>
  <c r="F66" i="26"/>
  <c r="G53" i="26"/>
  <c r="F65" i="26"/>
  <c r="F82" i="26" s="1"/>
  <c r="C85" i="26"/>
  <c r="D69" i="26"/>
  <c r="D70" i="26"/>
  <c r="C68" i="26"/>
  <c r="C73" i="26" s="1"/>
  <c r="C83" i="26" s="1"/>
  <c r="A12" i="23"/>
  <c r="A9" i="23"/>
  <c r="A12" i="5"/>
  <c r="A9" i="5"/>
  <c r="G66" i="26" l="1"/>
  <c r="G65" i="26"/>
  <c r="G82" i="26" s="1"/>
  <c r="H53" i="26"/>
  <c r="E70" i="26"/>
  <c r="E69" i="26"/>
  <c r="E68" i="26" s="1"/>
  <c r="E73" i="26" s="1"/>
  <c r="E83" i="26" s="1"/>
  <c r="D68" i="26"/>
  <c r="E59" i="26"/>
  <c r="F61" i="26"/>
  <c r="F60" i="26"/>
  <c r="F59" i="26" s="1"/>
  <c r="F62" i="26"/>
  <c r="F57" i="26"/>
  <c r="G51" i="26"/>
  <c r="A11" i="15"/>
  <c r="A8" i="15"/>
  <c r="A12" i="16"/>
  <c r="A9" i="16"/>
  <c r="A12" i="10"/>
  <c r="A9" i="10"/>
  <c r="A11" i="17"/>
  <c r="A8" i="17"/>
  <c r="A12" i="14"/>
  <c r="A9" i="14"/>
  <c r="A13" i="13"/>
  <c r="A10" i="13"/>
  <c r="A11" i="12"/>
  <c r="A8" i="12"/>
  <c r="F69" i="26" l="1"/>
  <c r="F68" i="26" s="1"/>
  <c r="F73" i="26" s="1"/>
  <c r="F83" i="26" s="1"/>
  <c r="F70" i="26"/>
  <c r="F85" i="26"/>
  <c r="E85" i="26"/>
  <c r="G62" i="26"/>
  <c r="G61" i="26"/>
  <c r="G57" i="26"/>
  <c r="H51" i="26"/>
  <c r="G60" i="26"/>
  <c r="G59" i="26" s="1"/>
  <c r="D73" i="26"/>
  <c r="D83" i="26" s="1"/>
  <c r="D85" i="26"/>
  <c r="H66" i="26"/>
  <c r="I53" i="26"/>
  <c r="H65" i="26"/>
  <c r="H82" i="26" s="1"/>
  <c r="H61" i="26" l="1"/>
  <c r="H62" i="26"/>
  <c r="H60" i="26"/>
  <c r="H59" i="26" s="1"/>
  <c r="H57" i="26"/>
  <c r="I51" i="26"/>
  <c r="I66" i="26"/>
  <c r="J53" i="26"/>
  <c r="I65" i="26"/>
  <c r="I82" i="26" s="1"/>
  <c r="G70" i="26"/>
  <c r="G69" i="26"/>
  <c r="G68" i="26" s="1"/>
  <c r="G73" i="26" s="1"/>
  <c r="G83" i="26" s="1"/>
  <c r="J66" i="26" l="1"/>
  <c r="K53" i="26"/>
  <c r="J65" i="26"/>
  <c r="J82" i="26" s="1"/>
  <c r="I62" i="26"/>
  <c r="I57" i="26"/>
  <c r="J51" i="26"/>
  <c r="I61" i="26"/>
  <c r="I60" i="26"/>
  <c r="H69" i="26"/>
  <c r="H70" i="26"/>
  <c r="G85" i="26"/>
  <c r="H68" i="26" l="1"/>
  <c r="I59" i="26"/>
  <c r="J61" i="26"/>
  <c r="J60" i="26"/>
  <c r="J62" i="26"/>
  <c r="J57" i="26"/>
  <c r="K51" i="26"/>
  <c r="K66" i="26"/>
  <c r="K65" i="26"/>
  <c r="K82" i="26" s="1"/>
  <c r="L53" i="26"/>
  <c r="I70" i="26"/>
  <c r="I69" i="26"/>
  <c r="I68" i="26" l="1"/>
  <c r="I73" i="26" s="1"/>
  <c r="I83" i="26" s="1"/>
  <c r="L66" i="26"/>
  <c r="M53" i="26"/>
  <c r="L65" i="26"/>
  <c r="L82" i="26" s="1"/>
  <c r="J69" i="26"/>
  <c r="J68" i="26" s="1"/>
  <c r="J73" i="26" s="1"/>
  <c r="J83" i="26" s="1"/>
  <c r="J70" i="26"/>
  <c r="J59" i="26"/>
  <c r="J85" i="26" s="1"/>
  <c r="I85" i="26"/>
  <c r="K62" i="26"/>
  <c r="K61" i="26"/>
  <c r="K57" i="26"/>
  <c r="L51" i="26"/>
  <c r="K60" i="26"/>
  <c r="K59" i="26" s="1"/>
  <c r="H73" i="26"/>
  <c r="H83" i="26" s="1"/>
  <c r="H85" i="26"/>
  <c r="K70" i="26" l="1"/>
  <c r="K69" i="26"/>
  <c r="K68" i="26" s="1"/>
  <c r="K73" i="26" s="1"/>
  <c r="K83" i="26" s="1"/>
  <c r="L61" i="26"/>
  <c r="L62" i="26"/>
  <c r="L60" i="26"/>
  <c r="L59" i="26" s="1"/>
  <c r="L57" i="26"/>
  <c r="M51" i="26"/>
  <c r="M66" i="26"/>
  <c r="N53" i="26"/>
  <c r="M65" i="26"/>
  <c r="M82" i="26" s="1"/>
  <c r="N66" i="26" l="1"/>
  <c r="O53" i="26"/>
  <c r="N65" i="26"/>
  <c r="N82" i="26" s="1"/>
  <c r="M62" i="26"/>
  <c r="M57" i="26"/>
  <c r="N51" i="26"/>
  <c r="M61" i="26"/>
  <c r="M60" i="26"/>
  <c r="L69" i="26"/>
  <c r="L70" i="26"/>
  <c r="K85" i="26"/>
  <c r="L68" i="26" l="1"/>
  <c r="M59" i="26"/>
  <c r="N61" i="26"/>
  <c r="N60" i="26"/>
  <c r="N62" i="26"/>
  <c r="N57" i="26"/>
  <c r="O51" i="26"/>
  <c r="O66" i="26"/>
  <c r="O65" i="26"/>
  <c r="O82" i="26" s="1"/>
  <c r="P53" i="26"/>
  <c r="M70" i="26"/>
  <c r="M69" i="26"/>
  <c r="M68" i="26" l="1"/>
  <c r="M73" i="26" s="1"/>
  <c r="M83" i="26" s="1"/>
  <c r="P66" i="26"/>
  <c r="Q53" i="26"/>
  <c r="P65" i="26"/>
  <c r="P82" i="26" s="1"/>
  <c r="N69" i="26"/>
  <c r="N68" i="26" s="1"/>
  <c r="N73" i="26" s="1"/>
  <c r="N83" i="26" s="1"/>
  <c r="N70" i="26"/>
  <c r="N59" i="26"/>
  <c r="N85" i="26" s="1"/>
  <c r="M85" i="26"/>
  <c r="O62" i="26"/>
  <c r="O61" i="26"/>
  <c r="O57" i="26"/>
  <c r="P51" i="26"/>
  <c r="O60" i="26"/>
  <c r="O59" i="26" s="1"/>
  <c r="L73" i="26"/>
  <c r="L83" i="26" s="1"/>
  <c r="L85" i="26"/>
  <c r="P61" i="26" l="1"/>
  <c r="P62" i="26"/>
  <c r="P60" i="26"/>
  <c r="P59" i="26" s="1"/>
  <c r="P57" i="26"/>
  <c r="Q51" i="26"/>
  <c r="O70" i="26"/>
  <c r="O69" i="26"/>
  <c r="Q66" i="26"/>
  <c r="R53" i="26"/>
  <c r="Q65" i="26"/>
  <c r="Q82" i="26" s="1"/>
  <c r="R66" i="26" l="1"/>
  <c r="S53" i="26"/>
  <c r="R65" i="26"/>
  <c r="R82" i="26" s="1"/>
  <c r="O68" i="26"/>
  <c r="P69" i="26"/>
  <c r="P68" i="26" s="1"/>
  <c r="P73" i="26" s="1"/>
  <c r="P83" i="26" s="1"/>
  <c r="P70" i="26"/>
  <c r="Q57" i="26"/>
  <c r="Q62" i="26"/>
  <c r="R51" i="26"/>
  <c r="Q61" i="26"/>
  <c r="Q60" i="26"/>
  <c r="Q59" i="26" s="1"/>
  <c r="P85" i="26"/>
  <c r="O73" i="26" l="1"/>
  <c r="O83" i="26" s="1"/>
  <c r="O85" i="26"/>
  <c r="S66" i="26"/>
  <c r="T53" i="26"/>
  <c r="S65" i="26"/>
  <c r="S82" i="26" s="1"/>
  <c r="R61" i="26"/>
  <c r="R60" i="26"/>
  <c r="R62" i="26"/>
  <c r="S51" i="26"/>
  <c r="Q70" i="26"/>
  <c r="Q69" i="26"/>
  <c r="R57" i="26"/>
  <c r="R69" i="26" l="1"/>
  <c r="R68" i="26" s="1"/>
  <c r="R73" i="26" s="1"/>
  <c r="R83" i="26" s="1"/>
  <c r="R70" i="26"/>
  <c r="S57" i="26"/>
  <c r="Q68" i="26"/>
  <c r="S62" i="26"/>
  <c r="S61" i="26"/>
  <c r="T51" i="26"/>
  <c r="S60" i="26"/>
  <c r="R59" i="26"/>
  <c r="R85" i="26" s="1"/>
  <c r="T66" i="26"/>
  <c r="U53" i="26"/>
  <c r="T65" i="26"/>
  <c r="T82" i="26" s="1"/>
  <c r="U66" i="26" l="1"/>
  <c r="U65" i="26"/>
  <c r="U82" i="26" s="1"/>
  <c r="S59" i="26"/>
  <c r="Q73" i="26"/>
  <c r="Q83" i="26" s="1"/>
  <c r="Q85" i="26"/>
  <c r="T61" i="26"/>
  <c r="T62" i="26"/>
  <c r="T60" i="26"/>
  <c r="T59" i="26" s="1"/>
  <c r="U51" i="26"/>
  <c r="S70" i="26"/>
  <c r="S69" i="26"/>
  <c r="T57" i="26"/>
  <c r="T69" i="26" l="1"/>
  <c r="T68" i="26" s="1"/>
  <c r="T73" i="26" s="1"/>
  <c r="T83" i="26" s="1"/>
  <c r="T70" i="26"/>
  <c r="U57" i="26"/>
  <c r="S68" i="26"/>
  <c r="S73" i="26" s="1"/>
  <c r="S83" i="26" s="1"/>
  <c r="U62" i="26"/>
  <c r="U61" i="26"/>
  <c r="U60" i="26"/>
  <c r="U59" i="26" s="1"/>
  <c r="S85" i="26"/>
  <c r="U70" i="26" l="1"/>
  <c r="U69" i="26"/>
  <c r="U68" i="26" s="1"/>
  <c r="U73" i="26" s="1"/>
  <c r="U83" i="26" s="1"/>
  <c r="T85" i="26"/>
  <c r="U85" i="26" l="1"/>
</calcChain>
</file>

<file path=xl/sharedStrings.xml><?xml version="1.0" encoding="utf-8"?>
<sst xmlns="http://schemas.openxmlformats.org/spreadsheetml/2006/main" count="672" uniqueCount="260">
  <si>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</si>
  <si>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</si>
  <si>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</si>
  <si>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</si>
  <si>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</si>
  <si>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</si>
  <si>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</si>
  <si>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</si>
  <si>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</si>
  <si>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</si>
  <si>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</si>
  <si>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</si>
  <si>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</si>
  <si>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</si>
  <si>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</si>
  <si>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</si>
  <si>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</si>
  <si>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</si>
  <si>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</si>
  <si>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</si>
  <si>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</si>
  <si>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</si>
  <si>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</si>
  <si>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</si>
  <si>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</si>
  <si>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</si>
  <si>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</si>
  <si>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</si>
  <si>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</si>
  <si>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</si>
  <si>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</si>
  <si>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</si>
  <si>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</si>
  <si>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</si>
  <si>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</si>
  <si>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</si>
  <si>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</si>
  <si>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</si>
  <si>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</si>
  <si>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</si>
  <si>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</si>
  <si>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</si>
  <si>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</si>
  <si>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</si>
  <si>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</si>
  <si>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</si>
  <si>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</si>
  <si>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</si>
  <si>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</si>
  <si>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</si>
  <si>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</si>
  <si>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</si>
  <si>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</si>
  <si>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</si>
  <si>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</si>
  <si>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</si>
  <si>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</si>
  <si>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</si>
  <si>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</si>
  <si>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</si>
  <si>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</si>
  <si>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</si>
  <si>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</si>
  <si>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</si>
  <si>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</si>
  <si>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</si>
  <si>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</si>
  <si>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</si>
  <si>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</si>
  <si>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</si>
  <si>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</si>
  <si>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</si>
  <si>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</si>
  <si>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</si>
  <si>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</si>
  <si>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</si>
  <si>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</si>
  <si>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</si>
  <si>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</si>
  <si>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</si>
  <si>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</si>
  <si>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</si>
  <si>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</si>
  <si>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</si>
  <si>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</si>
  <si>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</si>
  <si>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</si>
  <si>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</si>
  <si>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</si>
  <si>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</si>
  <si>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</si>
  <si>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</si>
  <si>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</si>
  <si>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</si>
  <si>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</si>
  <si>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Налог на прибыль</t>
  </si>
  <si>
    <t>Амортизация</t>
  </si>
  <si>
    <t>Налог на имущество (После ввода объекта в эксплуатацию)</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</si>
  <si>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</si>
  <si>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</si>
  <si>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</si>
  <si>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</si>
  <si>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</si>
  <si>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</si>
  <si>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</si>
  <si>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</si>
  <si>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</si>
  <si>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</si>
  <si>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</si>
  <si>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</si>
  <si>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</si>
  <si>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</si>
  <si>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</si>
  <si>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</si>
  <si>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</si>
  <si>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</si>
  <si>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</si>
  <si>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</si>
  <si>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</si>
  <si>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</si>
  <si>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</si>
  <si>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</si>
  <si>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</si>
  <si>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</si>
  <si>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</si>
  <si>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</si>
  <si>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</si>
  <si>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</si>
  <si>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</si>
  <si>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</si>
  <si>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</si>
  <si>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</si>
  <si>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</si>
  <si>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</si>
  <si>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</si>
  <si>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</si>
  <si>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</si>
  <si>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</si>
  <si>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</si>
  <si>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</si>
  <si>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</si>
  <si>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</si>
  <si>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</si>
  <si>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</si>
  <si>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</si>
  <si>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</si>
  <si>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</si>
  <si>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</si>
  <si>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</si>
  <si>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</si>
  <si>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</si>
  <si>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</si>
  <si>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</si>
  <si>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</si>
  <si>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</si>
  <si>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</si>
  <si>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</si>
  <si>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</si>
  <si>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</si>
  <si>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</si>
  <si>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</si>
  <si>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</si>
  <si>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</si>
  <si>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</si>
  <si>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</si>
  <si>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</si>
  <si>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</si>
  <si>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</si>
  <si>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</si>
  <si>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</si>
  <si>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</si>
  <si>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</si>
  <si>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</si>
  <si>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</si>
  <si>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</si>
  <si>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</si>
  <si>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</si>
  <si>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</si>
  <si>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</si>
  <si>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</si>
  <si>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</si>
  <si>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</si>
  <si>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</si>
  <si>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</si>
  <si>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</si>
  <si>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</si>
  <si>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</si>
  <si>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</si>
  <si>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</si>
  <si>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</si>
  <si>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</si>
  <si>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</si>
  <si>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</si>
  <si>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</si>
  <si>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</si>
  <si>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</si>
  <si>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</si>
  <si>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</si>
  <si>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</si>
  <si>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</si>
  <si>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замена оборудования</t>
  </si>
  <si>
    <t>Замена оборудования в РП</t>
  </si>
  <si>
    <t>Оборудование РП</t>
  </si>
  <si>
    <t>КРУ 10кВ серии D-12P</t>
  </si>
  <si>
    <t>Освоение капитальных вложений в прогнозных ценах соответствующих лет всего, млн рублей  (с НДС)</t>
  </si>
  <si>
    <t>Номинальная мощность, КВ•А, Квар</t>
  </si>
  <si>
    <t>О_000000004</t>
  </si>
  <si>
    <t>Реконструкция РП "Академический"</t>
  </si>
  <si>
    <t>Камеры КСО 366</t>
  </si>
  <si>
    <t>Трансформаторное оборудование РП "Академический", пр. Академический, 11/1</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</si>
  <si>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</si>
  <si>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</si>
  <si>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</si>
  <si>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</si>
  <si>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РП (строит.часть)</t>
  </si>
  <si>
    <t>Прочие расходы, т.руб. без НДС на объект</t>
  </si>
  <si>
    <t>Срок амортизации (РП (строит.часть)), лет</t>
  </si>
  <si>
    <t>Срок амортизации (РП (оборудование РП), лет</t>
  </si>
  <si>
    <t>Срок амортизации (телемеханика),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</si>
  <si>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</si>
  <si>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</si>
  <si>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</si>
  <si>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</si>
  <si>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</si>
  <si>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</si>
  <si>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</si>
  <si>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ТП, лет после постройки</t>
  </si>
  <si>
    <t xml:space="preserve">Тарифные последствия от реализации проекта </t>
  </si>
  <si>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</si>
  <si>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</si>
  <si>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</si>
  <si>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</si>
  <si>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</si>
  <si>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</si>
  <si>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</si>
  <si>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</si>
  <si>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</si>
  <si>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</si>
  <si>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</si>
  <si>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</si>
  <si>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</si>
  <si>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</si>
  <si>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</si>
  <si>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</si>
  <si>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</si>
  <si>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 оборудование, телемеханика)</t>
  </si>
  <si>
    <t>Амортизация (КЛ, Волс)</t>
  </si>
  <si>
    <t xml:space="preserve"> 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</si>
  <si>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</si>
  <si>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</si>
  <si>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</si>
  <si>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</si>
  <si>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</si>
  <si>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</si>
  <si>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</si>
  <si>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</si>
  <si>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</si>
  <si>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</si>
  <si>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Замеры нагрузок приведены по гиперссылке</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</si>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</sst>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2"/>
      <color indexed="8"/>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2"/>
      <color indexed="9"/>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theme="7"/>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42" fillId="0" borderId="0"/>
    <xf numFmtId="0" fontId="60" fillId="0" borderId="0" applyNumberFormat="0" applyFill="0" applyBorder="0" applyAlignment="0" applyProtection="0"/>
  </cellStyleXfs>
  <cellXfs count="31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9" xfId="62" applyFont="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40" fillId="0"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0" fontId="54"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1" xfId="2" applyFont="1" applyFill="1" applyBorder="1" applyAlignment="1">
      <alignment vertical="center"/>
    </xf>
    <xf numFmtId="169" fontId="57" fillId="0" borderId="32" xfId="2" applyNumberFormat="1" applyFont="1" applyFill="1" applyBorder="1" applyAlignment="1">
      <alignment vertical="center"/>
    </xf>
    <xf numFmtId="0" fontId="11" fillId="0" borderId="25" xfId="2" applyFont="1" applyFill="1" applyBorder="1" applyAlignment="1">
      <alignment vertical="center"/>
    </xf>
    <xf numFmtId="169" fontId="52" fillId="0" borderId="33" xfId="2" applyNumberFormat="1" applyFont="1" applyFill="1" applyBorder="1" applyAlignment="1">
      <alignment vertical="center"/>
    </xf>
    <xf numFmtId="0" fontId="11" fillId="0" borderId="25" xfId="2" applyFont="1" applyFill="1" applyBorder="1" applyAlignment="1">
      <alignment horizontal="left" vertical="center" indent="2"/>
    </xf>
    <xf numFmtId="0" fontId="57" fillId="0" borderId="0" xfId="2"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0" fontId="11" fillId="0" borderId="25" xfId="2" applyFont="1" applyFill="1" applyBorder="1" applyAlignment="1">
      <alignment horizontal="left" vertical="center" wrapText="1" indent="2"/>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4" fontId="52" fillId="0" borderId="33" xfId="2" applyNumberFormat="1" applyFont="1" applyFill="1" applyBorder="1" applyAlignment="1">
      <alignment vertical="center"/>
    </xf>
    <xf numFmtId="3" fontId="52" fillId="0" borderId="33" xfId="2" applyNumberFormat="1" applyFont="1" applyFill="1" applyBorder="1" applyAlignment="1">
      <alignment horizontal="right" vertical="center"/>
    </xf>
    <xf numFmtId="0" fontId="58" fillId="0" borderId="0" xfId="2" applyFont="1" applyFill="1" applyAlignment="1">
      <alignment vertical="center"/>
    </xf>
    <xf numFmtId="4" fontId="57" fillId="0" borderId="33" xfId="2" applyNumberFormat="1" applyFont="1" applyFill="1" applyBorder="1" applyAlignment="1">
      <alignment vertical="center"/>
    </xf>
    <xf numFmtId="3" fontId="52" fillId="0" borderId="33" xfId="2" applyNumberFormat="1" applyFont="1" applyFill="1" applyBorder="1" applyAlignment="1">
      <alignment vertical="center"/>
    </xf>
    <xf numFmtId="0" fontId="11" fillId="0" borderId="25" xfId="2" applyFont="1" applyFill="1" applyBorder="1" applyAlignment="1">
      <alignment vertical="center" wrapText="1"/>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3" xfId="2" applyNumberFormat="1" applyFont="1" applyFill="1" applyBorder="1" applyAlignment="1">
      <alignment vertical="center"/>
    </xf>
    <xf numFmtId="10" fontId="52" fillId="0" borderId="0" xfId="2" applyNumberFormat="1" applyFont="1" applyFill="1" applyBorder="1" applyAlignment="1">
      <alignment vertical="center"/>
    </xf>
    <xf numFmtId="4" fontId="57" fillId="0" borderId="33" xfId="68" applyNumberFormat="1" applyFont="1" applyFill="1" applyBorder="1" applyAlignment="1">
      <alignment horizontal="right" vertical="center"/>
    </xf>
    <xf numFmtId="0" fontId="11" fillId="0" borderId="29" xfId="2" applyFont="1" applyFill="1" applyBorder="1" applyAlignment="1">
      <alignment vertical="center"/>
    </xf>
    <xf numFmtId="4" fontId="57" fillId="0" borderId="34" xfId="68" applyNumberFormat="1" applyFont="1" applyFill="1" applyBorder="1" applyAlignment="1">
      <alignment horizontal="right" vertical="center"/>
    </xf>
    <xf numFmtId="0" fontId="11" fillId="0" borderId="35" xfId="2" applyFont="1" applyFill="1" applyBorder="1" applyAlignment="1">
      <alignment vertical="center"/>
    </xf>
    <xf numFmtId="3" fontId="52" fillId="0" borderId="36" xfId="2" applyNumberFormat="1" applyFont="1" applyFill="1" applyBorder="1" applyAlignment="1">
      <alignment vertical="center"/>
    </xf>
    <xf numFmtId="10" fontId="52" fillId="0" borderId="36" xfId="2" applyNumberFormat="1" applyFont="1" applyFill="1" applyBorder="1" applyAlignment="1">
      <alignment vertical="center"/>
    </xf>
    <xf numFmtId="10" fontId="52" fillId="0" borderId="33" xfId="2" applyNumberFormat="1" applyFont="1" applyFill="1" applyBorder="1" applyAlignment="1">
      <alignment vertical="center"/>
    </xf>
    <xf numFmtId="0" fontId="54" fillId="0" borderId="0" xfId="2" applyFont="1" applyFill="1" applyAlignment="1">
      <alignment vertical="center"/>
    </xf>
    <xf numFmtId="0" fontId="11" fillId="0" borderId="37" xfId="2"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4" fillId="0" borderId="26" xfId="2" applyFont="1" applyFill="1" applyBorder="1" applyAlignment="1">
      <alignment vertical="center"/>
    </xf>
    <xf numFmtId="170" fontId="57" fillId="0" borderId="1" xfId="2" applyNumberFormat="1" applyFont="1" applyFill="1" applyBorder="1" applyAlignment="1">
      <alignment vertical="center"/>
    </xf>
    <xf numFmtId="0" fontId="54" fillId="0" borderId="1" xfId="2" applyFont="1" applyFill="1" applyBorder="1" applyAlignment="1">
      <alignment vertical="center"/>
    </xf>
    <xf numFmtId="0" fontId="11" fillId="0" borderId="40" xfId="2" applyFont="1" applyFill="1" applyBorder="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0" fontId="50" fillId="0" borderId="41" xfId="2" applyFont="1" applyFill="1" applyBorder="1" applyAlignment="1">
      <alignment horizontal="center" vertical="center"/>
    </xf>
    <xf numFmtId="0" fontId="11" fillId="0" borderId="42" xfId="2" applyFont="1" applyFill="1" applyBorder="1" applyAlignment="1">
      <alignment vertical="center"/>
    </xf>
    <xf numFmtId="1" fontId="11" fillId="0" borderId="42" xfId="2" applyNumberFormat="1" applyFont="1" applyFill="1" applyBorder="1" applyAlignment="1">
      <alignment horizontal="center" vertical="center"/>
    </xf>
    <xf numFmtId="1" fontId="11" fillId="0" borderId="43"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4" xfId="2" applyNumberFormat="1" applyFont="1" applyFill="1" applyBorder="1" applyAlignment="1">
      <alignment horizontal="center" vertical="center"/>
    </xf>
    <xf numFmtId="0" fontId="40" fillId="0" borderId="45" xfId="2" applyFont="1" applyFill="1" applyBorder="1" applyAlignment="1">
      <alignment vertical="center"/>
    </xf>
    <xf numFmtId="0" fontId="40" fillId="0" borderId="42" xfId="2"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40" fillId="0" borderId="43" xfId="2" applyNumberFormat="1" applyFont="1" applyFill="1" applyBorder="1" applyAlignment="1">
      <alignment horizontal="center" vertical="center"/>
    </xf>
    <xf numFmtId="170" fontId="11" fillId="0" borderId="0" xfId="2" applyNumberFormat="1" applyFont="1" applyFill="1" applyAlignment="1">
      <alignment vertical="center"/>
    </xf>
    <xf numFmtId="0" fontId="60" fillId="24" borderId="1" xfId="69" applyFill="1" applyBorder="1" applyAlignment="1">
      <alignment horizontal="center" vertical="center" wrapText="1"/>
    </xf>
    <xf numFmtId="49" fontId="11" fillId="0" borderId="46" xfId="2" applyNumberFormat="1"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5" xfId="62" applyFont="1" applyFill="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Расчеты по проектам техприсоединение РЭК_1"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tyles" Target="style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60;&#1086;&#1088;&#1084;&#1072;%20&#1087;&#1086;%20&#1055;&#1088;&#1080;&#1082;&#1072;&#1079;&#1091;%20380%20&#1048;&#1055;%202025-2029%20&#1056;&#1055;%20&#1063;&#1077;&#1088;&#1085;&#1099;&#1093;,%20&#1056;&#1055;%20&#1040;&#1082;&#1072;&#1076;&#1077;&#1084;&#1080;&#1095;&#1077;&#1089;&#1082;&#1080;&#1081;,%20&#1056;&#1055;%20&#1086;&#1090;%20&#1055;&#1057;%20&#1062;&#1077;&#1085;&#1090;&#1088;&#1072;&#1083;&#1100;&#1085;&#1072;&#1103;.xlsx"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87;&#1086;%20&#1058;&#1055;%202025-2029%20(&#1086;&#1082;&#1090;.)\&#1059;&#1045;%20&#1088;&#1072;&#1089;&#1095;&#1077;&#1090;%20&#1087;&#1086;%20&#1048;&#1055;%202027%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0819_1037000158513_04_0_69_"/>
    </sheetNames>
    <sheetDataSet>
      <sheetData sheetId="0">
        <row r="50">
          <cell r="AW50">
            <v>71.27837000225</v>
          </cell>
        </row>
        <row r="51">
          <cell r="AW51">
            <v>61.348946519199998</v>
          </cell>
        </row>
      </sheetData>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4">
          <cell r="S14">
            <v>24.042341144649953</v>
          </cell>
        </row>
        <row r="15">
          <cell r="S15">
            <v>24.042341144649953</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7" zoomScale="115" zoomScaleSheetLayoutView="115" workbookViewId="0">
      <selection activeCell="D30" sqref="D3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5" t="s">
        <v>157</v>
      </c>
      <c r="B5" s="235"/>
      <c r="C5" s="235"/>
      <c r="D5" s="235"/>
      <c r="E5" s="96"/>
      <c r="F5" s="96"/>
      <c r="G5" s="96"/>
      <c r="H5" s="96"/>
      <c r="I5" s="96"/>
      <c r="J5" s="96"/>
      <c r="K5" s="96"/>
    </row>
    <row r="6" spans="1:23" s="11" customFormat="1" ht="18.75" x14ac:dyDescent="0.3">
      <c r="A6" s="16"/>
      <c r="B6" s="16"/>
      <c r="G6" s="15"/>
      <c r="H6" s="15"/>
      <c r="I6" s="14"/>
    </row>
    <row r="7" spans="1:23" s="11" customFormat="1" ht="18.75" x14ac:dyDescent="0.2">
      <c r="A7" s="239" t="s">
        <v>8</v>
      </c>
      <c r="B7" s="239"/>
      <c r="C7" s="239"/>
      <c r="D7" s="239"/>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8" t="s">
        <v>206</v>
      </c>
      <c r="B9" s="238"/>
      <c r="C9" s="238"/>
      <c r="D9" s="238"/>
      <c r="E9" s="7"/>
      <c r="F9" s="7"/>
      <c r="G9" s="7"/>
      <c r="H9" s="7"/>
      <c r="I9" s="7"/>
      <c r="J9" s="12"/>
      <c r="K9" s="12"/>
      <c r="L9" s="12"/>
      <c r="M9" s="12"/>
      <c r="N9" s="12"/>
      <c r="O9" s="12"/>
      <c r="P9" s="12"/>
      <c r="Q9" s="12"/>
      <c r="R9" s="12"/>
      <c r="S9" s="12"/>
      <c r="T9" s="12"/>
      <c r="U9" s="12"/>
      <c r="V9" s="12"/>
      <c r="W9" s="12"/>
    </row>
    <row r="10" spans="1:23" s="11" customFormat="1" ht="18.75" x14ac:dyDescent="0.2">
      <c r="A10" s="236" t="s">
        <v>7</v>
      </c>
      <c r="B10" s="236"/>
      <c r="C10" s="236"/>
      <c r="D10" s="23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8" t="s">
        <v>207</v>
      </c>
      <c r="B12" s="238"/>
      <c r="C12" s="238"/>
      <c r="D12" s="238"/>
      <c r="E12" s="7"/>
      <c r="F12" s="7"/>
      <c r="G12" s="7"/>
      <c r="H12" s="7"/>
      <c r="I12" s="7"/>
      <c r="J12" s="7"/>
      <c r="K12" s="7"/>
      <c r="L12" s="7"/>
      <c r="M12" s="7"/>
      <c r="N12" s="7"/>
      <c r="O12" s="7"/>
      <c r="P12" s="7"/>
      <c r="Q12" s="7"/>
      <c r="R12" s="7"/>
      <c r="S12" s="7"/>
      <c r="T12" s="7"/>
      <c r="U12" s="7"/>
      <c r="V12" s="7"/>
      <c r="W12" s="7"/>
    </row>
    <row r="13" spans="1:23" s="2" customFormat="1" ht="15" customHeight="1" x14ac:dyDescent="0.2">
      <c r="A13" s="236" t="s">
        <v>6</v>
      </c>
      <c r="B13" s="236"/>
      <c r="C13" s="236"/>
      <c r="D13" s="23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37" t="s">
        <v>139</v>
      </c>
      <c r="B15" s="237"/>
      <c r="C15" s="238"/>
      <c r="D15" s="23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147</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9" t="s">
        <v>154</v>
      </c>
      <c r="C19" s="28" t="s">
        <v>176</v>
      </c>
      <c r="D19" s="29" t="s">
        <v>196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154</v>
      </c>
      <c r="C20" s="28" t="s">
        <v>135</v>
      </c>
      <c r="D20" s="29" t="s">
        <v>200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154</v>
      </c>
      <c r="C21" s="28" t="s">
        <v>78</v>
      </c>
      <c r="D21" s="29"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154</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154</v>
      </c>
      <c r="C23" s="28" t="s">
        <v>10</v>
      </c>
      <c r="D23" s="29">
        <v>2027</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151</v>
      </c>
      <c r="C24" s="32" t="s">
        <v>158</v>
      </c>
      <c r="D24" s="29" t="s">
        <v>201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152</v>
      </c>
      <c r="C25" s="32" t="s">
        <v>178</v>
      </c>
      <c r="D25" s="29" t="s">
        <v>177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152</v>
      </c>
      <c r="C26" s="32" t="s">
        <v>144</v>
      </c>
      <c r="D26" s="29" t="s">
        <v>179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148</v>
      </c>
      <c r="C27" s="32" t="s">
        <v>128</v>
      </c>
      <c r="D27" s="29" t="s">
        <v>159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149</v>
      </c>
      <c r="C28" s="32" t="s">
        <v>140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150</v>
      </c>
      <c r="C29" s="32" t="s">
        <v>141</v>
      </c>
      <c r="D29" s="136" t="s">
        <v>199</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126</v>
      </c>
      <c r="B30" s="130" t="s">
        <v>153</v>
      </c>
      <c r="C30" s="32" t="s">
        <v>142</v>
      </c>
      <c r="D30" s="233" t="s">
        <v>258</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123</v>
      </c>
      <c r="B31" s="130" t="s">
        <v>171</v>
      </c>
      <c r="C31" s="32" t="s">
        <v>174</v>
      </c>
      <c r="D31" s="29" t="s">
        <v>180</v>
      </c>
      <c r="E31" s="20"/>
      <c r="F31" s="20"/>
      <c r="G31" s="20"/>
      <c r="H31" s="20"/>
      <c r="I31" s="20"/>
      <c r="J31" s="20"/>
      <c r="K31" s="20"/>
      <c r="L31" s="20"/>
      <c r="M31" s="20"/>
      <c r="N31" s="20"/>
      <c r="O31" s="20"/>
      <c r="P31" s="20"/>
      <c r="Q31" s="20"/>
      <c r="R31" s="20"/>
      <c r="S31" s="20"/>
      <c r="T31" s="20"/>
      <c r="U31" s="20"/>
      <c r="V31" s="20"/>
      <c r="W31" s="20"/>
    </row>
    <row r="32" spans="1:23" ht="189" x14ac:dyDescent="0.25">
      <c r="A32" s="21" t="s">
        <v>170</v>
      </c>
      <c r="B32" s="130" t="s">
        <v>172</v>
      </c>
      <c r="C32" s="32" t="s">
        <v>173</v>
      </c>
      <c r="D32" s="29" t="s">
        <v>180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30"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5" t="s">
        <v>157</v>
      </c>
      <c r="B5" s="235"/>
      <c r="C5" s="235"/>
      <c r="D5" s="235"/>
      <c r="E5" s="235"/>
      <c r="F5" s="235"/>
      <c r="G5" s="235"/>
      <c r="H5" s="235"/>
      <c r="I5" s="235"/>
      <c r="J5" s="235"/>
      <c r="K5" s="235"/>
      <c r="L5" s="235"/>
    </row>
    <row r="7" spans="1:12" ht="18.75" x14ac:dyDescent="0.25">
      <c r="A7" s="239" t="s">
        <v>164</v>
      </c>
      <c r="B7" s="239"/>
      <c r="C7" s="239"/>
      <c r="D7" s="239"/>
      <c r="E7" s="239"/>
      <c r="F7" s="239"/>
      <c r="G7" s="239"/>
      <c r="H7" s="239"/>
      <c r="I7" s="239"/>
      <c r="J7" s="239"/>
      <c r="K7" s="239"/>
      <c r="L7" s="239"/>
    </row>
    <row r="8" spans="1:12" ht="18.75" x14ac:dyDescent="0.25">
      <c r="A8" s="239"/>
      <c r="B8" s="239"/>
      <c r="C8" s="239"/>
      <c r="D8" s="239"/>
      <c r="E8" s="239"/>
      <c r="F8" s="239"/>
      <c r="G8" s="239"/>
      <c r="H8" s="239"/>
      <c r="I8" s="239"/>
      <c r="J8" s="239"/>
      <c r="K8" s="239"/>
      <c r="L8" s="239"/>
    </row>
    <row r="9" spans="1:12" ht="18.75" x14ac:dyDescent="0.25">
      <c r="A9" s="238" t="str">
        <f>'1. паспорт описание'!A9:D9</f>
        <v>О_000000004</v>
      </c>
      <c r="B9" s="238"/>
      <c r="C9" s="238"/>
      <c r="D9" s="238"/>
      <c r="E9" s="238"/>
      <c r="F9" s="238"/>
      <c r="G9" s="238"/>
      <c r="H9" s="238"/>
      <c r="I9" s="238"/>
      <c r="J9" s="238"/>
      <c r="K9" s="238"/>
      <c r="L9" s="238"/>
    </row>
    <row r="10" spans="1:12" ht="15.75" x14ac:dyDescent="0.25">
      <c r="A10" s="236" t="s">
        <v>7</v>
      </c>
      <c r="B10" s="236"/>
      <c r="C10" s="236"/>
      <c r="D10" s="236"/>
      <c r="E10" s="236"/>
      <c r="F10" s="236"/>
      <c r="G10" s="236"/>
      <c r="H10" s="236"/>
      <c r="I10" s="236"/>
      <c r="J10" s="236"/>
      <c r="K10" s="236"/>
      <c r="L10" s="236"/>
    </row>
    <row r="11" spans="1:12" ht="18.75" x14ac:dyDescent="0.25">
      <c r="A11" s="241"/>
      <c r="B11" s="241"/>
      <c r="C11" s="241"/>
      <c r="D11" s="241"/>
      <c r="E11" s="241"/>
      <c r="F11" s="241"/>
      <c r="G11" s="241"/>
      <c r="H11" s="241"/>
      <c r="I11" s="241"/>
      <c r="J11" s="241"/>
      <c r="K11" s="241"/>
      <c r="L11" s="241"/>
    </row>
    <row r="12" spans="1:12" ht="63.75" customHeight="1" x14ac:dyDescent="0.25">
      <c r="A12" s="237" t="str">
        <f>'1. паспорт описание'!A12:D12</f>
        <v>Реконструкция РП "Академический"</v>
      </c>
      <c r="B12" s="237"/>
      <c r="C12" s="237"/>
      <c r="D12" s="237"/>
      <c r="E12" s="237"/>
      <c r="F12" s="237"/>
      <c r="G12" s="237"/>
      <c r="H12" s="237"/>
      <c r="I12" s="237"/>
      <c r="J12" s="237"/>
      <c r="K12" s="237"/>
      <c r="L12" s="237"/>
    </row>
    <row r="13" spans="1:12" ht="15.75" x14ac:dyDescent="0.25">
      <c r="A13" s="236" t="s">
        <v>6</v>
      </c>
      <c r="B13" s="236"/>
      <c r="C13" s="236"/>
      <c r="D13" s="236"/>
      <c r="E13" s="236"/>
      <c r="F13" s="236"/>
      <c r="G13" s="236"/>
      <c r="H13" s="236"/>
      <c r="I13" s="236"/>
      <c r="J13" s="236"/>
      <c r="K13" s="236"/>
      <c r="L13" s="236"/>
    </row>
    <row r="14" spans="1:12" x14ac:dyDescent="0.25">
      <c r="A14" s="276"/>
      <c r="B14" s="276"/>
      <c r="C14" s="276"/>
      <c r="D14" s="276"/>
      <c r="E14" s="276"/>
      <c r="F14" s="276"/>
      <c r="G14" s="276"/>
      <c r="H14" s="276"/>
      <c r="I14" s="276"/>
      <c r="J14" s="276"/>
      <c r="K14" s="276"/>
      <c r="L14" s="276"/>
    </row>
    <row r="15" spans="1:12" ht="14.25" customHeight="1" x14ac:dyDescent="0.25">
      <c r="A15" s="276"/>
      <c r="B15" s="276"/>
      <c r="C15" s="276"/>
      <c r="D15" s="276"/>
      <c r="E15" s="276"/>
      <c r="F15" s="276"/>
      <c r="G15" s="276"/>
      <c r="H15" s="276"/>
      <c r="I15" s="276"/>
      <c r="J15" s="276"/>
      <c r="K15" s="276"/>
      <c r="L15" s="276"/>
    </row>
    <row r="16" spans="1:12" x14ac:dyDescent="0.25">
      <c r="A16" s="276"/>
      <c r="B16" s="276"/>
      <c r="C16" s="276"/>
      <c r="D16" s="276"/>
      <c r="E16" s="276"/>
      <c r="F16" s="276"/>
      <c r="G16" s="276"/>
      <c r="H16" s="276"/>
      <c r="I16" s="276"/>
      <c r="J16" s="276"/>
      <c r="K16" s="276"/>
      <c r="L16" s="276"/>
    </row>
    <row r="17" spans="1:12" s="19" customFormat="1" x14ac:dyDescent="0.25">
      <c r="A17" s="270"/>
      <c r="B17" s="270"/>
      <c r="C17" s="270"/>
      <c r="D17" s="270"/>
      <c r="E17" s="270"/>
      <c r="F17" s="270"/>
      <c r="G17" s="270"/>
      <c r="H17" s="270"/>
      <c r="I17" s="270"/>
      <c r="J17" s="270"/>
      <c r="K17" s="270"/>
      <c r="L17" s="270"/>
    </row>
    <row r="18" spans="1:12" s="19" customFormat="1" ht="50.25" customHeight="1" x14ac:dyDescent="0.25">
      <c r="A18" s="314" t="s">
        <v>182</v>
      </c>
      <c r="B18" s="314"/>
      <c r="C18" s="314"/>
      <c r="D18" s="314"/>
      <c r="E18" s="314"/>
      <c r="F18" s="314"/>
      <c r="G18" s="314"/>
      <c r="H18" s="314"/>
      <c r="I18" s="314"/>
      <c r="J18" s="314"/>
      <c r="K18" s="314"/>
      <c r="L18" s="314"/>
    </row>
    <row r="20" spans="1:12" ht="55.5" customHeight="1" x14ac:dyDescent="0.25">
      <c r="A20" s="313" t="s">
        <v>259</v>
      </c>
      <c r="B20" s="313"/>
      <c r="C20" s="313"/>
      <c r="D20" s="313"/>
      <c r="E20" s="313"/>
      <c r="F20" s="313"/>
      <c r="G20" s="313"/>
      <c r="H20" s="313"/>
      <c r="I20" s="313"/>
      <c r="J20" s="313"/>
      <c r="K20" s="313"/>
      <c r="L20" s="31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5" t="s">
        <v>157</v>
      </c>
      <c r="B5" s="235"/>
      <c r="C5" s="235"/>
      <c r="D5" s="235"/>
      <c r="E5" s="235"/>
      <c r="F5" s="235"/>
      <c r="G5" s="235"/>
      <c r="H5" s="235"/>
      <c r="I5" s="235"/>
      <c r="J5" s="235"/>
      <c r="K5" s="235"/>
      <c r="L5" s="235"/>
    </row>
    <row r="7" spans="1:12" ht="18.75" x14ac:dyDescent="0.25">
      <c r="A7" s="239" t="s">
        <v>164</v>
      </c>
      <c r="B7" s="239"/>
      <c r="C7" s="239"/>
      <c r="D7" s="239"/>
      <c r="E7" s="239"/>
      <c r="F7" s="239"/>
      <c r="G7" s="239"/>
      <c r="H7" s="239"/>
      <c r="I7" s="239"/>
      <c r="J7" s="239"/>
      <c r="K7" s="239"/>
      <c r="L7" s="239"/>
    </row>
    <row r="8" spans="1:12" ht="18.75" x14ac:dyDescent="0.25">
      <c r="A8" s="239"/>
      <c r="B8" s="239"/>
      <c r="C8" s="239"/>
      <c r="D8" s="239"/>
      <c r="E8" s="239"/>
      <c r="F8" s="239"/>
      <c r="G8" s="239"/>
      <c r="H8" s="239"/>
      <c r="I8" s="239"/>
      <c r="J8" s="239"/>
      <c r="K8" s="239"/>
      <c r="L8" s="239"/>
    </row>
    <row r="9" spans="1:12" ht="18.75" x14ac:dyDescent="0.25">
      <c r="A9" s="238" t="str">
        <f>'1. паспорт описание'!A9:D9</f>
        <v>О_000000004</v>
      </c>
      <c r="B9" s="238"/>
      <c r="C9" s="238"/>
      <c r="D9" s="238"/>
      <c r="E9" s="238"/>
      <c r="F9" s="238"/>
      <c r="G9" s="238"/>
      <c r="H9" s="238"/>
      <c r="I9" s="238"/>
      <c r="J9" s="238"/>
      <c r="K9" s="238"/>
      <c r="L9" s="238"/>
    </row>
    <row r="10" spans="1:12" ht="15.75" x14ac:dyDescent="0.25">
      <c r="A10" s="236" t="s">
        <v>7</v>
      </c>
      <c r="B10" s="236"/>
      <c r="C10" s="236"/>
      <c r="D10" s="236"/>
      <c r="E10" s="236"/>
      <c r="F10" s="236"/>
      <c r="G10" s="236"/>
      <c r="H10" s="236"/>
      <c r="I10" s="236"/>
      <c r="J10" s="236"/>
      <c r="K10" s="236"/>
      <c r="L10" s="236"/>
    </row>
    <row r="11" spans="1:12" ht="18.75" x14ac:dyDescent="0.25">
      <c r="A11" s="241"/>
      <c r="B11" s="241"/>
      <c r="C11" s="241"/>
      <c r="D11" s="241"/>
      <c r="E11" s="241"/>
      <c r="F11" s="241"/>
      <c r="G11" s="241"/>
      <c r="H11" s="241"/>
      <c r="I11" s="241"/>
      <c r="J11" s="241"/>
      <c r="K11" s="241"/>
      <c r="L11" s="241"/>
    </row>
    <row r="12" spans="1:12" ht="64.5" customHeight="1" x14ac:dyDescent="0.25">
      <c r="A12" s="237" t="str">
        <f>'1. паспорт описание'!A12:D12</f>
        <v>Реконструкция РП "Академический"</v>
      </c>
      <c r="B12" s="237"/>
      <c r="C12" s="237"/>
      <c r="D12" s="237"/>
      <c r="E12" s="237"/>
      <c r="F12" s="237"/>
      <c r="G12" s="237"/>
      <c r="H12" s="237"/>
      <c r="I12" s="237"/>
      <c r="J12" s="237"/>
      <c r="K12" s="237"/>
      <c r="L12" s="237"/>
    </row>
    <row r="13" spans="1:12" ht="15.75" x14ac:dyDescent="0.25">
      <c r="A13" s="236" t="s">
        <v>6</v>
      </c>
      <c r="B13" s="236"/>
      <c r="C13" s="236"/>
      <c r="D13" s="236"/>
      <c r="E13" s="236"/>
      <c r="F13" s="236"/>
      <c r="G13" s="236"/>
      <c r="H13" s="236"/>
      <c r="I13" s="236"/>
      <c r="J13" s="236"/>
      <c r="K13" s="236"/>
      <c r="L13" s="236"/>
    </row>
    <row r="14" spans="1:12" x14ac:dyDescent="0.25">
      <c r="A14" s="276"/>
      <c r="B14" s="276"/>
      <c r="C14" s="276"/>
      <c r="D14" s="276"/>
      <c r="E14" s="276"/>
      <c r="F14" s="276"/>
      <c r="G14" s="276"/>
      <c r="H14" s="276"/>
      <c r="I14" s="276"/>
      <c r="J14" s="276"/>
      <c r="K14" s="276"/>
      <c r="L14" s="276"/>
    </row>
    <row r="15" spans="1:12" ht="14.25" customHeight="1" x14ac:dyDescent="0.25">
      <c r="A15" s="276"/>
      <c r="B15" s="276"/>
      <c r="C15" s="276"/>
      <c r="D15" s="276"/>
      <c r="E15" s="276"/>
      <c r="F15" s="276"/>
      <c r="G15" s="276"/>
      <c r="H15" s="276"/>
      <c r="I15" s="276"/>
      <c r="J15" s="276"/>
      <c r="K15" s="276"/>
      <c r="L15" s="276"/>
    </row>
    <row r="16" spans="1:12" x14ac:dyDescent="0.25">
      <c r="A16" s="276"/>
      <c r="B16" s="276"/>
      <c r="C16" s="276"/>
      <c r="D16" s="276"/>
      <c r="E16" s="276"/>
      <c r="F16" s="276"/>
      <c r="G16" s="276"/>
      <c r="H16" s="276"/>
      <c r="I16" s="276"/>
      <c r="J16" s="276"/>
      <c r="K16" s="276"/>
      <c r="L16" s="276"/>
    </row>
    <row r="17" spans="1:12" s="19" customFormat="1" x14ac:dyDescent="0.25">
      <c r="A17" s="270"/>
      <c r="B17" s="270"/>
      <c r="C17" s="270"/>
      <c r="D17" s="270"/>
      <c r="E17" s="270"/>
      <c r="F17" s="270"/>
      <c r="G17" s="270"/>
      <c r="H17" s="270"/>
      <c r="I17" s="270"/>
      <c r="J17" s="270"/>
      <c r="K17" s="270"/>
      <c r="L17" s="270"/>
    </row>
    <row r="18" spans="1:12" s="19" customFormat="1" ht="50.25" customHeight="1" x14ac:dyDescent="0.25">
      <c r="A18" s="314" t="s">
        <v>181</v>
      </c>
      <c r="B18" s="314"/>
      <c r="C18" s="314"/>
      <c r="D18" s="314"/>
      <c r="E18" s="314"/>
      <c r="F18" s="314"/>
      <c r="G18" s="314"/>
      <c r="H18" s="314"/>
      <c r="I18" s="314"/>
      <c r="J18" s="314"/>
      <c r="K18" s="314"/>
      <c r="L18" s="314"/>
    </row>
    <row r="20" spans="1:12" ht="55.5" customHeight="1" x14ac:dyDescent="0.25">
      <c r="A20" s="313" t="s">
        <v>169</v>
      </c>
      <c r="B20" s="313"/>
      <c r="C20" s="313"/>
      <c r="D20" s="313"/>
      <c r="E20" s="313"/>
      <c r="F20" s="313"/>
      <c r="G20" s="313"/>
      <c r="H20" s="313"/>
      <c r="I20" s="313"/>
      <c r="J20" s="313"/>
      <c r="K20" s="313"/>
      <c r="L20" s="31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5" t="s">
        <v>157</v>
      </c>
      <c r="B5" s="235"/>
      <c r="C5" s="235"/>
      <c r="D5" s="235"/>
      <c r="E5" s="235"/>
      <c r="F5" s="235"/>
      <c r="G5" s="235"/>
      <c r="H5" s="235"/>
      <c r="I5" s="235"/>
      <c r="J5" s="235"/>
      <c r="K5" s="235"/>
      <c r="L5" s="235"/>
    </row>
    <row r="7" spans="1:12" ht="18.75" x14ac:dyDescent="0.25">
      <c r="A7" s="239" t="s">
        <v>175</v>
      </c>
      <c r="B7" s="239"/>
      <c r="C7" s="239"/>
      <c r="D7" s="239"/>
      <c r="E7" s="239"/>
      <c r="F7" s="239"/>
      <c r="G7" s="239"/>
      <c r="H7" s="239"/>
      <c r="I7" s="239"/>
      <c r="J7" s="239"/>
      <c r="K7" s="239"/>
      <c r="L7" s="239"/>
    </row>
    <row r="8" spans="1:12" ht="18.75" x14ac:dyDescent="0.25">
      <c r="A8" s="239"/>
      <c r="B8" s="239"/>
      <c r="C8" s="239"/>
      <c r="D8" s="239"/>
      <c r="E8" s="239"/>
      <c r="F8" s="239"/>
      <c r="G8" s="239"/>
      <c r="H8" s="239"/>
      <c r="I8" s="239"/>
      <c r="J8" s="239"/>
      <c r="K8" s="239"/>
      <c r="L8" s="239"/>
    </row>
    <row r="9" spans="1:12" ht="18.75" x14ac:dyDescent="0.25">
      <c r="A9" s="238" t="str">
        <f>'1. паспорт описание'!A9:D9</f>
        <v>О_000000004</v>
      </c>
      <c r="B9" s="238"/>
      <c r="C9" s="238"/>
      <c r="D9" s="238"/>
      <c r="E9" s="238"/>
      <c r="F9" s="238"/>
      <c r="G9" s="238"/>
      <c r="H9" s="238"/>
      <c r="I9" s="238"/>
      <c r="J9" s="238"/>
      <c r="K9" s="238"/>
      <c r="L9" s="238"/>
    </row>
    <row r="10" spans="1:12" ht="15.75" x14ac:dyDescent="0.25">
      <c r="A10" s="236" t="s">
        <v>7</v>
      </c>
      <c r="B10" s="236"/>
      <c r="C10" s="236"/>
      <c r="D10" s="236"/>
      <c r="E10" s="236"/>
      <c r="F10" s="236"/>
      <c r="G10" s="236"/>
      <c r="H10" s="236"/>
      <c r="I10" s="236"/>
      <c r="J10" s="236"/>
      <c r="K10" s="236"/>
      <c r="L10" s="236"/>
    </row>
    <row r="11" spans="1:12" ht="18.75" x14ac:dyDescent="0.25">
      <c r="A11" s="241"/>
      <c r="B11" s="241"/>
      <c r="C11" s="241"/>
      <c r="D11" s="241"/>
      <c r="E11" s="241"/>
      <c r="F11" s="241"/>
      <c r="G11" s="241"/>
      <c r="H11" s="241"/>
      <c r="I11" s="241"/>
      <c r="J11" s="241"/>
      <c r="K11" s="241"/>
      <c r="L11" s="241"/>
    </row>
    <row r="12" spans="1:12" ht="42.75" customHeight="1" x14ac:dyDescent="0.25">
      <c r="A12" s="237" t="str">
        <f>'1. паспорт описание'!A12:D12</f>
        <v>Реконструкция РП "Академический"</v>
      </c>
      <c r="B12" s="237"/>
      <c r="C12" s="237"/>
      <c r="D12" s="237"/>
      <c r="E12" s="237"/>
      <c r="F12" s="237"/>
      <c r="G12" s="237"/>
      <c r="H12" s="237"/>
      <c r="I12" s="237"/>
      <c r="J12" s="237"/>
      <c r="K12" s="237"/>
      <c r="L12" s="237"/>
    </row>
    <row r="13" spans="1:12" ht="15.75" x14ac:dyDescent="0.25">
      <c r="A13" s="236" t="s">
        <v>6</v>
      </c>
      <c r="B13" s="236"/>
      <c r="C13" s="236"/>
      <c r="D13" s="236"/>
      <c r="E13" s="236"/>
      <c r="F13" s="236"/>
      <c r="G13" s="236"/>
      <c r="H13" s="236"/>
      <c r="I13" s="236"/>
      <c r="J13" s="236"/>
      <c r="K13" s="236"/>
      <c r="L13" s="236"/>
    </row>
    <row r="14" spans="1:12" x14ac:dyDescent="0.25">
      <c r="A14" s="276"/>
      <c r="B14" s="276"/>
      <c r="C14" s="276"/>
      <c r="D14" s="276"/>
      <c r="E14" s="276"/>
      <c r="F14" s="276"/>
      <c r="G14" s="276"/>
      <c r="H14" s="276"/>
      <c r="I14" s="276"/>
      <c r="J14" s="276"/>
      <c r="K14" s="276"/>
      <c r="L14" s="276"/>
    </row>
    <row r="15" spans="1:12" ht="14.25" customHeight="1" x14ac:dyDescent="0.25">
      <c r="A15" s="276"/>
      <c r="B15" s="276"/>
      <c r="C15" s="276"/>
      <c r="D15" s="276"/>
      <c r="E15" s="276"/>
      <c r="F15" s="276"/>
      <c r="G15" s="276"/>
      <c r="H15" s="276"/>
      <c r="I15" s="276"/>
      <c r="J15" s="276"/>
      <c r="K15" s="276"/>
      <c r="L15" s="276"/>
    </row>
    <row r="16" spans="1:12" x14ac:dyDescent="0.25">
      <c r="A16" s="276"/>
      <c r="B16" s="276"/>
      <c r="C16" s="276"/>
      <c r="D16" s="276"/>
      <c r="E16" s="276"/>
      <c r="F16" s="276"/>
      <c r="G16" s="276"/>
      <c r="H16" s="276"/>
      <c r="I16" s="276"/>
      <c r="J16" s="276"/>
      <c r="K16" s="276"/>
      <c r="L16" s="276"/>
    </row>
    <row r="17" spans="1:12" s="19" customFormat="1" x14ac:dyDescent="0.25">
      <c r="A17" s="270"/>
      <c r="B17" s="270"/>
      <c r="C17" s="270"/>
      <c r="D17" s="270"/>
      <c r="E17" s="270"/>
      <c r="F17" s="270"/>
      <c r="G17" s="270"/>
      <c r="H17" s="270"/>
      <c r="I17" s="270"/>
      <c r="J17" s="270"/>
      <c r="K17" s="270"/>
      <c r="L17" s="270"/>
    </row>
    <row r="18" spans="1:12" s="19" customFormat="1" ht="68.25" customHeight="1" x14ac:dyDescent="0.25">
      <c r="A18" s="314" t="s">
        <v>183</v>
      </c>
      <c r="B18" s="314"/>
      <c r="C18" s="314"/>
      <c r="D18" s="314"/>
      <c r="E18" s="314"/>
      <c r="F18" s="314"/>
      <c r="G18" s="314"/>
      <c r="H18" s="314"/>
      <c r="I18" s="314"/>
      <c r="J18" s="314"/>
      <c r="K18" s="314"/>
      <c r="L18" s="314"/>
    </row>
    <row r="19" spans="1:12" ht="33.75" customHeight="1" x14ac:dyDescent="0.25">
      <c r="A19" s="315"/>
      <c r="B19" s="315"/>
      <c r="C19" s="315"/>
      <c r="D19" s="315"/>
      <c r="E19" s="315"/>
      <c r="F19" s="315"/>
      <c r="G19" s="315"/>
      <c r="H19" s="315"/>
      <c r="I19" s="315"/>
      <c r="J19" s="315"/>
      <c r="K19" s="315"/>
      <c r="L19" s="315"/>
    </row>
    <row r="20" spans="1:12" ht="45.75" customHeight="1" x14ac:dyDescent="0.25">
      <c r="A20" s="313" t="s">
        <v>189</v>
      </c>
      <c r="B20" s="313"/>
      <c r="C20" s="313"/>
      <c r="D20" s="313"/>
      <c r="E20" s="313"/>
      <c r="F20" s="313"/>
      <c r="G20" s="313"/>
      <c r="H20" s="313"/>
      <c r="I20" s="313"/>
      <c r="J20" s="313"/>
      <c r="K20" s="313"/>
      <c r="L20" s="313"/>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0" sqref="C20"/>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5" t="s">
        <v>157</v>
      </c>
      <c r="B4" s="235"/>
      <c r="C4" s="235"/>
      <c r="D4" s="235"/>
      <c r="E4" s="235"/>
      <c r="F4" s="235"/>
      <c r="G4" s="235"/>
      <c r="H4" s="235"/>
      <c r="I4" s="235"/>
      <c r="J4" s="235"/>
      <c r="K4" s="235"/>
    </row>
    <row r="5" spans="1:20" s="11" customFormat="1" ht="15.75" x14ac:dyDescent="0.2">
      <c r="A5" s="16"/>
      <c r="B5" s="16"/>
    </row>
    <row r="6" spans="1:20" s="11" customFormat="1" ht="18.75" x14ac:dyDescent="0.2">
      <c r="A6" s="239" t="s">
        <v>164</v>
      </c>
      <c r="B6" s="239"/>
      <c r="C6" s="239"/>
      <c r="D6" s="239"/>
      <c r="E6" s="239"/>
      <c r="F6" s="239"/>
      <c r="G6" s="239"/>
      <c r="H6" s="239"/>
      <c r="I6" s="239"/>
      <c r="J6" s="239"/>
      <c r="K6" s="239"/>
      <c r="L6" s="12"/>
      <c r="M6" s="12"/>
      <c r="N6" s="12"/>
      <c r="O6" s="12"/>
      <c r="P6" s="12"/>
      <c r="Q6" s="12"/>
      <c r="R6" s="12"/>
      <c r="S6" s="12"/>
      <c r="T6" s="12"/>
    </row>
    <row r="7" spans="1:20" s="11" customFormat="1" ht="18.75" x14ac:dyDescent="0.2">
      <c r="A7" s="239"/>
      <c r="B7" s="239"/>
      <c r="C7" s="239"/>
      <c r="D7" s="239"/>
      <c r="E7" s="239"/>
      <c r="F7" s="239"/>
      <c r="G7" s="239"/>
      <c r="H7" s="239"/>
      <c r="I7" s="239"/>
      <c r="J7" s="239"/>
      <c r="K7" s="239"/>
      <c r="L7" s="12"/>
      <c r="M7" s="12"/>
      <c r="N7" s="12"/>
      <c r="O7" s="12"/>
      <c r="P7" s="12"/>
      <c r="Q7" s="12"/>
      <c r="R7" s="12"/>
      <c r="S7" s="12"/>
      <c r="T7" s="12"/>
    </row>
    <row r="8" spans="1:20" s="11" customFormat="1" ht="18.75" x14ac:dyDescent="0.2">
      <c r="A8" s="238" t="str">
        <f>'1. паспорт описание'!A9:D9</f>
        <v>О_000000004</v>
      </c>
      <c r="B8" s="238"/>
      <c r="C8" s="238"/>
      <c r="D8" s="238"/>
      <c r="E8" s="238"/>
      <c r="F8" s="238"/>
      <c r="G8" s="238"/>
      <c r="H8" s="238"/>
      <c r="I8" s="238"/>
      <c r="J8" s="238"/>
      <c r="K8" s="238"/>
      <c r="L8" s="12"/>
      <c r="M8" s="12"/>
      <c r="N8" s="12"/>
      <c r="O8" s="12"/>
      <c r="P8" s="12"/>
      <c r="Q8" s="12"/>
      <c r="R8" s="12"/>
      <c r="S8" s="12"/>
      <c r="T8" s="12"/>
    </row>
    <row r="9" spans="1:20" s="11" customFormat="1" ht="18.75" x14ac:dyDescent="0.2">
      <c r="A9" s="236" t="s">
        <v>7</v>
      </c>
      <c r="B9" s="236"/>
      <c r="C9" s="236"/>
      <c r="D9" s="236"/>
      <c r="E9" s="236"/>
      <c r="F9" s="236"/>
      <c r="G9" s="236"/>
      <c r="H9" s="236"/>
      <c r="I9" s="236"/>
      <c r="J9" s="236"/>
      <c r="K9" s="236"/>
      <c r="L9" s="12"/>
      <c r="M9" s="12"/>
      <c r="N9" s="12"/>
      <c r="O9" s="12"/>
      <c r="P9" s="12"/>
      <c r="Q9" s="12"/>
      <c r="R9" s="12"/>
      <c r="S9" s="12"/>
      <c r="T9" s="12"/>
    </row>
    <row r="10" spans="1:20" s="8" customFormat="1" ht="15.75" customHeight="1" x14ac:dyDescent="0.2">
      <c r="A10" s="241"/>
      <c r="B10" s="241"/>
      <c r="C10" s="241"/>
      <c r="D10" s="241"/>
      <c r="E10" s="241"/>
      <c r="F10" s="241"/>
      <c r="G10" s="241"/>
      <c r="H10" s="241"/>
      <c r="I10" s="241"/>
      <c r="J10" s="241"/>
      <c r="K10" s="241"/>
      <c r="L10" s="9"/>
      <c r="M10" s="9"/>
      <c r="N10" s="9"/>
      <c r="O10" s="9"/>
      <c r="P10" s="9"/>
      <c r="Q10" s="9"/>
      <c r="R10" s="9"/>
      <c r="S10" s="9"/>
      <c r="T10" s="9"/>
    </row>
    <row r="11" spans="1:20" s="2" customFormat="1" ht="18.75" x14ac:dyDescent="0.2">
      <c r="A11" s="238" t="str">
        <f>'1. паспорт описание'!A12:D12</f>
        <v>Реконструкция РП "Академический"</v>
      </c>
      <c r="B11" s="238"/>
      <c r="C11" s="238"/>
      <c r="D11" s="238"/>
      <c r="E11" s="238"/>
      <c r="F11" s="238"/>
      <c r="G11" s="238"/>
      <c r="H11" s="238"/>
      <c r="I11" s="238"/>
      <c r="J11" s="238"/>
      <c r="K11" s="238"/>
      <c r="L11" s="7"/>
      <c r="M11" s="7"/>
      <c r="N11" s="7"/>
      <c r="O11" s="7"/>
      <c r="P11" s="7"/>
      <c r="Q11" s="7"/>
      <c r="R11" s="7"/>
      <c r="S11" s="7"/>
      <c r="T11" s="7"/>
    </row>
    <row r="12" spans="1:20" s="2" customFormat="1" ht="15" customHeight="1" x14ac:dyDescent="0.2">
      <c r="A12" s="236" t="s">
        <v>6</v>
      </c>
      <c r="B12" s="236"/>
      <c r="C12" s="236"/>
      <c r="D12" s="236"/>
      <c r="E12" s="236"/>
      <c r="F12" s="236"/>
      <c r="G12" s="236"/>
      <c r="H12" s="236"/>
      <c r="I12" s="236"/>
      <c r="J12" s="236"/>
      <c r="K12" s="236"/>
      <c r="L12" s="5"/>
      <c r="M12" s="5"/>
      <c r="N12" s="5"/>
      <c r="O12" s="5"/>
      <c r="P12" s="5"/>
      <c r="Q12" s="5"/>
      <c r="R12" s="5"/>
      <c r="S12" s="5"/>
      <c r="T12" s="5"/>
    </row>
    <row r="13" spans="1:20" s="2" customFormat="1" ht="15" customHeight="1" x14ac:dyDescent="0.2">
      <c r="A13" s="246"/>
      <c r="B13" s="246"/>
      <c r="C13" s="246"/>
      <c r="D13" s="246"/>
      <c r="E13" s="246"/>
      <c r="F13" s="246"/>
      <c r="G13" s="246"/>
      <c r="H13" s="246"/>
      <c r="I13" s="246"/>
      <c r="J13" s="246"/>
      <c r="K13" s="246"/>
      <c r="L13" s="3"/>
      <c r="M13" s="3"/>
      <c r="N13" s="3"/>
      <c r="O13" s="3"/>
      <c r="P13" s="3"/>
      <c r="Q13" s="3"/>
    </row>
    <row r="14" spans="1:20" s="2" customFormat="1" ht="45.75" customHeight="1" x14ac:dyDescent="0.2">
      <c r="A14" s="237" t="s">
        <v>127</v>
      </c>
      <c r="B14" s="237"/>
      <c r="C14" s="237"/>
      <c r="D14" s="237"/>
      <c r="E14" s="237"/>
      <c r="F14" s="237"/>
      <c r="G14" s="237"/>
      <c r="H14" s="237"/>
      <c r="I14" s="237"/>
      <c r="J14" s="237"/>
      <c r="K14" s="237"/>
      <c r="L14" s="6"/>
      <c r="M14" s="6"/>
      <c r="N14" s="6"/>
      <c r="O14" s="6"/>
      <c r="P14" s="6"/>
      <c r="Q14" s="6"/>
      <c r="R14" s="6"/>
      <c r="S14" s="6"/>
      <c r="T14" s="6"/>
    </row>
    <row r="15" spans="1:20" s="2" customFormat="1" ht="15" customHeight="1" x14ac:dyDescent="0.2">
      <c r="A15" s="240"/>
      <c r="B15" s="240"/>
      <c r="C15" s="240"/>
      <c r="D15" s="240"/>
      <c r="E15" s="240"/>
      <c r="F15" s="240"/>
      <c r="G15" s="240"/>
      <c r="H15" s="240"/>
      <c r="I15" s="240"/>
      <c r="J15" s="240"/>
      <c r="K15" s="240"/>
      <c r="L15" s="3"/>
      <c r="M15" s="3"/>
      <c r="N15" s="3"/>
      <c r="O15" s="3"/>
      <c r="P15" s="3"/>
      <c r="Q15" s="3"/>
    </row>
    <row r="16" spans="1:20" s="2" customFormat="1" ht="54" customHeight="1" x14ac:dyDescent="0.2">
      <c r="A16" s="245" t="s">
        <v>5</v>
      </c>
      <c r="B16" s="243" t="s">
        <v>147</v>
      </c>
      <c r="C16" s="245" t="s">
        <v>42</v>
      </c>
      <c r="D16" s="245" t="s">
        <v>41</v>
      </c>
      <c r="E16" s="245" t="s">
        <v>40</v>
      </c>
      <c r="F16" s="245" t="s">
        <v>117</v>
      </c>
      <c r="G16" s="245" t="s">
        <v>39</v>
      </c>
      <c r="H16" s="245" t="s">
        <v>38</v>
      </c>
      <c r="I16" s="245" t="s">
        <v>37</v>
      </c>
      <c r="J16" s="245" t="s">
        <v>120</v>
      </c>
      <c r="K16" s="245"/>
      <c r="L16" s="3"/>
      <c r="M16" s="3"/>
      <c r="N16" s="3"/>
      <c r="O16" s="3"/>
      <c r="P16" s="3"/>
      <c r="Q16" s="3"/>
    </row>
    <row r="17" spans="1:20" s="2" customFormat="1" ht="180.75" customHeight="1" x14ac:dyDescent="0.2">
      <c r="A17" s="245"/>
      <c r="B17" s="244"/>
      <c r="C17" s="245"/>
      <c r="D17" s="245"/>
      <c r="E17" s="245"/>
      <c r="F17" s="245"/>
      <c r="G17" s="245"/>
      <c r="H17" s="245"/>
      <c r="I17" s="245"/>
      <c r="J17" s="33" t="s">
        <v>118</v>
      </c>
      <c r="K17" s="34" t="s">
        <v>119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184</v>
      </c>
      <c r="C19" s="36" t="s">
        <v>116</v>
      </c>
      <c r="D19" s="36" t="s">
        <v>116</v>
      </c>
      <c r="E19" s="36" t="s">
        <v>116</v>
      </c>
      <c r="F19" s="36" t="s">
        <v>116</v>
      </c>
      <c r="G19" s="36" t="s">
        <v>116</v>
      </c>
      <c r="H19" s="36" t="s">
        <v>116</v>
      </c>
      <c r="I19" s="36" t="s">
        <v>116</v>
      </c>
      <c r="J19" s="30" t="s">
        <v>116</v>
      </c>
      <c r="K19" s="4" t="s">
        <v>116</v>
      </c>
      <c r="L19" s="25"/>
      <c r="M19" s="25"/>
      <c r="N19" s="25"/>
      <c r="O19" s="25"/>
      <c r="P19" s="25"/>
      <c r="Q19" s="25"/>
      <c r="R19" s="24"/>
      <c r="S19" s="24"/>
      <c r="T19" s="24"/>
    </row>
    <row r="20" spans="1:20" s="2" customFormat="1" ht="72" customHeight="1" x14ac:dyDescent="0.2">
      <c r="A20" s="33"/>
      <c r="B20" s="126" t="s">
        <v>185</v>
      </c>
      <c r="C20" s="36" t="s">
        <v>116</v>
      </c>
      <c r="D20" s="36" t="s">
        <v>116</v>
      </c>
      <c r="E20" s="36" t="s">
        <v>116</v>
      </c>
      <c r="F20" s="36" t="s">
        <v>116</v>
      </c>
      <c r="G20" s="125" t="s">
        <v>116</v>
      </c>
      <c r="H20" s="125" t="s">
        <v>116</v>
      </c>
      <c r="I20" s="125" t="s">
        <v>116</v>
      </c>
      <c r="J20" s="125" t="s">
        <v>116</v>
      </c>
      <c r="K20" s="4" t="s">
        <v>116</v>
      </c>
      <c r="L20" s="25"/>
      <c r="M20" s="25"/>
      <c r="N20" s="25"/>
      <c r="O20" s="25"/>
      <c r="P20" s="24"/>
      <c r="Q20" s="24"/>
      <c r="R20" s="24"/>
      <c r="S20" s="24"/>
      <c r="T20" s="24"/>
    </row>
    <row r="21" spans="1:20" s="2" customFormat="1" ht="84" customHeight="1" x14ac:dyDescent="0.2">
      <c r="A21" s="33"/>
      <c r="B21" s="126" t="s">
        <v>186</v>
      </c>
      <c r="C21" s="36" t="s">
        <v>116</v>
      </c>
      <c r="D21" s="36" t="s">
        <v>116</v>
      </c>
      <c r="E21" s="36" t="s">
        <v>116</v>
      </c>
      <c r="F21" s="36" t="s">
        <v>116</v>
      </c>
      <c r="G21" s="125" t="s">
        <v>116</v>
      </c>
      <c r="H21" s="125" t="s">
        <v>116</v>
      </c>
      <c r="I21" s="125" t="s">
        <v>116</v>
      </c>
      <c r="J21" s="125" t="s">
        <v>116</v>
      </c>
      <c r="K21" s="4" t="s">
        <v>116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42" t="s">
        <v>168</v>
      </c>
      <c r="B23" s="242"/>
      <c r="C23" s="242"/>
      <c r="D23" s="242"/>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1"/>
  <sheetViews>
    <sheetView view="pageBreakPreview" topLeftCell="A18" zoomScaleNormal="60" zoomScaleSheetLayoutView="100" workbookViewId="0">
      <selection activeCell="G25" sqref="G25"/>
    </sheetView>
  </sheetViews>
  <sheetFormatPr defaultColWidth="10.7109375" defaultRowHeight="15.75" x14ac:dyDescent="0.25"/>
  <cols>
    <col min="1" max="1" width="9.5703125" style="39" customWidth="1"/>
    <col min="2" max="2" width="36.28515625" style="39" customWidth="1"/>
    <col min="3" max="4" width="19.42578125" style="39" customWidth="1"/>
    <col min="5" max="5" width="16.140625" style="39" customWidth="1"/>
    <col min="6" max="6" width="16.5703125" style="39" customWidth="1"/>
    <col min="7" max="7" width="18.42578125" style="39" customWidth="1"/>
    <col min="8" max="8" width="21.7109375" style="39" customWidth="1"/>
    <col min="9" max="9" width="20.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5" t="s">
        <v>157</v>
      </c>
      <c r="B6" s="235"/>
      <c r="C6" s="235"/>
      <c r="D6" s="235"/>
      <c r="E6" s="235"/>
      <c r="F6" s="235"/>
      <c r="G6" s="235"/>
      <c r="H6" s="235"/>
      <c r="I6" s="235"/>
      <c r="J6" s="235"/>
      <c r="K6" s="235"/>
      <c r="L6" s="235"/>
      <c r="M6" s="235"/>
      <c r="N6" s="235"/>
    </row>
    <row r="7" spans="1:14" s="11" customFormat="1" x14ac:dyDescent="0.2">
      <c r="A7" s="16"/>
      <c r="B7" s="16"/>
      <c r="I7" s="15"/>
    </row>
    <row r="8" spans="1:14" s="11" customFormat="1" ht="18.75" x14ac:dyDescent="0.2">
      <c r="A8" s="239" t="s">
        <v>8</v>
      </c>
      <c r="B8" s="239"/>
      <c r="C8" s="239"/>
      <c r="D8" s="239"/>
      <c r="E8" s="239"/>
      <c r="F8" s="239"/>
      <c r="G8" s="239"/>
      <c r="H8" s="239"/>
      <c r="I8" s="239"/>
      <c r="J8" s="239"/>
      <c r="K8" s="239"/>
      <c r="L8" s="239"/>
      <c r="M8" s="239"/>
      <c r="N8" s="239"/>
    </row>
    <row r="9" spans="1:14" s="11" customFormat="1" ht="18.75" x14ac:dyDescent="0.2">
      <c r="A9" s="239"/>
      <c r="B9" s="239"/>
      <c r="C9" s="239"/>
      <c r="D9" s="239"/>
      <c r="E9" s="239"/>
      <c r="F9" s="239"/>
      <c r="G9" s="239"/>
      <c r="H9" s="239"/>
      <c r="I9" s="239"/>
      <c r="J9" s="239"/>
      <c r="K9" s="239"/>
      <c r="L9" s="239"/>
      <c r="M9" s="239"/>
      <c r="N9" s="239"/>
    </row>
    <row r="10" spans="1:14" s="11" customFormat="1" ht="18.75" customHeight="1" x14ac:dyDescent="0.2">
      <c r="A10" s="238" t="str">
        <f>'1. паспорт описание'!A9:D9</f>
        <v>О_000000004</v>
      </c>
      <c r="B10" s="238"/>
      <c r="C10" s="238"/>
      <c r="D10" s="238"/>
      <c r="E10" s="238"/>
      <c r="F10" s="238"/>
      <c r="G10" s="238"/>
      <c r="H10" s="238"/>
      <c r="I10" s="238"/>
      <c r="J10" s="238"/>
      <c r="K10" s="238"/>
      <c r="L10" s="238"/>
      <c r="M10" s="238"/>
      <c r="N10" s="238"/>
    </row>
    <row r="11" spans="1:14" s="11" customFormat="1" ht="18.75" customHeight="1" x14ac:dyDescent="0.2">
      <c r="A11" s="236" t="s">
        <v>7</v>
      </c>
      <c r="B11" s="236"/>
      <c r="C11" s="236"/>
      <c r="D11" s="236"/>
      <c r="E11" s="236"/>
      <c r="F11" s="236"/>
      <c r="G11" s="236"/>
      <c r="H11" s="236"/>
      <c r="I11" s="236"/>
      <c r="J11" s="236"/>
      <c r="K11" s="236"/>
      <c r="L11" s="236"/>
      <c r="M11" s="236"/>
      <c r="N11" s="236"/>
    </row>
    <row r="12" spans="1:14" s="8" customFormat="1" ht="15.75" customHeight="1" x14ac:dyDescent="0.2">
      <c r="A12" s="241"/>
      <c r="B12" s="241"/>
      <c r="C12" s="241"/>
      <c r="D12" s="241"/>
      <c r="E12" s="241"/>
      <c r="F12" s="241"/>
      <c r="G12" s="241"/>
      <c r="H12" s="241"/>
      <c r="I12" s="241"/>
      <c r="J12" s="241"/>
      <c r="K12" s="241"/>
      <c r="L12" s="241"/>
      <c r="M12" s="241"/>
      <c r="N12" s="241"/>
    </row>
    <row r="13" spans="1:14" s="2" customFormat="1" ht="18.75" x14ac:dyDescent="0.2">
      <c r="A13" s="238" t="str">
        <f>'1. паспорт описание'!A12:D12</f>
        <v>Реконструкция РП "Академический"</v>
      </c>
      <c r="B13" s="238"/>
      <c r="C13" s="238"/>
      <c r="D13" s="238"/>
      <c r="E13" s="238"/>
      <c r="F13" s="238"/>
      <c r="G13" s="238"/>
      <c r="H13" s="238"/>
      <c r="I13" s="238"/>
      <c r="J13" s="238"/>
      <c r="K13" s="238"/>
      <c r="L13" s="238"/>
      <c r="M13" s="238"/>
      <c r="N13" s="238"/>
    </row>
    <row r="14" spans="1:14" s="2" customFormat="1" ht="15" customHeight="1" x14ac:dyDescent="0.2">
      <c r="A14" s="236" t="s">
        <v>6</v>
      </c>
      <c r="B14" s="236"/>
      <c r="C14" s="236"/>
      <c r="D14" s="236"/>
      <c r="E14" s="236"/>
      <c r="F14" s="236"/>
      <c r="G14" s="236"/>
      <c r="H14" s="236"/>
      <c r="I14" s="236"/>
      <c r="J14" s="236"/>
      <c r="K14" s="236"/>
      <c r="L14" s="236"/>
      <c r="M14" s="236"/>
      <c r="N14" s="236"/>
    </row>
    <row r="15" spans="1:14" s="2" customFormat="1" ht="15" customHeight="1" x14ac:dyDescent="0.2">
      <c r="A15" s="246"/>
      <c r="B15" s="246"/>
      <c r="C15" s="246"/>
      <c r="D15" s="246"/>
      <c r="E15" s="246"/>
      <c r="F15" s="246"/>
      <c r="G15" s="246"/>
      <c r="H15" s="246"/>
      <c r="I15" s="246"/>
      <c r="J15" s="246"/>
      <c r="K15" s="246"/>
      <c r="L15" s="246"/>
      <c r="M15" s="246"/>
      <c r="N15" s="246"/>
    </row>
    <row r="16" spans="1:14" s="2" customFormat="1" ht="15" customHeight="1" x14ac:dyDescent="0.2">
      <c r="A16" s="238" t="s">
        <v>130</v>
      </c>
      <c r="B16" s="238"/>
      <c r="C16" s="238"/>
      <c r="D16" s="238"/>
      <c r="E16" s="238"/>
      <c r="F16" s="238"/>
      <c r="G16" s="238"/>
      <c r="H16" s="238"/>
      <c r="I16" s="238"/>
      <c r="J16" s="238"/>
      <c r="K16" s="238"/>
      <c r="L16" s="238"/>
      <c r="M16" s="238"/>
      <c r="N16" s="238"/>
    </row>
    <row r="17" spans="1:107" s="47" customFormat="1" ht="21" customHeight="1" x14ac:dyDescent="0.25">
      <c r="A17" s="247"/>
      <c r="B17" s="247"/>
      <c r="C17" s="247"/>
      <c r="D17" s="247"/>
      <c r="E17" s="247"/>
      <c r="F17" s="247"/>
      <c r="G17" s="247"/>
      <c r="H17" s="247"/>
      <c r="I17" s="247"/>
      <c r="J17" s="247"/>
      <c r="K17" s="247"/>
      <c r="L17" s="247"/>
      <c r="M17" s="247"/>
      <c r="N17" s="247"/>
    </row>
    <row r="18" spans="1:107" ht="46.5" customHeight="1" x14ac:dyDescent="0.25">
      <c r="A18" s="248" t="s">
        <v>5</v>
      </c>
      <c r="B18" s="257" t="s">
        <v>147</v>
      </c>
      <c r="C18" s="251" t="s">
        <v>76</v>
      </c>
      <c r="D18" s="252"/>
      <c r="E18" s="255" t="s">
        <v>57</v>
      </c>
      <c r="F18" s="251" t="s">
        <v>143</v>
      </c>
      <c r="G18" s="252"/>
      <c r="H18" s="251" t="s">
        <v>87</v>
      </c>
      <c r="I18" s="252"/>
      <c r="J18" s="255" t="s">
        <v>56</v>
      </c>
      <c r="K18" s="251" t="s">
        <v>55</v>
      </c>
      <c r="L18" s="252"/>
      <c r="M18" s="251" t="s">
        <v>205</v>
      </c>
      <c r="N18" s="252"/>
    </row>
    <row r="19" spans="1:107" ht="204.75" customHeight="1" x14ac:dyDescent="0.25">
      <c r="A19" s="249"/>
      <c r="B19" s="258"/>
      <c r="C19" s="253"/>
      <c r="D19" s="254"/>
      <c r="E19" s="261"/>
      <c r="F19" s="253"/>
      <c r="G19" s="254"/>
      <c r="H19" s="253"/>
      <c r="I19" s="254"/>
      <c r="J19" s="256"/>
      <c r="K19" s="253"/>
      <c r="L19" s="254"/>
      <c r="M19" s="253"/>
      <c r="N19" s="254"/>
    </row>
    <row r="20" spans="1:107" ht="51.75" customHeight="1" x14ac:dyDescent="0.25">
      <c r="A20" s="250"/>
      <c r="B20" s="259"/>
      <c r="C20" s="95" t="s">
        <v>53</v>
      </c>
      <c r="D20" s="95" t="s">
        <v>54</v>
      </c>
      <c r="E20" s="256"/>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96.75" customHeight="1" x14ac:dyDescent="0.25">
      <c r="A22" s="49">
        <v>1</v>
      </c>
      <c r="B22" s="142" t="s">
        <v>154</v>
      </c>
      <c r="C22" s="113" t="s">
        <v>209</v>
      </c>
      <c r="D22" s="113" t="s">
        <v>209</v>
      </c>
      <c r="E22" s="113" t="s">
        <v>202</v>
      </c>
      <c r="F22" s="113" t="s">
        <v>208</v>
      </c>
      <c r="G22" s="113" t="s">
        <v>203</v>
      </c>
      <c r="H22" s="113" t="s">
        <v>209</v>
      </c>
      <c r="I22" s="113" t="s">
        <v>209</v>
      </c>
      <c r="J22" s="48" t="s">
        <v>116</v>
      </c>
      <c r="K22" s="48" t="s">
        <v>22</v>
      </c>
      <c r="L22" s="49">
        <v>10</v>
      </c>
      <c r="M22" s="49" t="s">
        <v>116</v>
      </c>
      <c r="N22" s="49" t="s">
        <v>116</v>
      </c>
    </row>
    <row r="23" spans="1:107" x14ac:dyDescent="0.25">
      <c r="A23" s="139"/>
      <c r="B23" s="144"/>
      <c r="C23" s="145"/>
      <c r="D23" s="145"/>
      <c r="E23" s="145"/>
      <c r="F23" s="145"/>
      <c r="G23" s="145"/>
      <c r="H23" s="145"/>
      <c r="I23" s="145"/>
      <c r="J23" s="146"/>
      <c r="K23" s="146"/>
      <c r="L23" s="143"/>
      <c r="M23" s="143"/>
      <c r="N23" s="143"/>
    </row>
    <row r="24" spans="1:107" x14ac:dyDescent="0.25">
      <c r="A24" s="143"/>
      <c r="B24" s="144"/>
      <c r="C24" s="145"/>
      <c r="D24" s="145"/>
      <c r="E24" s="145"/>
      <c r="F24" s="145"/>
      <c r="G24" s="145"/>
      <c r="H24" s="145"/>
      <c r="I24" s="145"/>
      <c r="J24" s="146"/>
      <c r="K24" s="146"/>
      <c r="L24" s="143"/>
      <c r="M24" s="143"/>
      <c r="N24" s="143"/>
    </row>
    <row r="25" spans="1:107" x14ac:dyDescent="0.25">
      <c r="A25" s="143"/>
      <c r="B25" s="144"/>
      <c r="C25" s="145"/>
      <c r="D25" s="145"/>
      <c r="E25" s="145"/>
      <c r="F25" s="145"/>
      <c r="G25" s="145"/>
      <c r="H25" s="145"/>
      <c r="I25" s="145"/>
      <c r="J25" s="146"/>
      <c r="K25" s="146"/>
      <c r="L25" s="143"/>
      <c r="M25" s="143"/>
      <c r="N25" s="143"/>
    </row>
    <row r="26" spans="1:107" s="45" customFormat="1" ht="12.75" x14ac:dyDescent="0.2">
      <c r="C26" s="46"/>
      <c r="D26" s="46"/>
      <c r="J26" s="46"/>
    </row>
    <row r="27" spans="1:107" s="45" customFormat="1" x14ac:dyDescent="0.25">
      <c r="C27" s="43" t="s">
        <v>52</v>
      </c>
      <c r="D27" s="43"/>
      <c r="E27" s="43"/>
      <c r="F27" s="43"/>
      <c r="G27" s="43"/>
      <c r="H27" s="43"/>
      <c r="I27" s="43"/>
      <c r="J27" s="43"/>
      <c r="K27" s="43"/>
      <c r="L27" s="43"/>
      <c r="M27" s="43"/>
      <c r="N27" s="43"/>
    </row>
    <row r="28" spans="1:107" x14ac:dyDescent="0.25">
      <c r="C28" s="260" t="s">
        <v>160</v>
      </c>
      <c r="D28" s="260"/>
      <c r="E28" s="260"/>
      <c r="F28" s="260"/>
      <c r="G28" s="260"/>
      <c r="H28" s="260"/>
      <c r="I28" s="260"/>
      <c r="J28" s="260"/>
      <c r="K28" s="260"/>
      <c r="L28" s="260"/>
      <c r="M28" s="260"/>
      <c r="N28" s="260"/>
    </row>
    <row r="29" spans="1:107" x14ac:dyDescent="0.25">
      <c r="C29" s="43"/>
      <c r="D29" s="43"/>
      <c r="E29" s="43"/>
      <c r="F29" s="43"/>
      <c r="G29" s="43"/>
      <c r="H29" s="43"/>
      <c r="I29" s="43"/>
      <c r="J29" s="43"/>
      <c r="K29" s="43"/>
      <c r="L29" s="43"/>
      <c r="M29" s="43"/>
      <c r="N29" s="43"/>
      <c r="O29" s="43"/>
      <c r="P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row>
    <row r="30" spans="1:107" x14ac:dyDescent="0.25">
      <c r="C30" s="42" t="s">
        <v>129</v>
      </c>
      <c r="D30" s="42"/>
      <c r="E30" s="42"/>
      <c r="F30" s="42"/>
      <c r="G30" s="40"/>
      <c r="H30" s="40"/>
      <c r="I30" s="42"/>
      <c r="J30" s="42"/>
      <c r="K30" s="42"/>
      <c r="L30" s="42"/>
      <c r="M30" s="42"/>
      <c r="N30" s="42"/>
      <c r="O30" s="44"/>
      <c r="P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row>
    <row r="31" spans="1:107" x14ac:dyDescent="0.25">
      <c r="C31" s="42" t="s">
        <v>51</v>
      </c>
      <c r="D31" s="42"/>
      <c r="E31" s="42"/>
      <c r="F31" s="42"/>
      <c r="G31" s="40"/>
      <c r="H31" s="40"/>
      <c r="I31" s="42"/>
      <c r="J31" s="42"/>
      <c r="K31" s="42"/>
      <c r="L31" s="42"/>
      <c r="M31" s="42"/>
      <c r="N31" s="42"/>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row>
    <row r="32" spans="1:107" s="40" customFormat="1" x14ac:dyDescent="0.25">
      <c r="C32" s="42" t="s">
        <v>50</v>
      </c>
      <c r="D32" s="42"/>
      <c r="E32" s="42"/>
      <c r="F32" s="42"/>
      <c r="I32" s="42"/>
      <c r="J32" s="42"/>
      <c r="K32" s="42"/>
      <c r="L32" s="42"/>
      <c r="M32" s="42"/>
      <c r="N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49</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48</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47</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46</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45</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44</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C39" s="42" t="s">
        <v>43</v>
      </c>
      <c r="D39" s="42"/>
      <c r="E39" s="42"/>
      <c r="F39" s="42"/>
      <c r="I39" s="42"/>
      <c r="J39" s="42"/>
      <c r="K39" s="42"/>
      <c r="L39" s="42"/>
      <c r="M39" s="42"/>
      <c r="N39" s="42"/>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row r="41" spans="3:107" s="40" customFormat="1" x14ac:dyDescent="0.25">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row>
  </sheetData>
  <autoFilter ref="A21:DC21"/>
  <mergeCells count="21">
    <mergeCell ref="C28:N28"/>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3" zoomScale="85" zoomScaleSheetLayoutView="85" workbookViewId="0">
      <selection activeCell="H23" sqref="H23"/>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5" t="s">
        <v>161</v>
      </c>
      <c r="B5" s="235"/>
      <c r="C5" s="235"/>
      <c r="D5" s="235"/>
      <c r="E5" s="235"/>
      <c r="F5" s="235"/>
      <c r="G5" s="235"/>
      <c r="H5" s="235"/>
      <c r="I5" s="235"/>
      <c r="J5" s="235"/>
      <c r="K5" s="235"/>
      <c r="L5" s="235"/>
      <c r="M5" s="235"/>
      <c r="N5" s="235"/>
      <c r="O5" s="235"/>
      <c r="P5" s="235"/>
    </row>
    <row r="6" spans="1:16" s="11" customFormat="1" x14ac:dyDescent="0.2">
      <c r="A6" s="97"/>
      <c r="B6" s="105"/>
      <c r="C6" s="97"/>
      <c r="D6" s="97"/>
      <c r="E6" s="97"/>
      <c r="F6" s="97"/>
      <c r="G6" s="97"/>
      <c r="H6" s="97"/>
      <c r="I6" s="97"/>
      <c r="J6" s="97"/>
      <c r="K6" s="97"/>
      <c r="L6" s="97"/>
      <c r="M6" s="97"/>
      <c r="N6" s="97"/>
    </row>
    <row r="7" spans="1:16" s="11" customFormat="1" ht="18.75" x14ac:dyDescent="0.2">
      <c r="A7" s="239" t="s">
        <v>8</v>
      </c>
      <c r="B7" s="239"/>
      <c r="C7" s="239"/>
      <c r="D7" s="239"/>
      <c r="E7" s="239"/>
      <c r="F7" s="239"/>
      <c r="G7" s="239"/>
      <c r="H7" s="239"/>
      <c r="I7" s="239"/>
      <c r="J7" s="239"/>
      <c r="K7" s="239"/>
      <c r="L7" s="239"/>
      <c r="M7" s="239"/>
      <c r="N7" s="239"/>
      <c r="O7" s="239"/>
      <c r="P7" s="239"/>
    </row>
    <row r="8" spans="1:16" s="11" customFormat="1" ht="18.75" x14ac:dyDescent="0.2">
      <c r="F8" s="13"/>
      <c r="G8" s="13"/>
      <c r="H8" s="13"/>
      <c r="I8" s="13"/>
      <c r="J8" s="13"/>
      <c r="K8" s="13"/>
      <c r="L8" s="13"/>
      <c r="M8" s="13"/>
      <c r="N8" s="13"/>
      <c r="O8" s="12"/>
      <c r="P8" s="12"/>
    </row>
    <row r="9" spans="1:16" s="11" customFormat="1" ht="18.75" customHeight="1" x14ac:dyDescent="0.2">
      <c r="A9" s="238" t="str">
        <f>'1. паспорт описание'!A9:D9</f>
        <v>О_000000004</v>
      </c>
      <c r="B9" s="238"/>
      <c r="C9" s="238"/>
      <c r="D9" s="238"/>
      <c r="E9" s="238"/>
      <c r="F9" s="238"/>
      <c r="G9" s="238"/>
      <c r="H9" s="238"/>
      <c r="I9" s="238"/>
      <c r="J9" s="238"/>
      <c r="K9" s="238"/>
      <c r="L9" s="238"/>
      <c r="M9" s="238"/>
      <c r="N9" s="238"/>
      <c r="O9" s="238"/>
      <c r="P9" s="238"/>
    </row>
    <row r="10" spans="1:16" s="11" customFormat="1" ht="18.75" customHeight="1" x14ac:dyDescent="0.2">
      <c r="A10" s="236" t="s">
        <v>7</v>
      </c>
      <c r="B10" s="236"/>
      <c r="C10" s="236"/>
      <c r="D10" s="236"/>
      <c r="E10" s="236"/>
      <c r="F10" s="236"/>
      <c r="G10" s="236"/>
      <c r="H10" s="236"/>
      <c r="I10" s="236"/>
      <c r="J10" s="236"/>
      <c r="K10" s="236"/>
      <c r="L10" s="236"/>
      <c r="M10" s="236"/>
      <c r="N10" s="236"/>
      <c r="O10" s="236"/>
      <c r="P10" s="236"/>
    </row>
    <row r="11" spans="1:16" s="8" customFormat="1" ht="15.75" customHeight="1" x14ac:dyDescent="0.2">
      <c r="F11" s="9"/>
      <c r="G11" s="9"/>
      <c r="H11" s="9"/>
      <c r="I11" s="9"/>
      <c r="J11" s="9"/>
      <c r="K11" s="9"/>
      <c r="L11" s="9"/>
      <c r="M11" s="9"/>
      <c r="N11" s="9"/>
      <c r="O11" s="9"/>
      <c r="P11" s="9"/>
    </row>
    <row r="12" spans="1:16" s="2" customFormat="1" ht="15" customHeight="1" x14ac:dyDescent="0.2">
      <c r="A12" s="238" t="str">
        <f>'1. паспорт описание'!A12:D12</f>
        <v>Реконструкция РП "Академический"</v>
      </c>
      <c r="B12" s="238"/>
      <c r="C12" s="238"/>
      <c r="D12" s="238"/>
      <c r="E12" s="238"/>
      <c r="F12" s="238"/>
      <c r="G12" s="238"/>
      <c r="H12" s="238"/>
      <c r="I12" s="238"/>
      <c r="J12" s="238"/>
      <c r="K12" s="238"/>
      <c r="L12" s="238"/>
      <c r="M12" s="238"/>
      <c r="N12" s="238"/>
      <c r="O12" s="238"/>
      <c r="P12" s="238"/>
    </row>
    <row r="13" spans="1:16" s="2" customFormat="1" ht="15" customHeight="1" x14ac:dyDescent="0.2">
      <c r="A13" s="236" t="s">
        <v>6</v>
      </c>
      <c r="B13" s="236"/>
      <c r="C13" s="236"/>
      <c r="D13" s="236"/>
      <c r="E13" s="236"/>
      <c r="F13" s="236"/>
      <c r="G13" s="236"/>
      <c r="H13" s="236"/>
      <c r="I13" s="236"/>
      <c r="J13" s="236"/>
      <c r="K13" s="236"/>
      <c r="L13" s="236"/>
      <c r="M13" s="236"/>
      <c r="N13" s="236"/>
      <c r="O13" s="236"/>
      <c r="P13" s="236"/>
    </row>
    <row r="14" spans="1:16" s="2" customFormat="1" ht="15" customHeight="1" x14ac:dyDescent="0.2">
      <c r="F14" s="3"/>
      <c r="G14" s="3"/>
      <c r="H14" s="3"/>
      <c r="I14" s="3"/>
      <c r="J14" s="3"/>
      <c r="K14" s="3"/>
      <c r="L14" s="3"/>
      <c r="M14" s="3"/>
      <c r="N14" s="3"/>
      <c r="O14" s="3"/>
      <c r="P14" s="3"/>
    </row>
    <row r="15" spans="1:16" s="2" customFormat="1" ht="15" customHeight="1" x14ac:dyDescent="0.2">
      <c r="F15" s="238"/>
      <c r="G15" s="238"/>
      <c r="H15" s="238"/>
      <c r="I15" s="238"/>
      <c r="J15" s="238"/>
      <c r="K15" s="238"/>
      <c r="L15" s="238"/>
      <c r="M15" s="238"/>
      <c r="N15" s="238"/>
      <c r="O15" s="238"/>
      <c r="P15" s="238"/>
    </row>
    <row r="16" spans="1:16" ht="25.5" customHeight="1" x14ac:dyDescent="0.25">
      <c r="A16" s="238" t="s">
        <v>131</v>
      </c>
      <c r="B16" s="238"/>
      <c r="C16" s="238"/>
      <c r="D16" s="238"/>
      <c r="E16" s="238"/>
      <c r="F16" s="238"/>
      <c r="G16" s="238"/>
      <c r="H16" s="238"/>
      <c r="I16" s="238"/>
      <c r="J16" s="238"/>
      <c r="K16" s="238"/>
      <c r="L16" s="238"/>
      <c r="M16" s="238"/>
      <c r="N16" s="238"/>
      <c r="O16" s="238"/>
      <c r="P16" s="238"/>
    </row>
    <row r="17" spans="1:16" s="47" customFormat="1" ht="21" customHeight="1" x14ac:dyDescent="0.25"/>
    <row r="18" spans="1:16" ht="15.75" customHeight="1" x14ac:dyDescent="0.25">
      <c r="A18" s="257" t="s">
        <v>5</v>
      </c>
      <c r="B18" s="257" t="s">
        <v>147</v>
      </c>
      <c r="C18" s="262" t="s">
        <v>136</v>
      </c>
      <c r="D18" s="263"/>
      <c r="E18" s="262" t="s">
        <v>137</v>
      </c>
      <c r="F18" s="263"/>
      <c r="G18" s="266" t="s">
        <v>36</v>
      </c>
      <c r="H18" s="267"/>
      <c r="I18" s="267"/>
      <c r="J18" s="268"/>
      <c r="K18" s="262" t="s">
        <v>138</v>
      </c>
      <c r="L18" s="263"/>
      <c r="M18" s="262" t="s">
        <v>61</v>
      </c>
      <c r="N18" s="263"/>
      <c r="O18" s="262" t="s">
        <v>60</v>
      </c>
      <c r="P18" s="263"/>
    </row>
    <row r="19" spans="1:16" ht="216" customHeight="1" x14ac:dyDescent="0.25">
      <c r="A19" s="258"/>
      <c r="B19" s="258"/>
      <c r="C19" s="264"/>
      <c r="D19" s="265"/>
      <c r="E19" s="264"/>
      <c r="F19" s="265"/>
      <c r="G19" s="266" t="s">
        <v>59</v>
      </c>
      <c r="H19" s="268"/>
      <c r="I19" s="266" t="s">
        <v>58</v>
      </c>
      <c r="J19" s="268"/>
      <c r="K19" s="264"/>
      <c r="L19" s="265"/>
      <c r="M19" s="264"/>
      <c r="N19" s="265"/>
      <c r="O19" s="264"/>
      <c r="P19" s="265"/>
    </row>
    <row r="20" spans="1:16" ht="60" customHeight="1" x14ac:dyDescent="0.25">
      <c r="A20" s="259"/>
      <c r="B20" s="259"/>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154</v>
      </c>
      <c r="C22" s="86" t="s">
        <v>116</v>
      </c>
      <c r="D22" s="83" t="s">
        <v>116</v>
      </c>
      <c r="E22" s="86" t="s">
        <v>116</v>
      </c>
      <c r="F22" s="83" t="s">
        <v>116</v>
      </c>
      <c r="G22" s="83" t="s">
        <v>116</v>
      </c>
      <c r="H22" s="86" t="s">
        <v>116</v>
      </c>
      <c r="I22" s="86" t="s">
        <v>116</v>
      </c>
      <c r="J22" s="86" t="s">
        <v>116</v>
      </c>
      <c r="K22" s="114" t="s">
        <v>116</v>
      </c>
      <c r="L22" s="115" t="s">
        <v>116</v>
      </c>
      <c r="M22" s="115" t="s">
        <v>116</v>
      </c>
      <c r="N22" s="86" t="s">
        <v>116</v>
      </c>
      <c r="O22" s="87" t="s">
        <v>116</v>
      </c>
      <c r="P22" s="115" t="s">
        <v>116</v>
      </c>
    </row>
    <row r="23" spans="1:16" ht="63" x14ac:dyDescent="0.25">
      <c r="A23" s="86">
        <v>2</v>
      </c>
      <c r="B23" s="83" t="s">
        <v>154</v>
      </c>
      <c r="C23" s="86" t="s">
        <v>116</v>
      </c>
      <c r="D23" s="83" t="s">
        <v>116</v>
      </c>
      <c r="E23" s="86" t="s">
        <v>116</v>
      </c>
      <c r="F23" s="83" t="s">
        <v>116</v>
      </c>
      <c r="G23" s="86" t="s">
        <v>116</v>
      </c>
      <c r="H23" s="86" t="s">
        <v>116</v>
      </c>
      <c r="I23" s="86" t="s">
        <v>116</v>
      </c>
      <c r="J23" s="86" t="s">
        <v>116</v>
      </c>
      <c r="K23" s="114" t="s">
        <v>116</v>
      </c>
      <c r="L23" s="115" t="s">
        <v>116</v>
      </c>
      <c r="M23" s="115" t="s">
        <v>116</v>
      </c>
      <c r="N23" s="86" t="s">
        <v>116</v>
      </c>
      <c r="O23" s="87" t="s">
        <v>116</v>
      </c>
      <c r="P23" s="115" t="s">
        <v>116</v>
      </c>
    </row>
    <row r="24" spans="1:16" s="45" customFormat="1" ht="63" x14ac:dyDescent="0.2">
      <c r="A24" s="86">
        <v>3</v>
      </c>
      <c r="B24" s="83" t="s">
        <v>154</v>
      </c>
      <c r="C24" s="86" t="s">
        <v>116</v>
      </c>
      <c r="D24" s="83" t="s">
        <v>116</v>
      </c>
      <c r="E24" s="86" t="s">
        <v>116</v>
      </c>
      <c r="F24" s="83" t="s">
        <v>116</v>
      </c>
      <c r="G24" s="86" t="s">
        <v>116</v>
      </c>
      <c r="H24" s="86" t="s">
        <v>116</v>
      </c>
      <c r="I24" s="86" t="s">
        <v>116</v>
      </c>
      <c r="J24" s="86" t="s">
        <v>116</v>
      </c>
      <c r="K24" s="114" t="s">
        <v>116</v>
      </c>
      <c r="L24" s="115" t="s">
        <v>116</v>
      </c>
      <c r="M24" s="115" t="s">
        <v>116</v>
      </c>
      <c r="N24" s="86" t="s">
        <v>116</v>
      </c>
      <c r="O24" s="87" t="s">
        <v>116</v>
      </c>
      <c r="P24" s="115" t="s">
        <v>116</v>
      </c>
    </row>
    <row r="25" spans="1:16" s="45" customFormat="1" ht="63" x14ac:dyDescent="0.2">
      <c r="A25" s="86">
        <v>4</v>
      </c>
      <c r="B25" s="83" t="s">
        <v>154</v>
      </c>
      <c r="C25" s="86" t="s">
        <v>116</v>
      </c>
      <c r="D25" s="83" t="s">
        <v>116</v>
      </c>
      <c r="E25" s="86" t="s">
        <v>116</v>
      </c>
      <c r="F25" s="83" t="s">
        <v>116</v>
      </c>
      <c r="G25" s="86" t="s">
        <v>116</v>
      </c>
      <c r="H25" s="86" t="s">
        <v>116</v>
      </c>
      <c r="I25" s="86" t="s">
        <v>116</v>
      </c>
      <c r="J25" s="86" t="s">
        <v>116</v>
      </c>
      <c r="K25" s="114" t="s">
        <v>116</v>
      </c>
      <c r="L25" s="115" t="s">
        <v>116</v>
      </c>
      <c r="M25" s="115" t="s">
        <v>116</v>
      </c>
      <c r="N25" s="86" t="s">
        <v>116</v>
      </c>
      <c r="O25" s="87" t="s">
        <v>116</v>
      </c>
      <c r="P25" s="115" t="s">
        <v>116</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35" t="s">
        <v>157</v>
      </c>
      <c r="B4" s="235"/>
      <c r="C4" s="235"/>
      <c r="D4" s="235"/>
      <c r="E4" s="235"/>
      <c r="F4" s="235"/>
      <c r="G4" s="235"/>
      <c r="H4" s="235"/>
      <c r="I4" s="235"/>
      <c r="J4" s="235"/>
      <c r="K4" s="235"/>
      <c r="L4" s="235"/>
      <c r="M4" s="235"/>
      <c r="N4" s="235"/>
      <c r="O4" s="235"/>
      <c r="P4" s="235"/>
      <c r="Q4" s="235"/>
      <c r="R4" s="235"/>
      <c r="S4" s="235"/>
      <c r="T4" s="235"/>
      <c r="U4" s="235"/>
      <c r="V4" s="235"/>
      <c r="W4" s="235"/>
      <c r="X4" s="235"/>
    </row>
    <row r="6" spans="1:26" ht="18.75" x14ac:dyDescent="0.25">
      <c r="A6" s="239" t="s">
        <v>164</v>
      </c>
      <c r="B6" s="239"/>
      <c r="C6" s="239"/>
      <c r="D6" s="239"/>
      <c r="E6" s="239"/>
      <c r="F6" s="239"/>
      <c r="G6" s="239"/>
      <c r="H6" s="239"/>
      <c r="I6" s="239"/>
      <c r="J6" s="239"/>
      <c r="K6" s="239"/>
      <c r="L6" s="239"/>
      <c r="M6" s="239"/>
      <c r="N6" s="239"/>
      <c r="O6" s="239"/>
      <c r="P6" s="239"/>
      <c r="Q6" s="239"/>
      <c r="R6" s="239"/>
      <c r="S6" s="239"/>
      <c r="T6" s="239"/>
      <c r="U6" s="239"/>
      <c r="V6" s="239"/>
      <c r="W6" s="239"/>
      <c r="X6" s="239"/>
      <c r="Y6" s="91"/>
      <c r="Z6" s="91"/>
    </row>
    <row r="7" spans="1:26" ht="18.75" x14ac:dyDescent="0.25">
      <c r="B7" s="239"/>
      <c r="C7" s="239"/>
      <c r="D7" s="239"/>
      <c r="E7" s="239"/>
      <c r="F7" s="239"/>
      <c r="G7" s="239"/>
      <c r="H7" s="239"/>
      <c r="I7" s="239"/>
      <c r="J7" s="239"/>
      <c r="K7" s="239"/>
      <c r="L7" s="239"/>
      <c r="M7" s="239"/>
      <c r="N7" s="239"/>
      <c r="O7" s="239"/>
      <c r="P7" s="239"/>
      <c r="Q7" s="239"/>
      <c r="R7" s="239"/>
      <c r="S7" s="239"/>
      <c r="T7" s="239"/>
      <c r="U7" s="239"/>
      <c r="V7" s="239"/>
      <c r="W7" s="239"/>
      <c r="X7" s="239"/>
      <c r="Y7" s="91"/>
      <c r="Z7" s="91"/>
    </row>
    <row r="8" spans="1:26" ht="18.75" x14ac:dyDescent="0.25">
      <c r="A8" s="238" t="str">
        <f>'1. паспорт описание'!A9:D9</f>
        <v>О_000000004</v>
      </c>
      <c r="B8" s="238"/>
      <c r="C8" s="238"/>
      <c r="D8" s="238"/>
      <c r="E8" s="238"/>
      <c r="F8" s="238"/>
      <c r="G8" s="238"/>
      <c r="H8" s="238"/>
      <c r="I8" s="238"/>
      <c r="J8" s="238"/>
      <c r="K8" s="238"/>
      <c r="L8" s="238"/>
      <c r="M8" s="238"/>
      <c r="N8" s="238"/>
      <c r="O8" s="238"/>
      <c r="P8" s="238"/>
      <c r="Q8" s="238"/>
      <c r="R8" s="238"/>
      <c r="S8" s="238"/>
      <c r="T8" s="238"/>
      <c r="U8" s="238"/>
      <c r="V8" s="238"/>
      <c r="W8" s="238"/>
      <c r="X8" s="238"/>
      <c r="Y8" s="92"/>
      <c r="Z8" s="92"/>
    </row>
    <row r="9" spans="1:26" ht="15.75" x14ac:dyDescent="0.25">
      <c r="A9" s="236" t="s">
        <v>7</v>
      </c>
      <c r="B9" s="236"/>
      <c r="C9" s="236"/>
      <c r="D9" s="236"/>
      <c r="E9" s="236"/>
      <c r="F9" s="236"/>
      <c r="G9" s="236"/>
      <c r="H9" s="236"/>
      <c r="I9" s="236"/>
      <c r="J9" s="236"/>
      <c r="K9" s="236"/>
      <c r="L9" s="236"/>
      <c r="M9" s="236"/>
      <c r="N9" s="236"/>
      <c r="O9" s="236"/>
      <c r="P9" s="236"/>
      <c r="Q9" s="236"/>
      <c r="R9" s="236"/>
      <c r="S9" s="236"/>
      <c r="T9" s="236"/>
      <c r="U9" s="236"/>
      <c r="V9" s="236"/>
      <c r="W9" s="236"/>
      <c r="X9" s="236"/>
      <c r="Y9" s="93"/>
      <c r="Z9" s="93"/>
    </row>
    <row r="10" spans="1:26" ht="18.75" x14ac:dyDescent="0.25">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10"/>
      <c r="Z10" s="10"/>
    </row>
    <row r="11" spans="1:26" ht="18.75" x14ac:dyDescent="0.25">
      <c r="A11" s="238" t="str">
        <f>'1. паспорт описание'!A12:D12</f>
        <v>Реконструкция РП "Академический"</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92"/>
      <c r="Z11" s="92"/>
    </row>
    <row r="12" spans="1:26" ht="15.75" x14ac:dyDescent="0.25">
      <c r="A12" s="236" t="s">
        <v>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93"/>
      <c r="Z12" s="93"/>
    </row>
    <row r="13" spans="1:26" x14ac:dyDescent="0.25">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99"/>
      <c r="Z13" s="99"/>
    </row>
    <row r="14" spans="1:26" x14ac:dyDescent="0.25">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99"/>
      <c r="Z14" s="99"/>
    </row>
    <row r="15" spans="1:26" x14ac:dyDescent="0.25">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99"/>
      <c r="Z15" s="99"/>
    </row>
    <row r="16" spans="1:26" x14ac:dyDescent="0.25">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99"/>
      <c r="Z16" s="99"/>
    </row>
    <row r="17" spans="1:26" x14ac:dyDescent="0.25">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100"/>
      <c r="Z17" s="100"/>
    </row>
    <row r="18" spans="1:26" x14ac:dyDescent="0.25">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100"/>
      <c r="Z18" s="100"/>
    </row>
    <row r="19" spans="1:26" x14ac:dyDescent="0.25">
      <c r="B19" s="271" t="s">
        <v>165</v>
      </c>
      <c r="C19" s="271"/>
      <c r="D19" s="271"/>
      <c r="E19" s="271"/>
      <c r="F19" s="271"/>
      <c r="G19" s="271"/>
      <c r="H19" s="271"/>
      <c r="I19" s="271"/>
      <c r="J19" s="271"/>
      <c r="K19" s="271"/>
      <c r="L19" s="271"/>
      <c r="M19" s="271"/>
      <c r="N19" s="271"/>
      <c r="O19" s="271"/>
      <c r="P19" s="271"/>
      <c r="Q19" s="271"/>
      <c r="R19" s="271"/>
      <c r="S19" s="271"/>
      <c r="T19" s="271"/>
      <c r="U19" s="271"/>
      <c r="V19" s="271"/>
      <c r="W19" s="271"/>
      <c r="X19" s="271"/>
      <c r="Y19" s="101"/>
      <c r="Z19" s="101"/>
    </row>
    <row r="20" spans="1:26" ht="32.25" customHeight="1" x14ac:dyDescent="0.25">
      <c r="A20" s="76"/>
      <c r="B20" s="273" t="s">
        <v>114</v>
      </c>
      <c r="C20" s="274"/>
      <c r="D20" s="274"/>
      <c r="E20" s="274"/>
      <c r="F20" s="274"/>
      <c r="G20" s="274"/>
      <c r="H20" s="274"/>
      <c r="I20" s="274"/>
      <c r="J20" s="274"/>
      <c r="K20" s="274"/>
      <c r="L20" s="275"/>
      <c r="M20" s="272" t="s">
        <v>115</v>
      </c>
      <c r="N20" s="272"/>
      <c r="O20" s="272"/>
      <c r="P20" s="272"/>
      <c r="Q20" s="272"/>
      <c r="R20" s="272"/>
      <c r="S20" s="272"/>
      <c r="T20" s="272"/>
      <c r="U20" s="272"/>
      <c r="V20" s="272"/>
      <c r="W20" s="272"/>
      <c r="X20" s="272"/>
    </row>
    <row r="21" spans="1:26" ht="151.5" customHeight="1" x14ac:dyDescent="0.25">
      <c r="A21" s="110" t="s">
        <v>147</v>
      </c>
      <c r="B21" s="80" t="s">
        <v>80</v>
      </c>
      <c r="C21" s="81" t="s">
        <v>162</v>
      </c>
      <c r="D21" s="80" t="s">
        <v>110</v>
      </c>
      <c r="E21" s="80" t="s">
        <v>81</v>
      </c>
      <c r="F21" s="80" t="s">
        <v>112</v>
      </c>
      <c r="G21" s="80" t="s">
        <v>111</v>
      </c>
      <c r="H21" s="80" t="s">
        <v>82</v>
      </c>
      <c r="I21" s="80" t="s">
        <v>113</v>
      </c>
      <c r="J21" s="80" t="s">
        <v>86</v>
      </c>
      <c r="K21" s="81" t="s">
        <v>85</v>
      </c>
      <c r="L21" s="81" t="s">
        <v>83</v>
      </c>
      <c r="M21" s="82" t="s">
        <v>93</v>
      </c>
      <c r="N21" s="81" t="s">
        <v>146</v>
      </c>
      <c r="O21" s="80" t="s">
        <v>91</v>
      </c>
      <c r="P21" s="80" t="s">
        <v>92</v>
      </c>
      <c r="Q21" s="80" t="s">
        <v>90</v>
      </c>
      <c r="R21" s="80" t="s">
        <v>82</v>
      </c>
      <c r="S21" s="80" t="s">
        <v>89</v>
      </c>
      <c r="T21" s="80" t="s">
        <v>88</v>
      </c>
      <c r="U21" s="80" t="s">
        <v>109</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151</v>
      </c>
      <c r="B23" s="116" t="s">
        <v>116</v>
      </c>
      <c r="C23" s="117" t="s">
        <v>116</v>
      </c>
      <c r="D23" s="77" t="s">
        <v>116</v>
      </c>
      <c r="E23" s="77" t="s">
        <v>116</v>
      </c>
      <c r="F23" s="77" t="s">
        <v>116</v>
      </c>
      <c r="G23" s="77" t="s">
        <v>116</v>
      </c>
      <c r="H23" s="77" t="s">
        <v>116</v>
      </c>
      <c r="I23" s="77" t="s">
        <v>116</v>
      </c>
      <c r="J23" s="77" t="s">
        <v>116</v>
      </c>
      <c r="K23" s="77" t="s">
        <v>116</v>
      </c>
      <c r="L23" s="78" t="s">
        <v>116</v>
      </c>
      <c r="M23" s="79" t="s">
        <v>116</v>
      </c>
      <c r="N23" s="77" t="s">
        <v>116</v>
      </c>
      <c r="O23" s="77" t="s">
        <v>116</v>
      </c>
      <c r="P23" s="77" t="s">
        <v>116</v>
      </c>
      <c r="Q23" s="77" t="s">
        <v>116</v>
      </c>
      <c r="R23" s="77" t="s">
        <v>116</v>
      </c>
      <c r="S23" s="77" t="s">
        <v>116</v>
      </c>
      <c r="T23" s="77" t="s">
        <v>116</v>
      </c>
      <c r="U23" s="77" t="s">
        <v>116</v>
      </c>
      <c r="V23" s="77" t="s">
        <v>116</v>
      </c>
      <c r="W23" s="77" t="s">
        <v>116</v>
      </c>
      <c r="X23" s="116" t="s">
        <v>116</v>
      </c>
    </row>
    <row r="25" spans="1:26" x14ac:dyDescent="0.25">
      <c r="A25" s="269" t="s">
        <v>163</v>
      </c>
      <c r="B25" s="269"/>
      <c r="C25" s="269"/>
      <c r="D25" s="269"/>
      <c r="E25" s="269"/>
      <c r="F25" s="269"/>
      <c r="G25" s="269"/>
      <c r="H25" s="269"/>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5" t="s">
        <v>157</v>
      </c>
      <c r="B5" s="235"/>
      <c r="C5" s="235"/>
      <c r="D5" s="235"/>
      <c r="E5" s="235"/>
      <c r="F5" s="235"/>
      <c r="G5" s="235"/>
      <c r="H5" s="235"/>
      <c r="I5" s="235"/>
      <c r="J5" s="235"/>
      <c r="K5" s="235"/>
      <c r="L5" s="235"/>
      <c r="M5" s="235"/>
      <c r="N5" s="235"/>
      <c r="O5" s="235"/>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39" t="s">
        <v>164</v>
      </c>
      <c r="B7" s="239"/>
      <c r="C7" s="239"/>
      <c r="D7" s="239"/>
      <c r="E7" s="239"/>
      <c r="F7" s="239"/>
      <c r="G7" s="239"/>
      <c r="H7" s="239"/>
      <c r="I7" s="239"/>
      <c r="J7" s="239"/>
      <c r="K7" s="239"/>
      <c r="L7" s="239"/>
      <c r="M7" s="239"/>
      <c r="N7" s="239"/>
      <c r="O7" s="239"/>
      <c r="P7" s="12"/>
      <c r="Q7" s="12"/>
      <c r="R7" s="12"/>
      <c r="S7" s="12"/>
      <c r="T7" s="12"/>
      <c r="U7" s="12"/>
      <c r="V7" s="12"/>
      <c r="W7" s="12"/>
      <c r="X7" s="12"/>
      <c r="Y7" s="12"/>
      <c r="Z7" s="12"/>
    </row>
    <row r="8" spans="1:28" s="11" customFormat="1" ht="18.75" x14ac:dyDescent="0.2">
      <c r="A8" s="239"/>
      <c r="B8" s="239"/>
      <c r="C8" s="239"/>
      <c r="D8" s="239"/>
      <c r="E8" s="239"/>
      <c r="F8" s="239"/>
      <c r="G8" s="239"/>
      <c r="H8" s="239"/>
      <c r="I8" s="239"/>
      <c r="J8" s="239"/>
      <c r="K8" s="239"/>
      <c r="L8" s="239"/>
      <c r="M8" s="239"/>
      <c r="N8" s="239"/>
      <c r="O8" s="239"/>
      <c r="P8" s="12"/>
      <c r="Q8" s="12"/>
      <c r="R8" s="12"/>
      <c r="S8" s="12"/>
      <c r="T8" s="12"/>
      <c r="U8" s="12"/>
      <c r="V8" s="12"/>
      <c r="W8" s="12"/>
      <c r="X8" s="12"/>
      <c r="Y8" s="12"/>
      <c r="Z8" s="12"/>
    </row>
    <row r="9" spans="1:28" s="11" customFormat="1" ht="18.75" x14ac:dyDescent="0.2">
      <c r="A9" s="238" t="str">
        <f>'1. паспорт описание'!A9:D9</f>
        <v>О_000000004</v>
      </c>
      <c r="B9" s="238"/>
      <c r="C9" s="238"/>
      <c r="D9" s="238"/>
      <c r="E9" s="238"/>
      <c r="F9" s="238"/>
      <c r="G9" s="238"/>
      <c r="H9" s="238"/>
      <c r="I9" s="238"/>
      <c r="J9" s="238"/>
      <c r="K9" s="238"/>
      <c r="L9" s="238"/>
      <c r="M9" s="238"/>
      <c r="N9" s="238"/>
      <c r="O9" s="238"/>
      <c r="P9" s="12"/>
      <c r="Q9" s="12"/>
      <c r="R9" s="12"/>
      <c r="S9" s="12"/>
      <c r="T9" s="12"/>
      <c r="U9" s="12"/>
      <c r="V9" s="12"/>
      <c r="W9" s="12"/>
      <c r="X9" s="12"/>
      <c r="Y9" s="12"/>
      <c r="Z9" s="12"/>
    </row>
    <row r="10" spans="1:28" s="11" customFormat="1" ht="18.75" x14ac:dyDescent="0.2">
      <c r="A10" s="236" t="s">
        <v>7</v>
      </c>
      <c r="B10" s="236"/>
      <c r="C10" s="236"/>
      <c r="D10" s="236"/>
      <c r="E10" s="236"/>
      <c r="F10" s="236"/>
      <c r="G10" s="236"/>
      <c r="H10" s="236"/>
      <c r="I10" s="236"/>
      <c r="J10" s="236"/>
      <c r="K10" s="236"/>
      <c r="L10" s="236"/>
      <c r="M10" s="236"/>
      <c r="N10" s="236"/>
      <c r="O10" s="236"/>
      <c r="P10" s="12"/>
      <c r="Q10" s="12"/>
      <c r="R10" s="12"/>
      <c r="S10" s="12"/>
      <c r="T10" s="12"/>
      <c r="U10" s="12"/>
      <c r="V10" s="12"/>
      <c r="W10" s="12"/>
      <c r="X10" s="12"/>
      <c r="Y10" s="12"/>
      <c r="Z10" s="12"/>
    </row>
    <row r="11" spans="1:28" s="8" customFormat="1" ht="15.75" customHeight="1" x14ac:dyDescent="0.2">
      <c r="A11" s="241"/>
      <c r="B11" s="241"/>
      <c r="C11" s="241"/>
      <c r="D11" s="241"/>
      <c r="E11" s="241"/>
      <c r="F11" s="241"/>
      <c r="G11" s="241"/>
      <c r="H11" s="241"/>
      <c r="I11" s="241"/>
      <c r="J11" s="241"/>
      <c r="K11" s="241"/>
      <c r="L11" s="241"/>
      <c r="M11" s="241"/>
      <c r="N11" s="241"/>
      <c r="O11" s="241"/>
      <c r="P11" s="9"/>
      <c r="Q11" s="9"/>
      <c r="R11" s="9"/>
      <c r="S11" s="9"/>
      <c r="T11" s="9"/>
      <c r="U11" s="9"/>
      <c r="V11" s="9"/>
      <c r="W11" s="9"/>
      <c r="X11" s="9"/>
      <c r="Y11" s="9"/>
      <c r="Z11" s="9"/>
    </row>
    <row r="12" spans="1:28" s="2" customFormat="1" ht="18.75" x14ac:dyDescent="0.2">
      <c r="A12" s="238" t="str">
        <f>'1. паспорт описание'!A12:D12</f>
        <v>Реконструкция РП "Академический"</v>
      </c>
      <c r="B12" s="238"/>
      <c r="C12" s="238"/>
      <c r="D12" s="238"/>
      <c r="E12" s="238"/>
      <c r="F12" s="238"/>
      <c r="G12" s="238"/>
      <c r="H12" s="238"/>
      <c r="I12" s="238"/>
      <c r="J12" s="238"/>
      <c r="K12" s="238"/>
      <c r="L12" s="238"/>
      <c r="M12" s="238"/>
      <c r="N12" s="238"/>
      <c r="O12" s="238"/>
      <c r="P12" s="7"/>
      <c r="Q12" s="7"/>
      <c r="R12" s="7"/>
      <c r="S12" s="7"/>
      <c r="T12" s="7"/>
      <c r="U12" s="7"/>
      <c r="V12" s="7"/>
      <c r="W12" s="7"/>
      <c r="X12" s="7"/>
      <c r="Y12" s="7"/>
      <c r="Z12" s="7"/>
    </row>
    <row r="13" spans="1:28" s="2" customFormat="1" ht="15" customHeight="1" x14ac:dyDescent="0.2">
      <c r="A13" s="236" t="s">
        <v>6</v>
      </c>
      <c r="B13" s="236"/>
      <c r="C13" s="236"/>
      <c r="D13" s="236"/>
      <c r="E13" s="236"/>
      <c r="F13" s="236"/>
      <c r="G13" s="236"/>
      <c r="H13" s="236"/>
      <c r="I13" s="236"/>
      <c r="J13" s="236"/>
      <c r="K13" s="236"/>
      <c r="L13" s="236"/>
      <c r="M13" s="236"/>
      <c r="N13" s="236"/>
      <c r="O13" s="236"/>
      <c r="P13" s="5"/>
      <c r="Q13" s="5"/>
      <c r="R13" s="5"/>
      <c r="S13" s="5"/>
      <c r="T13" s="5"/>
      <c r="U13" s="5"/>
      <c r="V13" s="5"/>
      <c r="W13" s="5"/>
      <c r="X13" s="5"/>
      <c r="Y13" s="5"/>
      <c r="Z13" s="5"/>
    </row>
    <row r="14" spans="1:28" s="2" customFormat="1" ht="15" customHeight="1" x14ac:dyDescent="0.2">
      <c r="A14" s="246"/>
      <c r="B14" s="246"/>
      <c r="C14" s="246"/>
      <c r="D14" s="246"/>
      <c r="E14" s="246"/>
      <c r="F14" s="246"/>
      <c r="G14" s="246"/>
      <c r="H14" s="246"/>
      <c r="I14" s="246"/>
      <c r="J14" s="246"/>
      <c r="K14" s="246"/>
      <c r="L14" s="246"/>
      <c r="M14" s="246"/>
      <c r="N14" s="246"/>
      <c r="O14" s="246"/>
      <c r="P14" s="3"/>
      <c r="Q14" s="3"/>
      <c r="R14" s="3"/>
      <c r="S14" s="3"/>
      <c r="T14" s="3"/>
      <c r="U14" s="3"/>
      <c r="V14" s="3"/>
      <c r="W14" s="3"/>
    </row>
    <row r="15" spans="1:28" s="2" customFormat="1" ht="91.5" customHeight="1" x14ac:dyDescent="0.2">
      <c r="A15" s="278" t="s">
        <v>132</v>
      </c>
      <c r="B15" s="278"/>
      <c r="C15" s="278"/>
      <c r="D15" s="278"/>
      <c r="E15" s="278"/>
      <c r="F15" s="278"/>
      <c r="G15" s="278"/>
      <c r="H15" s="278"/>
      <c r="I15" s="278"/>
      <c r="J15" s="278"/>
      <c r="K15" s="278"/>
      <c r="L15" s="278"/>
      <c r="M15" s="278"/>
      <c r="N15" s="278"/>
      <c r="O15" s="278"/>
      <c r="P15" s="6"/>
      <c r="Q15" s="6"/>
      <c r="R15" s="6"/>
      <c r="S15" s="6"/>
      <c r="T15" s="6"/>
      <c r="U15" s="6"/>
      <c r="V15" s="6"/>
      <c r="W15" s="6"/>
      <c r="X15" s="6"/>
      <c r="Y15" s="6"/>
      <c r="Z15" s="6"/>
    </row>
    <row r="16" spans="1:28" s="2" customFormat="1" ht="78" customHeight="1" x14ac:dyDescent="0.2">
      <c r="A16" s="245" t="s">
        <v>5</v>
      </c>
      <c r="B16" s="243" t="s">
        <v>147</v>
      </c>
      <c r="C16" s="245" t="s">
        <v>35</v>
      </c>
      <c r="D16" s="245" t="s">
        <v>24</v>
      </c>
      <c r="E16" s="279" t="s">
        <v>34</v>
      </c>
      <c r="F16" s="280"/>
      <c r="G16" s="280"/>
      <c r="H16" s="280"/>
      <c r="I16" s="281"/>
      <c r="J16" s="245" t="s">
        <v>33</v>
      </c>
      <c r="K16" s="245"/>
      <c r="L16" s="245"/>
      <c r="M16" s="245"/>
      <c r="N16" s="245"/>
      <c r="O16" s="245"/>
      <c r="P16" s="3"/>
      <c r="Q16" s="3"/>
      <c r="R16" s="3"/>
      <c r="S16" s="3"/>
      <c r="T16" s="3"/>
      <c r="U16" s="3"/>
      <c r="V16" s="3"/>
      <c r="W16" s="3"/>
    </row>
    <row r="17" spans="1:26" s="2" customFormat="1" ht="51" customHeight="1" x14ac:dyDescent="0.2">
      <c r="A17" s="245"/>
      <c r="B17" s="244"/>
      <c r="C17" s="245"/>
      <c r="D17" s="245"/>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151</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77" t="s">
        <v>166</v>
      </c>
      <c r="B21" s="277"/>
      <c r="C21" s="277"/>
      <c r="D21" s="277"/>
      <c r="E21" s="277"/>
      <c r="F21" s="277"/>
      <c r="G21" s="277"/>
      <c r="H21" s="277"/>
      <c r="I21" s="277"/>
      <c r="J21" s="277"/>
      <c r="K21" s="277"/>
      <c r="L21" s="277"/>
      <c r="M21" s="277"/>
      <c r="N21" s="277"/>
      <c r="O21" s="27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5"/>
  <sheetViews>
    <sheetView view="pageBreakPreview" zoomScale="80" zoomScaleNormal="82" zoomScaleSheetLayoutView="80" workbookViewId="0">
      <selection activeCell="M75" sqref="M75"/>
    </sheetView>
  </sheetViews>
  <sheetFormatPr defaultRowHeight="15.75" outlineLevelRow="1" x14ac:dyDescent="0.25"/>
  <cols>
    <col min="1" max="1" width="66.85546875" style="148" customWidth="1"/>
    <col min="2" max="2" width="13.7109375" style="148" bestFit="1" customWidth="1"/>
    <col min="3" max="3" width="12.5703125" style="148" customWidth="1"/>
    <col min="4" max="4" width="13.85546875" style="148" customWidth="1"/>
    <col min="5" max="5" width="11.5703125" style="148" customWidth="1"/>
    <col min="6" max="6" width="13.5703125" style="148" customWidth="1"/>
    <col min="7" max="7" width="9.85546875" style="148" customWidth="1"/>
    <col min="8" max="8" width="10.140625" style="148" customWidth="1"/>
    <col min="9" max="9" width="9.140625" style="148"/>
    <col min="10" max="10" width="9.85546875" style="148" customWidth="1"/>
    <col min="11" max="11" width="12.140625" style="148" customWidth="1"/>
    <col min="12" max="14" width="9.85546875" style="148" bestFit="1" customWidth="1"/>
    <col min="15" max="15" width="10.85546875" style="148" customWidth="1"/>
    <col min="16" max="256" width="9.140625" style="148"/>
    <col min="257" max="257" width="66.85546875" style="148" customWidth="1"/>
    <col min="258" max="258" width="13.7109375" style="148" bestFit="1" customWidth="1"/>
    <col min="259" max="259" width="12.5703125" style="148" customWidth="1"/>
    <col min="260" max="260" width="13.85546875" style="148" customWidth="1"/>
    <col min="261" max="261" width="11.5703125" style="148" customWidth="1"/>
    <col min="262" max="262" width="13.5703125" style="148" customWidth="1"/>
    <col min="263" max="263" width="9.85546875" style="148" customWidth="1"/>
    <col min="264" max="264" width="10.140625" style="148" customWidth="1"/>
    <col min="265" max="265" width="9.140625" style="148"/>
    <col min="266" max="266" width="9.85546875" style="148" customWidth="1"/>
    <col min="267" max="267" width="12.140625" style="148" customWidth="1"/>
    <col min="268" max="270" width="9.85546875" style="148" bestFit="1" customWidth="1"/>
    <col min="271" max="271" width="10.85546875" style="148" customWidth="1"/>
    <col min="272" max="512" width="9.140625" style="148"/>
    <col min="513" max="513" width="66.85546875" style="148" customWidth="1"/>
    <col min="514" max="514" width="13.7109375" style="148" bestFit="1" customWidth="1"/>
    <col min="515" max="515" width="12.5703125" style="148" customWidth="1"/>
    <col min="516" max="516" width="13.85546875" style="148" customWidth="1"/>
    <col min="517" max="517" width="11.5703125" style="148" customWidth="1"/>
    <col min="518" max="518" width="13.5703125" style="148" customWidth="1"/>
    <col min="519" max="519" width="9.85546875" style="148" customWidth="1"/>
    <col min="520" max="520" width="10.140625" style="148" customWidth="1"/>
    <col min="521" max="521" width="9.140625" style="148"/>
    <col min="522" max="522" width="9.85546875" style="148" customWidth="1"/>
    <col min="523" max="523" width="12.140625" style="148" customWidth="1"/>
    <col min="524" max="526" width="9.85546875" style="148" bestFit="1" customWidth="1"/>
    <col min="527" max="527" width="10.85546875" style="148" customWidth="1"/>
    <col min="528" max="768" width="9.140625" style="148"/>
    <col min="769" max="769" width="66.85546875" style="148" customWidth="1"/>
    <col min="770" max="770" width="13.7109375" style="148" bestFit="1" customWidth="1"/>
    <col min="771" max="771" width="12.5703125" style="148" customWidth="1"/>
    <col min="772" max="772" width="13.85546875" style="148" customWidth="1"/>
    <col min="773" max="773" width="11.5703125" style="148" customWidth="1"/>
    <col min="774" max="774" width="13.5703125" style="148" customWidth="1"/>
    <col min="775" max="775" width="9.85546875" style="148" customWidth="1"/>
    <col min="776" max="776" width="10.140625" style="148" customWidth="1"/>
    <col min="777" max="777" width="9.140625" style="148"/>
    <col min="778" max="778" width="9.85546875" style="148" customWidth="1"/>
    <col min="779" max="779" width="12.140625" style="148" customWidth="1"/>
    <col min="780" max="782" width="9.85546875" style="148" bestFit="1" customWidth="1"/>
    <col min="783" max="783" width="10.85546875" style="148" customWidth="1"/>
    <col min="784" max="1024" width="9.140625" style="148"/>
    <col min="1025" max="1025" width="66.85546875" style="148" customWidth="1"/>
    <col min="1026" max="1026" width="13.7109375" style="148" bestFit="1" customWidth="1"/>
    <col min="1027" max="1027" width="12.5703125" style="148" customWidth="1"/>
    <col min="1028" max="1028" width="13.85546875" style="148" customWidth="1"/>
    <col min="1029" max="1029" width="11.5703125" style="148" customWidth="1"/>
    <col min="1030" max="1030" width="13.5703125" style="148" customWidth="1"/>
    <col min="1031" max="1031" width="9.85546875" style="148" customWidth="1"/>
    <col min="1032" max="1032" width="10.140625" style="148" customWidth="1"/>
    <col min="1033" max="1033" width="9.140625" style="148"/>
    <col min="1034" max="1034" width="9.85546875" style="148" customWidth="1"/>
    <col min="1035" max="1035" width="12.140625" style="148" customWidth="1"/>
    <col min="1036" max="1038" width="9.85546875" style="148" bestFit="1" customWidth="1"/>
    <col min="1039" max="1039" width="10.85546875" style="148" customWidth="1"/>
    <col min="1040" max="1280" width="9.140625" style="148"/>
    <col min="1281" max="1281" width="66.85546875" style="148" customWidth="1"/>
    <col min="1282" max="1282" width="13.7109375" style="148" bestFit="1" customWidth="1"/>
    <col min="1283" max="1283" width="12.5703125" style="148" customWidth="1"/>
    <col min="1284" max="1284" width="13.85546875" style="148" customWidth="1"/>
    <col min="1285" max="1285" width="11.5703125" style="148" customWidth="1"/>
    <col min="1286" max="1286" width="13.5703125" style="148" customWidth="1"/>
    <col min="1287" max="1287" width="9.85546875" style="148" customWidth="1"/>
    <col min="1288" max="1288" width="10.140625" style="148" customWidth="1"/>
    <col min="1289" max="1289" width="9.140625" style="148"/>
    <col min="1290" max="1290" width="9.85546875" style="148" customWidth="1"/>
    <col min="1291" max="1291" width="12.140625" style="148" customWidth="1"/>
    <col min="1292" max="1294" width="9.85546875" style="148" bestFit="1" customWidth="1"/>
    <col min="1295" max="1295" width="10.85546875" style="148" customWidth="1"/>
    <col min="1296" max="1536" width="9.140625" style="148"/>
    <col min="1537" max="1537" width="66.85546875" style="148" customWidth="1"/>
    <col min="1538" max="1538" width="13.7109375" style="148" bestFit="1" customWidth="1"/>
    <col min="1539" max="1539" width="12.5703125" style="148" customWidth="1"/>
    <col min="1540" max="1540" width="13.85546875" style="148" customWidth="1"/>
    <col min="1541" max="1541" width="11.5703125" style="148" customWidth="1"/>
    <col min="1542" max="1542" width="13.5703125" style="148" customWidth="1"/>
    <col min="1543" max="1543" width="9.85546875" style="148" customWidth="1"/>
    <col min="1544" max="1544" width="10.140625" style="148" customWidth="1"/>
    <col min="1545" max="1545" width="9.140625" style="148"/>
    <col min="1546" max="1546" width="9.85546875" style="148" customWidth="1"/>
    <col min="1547" max="1547" width="12.140625" style="148" customWidth="1"/>
    <col min="1548" max="1550" width="9.85546875" style="148" bestFit="1" customWidth="1"/>
    <col min="1551" max="1551" width="10.85546875" style="148" customWidth="1"/>
    <col min="1552" max="1792" width="9.140625" style="148"/>
    <col min="1793" max="1793" width="66.85546875" style="148" customWidth="1"/>
    <col min="1794" max="1794" width="13.7109375" style="148" bestFit="1" customWidth="1"/>
    <col min="1795" max="1795" width="12.5703125" style="148" customWidth="1"/>
    <col min="1796" max="1796" width="13.85546875" style="148" customWidth="1"/>
    <col min="1797" max="1797" width="11.5703125" style="148" customWidth="1"/>
    <col min="1798" max="1798" width="13.5703125" style="148" customWidth="1"/>
    <col min="1799" max="1799" width="9.85546875" style="148" customWidth="1"/>
    <col min="1800" max="1800" width="10.140625" style="148" customWidth="1"/>
    <col min="1801" max="1801" width="9.140625" style="148"/>
    <col min="1802" max="1802" width="9.85546875" style="148" customWidth="1"/>
    <col min="1803" max="1803" width="12.140625" style="148" customWidth="1"/>
    <col min="1804" max="1806" width="9.85546875" style="148" bestFit="1" customWidth="1"/>
    <col min="1807" max="1807" width="10.85546875" style="148" customWidth="1"/>
    <col min="1808" max="2048" width="9.140625" style="148"/>
    <col min="2049" max="2049" width="66.85546875" style="148" customWidth="1"/>
    <col min="2050" max="2050" width="13.7109375" style="148" bestFit="1" customWidth="1"/>
    <col min="2051" max="2051" width="12.5703125" style="148" customWidth="1"/>
    <col min="2052" max="2052" width="13.85546875" style="148" customWidth="1"/>
    <col min="2053" max="2053" width="11.5703125" style="148" customWidth="1"/>
    <col min="2054" max="2054" width="13.5703125" style="148" customWidth="1"/>
    <col min="2055" max="2055" width="9.85546875" style="148" customWidth="1"/>
    <col min="2056" max="2056" width="10.140625" style="148" customWidth="1"/>
    <col min="2057" max="2057" width="9.140625" style="148"/>
    <col min="2058" max="2058" width="9.85546875" style="148" customWidth="1"/>
    <col min="2059" max="2059" width="12.140625" style="148" customWidth="1"/>
    <col min="2060" max="2062" width="9.85546875" style="148" bestFit="1" customWidth="1"/>
    <col min="2063" max="2063" width="10.85546875" style="148" customWidth="1"/>
    <col min="2064" max="2304" width="9.140625" style="148"/>
    <col min="2305" max="2305" width="66.85546875" style="148" customWidth="1"/>
    <col min="2306" max="2306" width="13.7109375" style="148" bestFit="1" customWidth="1"/>
    <col min="2307" max="2307" width="12.5703125" style="148" customWidth="1"/>
    <col min="2308" max="2308" width="13.85546875" style="148" customWidth="1"/>
    <col min="2309" max="2309" width="11.5703125" style="148" customWidth="1"/>
    <col min="2310" max="2310" width="13.5703125" style="148" customWidth="1"/>
    <col min="2311" max="2311" width="9.85546875" style="148" customWidth="1"/>
    <col min="2312" max="2312" width="10.140625" style="148" customWidth="1"/>
    <col min="2313" max="2313" width="9.140625" style="148"/>
    <col min="2314" max="2314" width="9.85546875" style="148" customWidth="1"/>
    <col min="2315" max="2315" width="12.140625" style="148" customWidth="1"/>
    <col min="2316" max="2318" width="9.85546875" style="148" bestFit="1" customWidth="1"/>
    <col min="2319" max="2319" width="10.85546875" style="148" customWidth="1"/>
    <col min="2320" max="2560" width="9.140625" style="148"/>
    <col min="2561" max="2561" width="66.85546875" style="148" customWidth="1"/>
    <col min="2562" max="2562" width="13.7109375" style="148" bestFit="1" customWidth="1"/>
    <col min="2563" max="2563" width="12.5703125" style="148" customWidth="1"/>
    <col min="2564" max="2564" width="13.85546875" style="148" customWidth="1"/>
    <col min="2565" max="2565" width="11.5703125" style="148" customWidth="1"/>
    <col min="2566" max="2566" width="13.5703125" style="148" customWidth="1"/>
    <col min="2567" max="2567" width="9.85546875" style="148" customWidth="1"/>
    <col min="2568" max="2568" width="10.140625" style="148" customWidth="1"/>
    <col min="2569" max="2569" width="9.140625" style="148"/>
    <col min="2570" max="2570" width="9.85546875" style="148" customWidth="1"/>
    <col min="2571" max="2571" width="12.140625" style="148" customWidth="1"/>
    <col min="2572" max="2574" width="9.85546875" style="148" bestFit="1" customWidth="1"/>
    <col min="2575" max="2575" width="10.85546875" style="148" customWidth="1"/>
    <col min="2576" max="2816" width="9.140625" style="148"/>
    <col min="2817" max="2817" width="66.85546875" style="148" customWidth="1"/>
    <col min="2818" max="2818" width="13.7109375" style="148" bestFit="1" customWidth="1"/>
    <col min="2819" max="2819" width="12.5703125" style="148" customWidth="1"/>
    <col min="2820" max="2820" width="13.85546875" style="148" customWidth="1"/>
    <col min="2821" max="2821" width="11.5703125" style="148" customWidth="1"/>
    <col min="2822" max="2822" width="13.5703125" style="148" customWidth="1"/>
    <col min="2823" max="2823" width="9.85546875" style="148" customWidth="1"/>
    <col min="2824" max="2824" width="10.140625" style="148" customWidth="1"/>
    <col min="2825" max="2825" width="9.140625" style="148"/>
    <col min="2826" max="2826" width="9.85546875" style="148" customWidth="1"/>
    <col min="2827" max="2827" width="12.140625" style="148" customWidth="1"/>
    <col min="2828" max="2830" width="9.85546875" style="148" bestFit="1" customWidth="1"/>
    <col min="2831" max="2831" width="10.85546875" style="148" customWidth="1"/>
    <col min="2832" max="3072" width="9.140625" style="148"/>
    <col min="3073" max="3073" width="66.85546875" style="148" customWidth="1"/>
    <col min="3074" max="3074" width="13.7109375" style="148" bestFit="1" customWidth="1"/>
    <col min="3075" max="3075" width="12.5703125" style="148" customWidth="1"/>
    <col min="3076" max="3076" width="13.85546875" style="148" customWidth="1"/>
    <col min="3077" max="3077" width="11.5703125" style="148" customWidth="1"/>
    <col min="3078" max="3078" width="13.5703125" style="148" customWidth="1"/>
    <col min="3079" max="3079" width="9.85546875" style="148" customWidth="1"/>
    <col min="3080" max="3080" width="10.140625" style="148" customWidth="1"/>
    <col min="3081" max="3081" width="9.140625" style="148"/>
    <col min="3082" max="3082" width="9.85546875" style="148" customWidth="1"/>
    <col min="3083" max="3083" width="12.140625" style="148" customWidth="1"/>
    <col min="3084" max="3086" width="9.85546875" style="148" bestFit="1" customWidth="1"/>
    <col min="3087" max="3087" width="10.85546875" style="148" customWidth="1"/>
    <col min="3088" max="3328" width="9.140625" style="148"/>
    <col min="3329" max="3329" width="66.85546875" style="148" customWidth="1"/>
    <col min="3330" max="3330" width="13.7109375" style="148" bestFit="1" customWidth="1"/>
    <col min="3331" max="3331" width="12.5703125" style="148" customWidth="1"/>
    <col min="3332" max="3332" width="13.85546875" style="148" customWidth="1"/>
    <col min="3333" max="3333" width="11.5703125" style="148" customWidth="1"/>
    <col min="3334" max="3334" width="13.5703125" style="148" customWidth="1"/>
    <col min="3335" max="3335" width="9.85546875" style="148" customWidth="1"/>
    <col min="3336" max="3336" width="10.140625" style="148" customWidth="1"/>
    <col min="3337" max="3337" width="9.140625" style="148"/>
    <col min="3338" max="3338" width="9.85546875" style="148" customWidth="1"/>
    <col min="3339" max="3339" width="12.140625" style="148" customWidth="1"/>
    <col min="3340" max="3342" width="9.85546875" style="148" bestFit="1" customWidth="1"/>
    <col min="3343" max="3343" width="10.85546875" style="148" customWidth="1"/>
    <col min="3344" max="3584" width="9.140625" style="148"/>
    <col min="3585" max="3585" width="66.85546875" style="148" customWidth="1"/>
    <col min="3586" max="3586" width="13.7109375" style="148" bestFit="1" customWidth="1"/>
    <col min="3587" max="3587" width="12.5703125" style="148" customWidth="1"/>
    <col min="3588" max="3588" width="13.85546875" style="148" customWidth="1"/>
    <col min="3589" max="3589" width="11.5703125" style="148" customWidth="1"/>
    <col min="3590" max="3590" width="13.5703125" style="148" customWidth="1"/>
    <col min="3591" max="3591" width="9.85546875" style="148" customWidth="1"/>
    <col min="3592" max="3592" width="10.140625" style="148" customWidth="1"/>
    <col min="3593" max="3593" width="9.140625" style="148"/>
    <col min="3594" max="3594" width="9.85546875" style="148" customWidth="1"/>
    <col min="3595" max="3595" width="12.140625" style="148" customWidth="1"/>
    <col min="3596" max="3598" width="9.85546875" style="148" bestFit="1" customWidth="1"/>
    <col min="3599" max="3599" width="10.85546875" style="148" customWidth="1"/>
    <col min="3600" max="3840" width="9.140625" style="148"/>
    <col min="3841" max="3841" width="66.85546875" style="148" customWidth="1"/>
    <col min="3842" max="3842" width="13.7109375" style="148" bestFit="1" customWidth="1"/>
    <col min="3843" max="3843" width="12.5703125" style="148" customWidth="1"/>
    <col min="3844" max="3844" width="13.85546875" style="148" customWidth="1"/>
    <col min="3845" max="3845" width="11.5703125" style="148" customWidth="1"/>
    <col min="3846" max="3846" width="13.5703125" style="148" customWidth="1"/>
    <col min="3847" max="3847" width="9.85546875" style="148" customWidth="1"/>
    <col min="3848" max="3848" width="10.140625" style="148" customWidth="1"/>
    <col min="3849" max="3849" width="9.140625" style="148"/>
    <col min="3850" max="3850" width="9.85546875" style="148" customWidth="1"/>
    <col min="3851" max="3851" width="12.140625" style="148" customWidth="1"/>
    <col min="3852" max="3854" width="9.85546875" style="148" bestFit="1" customWidth="1"/>
    <col min="3855" max="3855" width="10.85546875" style="148" customWidth="1"/>
    <col min="3856" max="4096" width="9.140625" style="148"/>
    <col min="4097" max="4097" width="66.85546875" style="148" customWidth="1"/>
    <col min="4098" max="4098" width="13.7109375" style="148" bestFit="1" customWidth="1"/>
    <col min="4099" max="4099" width="12.5703125" style="148" customWidth="1"/>
    <col min="4100" max="4100" width="13.85546875" style="148" customWidth="1"/>
    <col min="4101" max="4101" width="11.5703125" style="148" customWidth="1"/>
    <col min="4102" max="4102" width="13.5703125" style="148" customWidth="1"/>
    <col min="4103" max="4103" width="9.85546875" style="148" customWidth="1"/>
    <col min="4104" max="4104" width="10.140625" style="148" customWidth="1"/>
    <col min="4105" max="4105" width="9.140625" style="148"/>
    <col min="4106" max="4106" width="9.85546875" style="148" customWidth="1"/>
    <col min="4107" max="4107" width="12.140625" style="148" customWidth="1"/>
    <col min="4108" max="4110" width="9.85546875" style="148" bestFit="1" customWidth="1"/>
    <col min="4111" max="4111" width="10.85546875" style="148" customWidth="1"/>
    <col min="4112" max="4352" width="9.140625" style="148"/>
    <col min="4353" max="4353" width="66.85546875" style="148" customWidth="1"/>
    <col min="4354" max="4354" width="13.7109375" style="148" bestFit="1" customWidth="1"/>
    <col min="4355" max="4355" width="12.5703125" style="148" customWidth="1"/>
    <col min="4356" max="4356" width="13.85546875" style="148" customWidth="1"/>
    <col min="4357" max="4357" width="11.5703125" style="148" customWidth="1"/>
    <col min="4358" max="4358" width="13.5703125" style="148" customWidth="1"/>
    <col min="4359" max="4359" width="9.85546875" style="148" customWidth="1"/>
    <col min="4360" max="4360" width="10.140625" style="148" customWidth="1"/>
    <col min="4361" max="4361" width="9.140625" style="148"/>
    <col min="4362" max="4362" width="9.85546875" style="148" customWidth="1"/>
    <col min="4363" max="4363" width="12.140625" style="148" customWidth="1"/>
    <col min="4364" max="4366" width="9.85546875" style="148" bestFit="1" customWidth="1"/>
    <col min="4367" max="4367" width="10.85546875" style="148" customWidth="1"/>
    <col min="4368" max="4608" width="9.140625" style="148"/>
    <col min="4609" max="4609" width="66.85546875" style="148" customWidth="1"/>
    <col min="4610" max="4610" width="13.7109375" style="148" bestFit="1" customWidth="1"/>
    <col min="4611" max="4611" width="12.5703125" style="148" customWidth="1"/>
    <col min="4612" max="4612" width="13.85546875" style="148" customWidth="1"/>
    <col min="4613" max="4613" width="11.5703125" style="148" customWidth="1"/>
    <col min="4614" max="4614" width="13.5703125" style="148" customWidth="1"/>
    <col min="4615" max="4615" width="9.85546875" style="148" customWidth="1"/>
    <col min="4616" max="4616" width="10.140625" style="148" customWidth="1"/>
    <col min="4617" max="4617" width="9.140625" style="148"/>
    <col min="4618" max="4618" width="9.85546875" style="148" customWidth="1"/>
    <col min="4619" max="4619" width="12.140625" style="148" customWidth="1"/>
    <col min="4620" max="4622" width="9.85546875" style="148" bestFit="1" customWidth="1"/>
    <col min="4623" max="4623" width="10.85546875" style="148" customWidth="1"/>
    <col min="4624" max="4864" width="9.140625" style="148"/>
    <col min="4865" max="4865" width="66.85546875" style="148" customWidth="1"/>
    <col min="4866" max="4866" width="13.7109375" style="148" bestFit="1" customWidth="1"/>
    <col min="4867" max="4867" width="12.5703125" style="148" customWidth="1"/>
    <col min="4868" max="4868" width="13.85546875" style="148" customWidth="1"/>
    <col min="4869" max="4869" width="11.5703125" style="148" customWidth="1"/>
    <col min="4870" max="4870" width="13.5703125" style="148" customWidth="1"/>
    <col min="4871" max="4871" width="9.85546875" style="148" customWidth="1"/>
    <col min="4872" max="4872" width="10.140625" style="148" customWidth="1"/>
    <col min="4873" max="4873" width="9.140625" style="148"/>
    <col min="4874" max="4874" width="9.85546875" style="148" customWidth="1"/>
    <col min="4875" max="4875" width="12.140625" style="148" customWidth="1"/>
    <col min="4876" max="4878" width="9.85546875" style="148" bestFit="1" customWidth="1"/>
    <col min="4879" max="4879" width="10.85546875" style="148" customWidth="1"/>
    <col min="4880" max="5120" width="9.140625" style="148"/>
    <col min="5121" max="5121" width="66.85546875" style="148" customWidth="1"/>
    <col min="5122" max="5122" width="13.7109375" style="148" bestFit="1" customWidth="1"/>
    <col min="5123" max="5123" width="12.5703125" style="148" customWidth="1"/>
    <col min="5124" max="5124" width="13.85546875" style="148" customWidth="1"/>
    <col min="5125" max="5125" width="11.5703125" style="148" customWidth="1"/>
    <col min="5126" max="5126" width="13.5703125" style="148" customWidth="1"/>
    <col min="5127" max="5127" width="9.85546875" style="148" customWidth="1"/>
    <col min="5128" max="5128" width="10.140625" style="148" customWidth="1"/>
    <col min="5129" max="5129" width="9.140625" style="148"/>
    <col min="5130" max="5130" width="9.85546875" style="148" customWidth="1"/>
    <col min="5131" max="5131" width="12.140625" style="148" customWidth="1"/>
    <col min="5132" max="5134" width="9.85546875" style="148" bestFit="1" customWidth="1"/>
    <col min="5135" max="5135" width="10.85546875" style="148" customWidth="1"/>
    <col min="5136" max="5376" width="9.140625" style="148"/>
    <col min="5377" max="5377" width="66.85546875" style="148" customWidth="1"/>
    <col min="5378" max="5378" width="13.7109375" style="148" bestFit="1" customWidth="1"/>
    <col min="5379" max="5379" width="12.5703125" style="148" customWidth="1"/>
    <col min="5380" max="5380" width="13.85546875" style="148" customWidth="1"/>
    <col min="5381" max="5381" width="11.5703125" style="148" customWidth="1"/>
    <col min="5382" max="5382" width="13.5703125" style="148" customWidth="1"/>
    <col min="5383" max="5383" width="9.85546875" style="148" customWidth="1"/>
    <col min="5384" max="5384" width="10.140625" style="148" customWidth="1"/>
    <col min="5385" max="5385" width="9.140625" style="148"/>
    <col min="5386" max="5386" width="9.85546875" style="148" customWidth="1"/>
    <col min="5387" max="5387" width="12.140625" style="148" customWidth="1"/>
    <col min="5388" max="5390" width="9.85546875" style="148" bestFit="1" customWidth="1"/>
    <col min="5391" max="5391" width="10.85546875" style="148" customWidth="1"/>
    <col min="5392" max="5632" width="9.140625" style="148"/>
    <col min="5633" max="5633" width="66.85546875" style="148" customWidth="1"/>
    <col min="5634" max="5634" width="13.7109375" style="148" bestFit="1" customWidth="1"/>
    <col min="5635" max="5635" width="12.5703125" style="148" customWidth="1"/>
    <col min="5636" max="5636" width="13.85546875" style="148" customWidth="1"/>
    <col min="5637" max="5637" width="11.5703125" style="148" customWidth="1"/>
    <col min="5638" max="5638" width="13.5703125" style="148" customWidth="1"/>
    <col min="5639" max="5639" width="9.85546875" style="148" customWidth="1"/>
    <col min="5640" max="5640" width="10.140625" style="148" customWidth="1"/>
    <col min="5641" max="5641" width="9.140625" style="148"/>
    <col min="5642" max="5642" width="9.85546875" style="148" customWidth="1"/>
    <col min="5643" max="5643" width="12.140625" style="148" customWidth="1"/>
    <col min="5644" max="5646" width="9.85546875" style="148" bestFit="1" customWidth="1"/>
    <col min="5647" max="5647" width="10.85546875" style="148" customWidth="1"/>
    <col min="5648" max="5888" width="9.140625" style="148"/>
    <col min="5889" max="5889" width="66.85546875" style="148" customWidth="1"/>
    <col min="5890" max="5890" width="13.7109375" style="148" bestFit="1" customWidth="1"/>
    <col min="5891" max="5891" width="12.5703125" style="148" customWidth="1"/>
    <col min="5892" max="5892" width="13.85546875" style="148" customWidth="1"/>
    <col min="5893" max="5893" width="11.5703125" style="148" customWidth="1"/>
    <col min="5894" max="5894" width="13.5703125" style="148" customWidth="1"/>
    <col min="5895" max="5895" width="9.85546875" style="148" customWidth="1"/>
    <col min="5896" max="5896" width="10.140625" style="148" customWidth="1"/>
    <col min="5897" max="5897" width="9.140625" style="148"/>
    <col min="5898" max="5898" width="9.85546875" style="148" customWidth="1"/>
    <col min="5899" max="5899" width="12.140625" style="148" customWidth="1"/>
    <col min="5900" max="5902" width="9.85546875" style="148" bestFit="1" customWidth="1"/>
    <col min="5903" max="5903" width="10.85546875" style="148" customWidth="1"/>
    <col min="5904" max="6144" width="9.140625" style="148"/>
    <col min="6145" max="6145" width="66.85546875" style="148" customWidth="1"/>
    <col min="6146" max="6146" width="13.7109375" style="148" bestFit="1" customWidth="1"/>
    <col min="6147" max="6147" width="12.5703125" style="148" customWidth="1"/>
    <col min="6148" max="6148" width="13.85546875" style="148" customWidth="1"/>
    <col min="6149" max="6149" width="11.5703125" style="148" customWidth="1"/>
    <col min="6150" max="6150" width="13.5703125" style="148" customWidth="1"/>
    <col min="6151" max="6151" width="9.85546875" style="148" customWidth="1"/>
    <col min="6152" max="6152" width="10.140625" style="148" customWidth="1"/>
    <col min="6153" max="6153" width="9.140625" style="148"/>
    <col min="6154" max="6154" width="9.85546875" style="148" customWidth="1"/>
    <col min="6155" max="6155" width="12.140625" style="148" customWidth="1"/>
    <col min="6156" max="6158" width="9.85546875" style="148" bestFit="1" customWidth="1"/>
    <col min="6159" max="6159" width="10.85546875" style="148" customWidth="1"/>
    <col min="6160" max="6400" width="9.140625" style="148"/>
    <col min="6401" max="6401" width="66.85546875" style="148" customWidth="1"/>
    <col min="6402" max="6402" width="13.7109375" style="148" bestFit="1" customWidth="1"/>
    <col min="6403" max="6403" width="12.5703125" style="148" customWidth="1"/>
    <col min="6404" max="6404" width="13.85546875" style="148" customWidth="1"/>
    <col min="6405" max="6405" width="11.5703125" style="148" customWidth="1"/>
    <col min="6406" max="6406" width="13.5703125" style="148" customWidth="1"/>
    <col min="6407" max="6407" width="9.85546875" style="148" customWidth="1"/>
    <col min="6408" max="6408" width="10.140625" style="148" customWidth="1"/>
    <col min="6409" max="6409" width="9.140625" style="148"/>
    <col min="6410" max="6410" width="9.85546875" style="148" customWidth="1"/>
    <col min="6411" max="6411" width="12.140625" style="148" customWidth="1"/>
    <col min="6412" max="6414" width="9.85546875" style="148" bestFit="1" customWidth="1"/>
    <col min="6415" max="6415" width="10.85546875" style="148" customWidth="1"/>
    <col min="6416" max="6656" width="9.140625" style="148"/>
    <col min="6657" max="6657" width="66.85546875" style="148" customWidth="1"/>
    <col min="6658" max="6658" width="13.7109375" style="148" bestFit="1" customWidth="1"/>
    <col min="6659" max="6659" width="12.5703125" style="148" customWidth="1"/>
    <col min="6660" max="6660" width="13.85546875" style="148" customWidth="1"/>
    <col min="6661" max="6661" width="11.5703125" style="148" customWidth="1"/>
    <col min="6662" max="6662" width="13.5703125" style="148" customWidth="1"/>
    <col min="6663" max="6663" width="9.85546875" style="148" customWidth="1"/>
    <col min="6664" max="6664" width="10.140625" style="148" customWidth="1"/>
    <col min="6665" max="6665" width="9.140625" style="148"/>
    <col min="6666" max="6666" width="9.85546875" style="148" customWidth="1"/>
    <col min="6667" max="6667" width="12.140625" style="148" customWidth="1"/>
    <col min="6668" max="6670" width="9.85546875" style="148" bestFit="1" customWidth="1"/>
    <col min="6671" max="6671" width="10.85546875" style="148" customWidth="1"/>
    <col min="6672" max="6912" width="9.140625" style="148"/>
    <col min="6913" max="6913" width="66.85546875" style="148" customWidth="1"/>
    <col min="6914" max="6914" width="13.7109375" style="148" bestFit="1" customWidth="1"/>
    <col min="6915" max="6915" width="12.5703125" style="148" customWidth="1"/>
    <col min="6916" max="6916" width="13.85546875" style="148" customWidth="1"/>
    <col min="6917" max="6917" width="11.5703125" style="148" customWidth="1"/>
    <col min="6918" max="6918" width="13.5703125" style="148" customWidth="1"/>
    <col min="6919" max="6919" width="9.85546875" style="148" customWidth="1"/>
    <col min="6920" max="6920" width="10.140625" style="148" customWidth="1"/>
    <col min="6921" max="6921" width="9.140625" style="148"/>
    <col min="6922" max="6922" width="9.85546875" style="148" customWidth="1"/>
    <col min="6923" max="6923" width="12.140625" style="148" customWidth="1"/>
    <col min="6924" max="6926" width="9.85546875" style="148" bestFit="1" customWidth="1"/>
    <col min="6927" max="6927" width="10.85546875" style="148" customWidth="1"/>
    <col min="6928" max="7168" width="9.140625" style="148"/>
    <col min="7169" max="7169" width="66.85546875" style="148" customWidth="1"/>
    <col min="7170" max="7170" width="13.7109375" style="148" bestFit="1" customWidth="1"/>
    <col min="7171" max="7171" width="12.5703125" style="148" customWidth="1"/>
    <col min="7172" max="7172" width="13.85546875" style="148" customWidth="1"/>
    <col min="7173" max="7173" width="11.5703125" style="148" customWidth="1"/>
    <col min="7174" max="7174" width="13.5703125" style="148" customWidth="1"/>
    <col min="7175" max="7175" width="9.85546875" style="148" customWidth="1"/>
    <col min="7176" max="7176" width="10.140625" style="148" customWidth="1"/>
    <col min="7177" max="7177" width="9.140625" style="148"/>
    <col min="7178" max="7178" width="9.85546875" style="148" customWidth="1"/>
    <col min="7179" max="7179" width="12.140625" style="148" customWidth="1"/>
    <col min="7180" max="7182" width="9.85546875" style="148" bestFit="1" customWidth="1"/>
    <col min="7183" max="7183" width="10.85546875" style="148" customWidth="1"/>
    <col min="7184" max="7424" width="9.140625" style="148"/>
    <col min="7425" max="7425" width="66.85546875" style="148" customWidth="1"/>
    <col min="7426" max="7426" width="13.7109375" style="148" bestFit="1" customWidth="1"/>
    <col min="7427" max="7427" width="12.5703125" style="148" customWidth="1"/>
    <col min="7428" max="7428" width="13.85546875" style="148" customWidth="1"/>
    <col min="7429" max="7429" width="11.5703125" style="148" customWidth="1"/>
    <col min="7430" max="7430" width="13.5703125" style="148" customWidth="1"/>
    <col min="7431" max="7431" width="9.85546875" style="148" customWidth="1"/>
    <col min="7432" max="7432" width="10.140625" style="148" customWidth="1"/>
    <col min="7433" max="7433" width="9.140625" style="148"/>
    <col min="7434" max="7434" width="9.85546875" style="148" customWidth="1"/>
    <col min="7435" max="7435" width="12.140625" style="148" customWidth="1"/>
    <col min="7436" max="7438" width="9.85546875" style="148" bestFit="1" customWidth="1"/>
    <col min="7439" max="7439" width="10.85546875" style="148" customWidth="1"/>
    <col min="7440" max="7680" width="9.140625" style="148"/>
    <col min="7681" max="7681" width="66.85546875" style="148" customWidth="1"/>
    <col min="7682" max="7682" width="13.7109375" style="148" bestFit="1" customWidth="1"/>
    <col min="7683" max="7683" width="12.5703125" style="148" customWidth="1"/>
    <col min="7684" max="7684" width="13.85546875" style="148" customWidth="1"/>
    <col min="7685" max="7685" width="11.5703125" style="148" customWidth="1"/>
    <col min="7686" max="7686" width="13.5703125" style="148" customWidth="1"/>
    <col min="7687" max="7687" width="9.85546875" style="148" customWidth="1"/>
    <col min="7688" max="7688" width="10.140625" style="148" customWidth="1"/>
    <col min="7689" max="7689" width="9.140625" style="148"/>
    <col min="7690" max="7690" width="9.85546875" style="148" customWidth="1"/>
    <col min="7691" max="7691" width="12.140625" style="148" customWidth="1"/>
    <col min="7692" max="7694" width="9.85546875" style="148" bestFit="1" customWidth="1"/>
    <col min="7695" max="7695" width="10.85546875" style="148" customWidth="1"/>
    <col min="7696" max="7936" width="9.140625" style="148"/>
    <col min="7937" max="7937" width="66.85546875" style="148" customWidth="1"/>
    <col min="7938" max="7938" width="13.7109375" style="148" bestFit="1" customWidth="1"/>
    <col min="7939" max="7939" width="12.5703125" style="148" customWidth="1"/>
    <col min="7940" max="7940" width="13.85546875" style="148" customWidth="1"/>
    <col min="7941" max="7941" width="11.5703125" style="148" customWidth="1"/>
    <col min="7942" max="7942" width="13.5703125" style="148" customWidth="1"/>
    <col min="7943" max="7943" width="9.85546875" style="148" customWidth="1"/>
    <col min="7944" max="7944" width="10.140625" style="148" customWidth="1"/>
    <col min="7945" max="7945" width="9.140625" style="148"/>
    <col min="7946" max="7946" width="9.85546875" style="148" customWidth="1"/>
    <col min="7947" max="7947" width="12.140625" style="148" customWidth="1"/>
    <col min="7948" max="7950" width="9.85546875" style="148" bestFit="1" customWidth="1"/>
    <col min="7951" max="7951" width="10.85546875" style="148" customWidth="1"/>
    <col min="7952" max="8192" width="9.140625" style="148"/>
    <col min="8193" max="8193" width="66.85546875" style="148" customWidth="1"/>
    <col min="8194" max="8194" width="13.7109375" style="148" bestFit="1" customWidth="1"/>
    <col min="8195" max="8195" width="12.5703125" style="148" customWidth="1"/>
    <col min="8196" max="8196" width="13.85546875" style="148" customWidth="1"/>
    <col min="8197" max="8197" width="11.5703125" style="148" customWidth="1"/>
    <col min="8198" max="8198" width="13.5703125" style="148" customWidth="1"/>
    <col min="8199" max="8199" width="9.85546875" style="148" customWidth="1"/>
    <col min="8200" max="8200" width="10.140625" style="148" customWidth="1"/>
    <col min="8201" max="8201" width="9.140625" style="148"/>
    <col min="8202" max="8202" width="9.85546875" style="148" customWidth="1"/>
    <col min="8203" max="8203" width="12.140625" style="148" customWidth="1"/>
    <col min="8204" max="8206" width="9.85546875" style="148" bestFit="1" customWidth="1"/>
    <col min="8207" max="8207" width="10.85546875" style="148" customWidth="1"/>
    <col min="8208" max="8448" width="9.140625" style="148"/>
    <col min="8449" max="8449" width="66.85546875" style="148" customWidth="1"/>
    <col min="8450" max="8450" width="13.7109375" style="148" bestFit="1" customWidth="1"/>
    <col min="8451" max="8451" width="12.5703125" style="148" customWidth="1"/>
    <col min="8452" max="8452" width="13.85546875" style="148" customWidth="1"/>
    <col min="8453" max="8453" width="11.5703125" style="148" customWidth="1"/>
    <col min="8454" max="8454" width="13.5703125" style="148" customWidth="1"/>
    <col min="8455" max="8455" width="9.85546875" style="148" customWidth="1"/>
    <col min="8456" max="8456" width="10.140625" style="148" customWidth="1"/>
    <col min="8457" max="8457" width="9.140625" style="148"/>
    <col min="8458" max="8458" width="9.85546875" style="148" customWidth="1"/>
    <col min="8459" max="8459" width="12.140625" style="148" customWidth="1"/>
    <col min="8460" max="8462" width="9.85546875" style="148" bestFit="1" customWidth="1"/>
    <col min="8463" max="8463" width="10.85546875" style="148" customWidth="1"/>
    <col min="8464" max="8704" width="9.140625" style="148"/>
    <col min="8705" max="8705" width="66.85546875" style="148" customWidth="1"/>
    <col min="8706" max="8706" width="13.7109375" style="148" bestFit="1" customWidth="1"/>
    <col min="8707" max="8707" width="12.5703125" style="148" customWidth="1"/>
    <col min="8708" max="8708" width="13.85546875" style="148" customWidth="1"/>
    <col min="8709" max="8709" width="11.5703125" style="148" customWidth="1"/>
    <col min="8710" max="8710" width="13.5703125" style="148" customWidth="1"/>
    <col min="8711" max="8711" width="9.85546875" style="148" customWidth="1"/>
    <col min="8712" max="8712" width="10.140625" style="148" customWidth="1"/>
    <col min="8713" max="8713" width="9.140625" style="148"/>
    <col min="8714" max="8714" width="9.85546875" style="148" customWidth="1"/>
    <col min="8715" max="8715" width="12.140625" style="148" customWidth="1"/>
    <col min="8716" max="8718" width="9.85546875" style="148" bestFit="1" customWidth="1"/>
    <col min="8719" max="8719" width="10.85546875" style="148" customWidth="1"/>
    <col min="8720" max="8960" width="9.140625" style="148"/>
    <col min="8961" max="8961" width="66.85546875" style="148" customWidth="1"/>
    <col min="8962" max="8962" width="13.7109375" style="148" bestFit="1" customWidth="1"/>
    <col min="8963" max="8963" width="12.5703125" style="148" customWidth="1"/>
    <col min="8964" max="8964" width="13.85546875" style="148" customWidth="1"/>
    <col min="8965" max="8965" width="11.5703125" style="148" customWidth="1"/>
    <col min="8966" max="8966" width="13.5703125" style="148" customWidth="1"/>
    <col min="8967" max="8967" width="9.85546875" style="148" customWidth="1"/>
    <col min="8968" max="8968" width="10.140625" style="148" customWidth="1"/>
    <col min="8969" max="8969" width="9.140625" style="148"/>
    <col min="8970" max="8970" width="9.85546875" style="148" customWidth="1"/>
    <col min="8971" max="8971" width="12.140625" style="148" customWidth="1"/>
    <col min="8972" max="8974" width="9.85546875" style="148" bestFit="1" customWidth="1"/>
    <col min="8975" max="8975" width="10.85546875" style="148" customWidth="1"/>
    <col min="8976" max="9216" width="9.140625" style="148"/>
    <col min="9217" max="9217" width="66.85546875" style="148" customWidth="1"/>
    <col min="9218" max="9218" width="13.7109375" style="148" bestFit="1" customWidth="1"/>
    <col min="9219" max="9219" width="12.5703125" style="148" customWidth="1"/>
    <col min="9220" max="9220" width="13.85546875" style="148" customWidth="1"/>
    <col min="9221" max="9221" width="11.5703125" style="148" customWidth="1"/>
    <col min="9222" max="9222" width="13.5703125" style="148" customWidth="1"/>
    <col min="9223" max="9223" width="9.85546875" style="148" customWidth="1"/>
    <col min="9224" max="9224" width="10.140625" style="148" customWidth="1"/>
    <col min="9225" max="9225" width="9.140625" style="148"/>
    <col min="9226" max="9226" width="9.85546875" style="148" customWidth="1"/>
    <col min="9227" max="9227" width="12.140625" style="148" customWidth="1"/>
    <col min="9228" max="9230" width="9.85546875" style="148" bestFit="1" customWidth="1"/>
    <col min="9231" max="9231" width="10.85546875" style="148" customWidth="1"/>
    <col min="9232" max="9472" width="9.140625" style="148"/>
    <col min="9473" max="9473" width="66.85546875" style="148" customWidth="1"/>
    <col min="9474" max="9474" width="13.7109375" style="148" bestFit="1" customWidth="1"/>
    <col min="9475" max="9475" width="12.5703125" style="148" customWidth="1"/>
    <col min="9476" max="9476" width="13.85546875" style="148" customWidth="1"/>
    <col min="9477" max="9477" width="11.5703125" style="148" customWidth="1"/>
    <col min="9478" max="9478" width="13.5703125" style="148" customWidth="1"/>
    <col min="9479" max="9479" width="9.85546875" style="148" customWidth="1"/>
    <col min="9480" max="9480" width="10.140625" style="148" customWidth="1"/>
    <col min="9481" max="9481" width="9.140625" style="148"/>
    <col min="9482" max="9482" width="9.85546875" style="148" customWidth="1"/>
    <col min="9483" max="9483" width="12.140625" style="148" customWidth="1"/>
    <col min="9484" max="9486" width="9.85546875" style="148" bestFit="1" customWidth="1"/>
    <col min="9487" max="9487" width="10.85546875" style="148" customWidth="1"/>
    <col min="9488" max="9728" width="9.140625" style="148"/>
    <col min="9729" max="9729" width="66.85546875" style="148" customWidth="1"/>
    <col min="9730" max="9730" width="13.7109375" style="148" bestFit="1" customWidth="1"/>
    <col min="9731" max="9731" width="12.5703125" style="148" customWidth="1"/>
    <col min="9732" max="9732" width="13.85546875" style="148" customWidth="1"/>
    <col min="9733" max="9733" width="11.5703125" style="148" customWidth="1"/>
    <col min="9734" max="9734" width="13.5703125" style="148" customWidth="1"/>
    <col min="9735" max="9735" width="9.85546875" style="148" customWidth="1"/>
    <col min="9736" max="9736" width="10.140625" style="148" customWidth="1"/>
    <col min="9737" max="9737" width="9.140625" style="148"/>
    <col min="9738" max="9738" width="9.85546875" style="148" customWidth="1"/>
    <col min="9739" max="9739" width="12.140625" style="148" customWidth="1"/>
    <col min="9740" max="9742" width="9.85546875" style="148" bestFit="1" customWidth="1"/>
    <col min="9743" max="9743" width="10.85546875" style="148" customWidth="1"/>
    <col min="9744" max="9984" width="9.140625" style="148"/>
    <col min="9985" max="9985" width="66.85546875" style="148" customWidth="1"/>
    <col min="9986" max="9986" width="13.7109375" style="148" bestFit="1" customWidth="1"/>
    <col min="9987" max="9987" width="12.5703125" style="148" customWidth="1"/>
    <col min="9988" max="9988" width="13.85546875" style="148" customWidth="1"/>
    <col min="9989" max="9989" width="11.5703125" style="148" customWidth="1"/>
    <col min="9990" max="9990" width="13.5703125" style="148" customWidth="1"/>
    <col min="9991" max="9991" width="9.85546875" style="148" customWidth="1"/>
    <col min="9992" max="9992" width="10.140625" style="148" customWidth="1"/>
    <col min="9993" max="9993" width="9.140625" style="148"/>
    <col min="9994" max="9994" width="9.85546875" style="148" customWidth="1"/>
    <col min="9995" max="9995" width="12.140625" style="148" customWidth="1"/>
    <col min="9996" max="9998" width="9.85546875" style="148" bestFit="1" customWidth="1"/>
    <col min="9999" max="9999" width="10.85546875" style="148" customWidth="1"/>
    <col min="10000" max="10240" width="9.140625" style="148"/>
    <col min="10241" max="10241" width="66.85546875" style="148" customWidth="1"/>
    <col min="10242" max="10242" width="13.7109375" style="148" bestFit="1" customWidth="1"/>
    <col min="10243" max="10243" width="12.5703125" style="148" customWidth="1"/>
    <col min="10244" max="10244" width="13.85546875" style="148" customWidth="1"/>
    <col min="10245" max="10245" width="11.5703125" style="148" customWidth="1"/>
    <col min="10246" max="10246" width="13.5703125" style="148" customWidth="1"/>
    <col min="10247" max="10247" width="9.85546875" style="148" customWidth="1"/>
    <col min="10248" max="10248" width="10.140625" style="148" customWidth="1"/>
    <col min="10249" max="10249" width="9.140625" style="148"/>
    <col min="10250" max="10250" width="9.85546875" style="148" customWidth="1"/>
    <col min="10251" max="10251" width="12.140625" style="148" customWidth="1"/>
    <col min="10252" max="10254" width="9.85546875" style="148" bestFit="1" customWidth="1"/>
    <col min="10255" max="10255" width="10.85546875" style="148" customWidth="1"/>
    <col min="10256" max="10496" width="9.140625" style="148"/>
    <col min="10497" max="10497" width="66.85546875" style="148" customWidth="1"/>
    <col min="10498" max="10498" width="13.7109375" style="148" bestFit="1" customWidth="1"/>
    <col min="10499" max="10499" width="12.5703125" style="148" customWidth="1"/>
    <col min="10500" max="10500" width="13.85546875" style="148" customWidth="1"/>
    <col min="10501" max="10501" width="11.5703125" style="148" customWidth="1"/>
    <col min="10502" max="10502" width="13.5703125" style="148" customWidth="1"/>
    <col min="10503" max="10503" width="9.85546875" style="148" customWidth="1"/>
    <col min="10504" max="10504" width="10.140625" style="148" customWidth="1"/>
    <col min="10505" max="10505" width="9.140625" style="148"/>
    <col min="10506" max="10506" width="9.85546875" style="148" customWidth="1"/>
    <col min="10507" max="10507" width="12.140625" style="148" customWidth="1"/>
    <col min="10508" max="10510" width="9.85546875" style="148" bestFit="1" customWidth="1"/>
    <col min="10511" max="10511" width="10.85546875" style="148" customWidth="1"/>
    <col min="10512" max="10752" width="9.140625" style="148"/>
    <col min="10753" max="10753" width="66.85546875" style="148" customWidth="1"/>
    <col min="10754" max="10754" width="13.7109375" style="148" bestFit="1" customWidth="1"/>
    <col min="10755" max="10755" width="12.5703125" style="148" customWidth="1"/>
    <col min="10756" max="10756" width="13.85546875" style="148" customWidth="1"/>
    <col min="10757" max="10757" width="11.5703125" style="148" customWidth="1"/>
    <col min="10758" max="10758" width="13.5703125" style="148" customWidth="1"/>
    <col min="10759" max="10759" width="9.85546875" style="148" customWidth="1"/>
    <col min="10760" max="10760" width="10.140625" style="148" customWidth="1"/>
    <col min="10761" max="10761" width="9.140625" style="148"/>
    <col min="10762" max="10762" width="9.85546875" style="148" customWidth="1"/>
    <col min="10763" max="10763" width="12.140625" style="148" customWidth="1"/>
    <col min="10764" max="10766" width="9.85546875" style="148" bestFit="1" customWidth="1"/>
    <col min="10767" max="10767" width="10.85546875" style="148" customWidth="1"/>
    <col min="10768" max="11008" width="9.140625" style="148"/>
    <col min="11009" max="11009" width="66.85546875" style="148" customWidth="1"/>
    <col min="11010" max="11010" width="13.7109375" style="148" bestFit="1" customWidth="1"/>
    <col min="11011" max="11011" width="12.5703125" style="148" customWidth="1"/>
    <col min="11012" max="11012" width="13.85546875" style="148" customWidth="1"/>
    <col min="11013" max="11013" width="11.5703125" style="148" customWidth="1"/>
    <col min="11014" max="11014" width="13.5703125" style="148" customWidth="1"/>
    <col min="11015" max="11015" width="9.85546875" style="148" customWidth="1"/>
    <col min="11016" max="11016" width="10.140625" style="148" customWidth="1"/>
    <col min="11017" max="11017" width="9.140625" style="148"/>
    <col min="11018" max="11018" width="9.85546875" style="148" customWidth="1"/>
    <col min="11019" max="11019" width="12.140625" style="148" customWidth="1"/>
    <col min="11020" max="11022" width="9.85546875" style="148" bestFit="1" customWidth="1"/>
    <col min="11023" max="11023" width="10.85546875" style="148" customWidth="1"/>
    <col min="11024" max="11264" width="9.140625" style="148"/>
    <col min="11265" max="11265" width="66.85546875" style="148" customWidth="1"/>
    <col min="11266" max="11266" width="13.7109375" style="148" bestFit="1" customWidth="1"/>
    <col min="11267" max="11267" width="12.5703125" style="148" customWidth="1"/>
    <col min="11268" max="11268" width="13.85546875" style="148" customWidth="1"/>
    <col min="11269" max="11269" width="11.5703125" style="148" customWidth="1"/>
    <col min="11270" max="11270" width="13.5703125" style="148" customWidth="1"/>
    <col min="11271" max="11271" width="9.85546875" style="148" customWidth="1"/>
    <col min="11272" max="11272" width="10.140625" style="148" customWidth="1"/>
    <col min="11273" max="11273" width="9.140625" style="148"/>
    <col min="11274" max="11274" width="9.85546875" style="148" customWidth="1"/>
    <col min="11275" max="11275" width="12.140625" style="148" customWidth="1"/>
    <col min="11276" max="11278" width="9.85546875" style="148" bestFit="1" customWidth="1"/>
    <col min="11279" max="11279" width="10.85546875" style="148" customWidth="1"/>
    <col min="11280" max="11520" width="9.140625" style="148"/>
    <col min="11521" max="11521" width="66.85546875" style="148" customWidth="1"/>
    <col min="11522" max="11522" width="13.7109375" style="148" bestFit="1" customWidth="1"/>
    <col min="11523" max="11523" width="12.5703125" style="148" customWidth="1"/>
    <col min="11524" max="11524" width="13.85546875" style="148" customWidth="1"/>
    <col min="11525" max="11525" width="11.5703125" style="148" customWidth="1"/>
    <col min="11526" max="11526" width="13.5703125" style="148" customWidth="1"/>
    <col min="11527" max="11527" width="9.85546875" style="148" customWidth="1"/>
    <col min="11528" max="11528" width="10.140625" style="148" customWidth="1"/>
    <col min="11529" max="11529" width="9.140625" style="148"/>
    <col min="11530" max="11530" width="9.85546875" style="148" customWidth="1"/>
    <col min="11531" max="11531" width="12.140625" style="148" customWidth="1"/>
    <col min="11532" max="11534" width="9.85546875" style="148" bestFit="1" customWidth="1"/>
    <col min="11535" max="11535" width="10.85546875" style="148" customWidth="1"/>
    <col min="11536" max="11776" width="9.140625" style="148"/>
    <col min="11777" max="11777" width="66.85546875" style="148" customWidth="1"/>
    <col min="11778" max="11778" width="13.7109375" style="148" bestFit="1" customWidth="1"/>
    <col min="11779" max="11779" width="12.5703125" style="148" customWidth="1"/>
    <col min="11780" max="11780" width="13.85546875" style="148" customWidth="1"/>
    <col min="11781" max="11781" width="11.5703125" style="148" customWidth="1"/>
    <col min="11782" max="11782" width="13.5703125" style="148" customWidth="1"/>
    <col min="11783" max="11783" width="9.85546875" style="148" customWidth="1"/>
    <col min="11784" max="11784" width="10.140625" style="148" customWidth="1"/>
    <col min="11785" max="11785" width="9.140625" style="148"/>
    <col min="11786" max="11786" width="9.85546875" style="148" customWidth="1"/>
    <col min="11787" max="11787" width="12.140625" style="148" customWidth="1"/>
    <col min="11788" max="11790" width="9.85546875" style="148" bestFit="1" customWidth="1"/>
    <col min="11791" max="11791" width="10.85546875" style="148" customWidth="1"/>
    <col min="11792" max="12032" width="9.140625" style="148"/>
    <col min="12033" max="12033" width="66.85546875" style="148" customWidth="1"/>
    <col min="12034" max="12034" width="13.7109375" style="148" bestFit="1" customWidth="1"/>
    <col min="12035" max="12035" width="12.5703125" style="148" customWidth="1"/>
    <col min="12036" max="12036" width="13.85546875" style="148" customWidth="1"/>
    <col min="12037" max="12037" width="11.5703125" style="148" customWidth="1"/>
    <col min="12038" max="12038" width="13.5703125" style="148" customWidth="1"/>
    <col min="12039" max="12039" width="9.85546875" style="148" customWidth="1"/>
    <col min="12040" max="12040" width="10.140625" style="148" customWidth="1"/>
    <col min="12041" max="12041" width="9.140625" style="148"/>
    <col min="12042" max="12042" width="9.85546875" style="148" customWidth="1"/>
    <col min="12043" max="12043" width="12.140625" style="148" customWidth="1"/>
    <col min="12044" max="12046" width="9.85546875" style="148" bestFit="1" customWidth="1"/>
    <col min="12047" max="12047" width="10.85546875" style="148" customWidth="1"/>
    <col min="12048" max="12288" width="9.140625" style="148"/>
    <col min="12289" max="12289" width="66.85546875" style="148" customWidth="1"/>
    <col min="12290" max="12290" width="13.7109375" style="148" bestFit="1" customWidth="1"/>
    <col min="12291" max="12291" width="12.5703125" style="148" customWidth="1"/>
    <col min="12292" max="12292" width="13.85546875" style="148" customWidth="1"/>
    <col min="12293" max="12293" width="11.5703125" style="148" customWidth="1"/>
    <col min="12294" max="12294" width="13.5703125" style="148" customWidth="1"/>
    <col min="12295" max="12295" width="9.85546875" style="148" customWidth="1"/>
    <col min="12296" max="12296" width="10.140625" style="148" customWidth="1"/>
    <col min="12297" max="12297" width="9.140625" style="148"/>
    <col min="12298" max="12298" width="9.85546875" style="148" customWidth="1"/>
    <col min="12299" max="12299" width="12.140625" style="148" customWidth="1"/>
    <col min="12300" max="12302" width="9.85546875" style="148" bestFit="1" customWidth="1"/>
    <col min="12303" max="12303" width="10.85546875" style="148" customWidth="1"/>
    <col min="12304" max="12544" width="9.140625" style="148"/>
    <col min="12545" max="12545" width="66.85546875" style="148" customWidth="1"/>
    <col min="12546" max="12546" width="13.7109375" style="148" bestFit="1" customWidth="1"/>
    <col min="12547" max="12547" width="12.5703125" style="148" customWidth="1"/>
    <col min="12548" max="12548" width="13.85546875" style="148" customWidth="1"/>
    <col min="12549" max="12549" width="11.5703125" style="148" customWidth="1"/>
    <col min="12550" max="12550" width="13.5703125" style="148" customWidth="1"/>
    <col min="12551" max="12551" width="9.85546875" style="148" customWidth="1"/>
    <col min="12552" max="12552" width="10.140625" style="148" customWidth="1"/>
    <col min="12553" max="12553" width="9.140625" style="148"/>
    <col min="12554" max="12554" width="9.85546875" style="148" customWidth="1"/>
    <col min="12555" max="12555" width="12.140625" style="148" customWidth="1"/>
    <col min="12556" max="12558" width="9.85546875" style="148" bestFit="1" customWidth="1"/>
    <col min="12559" max="12559" width="10.85546875" style="148" customWidth="1"/>
    <col min="12560" max="12800" width="9.140625" style="148"/>
    <col min="12801" max="12801" width="66.85546875" style="148" customWidth="1"/>
    <col min="12802" max="12802" width="13.7109375" style="148" bestFit="1" customWidth="1"/>
    <col min="12803" max="12803" width="12.5703125" style="148" customWidth="1"/>
    <col min="12804" max="12804" width="13.85546875" style="148" customWidth="1"/>
    <col min="12805" max="12805" width="11.5703125" style="148" customWidth="1"/>
    <col min="12806" max="12806" width="13.5703125" style="148" customWidth="1"/>
    <col min="12807" max="12807" width="9.85546875" style="148" customWidth="1"/>
    <col min="12808" max="12808" width="10.140625" style="148" customWidth="1"/>
    <col min="12809" max="12809" width="9.140625" style="148"/>
    <col min="12810" max="12810" width="9.85546875" style="148" customWidth="1"/>
    <col min="12811" max="12811" width="12.140625" style="148" customWidth="1"/>
    <col min="12812" max="12814" width="9.85546875" style="148" bestFit="1" customWidth="1"/>
    <col min="12815" max="12815" width="10.85546875" style="148" customWidth="1"/>
    <col min="12816" max="13056" width="9.140625" style="148"/>
    <col min="13057" max="13057" width="66.85546875" style="148" customWidth="1"/>
    <col min="13058" max="13058" width="13.7109375" style="148" bestFit="1" customWidth="1"/>
    <col min="13059" max="13059" width="12.5703125" style="148" customWidth="1"/>
    <col min="13060" max="13060" width="13.85546875" style="148" customWidth="1"/>
    <col min="13061" max="13061" width="11.5703125" style="148" customWidth="1"/>
    <col min="13062" max="13062" width="13.5703125" style="148" customWidth="1"/>
    <col min="13063" max="13063" width="9.85546875" style="148" customWidth="1"/>
    <col min="13064" max="13064" width="10.140625" style="148" customWidth="1"/>
    <col min="13065" max="13065" width="9.140625" style="148"/>
    <col min="13066" max="13066" width="9.85546875" style="148" customWidth="1"/>
    <col min="13067" max="13067" width="12.140625" style="148" customWidth="1"/>
    <col min="13068" max="13070" width="9.85546875" style="148" bestFit="1" customWidth="1"/>
    <col min="13071" max="13071" width="10.85546875" style="148" customWidth="1"/>
    <col min="13072" max="13312" width="9.140625" style="148"/>
    <col min="13313" max="13313" width="66.85546875" style="148" customWidth="1"/>
    <col min="13314" max="13314" width="13.7109375" style="148" bestFit="1" customWidth="1"/>
    <col min="13315" max="13315" width="12.5703125" style="148" customWidth="1"/>
    <col min="13316" max="13316" width="13.85546875" style="148" customWidth="1"/>
    <col min="13317" max="13317" width="11.5703125" style="148" customWidth="1"/>
    <col min="13318" max="13318" width="13.5703125" style="148" customWidth="1"/>
    <col min="13319" max="13319" width="9.85546875" style="148" customWidth="1"/>
    <col min="13320" max="13320" width="10.140625" style="148" customWidth="1"/>
    <col min="13321" max="13321" width="9.140625" style="148"/>
    <col min="13322" max="13322" width="9.85546875" style="148" customWidth="1"/>
    <col min="13323" max="13323" width="12.140625" style="148" customWidth="1"/>
    <col min="13324" max="13326" width="9.85546875" style="148" bestFit="1" customWidth="1"/>
    <col min="13327" max="13327" width="10.85546875" style="148" customWidth="1"/>
    <col min="13328" max="13568" width="9.140625" style="148"/>
    <col min="13569" max="13569" width="66.85546875" style="148" customWidth="1"/>
    <col min="13570" max="13570" width="13.7109375" style="148" bestFit="1" customWidth="1"/>
    <col min="13571" max="13571" width="12.5703125" style="148" customWidth="1"/>
    <col min="13572" max="13572" width="13.85546875" style="148" customWidth="1"/>
    <col min="13573" max="13573" width="11.5703125" style="148" customWidth="1"/>
    <col min="13574" max="13574" width="13.5703125" style="148" customWidth="1"/>
    <col min="13575" max="13575" width="9.85546875" style="148" customWidth="1"/>
    <col min="13576" max="13576" width="10.140625" style="148" customWidth="1"/>
    <col min="13577" max="13577" width="9.140625" style="148"/>
    <col min="13578" max="13578" width="9.85546875" style="148" customWidth="1"/>
    <col min="13579" max="13579" width="12.140625" style="148" customWidth="1"/>
    <col min="13580" max="13582" width="9.85546875" style="148" bestFit="1" customWidth="1"/>
    <col min="13583" max="13583" width="10.85546875" style="148" customWidth="1"/>
    <col min="13584" max="13824" width="9.140625" style="148"/>
    <col min="13825" max="13825" width="66.85546875" style="148" customWidth="1"/>
    <col min="13826" max="13826" width="13.7109375" style="148" bestFit="1" customWidth="1"/>
    <col min="13827" max="13827" width="12.5703125" style="148" customWidth="1"/>
    <col min="13828" max="13828" width="13.85546875" style="148" customWidth="1"/>
    <col min="13829" max="13829" width="11.5703125" style="148" customWidth="1"/>
    <col min="13830" max="13830" width="13.5703125" style="148" customWidth="1"/>
    <col min="13831" max="13831" width="9.85546875" style="148" customWidth="1"/>
    <col min="13832" max="13832" width="10.140625" style="148" customWidth="1"/>
    <col min="13833" max="13833" width="9.140625" style="148"/>
    <col min="13834" max="13834" width="9.85546875" style="148" customWidth="1"/>
    <col min="13835" max="13835" width="12.140625" style="148" customWidth="1"/>
    <col min="13836" max="13838" width="9.85546875" style="148" bestFit="1" customWidth="1"/>
    <col min="13839" max="13839" width="10.85546875" style="148" customWidth="1"/>
    <col min="13840" max="14080" width="9.140625" style="148"/>
    <col min="14081" max="14081" width="66.85546875" style="148" customWidth="1"/>
    <col min="14082" max="14082" width="13.7109375" style="148" bestFit="1" customWidth="1"/>
    <col min="14083" max="14083" width="12.5703125" style="148" customWidth="1"/>
    <col min="14084" max="14084" width="13.85546875" style="148" customWidth="1"/>
    <col min="14085" max="14085" width="11.5703125" style="148" customWidth="1"/>
    <col min="14086" max="14086" width="13.5703125" style="148" customWidth="1"/>
    <col min="14087" max="14087" width="9.85546875" style="148" customWidth="1"/>
    <col min="14088" max="14088" width="10.140625" style="148" customWidth="1"/>
    <col min="14089" max="14089" width="9.140625" style="148"/>
    <col min="14090" max="14090" width="9.85546875" style="148" customWidth="1"/>
    <col min="14091" max="14091" width="12.140625" style="148" customWidth="1"/>
    <col min="14092" max="14094" width="9.85546875" style="148" bestFit="1" customWidth="1"/>
    <col min="14095" max="14095" width="10.85546875" style="148" customWidth="1"/>
    <col min="14096" max="14336" width="9.140625" style="148"/>
    <col min="14337" max="14337" width="66.85546875" style="148" customWidth="1"/>
    <col min="14338" max="14338" width="13.7109375" style="148" bestFit="1" customWidth="1"/>
    <col min="14339" max="14339" width="12.5703125" style="148" customWidth="1"/>
    <col min="14340" max="14340" width="13.85546875" style="148" customWidth="1"/>
    <col min="14341" max="14341" width="11.5703125" style="148" customWidth="1"/>
    <col min="14342" max="14342" width="13.5703125" style="148" customWidth="1"/>
    <col min="14343" max="14343" width="9.85546875" style="148" customWidth="1"/>
    <col min="14344" max="14344" width="10.140625" style="148" customWidth="1"/>
    <col min="14345" max="14345" width="9.140625" style="148"/>
    <col min="14346" max="14346" width="9.85546875" style="148" customWidth="1"/>
    <col min="14347" max="14347" width="12.140625" style="148" customWidth="1"/>
    <col min="14348" max="14350" width="9.85546875" style="148" bestFit="1" customWidth="1"/>
    <col min="14351" max="14351" width="10.85546875" style="148" customWidth="1"/>
    <col min="14352" max="14592" width="9.140625" style="148"/>
    <col min="14593" max="14593" width="66.85546875" style="148" customWidth="1"/>
    <col min="14594" max="14594" width="13.7109375" style="148" bestFit="1" customWidth="1"/>
    <col min="14595" max="14595" width="12.5703125" style="148" customWidth="1"/>
    <col min="14596" max="14596" width="13.85546875" style="148" customWidth="1"/>
    <col min="14597" max="14597" width="11.5703125" style="148" customWidth="1"/>
    <col min="14598" max="14598" width="13.5703125" style="148" customWidth="1"/>
    <col min="14599" max="14599" width="9.85546875" style="148" customWidth="1"/>
    <col min="14600" max="14600" width="10.140625" style="148" customWidth="1"/>
    <col min="14601" max="14601" width="9.140625" style="148"/>
    <col min="14602" max="14602" width="9.85546875" style="148" customWidth="1"/>
    <col min="14603" max="14603" width="12.140625" style="148" customWidth="1"/>
    <col min="14604" max="14606" width="9.85546875" style="148" bestFit="1" customWidth="1"/>
    <col min="14607" max="14607" width="10.85546875" style="148" customWidth="1"/>
    <col min="14608" max="14848" width="9.140625" style="148"/>
    <col min="14849" max="14849" width="66.85546875" style="148" customWidth="1"/>
    <col min="14850" max="14850" width="13.7109375" style="148" bestFit="1" customWidth="1"/>
    <col min="14851" max="14851" width="12.5703125" style="148" customWidth="1"/>
    <col min="14852" max="14852" width="13.85546875" style="148" customWidth="1"/>
    <col min="14853" max="14853" width="11.5703125" style="148" customWidth="1"/>
    <col min="14854" max="14854" width="13.5703125" style="148" customWidth="1"/>
    <col min="14855" max="14855" width="9.85546875" style="148" customWidth="1"/>
    <col min="14856" max="14856" width="10.140625" style="148" customWidth="1"/>
    <col min="14857" max="14857" width="9.140625" style="148"/>
    <col min="14858" max="14858" width="9.85546875" style="148" customWidth="1"/>
    <col min="14859" max="14859" width="12.140625" style="148" customWidth="1"/>
    <col min="14860" max="14862" width="9.85546875" style="148" bestFit="1" customWidth="1"/>
    <col min="14863" max="14863" width="10.85546875" style="148" customWidth="1"/>
    <col min="14864" max="15104" width="9.140625" style="148"/>
    <col min="15105" max="15105" width="66.85546875" style="148" customWidth="1"/>
    <col min="15106" max="15106" width="13.7109375" style="148" bestFit="1" customWidth="1"/>
    <col min="15107" max="15107" width="12.5703125" style="148" customWidth="1"/>
    <col min="15108" max="15108" width="13.85546875" style="148" customWidth="1"/>
    <col min="15109" max="15109" width="11.5703125" style="148" customWidth="1"/>
    <col min="15110" max="15110" width="13.5703125" style="148" customWidth="1"/>
    <col min="15111" max="15111" width="9.85546875" style="148" customWidth="1"/>
    <col min="15112" max="15112" width="10.140625" style="148" customWidth="1"/>
    <col min="15113" max="15113" width="9.140625" style="148"/>
    <col min="15114" max="15114" width="9.85546875" style="148" customWidth="1"/>
    <col min="15115" max="15115" width="12.140625" style="148" customWidth="1"/>
    <col min="15116" max="15118" width="9.85546875" style="148" bestFit="1" customWidth="1"/>
    <col min="15119" max="15119" width="10.85546875" style="148" customWidth="1"/>
    <col min="15120" max="15360" width="9.140625" style="148"/>
    <col min="15361" max="15361" width="66.85546875" style="148" customWidth="1"/>
    <col min="15362" max="15362" width="13.7109375" style="148" bestFit="1" customWidth="1"/>
    <col min="15363" max="15363" width="12.5703125" style="148" customWidth="1"/>
    <col min="15364" max="15364" width="13.85546875" style="148" customWidth="1"/>
    <col min="15365" max="15365" width="11.5703125" style="148" customWidth="1"/>
    <col min="15366" max="15366" width="13.5703125" style="148" customWidth="1"/>
    <col min="15367" max="15367" width="9.85546875" style="148" customWidth="1"/>
    <col min="15368" max="15368" width="10.140625" style="148" customWidth="1"/>
    <col min="15369" max="15369" width="9.140625" style="148"/>
    <col min="15370" max="15370" width="9.85546875" style="148" customWidth="1"/>
    <col min="15371" max="15371" width="12.140625" style="148" customWidth="1"/>
    <col min="15372" max="15374" width="9.85546875" style="148" bestFit="1" customWidth="1"/>
    <col min="15375" max="15375" width="10.85546875" style="148" customWidth="1"/>
    <col min="15376" max="15616" width="9.140625" style="148"/>
    <col min="15617" max="15617" width="66.85546875" style="148" customWidth="1"/>
    <col min="15618" max="15618" width="13.7109375" style="148" bestFit="1" customWidth="1"/>
    <col min="15619" max="15619" width="12.5703125" style="148" customWidth="1"/>
    <col min="15620" max="15620" width="13.85546875" style="148" customWidth="1"/>
    <col min="15621" max="15621" width="11.5703125" style="148" customWidth="1"/>
    <col min="15622" max="15622" width="13.5703125" style="148" customWidth="1"/>
    <col min="15623" max="15623" width="9.85546875" style="148" customWidth="1"/>
    <col min="15624" max="15624" width="10.140625" style="148" customWidth="1"/>
    <col min="15625" max="15625" width="9.140625" style="148"/>
    <col min="15626" max="15626" width="9.85546875" style="148" customWidth="1"/>
    <col min="15627" max="15627" width="12.140625" style="148" customWidth="1"/>
    <col min="15628" max="15630" width="9.85546875" style="148" bestFit="1" customWidth="1"/>
    <col min="15631" max="15631" width="10.85546875" style="148" customWidth="1"/>
    <col min="15632" max="15872" width="9.140625" style="148"/>
    <col min="15873" max="15873" width="66.85546875" style="148" customWidth="1"/>
    <col min="15874" max="15874" width="13.7109375" style="148" bestFit="1" customWidth="1"/>
    <col min="15875" max="15875" width="12.5703125" style="148" customWidth="1"/>
    <col min="15876" max="15876" width="13.85546875" style="148" customWidth="1"/>
    <col min="15877" max="15877" width="11.5703125" style="148" customWidth="1"/>
    <col min="15878" max="15878" width="13.5703125" style="148" customWidth="1"/>
    <col min="15879" max="15879" width="9.85546875" style="148" customWidth="1"/>
    <col min="15880" max="15880" width="10.140625" style="148" customWidth="1"/>
    <col min="15881" max="15881" width="9.140625" style="148"/>
    <col min="15882" max="15882" width="9.85546875" style="148" customWidth="1"/>
    <col min="15883" max="15883" width="12.140625" style="148" customWidth="1"/>
    <col min="15884" max="15886" width="9.85546875" style="148" bestFit="1" customWidth="1"/>
    <col min="15887" max="15887" width="10.85546875" style="148" customWidth="1"/>
    <col min="15888" max="16128" width="9.140625" style="148"/>
    <col min="16129" max="16129" width="66.85546875" style="148" customWidth="1"/>
    <col min="16130" max="16130" width="13.7109375" style="148" bestFit="1" customWidth="1"/>
    <col min="16131" max="16131" width="12.5703125" style="148" customWidth="1"/>
    <col min="16132" max="16132" width="13.85546875" style="148" customWidth="1"/>
    <col min="16133" max="16133" width="11.5703125" style="148" customWidth="1"/>
    <col min="16134" max="16134" width="13.5703125" style="148" customWidth="1"/>
    <col min="16135" max="16135" width="9.85546875" style="148" customWidth="1"/>
    <col min="16136" max="16136" width="10.140625" style="148" customWidth="1"/>
    <col min="16137" max="16137" width="9.140625" style="148"/>
    <col min="16138" max="16138" width="9.85546875" style="148" customWidth="1"/>
    <col min="16139" max="16139" width="12.140625" style="148" customWidth="1"/>
    <col min="16140" max="16142" width="9.85546875" style="148" bestFit="1" customWidth="1"/>
    <col min="16143" max="16143" width="10.85546875" style="148" customWidth="1"/>
    <col min="16144" max="16384" width="9.140625" style="148"/>
  </cols>
  <sheetData>
    <row r="1" spans="1:21" x14ac:dyDescent="0.25">
      <c r="A1" s="148" t="s">
        <v>210</v>
      </c>
      <c r="O1" s="149"/>
    </row>
    <row r="2" spans="1:21" x14ac:dyDescent="0.25">
      <c r="A2" s="284" t="s">
        <v>211</v>
      </c>
      <c r="B2" s="284"/>
      <c r="C2" s="284"/>
      <c r="D2" s="284"/>
      <c r="E2" s="284"/>
      <c r="F2" s="284"/>
      <c r="G2" s="284"/>
      <c r="H2" s="284"/>
      <c r="I2" s="284"/>
      <c r="J2" s="284"/>
      <c r="K2" s="284"/>
      <c r="L2" s="284"/>
      <c r="M2" s="284"/>
      <c r="N2" s="284"/>
      <c r="O2" s="284"/>
      <c r="P2" s="284"/>
      <c r="Q2" s="284"/>
      <c r="R2" s="284"/>
      <c r="S2" s="284"/>
      <c r="T2" s="284"/>
      <c r="U2" s="284"/>
    </row>
    <row r="3" spans="1:21" ht="16.5" thickBot="1" x14ac:dyDescent="0.3">
      <c r="A3" s="150" t="s">
        <v>257</v>
      </c>
      <c r="O3" s="149"/>
    </row>
    <row r="4" spans="1:21" ht="19.5" customHeight="1" thickBot="1" x14ac:dyDescent="0.3">
      <c r="A4" s="234" t="s">
        <v>206</v>
      </c>
      <c r="C4" s="151"/>
      <c r="O4" s="149"/>
    </row>
    <row r="5" spans="1:21" ht="19.5" customHeight="1" x14ac:dyDescent="0.3">
      <c r="O5" s="152"/>
    </row>
    <row r="6" spans="1:21" ht="34.5" customHeight="1" x14ac:dyDescent="0.25">
      <c r="A6" s="285" t="s">
        <v>207</v>
      </c>
      <c r="B6" s="285"/>
      <c r="C6" s="285"/>
      <c r="D6" s="285"/>
      <c r="E6" s="285"/>
      <c r="F6" s="285"/>
      <c r="G6" s="285"/>
      <c r="H6" s="285"/>
      <c r="I6" s="285"/>
      <c r="J6" s="285"/>
      <c r="K6" s="285"/>
      <c r="L6" s="285"/>
      <c r="M6" s="285"/>
      <c r="N6" s="285"/>
      <c r="O6" s="285"/>
    </row>
    <row r="7" spans="1:21" ht="16.5" thickBot="1" x14ac:dyDescent="0.3">
      <c r="A7" s="153" t="s">
        <v>108</v>
      </c>
      <c r="B7" s="153" t="s">
        <v>0</v>
      </c>
      <c r="C7" s="153"/>
      <c r="D7" s="153"/>
      <c r="E7" s="153"/>
      <c r="F7" s="153"/>
      <c r="H7" s="154"/>
      <c r="I7" s="155"/>
      <c r="J7" s="155"/>
      <c r="K7" s="155"/>
      <c r="L7" s="155"/>
    </row>
    <row r="8" spans="1:21" ht="23.25" customHeight="1" x14ac:dyDescent="0.25">
      <c r="A8" s="156" t="s">
        <v>212</v>
      </c>
      <c r="B8" s="157">
        <f>SUM(B10:B14)</f>
        <v>61348.946519199999</v>
      </c>
      <c r="C8" s="153"/>
      <c r="D8" s="153"/>
      <c r="E8" s="153"/>
      <c r="F8" s="153"/>
      <c r="H8" s="154"/>
      <c r="I8" s="155"/>
      <c r="J8" s="155"/>
      <c r="K8" s="155"/>
      <c r="L8" s="155"/>
    </row>
    <row r="9" spans="1:21" ht="21" hidden="1" customHeight="1" x14ac:dyDescent="0.25">
      <c r="A9" s="158" t="s">
        <v>213</v>
      </c>
      <c r="B9" s="159"/>
      <c r="C9" s="151"/>
      <c r="D9" s="151"/>
      <c r="E9" s="151"/>
      <c r="F9" s="151"/>
    </row>
    <row r="10" spans="1:21" ht="44.25" hidden="1" customHeight="1" x14ac:dyDescent="0.25">
      <c r="A10" s="160" t="s">
        <v>214</v>
      </c>
      <c r="B10" s="159"/>
      <c r="C10" s="151"/>
      <c r="D10" s="151"/>
      <c r="E10" s="151"/>
      <c r="F10" s="151"/>
      <c r="H10" s="161"/>
      <c r="I10" s="162"/>
      <c r="J10" s="162"/>
      <c r="K10" s="162"/>
    </row>
    <row r="11" spans="1:21" ht="56.25" customHeight="1" x14ac:dyDescent="0.25">
      <c r="A11" s="160" t="str">
        <f>A6</f>
        <v>Реконструкция РП "Академический"</v>
      </c>
      <c r="B11" s="159">
        <f>[75]I0819_1037000158513_04_0_69_!$AW$51*1000</f>
        <v>61348.946519199999</v>
      </c>
      <c r="C11" s="151"/>
      <c r="D11" s="151"/>
      <c r="E11" s="151"/>
      <c r="F11" s="151"/>
      <c r="H11" s="282"/>
      <c r="I11" s="282"/>
      <c r="J11" s="162"/>
      <c r="K11" s="163"/>
    </row>
    <row r="12" spans="1:21" ht="38.25" hidden="1" customHeight="1" x14ac:dyDescent="0.25">
      <c r="A12" s="164"/>
      <c r="B12" s="159"/>
      <c r="C12" s="151"/>
      <c r="D12" s="165"/>
      <c r="E12" s="166"/>
      <c r="F12" s="166"/>
      <c r="H12" s="282"/>
      <c r="I12" s="282"/>
      <c r="J12" s="162"/>
      <c r="K12" s="163"/>
    </row>
    <row r="13" spans="1:21" ht="37.5" hidden="1" customHeight="1" x14ac:dyDescent="0.25">
      <c r="A13" s="160"/>
      <c r="B13" s="159"/>
      <c r="C13" s="151"/>
      <c r="D13" s="151"/>
      <c r="E13" s="151"/>
      <c r="F13" s="151"/>
      <c r="H13" s="282"/>
      <c r="I13" s="282"/>
      <c r="J13" s="162"/>
      <c r="K13" s="167"/>
    </row>
    <row r="14" spans="1:21" ht="25.5" hidden="1" customHeight="1" x14ac:dyDescent="0.25">
      <c r="A14" s="160"/>
      <c r="B14" s="159"/>
      <c r="C14" s="151"/>
      <c r="D14" s="151"/>
      <c r="E14" s="151"/>
      <c r="F14" s="151"/>
      <c r="H14" s="282"/>
      <c r="I14" s="282"/>
      <c r="J14" s="162"/>
      <c r="K14" s="168"/>
    </row>
    <row r="15" spans="1:21" ht="27" customHeight="1" x14ac:dyDescent="0.25">
      <c r="A15" s="158" t="s">
        <v>215</v>
      </c>
      <c r="B15" s="169"/>
      <c r="C15" s="151"/>
      <c r="D15" s="151"/>
      <c r="E15" s="151"/>
      <c r="F15" s="151"/>
      <c r="H15" s="162"/>
      <c r="I15" s="162"/>
      <c r="J15" s="162"/>
      <c r="K15" s="162"/>
    </row>
    <row r="16" spans="1:21" ht="27" customHeight="1" x14ac:dyDescent="0.25">
      <c r="A16" s="158" t="s">
        <v>216</v>
      </c>
      <c r="B16" s="170">
        <v>20</v>
      </c>
      <c r="C16" s="151"/>
      <c r="D16" s="151"/>
      <c r="E16" s="151"/>
      <c r="F16" s="151"/>
      <c r="H16" s="161"/>
      <c r="I16" s="162"/>
      <c r="J16" s="162"/>
      <c r="K16" s="162"/>
      <c r="N16" s="162"/>
      <c r="O16" s="162"/>
      <c r="R16" s="171"/>
    </row>
    <row r="17" spans="1:15" ht="39.75" customHeight="1" outlineLevel="1" x14ac:dyDescent="0.25">
      <c r="A17" s="158" t="s">
        <v>217</v>
      </c>
      <c r="B17" s="170">
        <v>20</v>
      </c>
      <c r="C17" s="151"/>
      <c r="D17" s="151"/>
      <c r="E17" s="151"/>
      <c r="F17" s="151"/>
      <c r="H17" s="282"/>
      <c r="I17" s="282"/>
      <c r="J17" s="162"/>
      <c r="K17" s="163"/>
      <c r="N17" s="162"/>
      <c r="O17" s="162"/>
    </row>
    <row r="18" spans="1:15" hidden="1" outlineLevel="1" x14ac:dyDescent="0.25">
      <c r="A18" s="158" t="s">
        <v>218</v>
      </c>
      <c r="B18" s="170"/>
      <c r="C18" s="151"/>
      <c r="D18" s="151"/>
      <c r="E18" s="151"/>
      <c r="F18" s="151"/>
      <c r="H18" s="282"/>
      <c r="I18" s="282"/>
      <c r="J18" s="162"/>
      <c r="K18" s="163"/>
      <c r="N18" s="162"/>
      <c r="O18" s="162"/>
    </row>
    <row r="19" spans="1:15" ht="33" hidden="1" customHeight="1" outlineLevel="1" x14ac:dyDescent="0.25">
      <c r="A19" s="158" t="s">
        <v>219</v>
      </c>
      <c r="B19" s="170"/>
      <c r="C19" s="151"/>
      <c r="D19" s="151"/>
      <c r="E19" s="151"/>
      <c r="F19" s="151"/>
      <c r="H19" s="283"/>
      <c r="I19" s="283"/>
      <c r="J19" s="162"/>
      <c r="K19" s="167"/>
      <c r="N19" s="162"/>
      <c r="O19" s="162"/>
    </row>
    <row r="20" spans="1:15" hidden="1" outlineLevel="1" x14ac:dyDescent="0.25">
      <c r="A20" s="158" t="s">
        <v>220</v>
      </c>
      <c r="B20" s="170"/>
      <c r="C20" s="151"/>
      <c r="D20" s="151"/>
      <c r="E20" s="151"/>
      <c r="F20" s="151"/>
      <c r="H20" s="282"/>
      <c r="I20" s="282"/>
      <c r="J20" s="162"/>
      <c r="K20" s="168"/>
      <c r="N20" s="162"/>
      <c r="O20" s="162"/>
    </row>
    <row r="21" spans="1:15" hidden="1" outlineLevel="1" x14ac:dyDescent="0.25">
      <c r="A21" s="158" t="s">
        <v>221</v>
      </c>
      <c r="B21" s="170"/>
      <c r="C21" s="151"/>
      <c r="D21" s="151"/>
      <c r="E21" s="151"/>
      <c r="F21" s="151"/>
      <c r="H21" s="162"/>
      <c r="I21" s="162"/>
      <c r="J21" s="162"/>
      <c r="K21" s="162"/>
      <c r="N21" s="162"/>
      <c r="O21" s="162"/>
    </row>
    <row r="22" spans="1:15" hidden="1" outlineLevel="1" x14ac:dyDescent="0.25">
      <c r="A22" s="158" t="s">
        <v>222</v>
      </c>
      <c r="B22" s="172">
        <v>1.65</v>
      </c>
      <c r="C22" s="151"/>
      <c r="D22" s="151"/>
      <c r="E22" s="151"/>
      <c r="F22" s="151"/>
    </row>
    <row r="23" spans="1:15" hidden="1" outlineLevel="1" x14ac:dyDescent="0.25">
      <c r="A23" s="158" t="s">
        <v>223</v>
      </c>
      <c r="B23" s="173">
        <v>5</v>
      </c>
      <c r="C23" s="151"/>
      <c r="D23" s="151"/>
      <c r="E23" s="151"/>
      <c r="F23" s="151"/>
    </row>
    <row r="24" spans="1:15" hidden="1" outlineLevel="1" x14ac:dyDescent="0.25">
      <c r="A24" s="158" t="s">
        <v>107</v>
      </c>
      <c r="B24" s="173">
        <v>5</v>
      </c>
      <c r="C24" s="151"/>
      <c r="D24" s="151"/>
      <c r="E24" s="151"/>
      <c r="F24" s="151"/>
    </row>
    <row r="25" spans="1:15" hidden="1" outlineLevel="1" x14ac:dyDescent="0.25">
      <c r="A25" s="158" t="s">
        <v>224</v>
      </c>
      <c r="B25" s="172">
        <v>10.16</v>
      </c>
      <c r="C25" s="151"/>
      <c r="D25" s="151"/>
      <c r="E25" s="151"/>
      <c r="F25" s="151"/>
    </row>
    <row r="26" spans="1:15" hidden="1" outlineLevel="1" x14ac:dyDescent="0.25">
      <c r="A26" s="158" t="s">
        <v>223</v>
      </c>
      <c r="B26" s="173"/>
      <c r="C26" s="151"/>
      <c r="D26" s="151"/>
      <c r="E26" s="151"/>
      <c r="F26" s="151"/>
    </row>
    <row r="27" spans="1:15" hidden="1" outlineLevel="1" x14ac:dyDescent="0.25">
      <c r="A27" s="158" t="s">
        <v>107</v>
      </c>
      <c r="B27" s="173"/>
      <c r="C27" s="151"/>
      <c r="D27" s="151"/>
      <c r="E27" s="151"/>
      <c r="F27" s="151"/>
    </row>
    <row r="28" spans="1:15" ht="30" hidden="1" customHeight="1" outlineLevel="1" x14ac:dyDescent="0.25">
      <c r="A28" s="174" t="s">
        <v>225</v>
      </c>
      <c r="B28" s="172">
        <v>142.76</v>
      </c>
      <c r="C28" s="175"/>
      <c r="D28" s="176"/>
      <c r="E28" s="151"/>
      <c r="F28" s="151"/>
    </row>
    <row r="29" spans="1:15" hidden="1" outlineLevel="1" x14ac:dyDescent="0.25">
      <c r="A29" s="158" t="s">
        <v>226</v>
      </c>
      <c r="B29" s="173">
        <v>12</v>
      </c>
      <c r="C29" s="175"/>
      <c r="D29" s="176"/>
      <c r="E29" s="151"/>
      <c r="F29" s="151"/>
    </row>
    <row r="30" spans="1:15" hidden="1" outlineLevel="1" x14ac:dyDescent="0.25">
      <c r="A30" s="158" t="s">
        <v>227</v>
      </c>
      <c r="B30" s="173">
        <v>12</v>
      </c>
      <c r="C30" s="175"/>
      <c r="D30" s="176"/>
      <c r="E30" s="151"/>
      <c r="F30" s="151"/>
    </row>
    <row r="31" spans="1:15" ht="15" hidden="1" customHeight="1" outlineLevel="1" x14ac:dyDescent="0.25">
      <c r="A31" s="174" t="s">
        <v>228</v>
      </c>
      <c r="B31" s="172">
        <v>209.91</v>
      </c>
      <c r="C31" s="175"/>
      <c r="D31" s="176"/>
      <c r="E31" s="151"/>
      <c r="F31" s="151"/>
    </row>
    <row r="32" spans="1:15" hidden="1" x14ac:dyDescent="0.25">
      <c r="A32" s="158" t="s">
        <v>229</v>
      </c>
      <c r="B32" s="173"/>
      <c r="C32" s="175"/>
      <c r="D32" s="176"/>
      <c r="E32" s="151"/>
      <c r="F32" s="151"/>
    </row>
    <row r="33" spans="1:22" hidden="1" outlineLevel="1" x14ac:dyDescent="0.25">
      <c r="A33" s="158" t="s">
        <v>230</v>
      </c>
      <c r="B33" s="173"/>
      <c r="C33" s="175"/>
      <c r="D33" s="176"/>
      <c r="E33" s="151"/>
      <c r="F33" s="151"/>
    </row>
    <row r="34" spans="1:22" hidden="1" outlineLevel="1" x14ac:dyDescent="0.25">
      <c r="A34" s="158" t="s">
        <v>231</v>
      </c>
      <c r="B34" s="172">
        <f>1472.41</f>
        <v>1472.41</v>
      </c>
      <c r="C34" s="177"/>
      <c r="D34" s="177"/>
      <c r="E34" s="151"/>
      <c r="F34" s="151"/>
    </row>
    <row r="35" spans="1:22" hidden="1" outlineLevel="1" x14ac:dyDescent="0.25">
      <c r="A35" s="160" t="s">
        <v>232</v>
      </c>
      <c r="B35" s="169">
        <v>2.38</v>
      </c>
      <c r="C35" s="175"/>
      <c r="D35" s="151"/>
      <c r="E35" s="151"/>
      <c r="F35" s="151"/>
    </row>
    <row r="36" spans="1:22" hidden="1" x14ac:dyDescent="0.25">
      <c r="A36" s="158" t="s">
        <v>233</v>
      </c>
      <c r="B36" s="173">
        <v>25</v>
      </c>
      <c r="C36" s="178"/>
      <c r="D36" s="178"/>
      <c r="E36" s="178"/>
      <c r="F36" s="178"/>
    </row>
    <row r="37" spans="1:22" hidden="1" x14ac:dyDescent="0.25">
      <c r="A37" s="158" t="s">
        <v>234</v>
      </c>
      <c r="B37" s="173">
        <v>25</v>
      </c>
      <c r="C37" s="178"/>
      <c r="D37" s="178"/>
      <c r="E37" s="178"/>
      <c r="F37" s="178"/>
    </row>
    <row r="38" spans="1:22" hidden="1" x14ac:dyDescent="0.25">
      <c r="A38" s="158" t="s">
        <v>95</v>
      </c>
      <c r="B38" s="179">
        <v>0.2</v>
      </c>
      <c r="C38" s="178"/>
      <c r="D38" s="178"/>
      <c r="E38" s="178"/>
      <c r="F38" s="178"/>
    </row>
    <row r="39" spans="1:22" ht="16.5" thickBot="1" x14ac:dyDescent="0.3">
      <c r="A39" s="158" t="str">
        <f>A65</f>
        <v>Оплата труда с отчислениями</v>
      </c>
      <c r="B39" s="172">
        <f>'[76]2027'!$S$15</f>
        <v>24.042341144649953</v>
      </c>
      <c r="C39" s="178"/>
      <c r="D39" s="178"/>
      <c r="E39" s="178"/>
      <c r="F39" s="178"/>
    </row>
    <row r="40" spans="1:22" ht="16.5" hidden="1" thickBot="1" x14ac:dyDescent="0.3">
      <c r="A40" s="158" t="str">
        <f>A66</f>
        <v>Вспомогательные материалы</v>
      </c>
      <c r="B40" s="159"/>
      <c r="C40" s="151"/>
      <c r="D40" s="151"/>
      <c r="E40" s="151"/>
      <c r="F40" s="151"/>
    </row>
    <row r="41" spans="1:22" ht="32.25" hidden="1" thickBot="1" x14ac:dyDescent="0.3">
      <c r="A41" s="174" t="str">
        <f>A67</f>
        <v>Прочие расходы (без амортизации, арендной платы + транспортные расходы)</v>
      </c>
      <c r="B41" s="173"/>
      <c r="C41" s="180"/>
      <c r="D41" s="180"/>
      <c r="E41" s="180"/>
      <c r="F41" s="180"/>
    </row>
    <row r="42" spans="1:22" ht="16.5" hidden="1" thickBot="1" x14ac:dyDescent="0.3">
      <c r="A42" s="158" t="s">
        <v>235</v>
      </c>
      <c r="B42" s="181"/>
      <c r="C42" s="180"/>
      <c r="D42" s="180"/>
      <c r="E42" s="180"/>
      <c r="F42" s="180"/>
    </row>
    <row r="43" spans="1:22" ht="16.5" hidden="1" thickBot="1" x14ac:dyDescent="0.3">
      <c r="A43" s="182" t="s">
        <v>236</v>
      </c>
      <c r="B43" s="183"/>
      <c r="C43" s="180"/>
      <c r="D43" s="180"/>
      <c r="E43" s="180"/>
      <c r="F43" s="180"/>
    </row>
    <row r="44" spans="1:22" ht="16.5" hidden="1" thickBot="1" x14ac:dyDescent="0.3">
      <c r="A44" s="184" t="s">
        <v>237</v>
      </c>
      <c r="B44" s="185">
        <v>2</v>
      </c>
      <c r="C44" s="180"/>
      <c r="D44" s="180"/>
      <c r="E44" s="180"/>
      <c r="F44" s="180"/>
    </row>
    <row r="45" spans="1:22" ht="16.5" hidden="1" thickBot="1" x14ac:dyDescent="0.3">
      <c r="A45" s="158" t="s">
        <v>106</v>
      </c>
      <c r="B45" s="186">
        <v>8.8999999999999996E-2</v>
      </c>
      <c r="C45" s="180"/>
      <c r="D45" s="180"/>
      <c r="E45" s="180"/>
      <c r="F45" s="180"/>
    </row>
    <row r="46" spans="1:22" ht="16.5" hidden="1" outlineLevel="1" thickBot="1" x14ac:dyDescent="0.3">
      <c r="A46" s="158" t="s">
        <v>105</v>
      </c>
      <c r="B46" s="187">
        <v>8.8999999999999996E-2</v>
      </c>
      <c r="C46" s="180"/>
      <c r="D46" s="180"/>
      <c r="E46" s="180"/>
      <c r="F46" s="180"/>
    </row>
    <row r="47" spans="1:22" ht="16.5" hidden="1" outlineLevel="1" thickBot="1" x14ac:dyDescent="0.3">
      <c r="A47" s="158" t="s">
        <v>104</v>
      </c>
      <c r="B47" s="187">
        <v>0</v>
      </c>
      <c r="C47" s="180"/>
      <c r="D47" s="180"/>
      <c r="E47" s="180"/>
      <c r="F47" s="180"/>
    </row>
    <row r="48" spans="1:22" s="188" customFormat="1" ht="16.5" hidden="1" collapsed="1" thickBot="1" x14ac:dyDescent="0.3">
      <c r="A48" s="158" t="s">
        <v>103</v>
      </c>
      <c r="B48" s="187">
        <v>0.11</v>
      </c>
      <c r="C48" s="180"/>
      <c r="D48" s="180"/>
      <c r="E48" s="180"/>
      <c r="F48" s="180"/>
      <c r="G48" s="148"/>
      <c r="H48" s="148"/>
      <c r="I48" s="148"/>
      <c r="J48" s="148"/>
      <c r="K48" s="148"/>
      <c r="L48" s="148"/>
      <c r="M48" s="148"/>
      <c r="N48" s="148"/>
      <c r="O48" s="148"/>
      <c r="P48" s="148"/>
      <c r="Q48" s="148"/>
      <c r="R48" s="148"/>
      <c r="S48" s="148"/>
      <c r="T48" s="148"/>
      <c r="U48" s="148"/>
      <c r="V48" s="148"/>
    </row>
    <row r="49" spans="1:27" ht="16.5" hidden="1" thickBot="1" x14ac:dyDescent="0.3">
      <c r="A49" s="158" t="s">
        <v>102</v>
      </c>
      <c r="B49" s="187">
        <f>1-B47</f>
        <v>1</v>
      </c>
      <c r="C49" s="180"/>
      <c r="D49" s="180"/>
      <c r="E49" s="180"/>
      <c r="F49" s="180"/>
    </row>
    <row r="50" spans="1:27" ht="16.5" hidden="1" thickBot="1" x14ac:dyDescent="0.3">
      <c r="A50" s="189" t="s">
        <v>238</v>
      </c>
      <c r="B50" s="190">
        <f>B49*B48+B47*B46*(1-B38)</f>
        <v>0.11</v>
      </c>
      <c r="C50" s="180"/>
      <c r="D50" s="180"/>
      <c r="E50" s="180"/>
      <c r="F50" s="180"/>
      <c r="W50" s="191"/>
      <c r="X50" s="191"/>
      <c r="Y50" s="191"/>
      <c r="Z50" s="191"/>
      <c r="AA50" s="191"/>
    </row>
    <row r="51" spans="1:27" ht="16.5" hidden="1" thickBot="1" x14ac:dyDescent="0.3">
      <c r="A51" s="192" t="s">
        <v>101</v>
      </c>
      <c r="B51" s="193">
        <v>1</v>
      </c>
      <c r="C51" s="193">
        <f>B51+1</f>
        <v>2</v>
      </c>
      <c r="D51" s="193">
        <f t="shared" ref="D51:P51" si="0">C51+1</f>
        <v>3</v>
      </c>
      <c r="E51" s="193">
        <f t="shared" si="0"/>
        <v>4</v>
      </c>
      <c r="F51" s="193">
        <f t="shared" si="0"/>
        <v>5</v>
      </c>
      <c r="G51" s="193">
        <f t="shared" si="0"/>
        <v>6</v>
      </c>
      <c r="H51" s="193">
        <f t="shared" si="0"/>
        <v>7</v>
      </c>
      <c r="I51" s="193">
        <f t="shared" si="0"/>
        <v>8</v>
      </c>
      <c r="J51" s="193">
        <f t="shared" si="0"/>
        <v>9</v>
      </c>
      <c r="K51" s="193">
        <f t="shared" si="0"/>
        <v>10</v>
      </c>
      <c r="L51" s="193">
        <f t="shared" si="0"/>
        <v>11</v>
      </c>
      <c r="M51" s="193">
        <f t="shared" si="0"/>
        <v>12</v>
      </c>
      <c r="N51" s="193">
        <f t="shared" si="0"/>
        <v>13</v>
      </c>
      <c r="O51" s="193">
        <f t="shared" si="0"/>
        <v>14</v>
      </c>
      <c r="P51" s="193">
        <f t="shared" si="0"/>
        <v>15</v>
      </c>
      <c r="Q51" s="193">
        <f>P51+1</f>
        <v>16</v>
      </c>
      <c r="R51" s="193">
        <f>Q51+1</f>
        <v>17</v>
      </c>
      <c r="S51" s="193">
        <f>R51+1</f>
        <v>18</v>
      </c>
      <c r="T51" s="193">
        <f>S51+1</f>
        <v>19</v>
      </c>
      <c r="U51" s="194">
        <f>T51+1</f>
        <v>20</v>
      </c>
      <c r="V51" s="188"/>
      <c r="W51" s="191"/>
      <c r="X51" s="191"/>
      <c r="Y51" s="191"/>
      <c r="Z51" s="191"/>
      <c r="AA51" s="191"/>
    </row>
    <row r="52" spans="1:27" ht="16.5" hidden="1" thickBot="1" x14ac:dyDescent="0.3">
      <c r="A52" s="195" t="s">
        <v>100</v>
      </c>
      <c r="B52" s="196">
        <v>0.04</v>
      </c>
      <c r="C52" s="196">
        <v>0.04</v>
      </c>
      <c r="D52" s="196">
        <v>0.04</v>
      </c>
      <c r="E52" s="196">
        <v>0.04</v>
      </c>
      <c r="F52" s="196">
        <v>0.04</v>
      </c>
      <c r="G52" s="196">
        <v>0.04</v>
      </c>
      <c r="H52" s="196">
        <v>0.04</v>
      </c>
      <c r="I52" s="196">
        <v>0.04</v>
      </c>
      <c r="J52" s="196">
        <v>0.04</v>
      </c>
      <c r="K52" s="196">
        <v>0.04</v>
      </c>
      <c r="L52" s="196">
        <v>0.04</v>
      </c>
      <c r="M52" s="196">
        <v>0.04</v>
      </c>
      <c r="N52" s="196">
        <v>0.04</v>
      </c>
      <c r="O52" s="196">
        <v>0.04</v>
      </c>
      <c r="P52" s="196">
        <v>0.04</v>
      </c>
      <c r="Q52" s="196">
        <v>0.04</v>
      </c>
      <c r="R52" s="196">
        <v>0.04</v>
      </c>
      <c r="S52" s="196">
        <v>0.04</v>
      </c>
      <c r="T52" s="196">
        <v>0.04</v>
      </c>
      <c r="U52" s="197">
        <v>0.04</v>
      </c>
      <c r="W52" s="191"/>
      <c r="X52" s="191"/>
      <c r="Y52" s="191"/>
      <c r="Z52" s="191"/>
      <c r="AA52" s="191"/>
    </row>
    <row r="53" spans="1:27" ht="16.5" hidden="1" thickBot="1" x14ac:dyDescent="0.3">
      <c r="A53" s="195" t="s">
        <v>99</v>
      </c>
      <c r="B53" s="196">
        <v>0.04</v>
      </c>
      <c r="C53" s="196">
        <f>(1+B53)*(1+C52)-1</f>
        <v>8.1600000000000117E-2</v>
      </c>
      <c r="D53" s="196">
        <f t="shared" ref="D53:U53" si="1">(1+C53)*(1+D52)-1</f>
        <v>0.12486400000000009</v>
      </c>
      <c r="E53" s="196">
        <f t="shared" si="1"/>
        <v>0.16985856000000021</v>
      </c>
      <c r="F53" s="196">
        <f t="shared" si="1"/>
        <v>0.21665290240000035</v>
      </c>
      <c r="G53" s="196">
        <f t="shared" si="1"/>
        <v>0.26531901849600037</v>
      </c>
      <c r="H53" s="196">
        <f t="shared" si="1"/>
        <v>0.31593177923584048</v>
      </c>
      <c r="I53" s="196">
        <f t="shared" si="1"/>
        <v>0.3685690504052741</v>
      </c>
      <c r="J53" s="196">
        <f t="shared" si="1"/>
        <v>0.42331181242148519</v>
      </c>
      <c r="K53" s="196">
        <f t="shared" si="1"/>
        <v>0.48024428491834459</v>
      </c>
      <c r="L53" s="196">
        <f t="shared" si="1"/>
        <v>0.53945405631507848</v>
      </c>
      <c r="M53" s="196">
        <f t="shared" si="1"/>
        <v>0.60103221856768174</v>
      </c>
      <c r="N53" s="196">
        <f t="shared" si="1"/>
        <v>0.66507350731038906</v>
      </c>
      <c r="O53" s="196">
        <f t="shared" si="1"/>
        <v>0.73167644760280459</v>
      </c>
      <c r="P53" s="196">
        <f t="shared" si="1"/>
        <v>0.80094350550691673</v>
      </c>
      <c r="Q53" s="196">
        <f t="shared" si="1"/>
        <v>0.87298124572719349</v>
      </c>
      <c r="R53" s="196">
        <f>(1+Q53)*(1+R52)-1</f>
        <v>0.94790049555628131</v>
      </c>
      <c r="S53" s="196">
        <f>(1+R53)*(1+S52)-1</f>
        <v>1.0258165153785326</v>
      </c>
      <c r="T53" s="196">
        <f t="shared" si="1"/>
        <v>1.1068491759936738</v>
      </c>
      <c r="U53" s="197">
        <f t="shared" si="1"/>
        <v>1.1911231430334208</v>
      </c>
      <c r="V53" s="191"/>
      <c r="W53" s="191"/>
      <c r="X53" s="191"/>
      <c r="Y53" s="191"/>
      <c r="Z53" s="191"/>
      <c r="AA53" s="191"/>
    </row>
    <row r="54" spans="1:27" ht="16.5" hidden="1" thickBot="1" x14ac:dyDescent="0.3">
      <c r="A54" s="198" t="s">
        <v>239</v>
      </c>
      <c r="B54" s="199">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1"/>
      <c r="W54" s="191"/>
      <c r="X54" s="191"/>
      <c r="Y54" s="191"/>
      <c r="Z54" s="191"/>
      <c r="AA54" s="191"/>
    </row>
    <row r="55" spans="1:27" ht="16.5" hidden="1" thickBot="1" x14ac:dyDescent="0.3">
      <c r="Q55" s="191"/>
      <c r="R55" s="191"/>
      <c r="S55" s="191"/>
      <c r="T55" s="191"/>
      <c r="U55" s="191"/>
      <c r="V55" s="191"/>
      <c r="W55" s="191"/>
      <c r="X55" s="191"/>
      <c r="Y55" s="191"/>
      <c r="Z55" s="191"/>
      <c r="AA55" s="191"/>
    </row>
    <row r="56" spans="1:27" ht="16.5" hidden="1" outlineLevel="1" thickBot="1" x14ac:dyDescent="0.3">
      <c r="A56" s="162"/>
      <c r="B56" s="200"/>
      <c r="C56" s="200"/>
      <c r="D56" s="200"/>
      <c r="E56" s="200"/>
      <c r="F56" s="200"/>
      <c r="G56" s="200"/>
      <c r="H56" s="200"/>
      <c r="I56" s="200"/>
      <c r="J56" s="200"/>
      <c r="K56" s="200"/>
      <c r="L56" s="200"/>
      <c r="M56" s="200"/>
      <c r="N56" s="200"/>
      <c r="O56" s="200"/>
      <c r="P56" s="191"/>
      <c r="Q56" s="188"/>
    </row>
    <row r="57" spans="1:27" ht="16.5" customHeight="1" outlineLevel="1" x14ac:dyDescent="0.25">
      <c r="A57" s="192" t="s">
        <v>101</v>
      </c>
      <c r="B57" s="193">
        <f t="shared" ref="B57:P57" si="2">B51</f>
        <v>1</v>
      </c>
      <c r="C57" s="193">
        <f t="shared" si="2"/>
        <v>2</v>
      </c>
      <c r="D57" s="193">
        <f t="shared" si="2"/>
        <v>3</v>
      </c>
      <c r="E57" s="193">
        <f t="shared" si="2"/>
        <v>4</v>
      </c>
      <c r="F57" s="193">
        <f t="shared" si="2"/>
        <v>5</v>
      </c>
      <c r="G57" s="193">
        <f t="shared" si="2"/>
        <v>6</v>
      </c>
      <c r="H57" s="193">
        <f t="shared" si="2"/>
        <v>7</v>
      </c>
      <c r="I57" s="193">
        <f t="shared" si="2"/>
        <v>8</v>
      </c>
      <c r="J57" s="193">
        <f t="shared" si="2"/>
        <v>9</v>
      </c>
      <c r="K57" s="193">
        <f t="shared" si="2"/>
        <v>10</v>
      </c>
      <c r="L57" s="193">
        <f t="shared" si="2"/>
        <v>11</v>
      </c>
      <c r="M57" s="193">
        <f t="shared" si="2"/>
        <v>12</v>
      </c>
      <c r="N57" s="193">
        <f t="shared" si="2"/>
        <v>13</v>
      </c>
      <c r="O57" s="193">
        <f t="shared" si="2"/>
        <v>14</v>
      </c>
      <c r="P57" s="193">
        <f t="shared" si="2"/>
        <v>15</v>
      </c>
      <c r="Q57" s="201">
        <f>P57+1</f>
        <v>16</v>
      </c>
      <c r="R57" s="193">
        <f>Q57+1</f>
        <v>17</v>
      </c>
      <c r="S57" s="193">
        <f>R57+1</f>
        <v>18</v>
      </c>
      <c r="T57" s="193">
        <f>S57+1</f>
        <v>19</v>
      </c>
      <c r="U57" s="194">
        <f>T57+1</f>
        <v>20</v>
      </c>
    </row>
    <row r="58" spans="1:27" ht="16.5" customHeight="1" outlineLevel="1" x14ac:dyDescent="0.25">
      <c r="A58" s="202" t="s">
        <v>98</v>
      </c>
      <c r="B58" s="203">
        <f t="shared" ref="B58:O58" si="3">B54*$B$21</f>
        <v>0</v>
      </c>
      <c r="C58" s="203">
        <f t="shared" si="3"/>
        <v>0</v>
      </c>
      <c r="D58" s="203">
        <f t="shared" si="3"/>
        <v>0</v>
      </c>
      <c r="E58" s="203">
        <f t="shared" si="3"/>
        <v>0</v>
      </c>
      <c r="F58" s="203">
        <f t="shared" si="3"/>
        <v>0</v>
      </c>
      <c r="G58" s="203">
        <f t="shared" si="3"/>
        <v>0</v>
      </c>
      <c r="H58" s="203">
        <f t="shared" si="3"/>
        <v>0</v>
      </c>
      <c r="I58" s="203">
        <f t="shared" si="3"/>
        <v>0</v>
      </c>
      <c r="J58" s="203">
        <f t="shared" si="3"/>
        <v>0</v>
      </c>
      <c r="K58" s="203">
        <f t="shared" si="3"/>
        <v>0</v>
      </c>
      <c r="L58" s="203">
        <f t="shared" si="3"/>
        <v>0</v>
      </c>
      <c r="M58" s="203">
        <f t="shared" si="3"/>
        <v>0</v>
      </c>
      <c r="N58" s="203">
        <f t="shared" si="3"/>
        <v>0</v>
      </c>
      <c r="O58" s="203">
        <f t="shared" si="3"/>
        <v>0</v>
      </c>
      <c r="P58" s="204"/>
      <c r="Q58" s="162"/>
      <c r="R58" s="162"/>
      <c r="S58" s="162"/>
      <c r="T58" s="162"/>
      <c r="U58" s="205"/>
    </row>
    <row r="59" spans="1:27" ht="16.5" customHeight="1" outlineLevel="1" x14ac:dyDescent="0.25">
      <c r="A59" s="206" t="s">
        <v>240</v>
      </c>
      <c r="B59" s="207">
        <f>SUM(B60:B68)</f>
        <v>0</v>
      </c>
      <c r="C59" s="207">
        <f>SUM(C60:C66)</f>
        <v>-24.042341144649953</v>
      </c>
      <c r="D59" s="207">
        <f t="shared" ref="D59:U59" si="4">SUM(D60:D66)</f>
        <v>-27.044364029335526</v>
      </c>
      <c r="E59" s="207">
        <f t="shared" si="4"/>
        <v>-28.126138590508951</v>
      </c>
      <c r="F59" s="207">
        <f t="shared" si="4"/>
        <v>-29.251184134129311</v>
      </c>
      <c r="G59" s="207">
        <f t="shared" si="4"/>
        <v>-30.421231499494485</v>
      </c>
      <c r="H59" s="207">
        <f t="shared" si="4"/>
        <v>-31.638080759474267</v>
      </c>
      <c r="I59" s="207">
        <f t="shared" si="4"/>
        <v>-32.903603989853238</v>
      </c>
      <c r="J59" s="207">
        <f t="shared" si="4"/>
        <v>-34.219748149447369</v>
      </c>
      <c r="K59" s="207">
        <f t="shared" si="4"/>
        <v>-35.588538075425262</v>
      </c>
      <c r="L59" s="207">
        <f t="shared" si="4"/>
        <v>-37.012079598442277</v>
      </c>
      <c r="M59" s="207">
        <f t="shared" si="4"/>
        <v>-38.49256278237997</v>
      </c>
      <c r="N59" s="207">
        <f t="shared" si="4"/>
        <v>-40.032265293675174</v>
      </c>
      <c r="O59" s="207">
        <f t="shared" si="4"/>
        <v>-41.633555905422178</v>
      </c>
      <c r="P59" s="207">
        <f t="shared" si="4"/>
        <v>-43.298898141639064</v>
      </c>
      <c r="Q59" s="207">
        <f t="shared" si="4"/>
        <v>-45.030854067304631</v>
      </c>
      <c r="R59" s="207">
        <f t="shared" si="4"/>
        <v>-46.832088229996813</v>
      </c>
      <c r="S59" s="207">
        <f t="shared" si="4"/>
        <v>-48.705371759196687</v>
      </c>
      <c r="T59" s="207">
        <f t="shared" si="4"/>
        <v>-50.65358662956455</v>
      </c>
      <c r="U59" s="207">
        <f t="shared" si="4"/>
        <v>-52.679730094747136</v>
      </c>
    </row>
    <row r="60" spans="1:27" outlineLevel="1" x14ac:dyDescent="0.25">
      <c r="A60" s="208" t="str">
        <f>A22</f>
        <v>Затраты на текущий ремонт РП (строит.часть), т.руб. без НДС</v>
      </c>
      <c r="B60" s="209">
        <f t="shared" ref="B60:U60" si="5">-IF(B$51/$B$24-INT(B51/$B$24)&lt;&gt;0,0,$B$22*(1+B$53)*$B$21)</f>
        <v>0</v>
      </c>
      <c r="C60" s="209">
        <f t="shared" si="5"/>
        <v>0</v>
      </c>
      <c r="D60" s="209">
        <f t="shared" si="5"/>
        <v>0</v>
      </c>
      <c r="E60" s="209">
        <f t="shared" si="5"/>
        <v>0</v>
      </c>
      <c r="F60" s="209">
        <f t="shared" si="5"/>
        <v>0</v>
      </c>
      <c r="G60" s="209">
        <f t="shared" si="5"/>
        <v>0</v>
      </c>
      <c r="H60" s="209">
        <f t="shared" si="5"/>
        <v>0</v>
      </c>
      <c r="I60" s="209">
        <f t="shared" si="5"/>
        <v>0</v>
      </c>
      <c r="J60" s="209">
        <f t="shared" si="5"/>
        <v>0</v>
      </c>
      <c r="K60" s="209">
        <f t="shared" si="5"/>
        <v>0</v>
      </c>
      <c r="L60" s="209">
        <f t="shared" si="5"/>
        <v>0</v>
      </c>
      <c r="M60" s="209">
        <f t="shared" si="5"/>
        <v>0</v>
      </c>
      <c r="N60" s="209">
        <f t="shared" si="5"/>
        <v>0</v>
      </c>
      <c r="O60" s="209">
        <f t="shared" si="5"/>
        <v>0</v>
      </c>
      <c r="P60" s="209">
        <f t="shared" si="5"/>
        <v>0</v>
      </c>
      <c r="Q60" s="209">
        <f t="shared" si="5"/>
        <v>0</v>
      </c>
      <c r="R60" s="209">
        <f t="shared" si="5"/>
        <v>0</v>
      </c>
      <c r="S60" s="209">
        <f t="shared" si="5"/>
        <v>0</v>
      </c>
      <c r="T60" s="209">
        <f t="shared" si="5"/>
        <v>0</v>
      </c>
      <c r="U60" s="210">
        <f t="shared" si="5"/>
        <v>0</v>
      </c>
    </row>
    <row r="61" spans="1:27" outlineLevel="1" x14ac:dyDescent="0.25">
      <c r="A61" s="208" t="str">
        <f>A28</f>
        <v>Затраты на капитальный ремонт ТП (строит.часть), т.руб. без НДС</v>
      </c>
      <c r="B61" s="209">
        <f t="shared" ref="B61:U61" si="6">-IF(B$51/$B$30-INT(B51/$B$30)&lt;&gt;0,0,$B$28*(1+B$53)*$B$21)</f>
        <v>0</v>
      </c>
      <c r="C61" s="209">
        <f t="shared" si="6"/>
        <v>0</v>
      </c>
      <c r="D61" s="209">
        <f t="shared" si="6"/>
        <v>0</v>
      </c>
      <c r="E61" s="209">
        <f t="shared" si="6"/>
        <v>0</v>
      </c>
      <c r="F61" s="209">
        <f t="shared" si="6"/>
        <v>0</v>
      </c>
      <c r="G61" s="209">
        <f t="shared" si="6"/>
        <v>0</v>
      </c>
      <c r="H61" s="209">
        <f t="shared" si="6"/>
        <v>0</v>
      </c>
      <c r="I61" s="209">
        <f t="shared" si="6"/>
        <v>0</v>
      </c>
      <c r="J61" s="209">
        <f t="shared" si="6"/>
        <v>0</v>
      </c>
      <c r="K61" s="209">
        <f t="shared" si="6"/>
        <v>0</v>
      </c>
      <c r="L61" s="209">
        <f t="shared" si="6"/>
        <v>0</v>
      </c>
      <c r="M61" s="209">
        <f t="shared" si="6"/>
        <v>0</v>
      </c>
      <c r="N61" s="209">
        <f t="shared" si="6"/>
        <v>0</v>
      </c>
      <c r="O61" s="209">
        <f t="shared" si="6"/>
        <v>0</v>
      </c>
      <c r="P61" s="209">
        <f t="shared" si="6"/>
        <v>0</v>
      </c>
      <c r="Q61" s="209">
        <f t="shared" si="6"/>
        <v>0</v>
      </c>
      <c r="R61" s="209">
        <f t="shared" si="6"/>
        <v>0</v>
      </c>
      <c r="S61" s="209">
        <f t="shared" si="6"/>
        <v>0</v>
      </c>
      <c r="T61" s="209">
        <f t="shared" si="6"/>
        <v>0</v>
      </c>
      <c r="U61" s="210">
        <f t="shared" si="6"/>
        <v>0</v>
      </c>
    </row>
    <row r="62" spans="1:27" x14ac:dyDescent="0.25">
      <c r="A62" s="208" t="str">
        <f>A34</f>
        <v>Затраты на капитальный ремонт КЛ т.руб. без НДС</v>
      </c>
      <c r="B62" s="209">
        <f t="shared" ref="B62:U62" si="7">-IF(B$51/$B$37-INT(B51/$B$37)&lt;&gt;0,0,$B$34*(1+B$53)*$B$35)</f>
        <v>0</v>
      </c>
      <c r="C62" s="209">
        <f t="shared" si="7"/>
        <v>0</v>
      </c>
      <c r="D62" s="209">
        <f t="shared" si="7"/>
        <v>0</v>
      </c>
      <c r="E62" s="209">
        <f t="shared" si="7"/>
        <v>0</v>
      </c>
      <c r="F62" s="209">
        <f t="shared" si="7"/>
        <v>0</v>
      </c>
      <c r="G62" s="209">
        <f t="shared" si="7"/>
        <v>0</v>
      </c>
      <c r="H62" s="209">
        <f t="shared" si="7"/>
        <v>0</v>
      </c>
      <c r="I62" s="209">
        <f t="shared" si="7"/>
        <v>0</v>
      </c>
      <c r="J62" s="209">
        <f t="shared" si="7"/>
        <v>0</v>
      </c>
      <c r="K62" s="209">
        <f t="shared" si="7"/>
        <v>0</v>
      </c>
      <c r="L62" s="209">
        <f t="shared" si="7"/>
        <v>0</v>
      </c>
      <c r="M62" s="209">
        <f t="shared" si="7"/>
        <v>0</v>
      </c>
      <c r="N62" s="209">
        <f t="shared" si="7"/>
        <v>0</v>
      </c>
      <c r="O62" s="209">
        <f t="shared" si="7"/>
        <v>0</v>
      </c>
      <c r="P62" s="209">
        <f t="shared" si="7"/>
        <v>0</v>
      </c>
      <c r="Q62" s="209">
        <f t="shared" si="7"/>
        <v>0</v>
      </c>
      <c r="R62" s="209">
        <f t="shared" si="7"/>
        <v>0</v>
      </c>
      <c r="S62" s="209">
        <f t="shared" si="7"/>
        <v>0</v>
      </c>
      <c r="T62" s="209">
        <f t="shared" si="7"/>
        <v>0</v>
      </c>
      <c r="U62" s="210">
        <f t="shared" si="7"/>
        <v>0</v>
      </c>
    </row>
    <row r="63" spans="1:27" s="188" customFormat="1" x14ac:dyDescent="0.25">
      <c r="A63" s="208" t="str">
        <f>A25</f>
        <v>Затраты на текущий ремонт РП (оборудование), т.руб. без НДС</v>
      </c>
      <c r="B63" s="209"/>
      <c r="C63" s="209"/>
      <c r="D63" s="209"/>
      <c r="E63" s="209"/>
      <c r="F63" s="209"/>
      <c r="G63" s="209"/>
      <c r="H63" s="209"/>
      <c r="I63" s="209"/>
      <c r="J63" s="209"/>
      <c r="K63" s="209"/>
      <c r="L63" s="209"/>
      <c r="M63" s="209"/>
      <c r="N63" s="209"/>
      <c r="O63" s="209"/>
      <c r="P63" s="209"/>
      <c r="Q63" s="209"/>
      <c r="R63" s="209"/>
      <c r="S63" s="209"/>
      <c r="T63" s="209"/>
      <c r="U63" s="210"/>
      <c r="V63" s="148"/>
    </row>
    <row r="64" spans="1:27" x14ac:dyDescent="0.25">
      <c r="A64" s="208" t="str">
        <f>A31</f>
        <v>Затраты на капитальный ремонт РП (оборудование), т.руб. без НДС</v>
      </c>
      <c r="B64" s="209"/>
      <c r="C64" s="209"/>
      <c r="D64" s="209"/>
      <c r="E64" s="209"/>
      <c r="F64" s="209"/>
      <c r="G64" s="209"/>
      <c r="H64" s="209"/>
      <c r="I64" s="209"/>
      <c r="J64" s="209"/>
      <c r="K64" s="209"/>
      <c r="L64" s="209"/>
      <c r="M64" s="209"/>
      <c r="N64" s="209"/>
      <c r="O64" s="209"/>
      <c r="P64" s="209"/>
      <c r="Q64" s="209"/>
      <c r="R64" s="209"/>
      <c r="S64" s="209"/>
      <c r="T64" s="209"/>
      <c r="U64" s="210"/>
    </row>
    <row r="65" spans="1:27" s="188" customFormat="1" x14ac:dyDescent="0.25">
      <c r="A65" s="208" t="s">
        <v>241</v>
      </c>
      <c r="B65" s="209"/>
      <c r="C65" s="209">
        <f>-$B$39</f>
        <v>-24.042341144649953</v>
      </c>
      <c r="D65" s="209">
        <f t="shared" ref="D65:U65" si="8">-$B$39*(1+D53)</f>
        <v>-27.044364029335526</v>
      </c>
      <c r="E65" s="209">
        <f t="shared" si="8"/>
        <v>-28.126138590508951</v>
      </c>
      <c r="F65" s="209">
        <f t="shared" si="8"/>
        <v>-29.251184134129311</v>
      </c>
      <c r="G65" s="209">
        <f t="shared" si="8"/>
        <v>-30.421231499494485</v>
      </c>
      <c r="H65" s="209">
        <f t="shared" si="8"/>
        <v>-31.638080759474267</v>
      </c>
      <c r="I65" s="209">
        <f t="shared" si="8"/>
        <v>-32.903603989853238</v>
      </c>
      <c r="J65" s="209">
        <f t="shared" si="8"/>
        <v>-34.219748149447369</v>
      </c>
      <c r="K65" s="209">
        <f t="shared" si="8"/>
        <v>-35.588538075425262</v>
      </c>
      <c r="L65" s="209">
        <f t="shared" si="8"/>
        <v>-37.012079598442277</v>
      </c>
      <c r="M65" s="209">
        <f t="shared" si="8"/>
        <v>-38.49256278237997</v>
      </c>
      <c r="N65" s="209">
        <f t="shared" si="8"/>
        <v>-40.032265293675174</v>
      </c>
      <c r="O65" s="209">
        <f t="shared" si="8"/>
        <v>-41.633555905422178</v>
      </c>
      <c r="P65" s="209">
        <f t="shared" si="8"/>
        <v>-43.298898141639064</v>
      </c>
      <c r="Q65" s="209">
        <f t="shared" si="8"/>
        <v>-45.030854067304631</v>
      </c>
      <c r="R65" s="209">
        <f t="shared" si="8"/>
        <v>-46.832088229996813</v>
      </c>
      <c r="S65" s="209">
        <f t="shared" si="8"/>
        <v>-48.705371759196687</v>
      </c>
      <c r="T65" s="209">
        <f t="shared" si="8"/>
        <v>-50.65358662956455</v>
      </c>
      <c r="U65" s="210">
        <f t="shared" si="8"/>
        <v>-52.679730094747136</v>
      </c>
      <c r="V65" s="148"/>
    </row>
    <row r="66" spans="1:27" s="188" customFormat="1" x14ac:dyDescent="0.25">
      <c r="A66" s="208" t="s">
        <v>242</v>
      </c>
      <c r="B66" s="209"/>
      <c r="C66" s="209">
        <f t="shared" ref="C66:U66" si="9">-$B$40*(1+C53)*$B$21</f>
        <v>0</v>
      </c>
      <c r="D66" s="209">
        <f t="shared" si="9"/>
        <v>0</v>
      </c>
      <c r="E66" s="209">
        <f t="shared" si="9"/>
        <v>0</v>
      </c>
      <c r="F66" s="209">
        <f t="shared" si="9"/>
        <v>0</v>
      </c>
      <c r="G66" s="209">
        <f t="shared" si="9"/>
        <v>0</v>
      </c>
      <c r="H66" s="209">
        <f t="shared" si="9"/>
        <v>0</v>
      </c>
      <c r="I66" s="209">
        <f t="shared" si="9"/>
        <v>0</v>
      </c>
      <c r="J66" s="209">
        <f t="shared" si="9"/>
        <v>0</v>
      </c>
      <c r="K66" s="209">
        <f t="shared" si="9"/>
        <v>0</v>
      </c>
      <c r="L66" s="209">
        <f t="shared" si="9"/>
        <v>0</v>
      </c>
      <c r="M66" s="209">
        <f t="shared" si="9"/>
        <v>0</v>
      </c>
      <c r="N66" s="209">
        <f t="shared" si="9"/>
        <v>0</v>
      </c>
      <c r="O66" s="209">
        <f t="shared" si="9"/>
        <v>0</v>
      </c>
      <c r="P66" s="209">
        <f t="shared" si="9"/>
        <v>0</v>
      </c>
      <c r="Q66" s="209">
        <f t="shared" si="9"/>
        <v>0</v>
      </c>
      <c r="R66" s="209">
        <f t="shared" si="9"/>
        <v>0</v>
      </c>
      <c r="S66" s="209">
        <f t="shared" si="9"/>
        <v>0</v>
      </c>
      <c r="T66" s="209">
        <f t="shared" si="9"/>
        <v>0</v>
      </c>
      <c r="U66" s="210">
        <f t="shared" si="9"/>
        <v>0</v>
      </c>
    </row>
    <row r="67" spans="1:27" s="188" customFormat="1" ht="31.5" x14ac:dyDescent="0.25">
      <c r="A67" s="211" t="s">
        <v>243</v>
      </c>
      <c r="B67" s="209"/>
      <c r="C67" s="209">
        <f>-$B$53*(1+$B$41)*$B$21</f>
        <v>0</v>
      </c>
      <c r="D67" s="209">
        <f t="shared" ref="D67:U67" si="10">-$B$53*(1+$B$41)*$B$21</f>
        <v>0</v>
      </c>
      <c r="E67" s="209">
        <f t="shared" si="10"/>
        <v>0</v>
      </c>
      <c r="F67" s="209">
        <f t="shared" si="10"/>
        <v>0</v>
      </c>
      <c r="G67" s="209">
        <f t="shared" si="10"/>
        <v>0</v>
      </c>
      <c r="H67" s="209">
        <f t="shared" si="10"/>
        <v>0</v>
      </c>
      <c r="I67" s="209">
        <f t="shared" si="10"/>
        <v>0</v>
      </c>
      <c r="J67" s="209">
        <f t="shared" si="10"/>
        <v>0</v>
      </c>
      <c r="K67" s="209">
        <f t="shared" si="10"/>
        <v>0</v>
      </c>
      <c r="L67" s="209">
        <f t="shared" si="10"/>
        <v>0</v>
      </c>
      <c r="M67" s="209">
        <f t="shared" si="10"/>
        <v>0</v>
      </c>
      <c r="N67" s="209">
        <f t="shared" si="10"/>
        <v>0</v>
      </c>
      <c r="O67" s="209">
        <f t="shared" si="10"/>
        <v>0</v>
      </c>
      <c r="P67" s="209">
        <f t="shared" si="10"/>
        <v>0</v>
      </c>
      <c r="Q67" s="209">
        <f t="shared" si="10"/>
        <v>0</v>
      </c>
      <c r="R67" s="209">
        <f t="shared" si="10"/>
        <v>0</v>
      </c>
      <c r="S67" s="209">
        <f t="shared" si="10"/>
        <v>0</v>
      </c>
      <c r="T67" s="209">
        <f t="shared" si="10"/>
        <v>0</v>
      </c>
      <c r="U67" s="209">
        <f t="shared" si="10"/>
        <v>0</v>
      </c>
    </row>
    <row r="68" spans="1:27" x14ac:dyDescent="0.25">
      <c r="A68" s="212" t="s">
        <v>244</v>
      </c>
      <c r="B68" s="213"/>
      <c r="C68" s="213">
        <f t="shared" ref="C68:U68" si="11">SUM(C69:C70)</f>
        <v>-3067.4473259599999</v>
      </c>
      <c r="D68" s="213">
        <f t="shared" si="11"/>
        <v>-3067.4473259599999</v>
      </c>
      <c r="E68" s="213">
        <f t="shared" si="11"/>
        <v>-3067.4473259599999</v>
      </c>
      <c r="F68" s="213">
        <f t="shared" si="11"/>
        <v>-3067.4473259599999</v>
      </c>
      <c r="G68" s="213">
        <f t="shared" si="11"/>
        <v>-3067.4473259599999</v>
      </c>
      <c r="H68" s="213">
        <f t="shared" si="11"/>
        <v>-3067.4473259599999</v>
      </c>
      <c r="I68" s="213">
        <f t="shared" si="11"/>
        <v>-3067.4473259599999</v>
      </c>
      <c r="J68" s="213">
        <f t="shared" si="11"/>
        <v>-3067.4473259599999</v>
      </c>
      <c r="K68" s="213">
        <f t="shared" si="11"/>
        <v>-3067.4473259599999</v>
      </c>
      <c r="L68" s="213">
        <f t="shared" si="11"/>
        <v>-3067.4473259599999</v>
      </c>
      <c r="M68" s="213">
        <f t="shared" si="11"/>
        <v>-3067.4473259599999</v>
      </c>
      <c r="N68" s="213">
        <f t="shared" si="11"/>
        <v>-3067.4473259599999</v>
      </c>
      <c r="O68" s="213">
        <f t="shared" si="11"/>
        <v>-3067.4473259599999</v>
      </c>
      <c r="P68" s="213">
        <f t="shared" si="11"/>
        <v>-3067.4473259599999</v>
      </c>
      <c r="Q68" s="213">
        <f t="shared" si="11"/>
        <v>-3067.4473259599999</v>
      </c>
      <c r="R68" s="213">
        <f t="shared" si="11"/>
        <v>-3067.4473259599999</v>
      </c>
      <c r="S68" s="213">
        <f t="shared" si="11"/>
        <v>-3067.4473259599999</v>
      </c>
      <c r="T68" s="213">
        <f t="shared" si="11"/>
        <v>-3067.4473259599999</v>
      </c>
      <c r="U68" s="213">
        <f t="shared" si="11"/>
        <v>-3067.4473259599999</v>
      </c>
    </row>
    <row r="69" spans="1:27" x14ac:dyDescent="0.25">
      <c r="A69" s="208" t="s">
        <v>245</v>
      </c>
      <c r="B69" s="209"/>
      <c r="C69" s="209">
        <f>IF(C57&lt;$B$17+2,-($B$11+$B$15)/$B$17,0)+IF(C57&lt;$B$18+2,-($B$12+$B$15)/$B$18,0)</f>
        <v>-3067.4473259599999</v>
      </c>
      <c r="D69" s="209">
        <f t="shared" ref="D69:U69" si="12">IF(D57&lt;$B$17+2,-($B$11+$B$15)/$B$17,0)+IF(D57&lt;$B$18+2,-($B$12+$B$15)/$B$18,0)</f>
        <v>-3067.4473259599999</v>
      </c>
      <c r="E69" s="209">
        <f t="shared" si="12"/>
        <v>-3067.4473259599999</v>
      </c>
      <c r="F69" s="209">
        <f t="shared" si="12"/>
        <v>-3067.4473259599999</v>
      </c>
      <c r="G69" s="209">
        <f t="shared" si="12"/>
        <v>-3067.4473259599999</v>
      </c>
      <c r="H69" s="209">
        <f t="shared" si="12"/>
        <v>-3067.4473259599999</v>
      </c>
      <c r="I69" s="209">
        <f t="shared" si="12"/>
        <v>-3067.4473259599999</v>
      </c>
      <c r="J69" s="209">
        <f t="shared" si="12"/>
        <v>-3067.4473259599999</v>
      </c>
      <c r="K69" s="209">
        <f t="shared" si="12"/>
        <v>-3067.4473259599999</v>
      </c>
      <c r="L69" s="209">
        <f t="shared" si="12"/>
        <v>-3067.4473259599999</v>
      </c>
      <c r="M69" s="209">
        <f t="shared" si="12"/>
        <v>-3067.4473259599999</v>
      </c>
      <c r="N69" s="209">
        <f t="shared" si="12"/>
        <v>-3067.4473259599999</v>
      </c>
      <c r="O69" s="209">
        <f t="shared" si="12"/>
        <v>-3067.4473259599999</v>
      </c>
      <c r="P69" s="209">
        <f t="shared" si="12"/>
        <v>-3067.4473259599999</v>
      </c>
      <c r="Q69" s="209">
        <f t="shared" si="12"/>
        <v>-3067.4473259599999</v>
      </c>
      <c r="R69" s="209">
        <f t="shared" si="12"/>
        <v>-3067.4473259599999</v>
      </c>
      <c r="S69" s="209">
        <f t="shared" si="12"/>
        <v>-3067.4473259599999</v>
      </c>
      <c r="T69" s="209">
        <f t="shared" si="12"/>
        <v>-3067.4473259599999</v>
      </c>
      <c r="U69" s="209">
        <f t="shared" si="12"/>
        <v>-3067.4473259599999</v>
      </c>
    </row>
    <row r="70" spans="1:27" s="215" customFormat="1" x14ac:dyDescent="0.25">
      <c r="A70" s="208" t="s">
        <v>246</v>
      </c>
      <c r="B70" s="209"/>
      <c r="C70" s="209">
        <f t="shared" ref="C70:U70" si="13">IF(C57&lt;$B$19+2,-($B$13)/$B$19)+IF(C57&lt;$B$20+2,-($B$14)/$B$20,0)</f>
        <v>0</v>
      </c>
      <c r="D70" s="209">
        <f t="shared" si="13"/>
        <v>0</v>
      </c>
      <c r="E70" s="209">
        <f t="shared" si="13"/>
        <v>0</v>
      </c>
      <c r="F70" s="209">
        <f t="shared" si="13"/>
        <v>0</v>
      </c>
      <c r="G70" s="209">
        <f t="shared" si="13"/>
        <v>0</v>
      </c>
      <c r="H70" s="209">
        <f t="shared" si="13"/>
        <v>0</v>
      </c>
      <c r="I70" s="209">
        <f t="shared" si="13"/>
        <v>0</v>
      </c>
      <c r="J70" s="209">
        <f t="shared" si="13"/>
        <v>0</v>
      </c>
      <c r="K70" s="209">
        <f t="shared" si="13"/>
        <v>0</v>
      </c>
      <c r="L70" s="209">
        <f t="shared" si="13"/>
        <v>0</v>
      </c>
      <c r="M70" s="209">
        <f t="shared" si="13"/>
        <v>0</v>
      </c>
      <c r="N70" s="209">
        <f t="shared" si="13"/>
        <v>0</v>
      </c>
      <c r="O70" s="209">
        <f t="shared" si="13"/>
        <v>0</v>
      </c>
      <c r="P70" s="209">
        <f t="shared" si="13"/>
        <v>0</v>
      </c>
      <c r="Q70" s="209">
        <f t="shared" si="13"/>
        <v>0</v>
      </c>
      <c r="R70" s="209">
        <f t="shared" si="13"/>
        <v>0</v>
      </c>
      <c r="S70" s="209">
        <f t="shared" si="13"/>
        <v>0</v>
      </c>
      <c r="T70" s="209">
        <f t="shared" si="13"/>
        <v>0</v>
      </c>
      <c r="U70" s="209">
        <f t="shared" si="13"/>
        <v>0</v>
      </c>
      <c r="V70" s="188"/>
      <c r="W70" s="214"/>
      <c r="X70" s="214"/>
      <c r="Y70" s="214"/>
      <c r="Z70" s="214"/>
      <c r="AA70" s="214"/>
    </row>
    <row r="71" spans="1:27" ht="16.5" thickBot="1" x14ac:dyDescent="0.3"/>
    <row r="72" spans="1:27" ht="16.5" thickBot="1" x14ac:dyDescent="0.3">
      <c r="A72" s="216" t="s">
        <v>247</v>
      </c>
      <c r="B72" s="217"/>
      <c r="C72" s="218">
        <v>2</v>
      </c>
      <c r="D72" s="218">
        <f>C72+1</f>
        <v>3</v>
      </c>
      <c r="E72" s="218">
        <f t="shared" ref="E72:U72" si="14">D72+1</f>
        <v>4</v>
      </c>
      <c r="F72" s="218">
        <f t="shared" si="14"/>
        <v>5</v>
      </c>
      <c r="G72" s="218">
        <f t="shared" si="14"/>
        <v>6</v>
      </c>
      <c r="H72" s="218">
        <f t="shared" si="14"/>
        <v>7</v>
      </c>
      <c r="I72" s="218">
        <f t="shared" si="14"/>
        <v>8</v>
      </c>
      <c r="J72" s="218">
        <f t="shared" si="14"/>
        <v>9</v>
      </c>
      <c r="K72" s="218">
        <f t="shared" si="14"/>
        <v>10</v>
      </c>
      <c r="L72" s="218">
        <f t="shared" si="14"/>
        <v>11</v>
      </c>
      <c r="M72" s="218">
        <f t="shared" si="14"/>
        <v>12</v>
      </c>
      <c r="N72" s="218">
        <f t="shared" si="14"/>
        <v>13</v>
      </c>
      <c r="O72" s="218">
        <f t="shared" si="14"/>
        <v>14</v>
      </c>
      <c r="P72" s="218">
        <f t="shared" si="14"/>
        <v>15</v>
      </c>
      <c r="Q72" s="218">
        <f t="shared" si="14"/>
        <v>16</v>
      </c>
      <c r="R72" s="218">
        <f t="shared" si="14"/>
        <v>17</v>
      </c>
      <c r="S72" s="218">
        <f t="shared" si="14"/>
        <v>18</v>
      </c>
      <c r="T72" s="218">
        <f t="shared" si="14"/>
        <v>19</v>
      </c>
      <c r="U72" s="219">
        <f t="shared" si="14"/>
        <v>20</v>
      </c>
    </row>
    <row r="73" spans="1:27" x14ac:dyDescent="0.25">
      <c r="A73" s="220" t="s">
        <v>96</v>
      </c>
      <c r="B73" s="221" t="s">
        <v>248</v>
      </c>
      <c r="C73" s="222">
        <f>-C68</f>
        <v>3067.4473259599999</v>
      </c>
      <c r="D73" s="222">
        <f t="shared" ref="D73:U73" si="15">-D68</f>
        <v>3067.4473259599999</v>
      </c>
      <c r="E73" s="222">
        <f t="shared" si="15"/>
        <v>3067.4473259599999</v>
      </c>
      <c r="F73" s="222">
        <f t="shared" si="15"/>
        <v>3067.4473259599999</v>
      </c>
      <c r="G73" s="222">
        <f t="shared" si="15"/>
        <v>3067.4473259599999</v>
      </c>
      <c r="H73" s="222">
        <f t="shared" si="15"/>
        <v>3067.4473259599999</v>
      </c>
      <c r="I73" s="222">
        <f t="shared" si="15"/>
        <v>3067.4473259599999</v>
      </c>
      <c r="J73" s="222">
        <f t="shared" si="15"/>
        <v>3067.4473259599999</v>
      </c>
      <c r="K73" s="222">
        <f t="shared" si="15"/>
        <v>3067.4473259599999</v>
      </c>
      <c r="L73" s="222">
        <f t="shared" si="15"/>
        <v>3067.4473259599999</v>
      </c>
      <c r="M73" s="222">
        <f t="shared" si="15"/>
        <v>3067.4473259599999</v>
      </c>
      <c r="N73" s="222">
        <f t="shared" si="15"/>
        <v>3067.4473259599999</v>
      </c>
      <c r="O73" s="222">
        <f t="shared" si="15"/>
        <v>3067.4473259599999</v>
      </c>
      <c r="P73" s="222">
        <f t="shared" si="15"/>
        <v>3067.4473259599999</v>
      </c>
      <c r="Q73" s="222">
        <f t="shared" si="15"/>
        <v>3067.4473259599999</v>
      </c>
      <c r="R73" s="222">
        <f t="shared" si="15"/>
        <v>3067.4473259599999</v>
      </c>
      <c r="S73" s="222">
        <f t="shared" si="15"/>
        <v>3067.4473259599999</v>
      </c>
      <c r="T73" s="222">
        <f t="shared" si="15"/>
        <v>3067.4473259599999</v>
      </c>
      <c r="U73" s="222">
        <f t="shared" si="15"/>
        <v>3067.4473259599999</v>
      </c>
    </row>
    <row r="74" spans="1:27" x14ac:dyDescent="0.25">
      <c r="A74" s="195" t="s">
        <v>97</v>
      </c>
      <c r="B74" s="121" t="s">
        <v>248</v>
      </c>
      <c r="C74" s="223"/>
      <c r="D74" s="223"/>
      <c r="E74" s="223"/>
      <c r="F74" s="223"/>
      <c r="G74" s="223"/>
      <c r="H74" s="223"/>
      <c r="I74" s="223"/>
      <c r="J74" s="223"/>
      <c r="K74" s="223"/>
      <c r="L74" s="223"/>
      <c r="M74" s="223"/>
      <c r="N74" s="223"/>
      <c r="O74" s="223"/>
      <c r="P74" s="223"/>
      <c r="Q74" s="223"/>
      <c r="R74" s="223"/>
      <c r="S74" s="223"/>
      <c r="T74" s="223"/>
      <c r="U74" s="224"/>
    </row>
    <row r="75" spans="1:27" x14ac:dyDescent="0.25">
      <c r="A75" s="195" t="s">
        <v>249</v>
      </c>
      <c r="B75" s="121" t="s">
        <v>248</v>
      </c>
      <c r="C75" s="223"/>
      <c r="D75" s="223"/>
      <c r="E75" s="223"/>
      <c r="F75" s="223"/>
      <c r="G75" s="223"/>
      <c r="H75" s="223"/>
      <c r="I75" s="223"/>
      <c r="J75" s="223"/>
      <c r="K75" s="223"/>
      <c r="L75" s="223"/>
      <c r="M75" s="223"/>
      <c r="N75" s="223"/>
      <c r="O75" s="223"/>
      <c r="P75" s="223"/>
      <c r="Q75" s="223"/>
      <c r="R75" s="223"/>
      <c r="S75" s="223"/>
      <c r="T75" s="223"/>
      <c r="U75" s="224"/>
    </row>
    <row r="76" spans="1:27" x14ac:dyDescent="0.25">
      <c r="A76" s="195" t="s">
        <v>250</v>
      </c>
      <c r="B76" s="121" t="s">
        <v>248</v>
      </c>
      <c r="C76" s="223"/>
      <c r="D76" s="223"/>
      <c r="E76" s="223"/>
      <c r="F76" s="223"/>
      <c r="G76" s="223"/>
      <c r="H76" s="223"/>
      <c r="I76" s="223"/>
      <c r="J76" s="223"/>
      <c r="K76" s="223"/>
      <c r="L76" s="223"/>
      <c r="M76" s="223"/>
      <c r="N76" s="223"/>
      <c r="O76" s="223"/>
      <c r="P76" s="223"/>
      <c r="Q76" s="223"/>
      <c r="R76" s="223"/>
      <c r="S76" s="223"/>
      <c r="T76" s="223"/>
      <c r="U76" s="224"/>
    </row>
    <row r="77" spans="1:27" x14ac:dyDescent="0.25">
      <c r="A77" s="195" t="s">
        <v>251</v>
      </c>
      <c r="B77" s="121" t="s">
        <v>248</v>
      </c>
      <c r="C77" s="223"/>
      <c r="D77" s="223"/>
      <c r="E77" s="223"/>
      <c r="F77" s="223"/>
      <c r="G77" s="223"/>
      <c r="H77" s="223"/>
      <c r="I77" s="223"/>
      <c r="J77" s="223"/>
      <c r="K77" s="223"/>
      <c r="L77" s="223"/>
      <c r="M77" s="223"/>
      <c r="N77" s="223"/>
      <c r="O77" s="223"/>
      <c r="P77" s="223"/>
      <c r="Q77" s="223"/>
      <c r="R77" s="223"/>
      <c r="S77" s="223"/>
      <c r="T77" s="223"/>
      <c r="U77" s="224"/>
    </row>
    <row r="78" spans="1:27" x14ac:dyDescent="0.25">
      <c r="A78" s="195" t="s">
        <v>252</v>
      </c>
      <c r="B78" s="121" t="s">
        <v>248</v>
      </c>
      <c r="C78" s="223">
        <f t="shared" ref="C78:U79" si="16">-C63</f>
        <v>0</v>
      </c>
      <c r="D78" s="223">
        <f t="shared" si="16"/>
        <v>0</v>
      </c>
      <c r="E78" s="223">
        <f t="shared" si="16"/>
        <v>0</v>
      </c>
      <c r="F78" s="223">
        <f t="shared" si="16"/>
        <v>0</v>
      </c>
      <c r="G78" s="223">
        <f t="shared" si="16"/>
        <v>0</v>
      </c>
      <c r="H78" s="223">
        <f t="shared" si="16"/>
        <v>0</v>
      </c>
      <c r="I78" s="223">
        <f t="shared" si="16"/>
        <v>0</v>
      </c>
      <c r="J78" s="223">
        <f t="shared" si="16"/>
        <v>0</v>
      </c>
      <c r="K78" s="223">
        <f t="shared" si="16"/>
        <v>0</v>
      </c>
      <c r="L78" s="223">
        <f t="shared" si="16"/>
        <v>0</v>
      </c>
      <c r="M78" s="223">
        <f t="shared" si="16"/>
        <v>0</v>
      </c>
      <c r="N78" s="223">
        <f t="shared" si="16"/>
        <v>0</v>
      </c>
      <c r="O78" s="223">
        <f t="shared" si="16"/>
        <v>0</v>
      </c>
      <c r="P78" s="223">
        <f t="shared" si="16"/>
        <v>0</v>
      </c>
      <c r="Q78" s="223">
        <f t="shared" si="16"/>
        <v>0</v>
      </c>
      <c r="R78" s="223">
        <f t="shared" si="16"/>
        <v>0</v>
      </c>
      <c r="S78" s="223">
        <f t="shared" si="16"/>
        <v>0</v>
      </c>
      <c r="T78" s="223">
        <f t="shared" si="16"/>
        <v>0</v>
      </c>
      <c r="U78" s="224">
        <f t="shared" si="16"/>
        <v>0</v>
      </c>
    </row>
    <row r="79" spans="1:27" x14ac:dyDescent="0.25">
      <c r="A79" s="195" t="s">
        <v>253</v>
      </c>
      <c r="B79" s="121" t="s">
        <v>248</v>
      </c>
      <c r="C79" s="223">
        <f t="shared" si="16"/>
        <v>0</v>
      </c>
      <c r="D79" s="223">
        <f t="shared" si="16"/>
        <v>0</v>
      </c>
      <c r="E79" s="223">
        <f t="shared" si="16"/>
        <v>0</v>
      </c>
      <c r="F79" s="223">
        <f t="shared" si="16"/>
        <v>0</v>
      </c>
      <c r="G79" s="223">
        <f t="shared" si="16"/>
        <v>0</v>
      </c>
      <c r="H79" s="223">
        <f t="shared" si="16"/>
        <v>0</v>
      </c>
      <c r="I79" s="223">
        <f t="shared" si="16"/>
        <v>0</v>
      </c>
      <c r="J79" s="223">
        <f t="shared" si="16"/>
        <v>0</v>
      </c>
      <c r="K79" s="223">
        <f t="shared" si="16"/>
        <v>0</v>
      </c>
      <c r="L79" s="223">
        <f t="shared" si="16"/>
        <v>0</v>
      </c>
      <c r="M79" s="223">
        <f t="shared" si="16"/>
        <v>0</v>
      </c>
      <c r="N79" s="223">
        <f t="shared" si="16"/>
        <v>0</v>
      </c>
      <c r="O79" s="223">
        <f t="shared" si="16"/>
        <v>0</v>
      </c>
      <c r="P79" s="223">
        <f t="shared" si="16"/>
        <v>0</v>
      </c>
      <c r="Q79" s="223">
        <f t="shared" si="16"/>
        <v>0</v>
      </c>
      <c r="R79" s="223">
        <f t="shared" si="16"/>
        <v>0</v>
      </c>
      <c r="S79" s="223">
        <f t="shared" si="16"/>
        <v>0</v>
      </c>
      <c r="T79" s="223">
        <f t="shared" si="16"/>
        <v>0</v>
      </c>
      <c r="U79" s="224">
        <f t="shared" si="16"/>
        <v>0</v>
      </c>
    </row>
    <row r="80" spans="1:27" x14ac:dyDescent="0.25">
      <c r="A80" s="195" t="s">
        <v>254</v>
      </c>
      <c r="B80" s="121" t="s">
        <v>248</v>
      </c>
      <c r="C80" s="223"/>
      <c r="D80" s="223"/>
      <c r="E80" s="223"/>
      <c r="F80" s="223"/>
      <c r="G80" s="223"/>
      <c r="H80" s="223"/>
      <c r="I80" s="223"/>
      <c r="J80" s="223"/>
      <c r="K80" s="223"/>
      <c r="L80" s="223"/>
      <c r="M80" s="223"/>
      <c r="N80" s="223"/>
      <c r="O80" s="223"/>
      <c r="P80" s="223"/>
      <c r="Q80" s="223"/>
      <c r="R80" s="223"/>
      <c r="S80" s="223"/>
      <c r="T80" s="223"/>
      <c r="U80" s="224"/>
    </row>
    <row r="81" spans="1:21" x14ac:dyDescent="0.25">
      <c r="A81" s="195" t="s">
        <v>255</v>
      </c>
      <c r="B81" s="121" t="s">
        <v>248</v>
      </c>
      <c r="C81" s="223"/>
      <c r="D81" s="223"/>
      <c r="E81" s="223"/>
      <c r="F81" s="223"/>
      <c r="G81" s="223"/>
      <c r="H81" s="223"/>
      <c r="I81" s="223"/>
      <c r="J81" s="223"/>
      <c r="K81" s="223"/>
      <c r="L81" s="223"/>
      <c r="M81" s="223"/>
      <c r="N81" s="223"/>
      <c r="O81" s="223"/>
      <c r="P81" s="223"/>
      <c r="Q81" s="223"/>
      <c r="R81" s="223"/>
      <c r="S81" s="223"/>
      <c r="T81" s="223"/>
      <c r="U81" s="224"/>
    </row>
    <row r="82" spans="1:21" ht="16.5" thickBot="1" x14ac:dyDescent="0.3">
      <c r="A82" s="198" t="s">
        <v>241</v>
      </c>
      <c r="B82" s="225" t="s">
        <v>248</v>
      </c>
      <c r="C82" s="226">
        <f t="shared" ref="C82:U82" si="17">-C65</f>
        <v>24.042341144649953</v>
      </c>
      <c r="D82" s="226">
        <f t="shared" si="17"/>
        <v>27.044364029335526</v>
      </c>
      <c r="E82" s="226">
        <f t="shared" si="17"/>
        <v>28.126138590508951</v>
      </c>
      <c r="F82" s="226">
        <f t="shared" si="17"/>
        <v>29.251184134129311</v>
      </c>
      <c r="G82" s="226">
        <f t="shared" si="17"/>
        <v>30.421231499494485</v>
      </c>
      <c r="H82" s="226">
        <f t="shared" si="17"/>
        <v>31.638080759474267</v>
      </c>
      <c r="I82" s="226">
        <f t="shared" si="17"/>
        <v>32.903603989853238</v>
      </c>
      <c r="J82" s="226">
        <f t="shared" si="17"/>
        <v>34.219748149447369</v>
      </c>
      <c r="K82" s="226">
        <f t="shared" si="17"/>
        <v>35.588538075425262</v>
      </c>
      <c r="L82" s="226">
        <f t="shared" si="17"/>
        <v>37.012079598442277</v>
      </c>
      <c r="M82" s="226">
        <f t="shared" si="17"/>
        <v>38.49256278237997</v>
      </c>
      <c r="N82" s="226">
        <f t="shared" si="17"/>
        <v>40.032265293675174</v>
      </c>
      <c r="O82" s="226">
        <f t="shared" si="17"/>
        <v>41.633555905422178</v>
      </c>
      <c r="P82" s="226">
        <f t="shared" si="17"/>
        <v>43.298898141639064</v>
      </c>
      <c r="Q82" s="226">
        <f t="shared" si="17"/>
        <v>45.030854067304631</v>
      </c>
      <c r="R82" s="226">
        <f t="shared" si="17"/>
        <v>46.832088229996813</v>
      </c>
      <c r="S82" s="226">
        <f t="shared" si="17"/>
        <v>48.705371759196687</v>
      </c>
      <c r="T82" s="226">
        <f t="shared" si="17"/>
        <v>50.65358662956455</v>
      </c>
      <c r="U82" s="227">
        <f t="shared" si="17"/>
        <v>52.679730094747136</v>
      </c>
    </row>
    <row r="83" spans="1:21" ht="16.5" thickBot="1" x14ac:dyDescent="0.3">
      <c r="A83" s="228" t="s">
        <v>256</v>
      </c>
      <c r="B83" s="229" t="s">
        <v>248</v>
      </c>
      <c r="C83" s="230">
        <f>SUM(C73:C82)</f>
        <v>3091.4896671046499</v>
      </c>
      <c r="D83" s="230">
        <f t="shared" ref="D83:U83" si="18">SUM(D73:D82)</f>
        <v>3094.4916899893356</v>
      </c>
      <c r="E83" s="230">
        <f t="shared" si="18"/>
        <v>3095.573464550509</v>
      </c>
      <c r="F83" s="230">
        <f t="shared" si="18"/>
        <v>3096.6985100941292</v>
      </c>
      <c r="G83" s="230">
        <f t="shared" si="18"/>
        <v>3097.8685574594942</v>
      </c>
      <c r="H83" s="230">
        <f t="shared" si="18"/>
        <v>3099.0854067194741</v>
      </c>
      <c r="I83" s="230">
        <f t="shared" si="18"/>
        <v>3100.3509299498533</v>
      </c>
      <c r="J83" s="230">
        <f t="shared" si="18"/>
        <v>3101.6670741094472</v>
      </c>
      <c r="K83" s="230">
        <f t="shared" si="18"/>
        <v>3103.0358640354252</v>
      </c>
      <c r="L83" s="230">
        <f t="shared" si="18"/>
        <v>3104.4594055584421</v>
      </c>
      <c r="M83" s="230">
        <f t="shared" si="18"/>
        <v>3105.9398887423799</v>
      </c>
      <c r="N83" s="230">
        <f t="shared" si="18"/>
        <v>3107.4795912536752</v>
      </c>
      <c r="O83" s="230">
        <f t="shared" si="18"/>
        <v>3109.0808818654223</v>
      </c>
      <c r="P83" s="230">
        <f t="shared" si="18"/>
        <v>3110.7462241016392</v>
      </c>
      <c r="Q83" s="230">
        <f t="shared" si="18"/>
        <v>3112.4781800273045</v>
      </c>
      <c r="R83" s="230">
        <f t="shared" si="18"/>
        <v>3114.2794141899967</v>
      </c>
      <c r="S83" s="230">
        <f t="shared" si="18"/>
        <v>3116.1526977191966</v>
      </c>
      <c r="T83" s="230">
        <f t="shared" si="18"/>
        <v>3118.1009125895644</v>
      </c>
      <c r="U83" s="231">
        <f t="shared" si="18"/>
        <v>3120.1270560547473</v>
      </c>
    </row>
    <row r="85" spans="1:21" x14ac:dyDescent="0.25">
      <c r="C85" s="232">
        <f>C59+C68</f>
        <v>-3091.4896671046499</v>
      </c>
      <c r="D85" s="232">
        <f t="shared" ref="D85:U85" si="19">D59+D68</f>
        <v>-3094.4916899893356</v>
      </c>
      <c r="E85" s="232">
        <f t="shared" si="19"/>
        <v>-3095.573464550509</v>
      </c>
      <c r="F85" s="232">
        <f t="shared" si="19"/>
        <v>-3096.6985100941292</v>
      </c>
      <c r="G85" s="232">
        <f t="shared" si="19"/>
        <v>-3097.8685574594942</v>
      </c>
      <c r="H85" s="232">
        <f t="shared" si="19"/>
        <v>-3099.0854067194741</v>
      </c>
      <c r="I85" s="232">
        <f t="shared" si="19"/>
        <v>-3100.3509299498533</v>
      </c>
      <c r="J85" s="232">
        <f t="shared" si="19"/>
        <v>-3101.6670741094472</v>
      </c>
      <c r="K85" s="232">
        <f t="shared" si="19"/>
        <v>-3103.0358640354252</v>
      </c>
      <c r="L85" s="232">
        <f t="shared" si="19"/>
        <v>-3104.4594055584421</v>
      </c>
      <c r="M85" s="232">
        <f t="shared" si="19"/>
        <v>-3105.9398887423799</v>
      </c>
      <c r="N85" s="232">
        <f t="shared" si="19"/>
        <v>-3107.4795912536752</v>
      </c>
      <c r="O85" s="232">
        <f t="shared" si="19"/>
        <v>-3109.0808818654223</v>
      </c>
      <c r="P85" s="232">
        <f t="shared" si="19"/>
        <v>-3110.7462241016392</v>
      </c>
      <c r="Q85" s="232">
        <f t="shared" si="19"/>
        <v>-3112.4781800273045</v>
      </c>
      <c r="R85" s="232">
        <f t="shared" si="19"/>
        <v>-3114.2794141899967</v>
      </c>
      <c r="S85" s="232">
        <f t="shared" si="19"/>
        <v>-3116.1526977191966</v>
      </c>
      <c r="T85" s="232">
        <f t="shared" si="19"/>
        <v>-3118.1009125895644</v>
      </c>
      <c r="U85" s="232">
        <f t="shared" si="19"/>
        <v>-3120.1270560547473</v>
      </c>
    </row>
  </sheetData>
  <mergeCells count="10">
    <mergeCell ref="H17:I17"/>
    <mergeCell ref="H18:I18"/>
    <mergeCell ref="H19:I19"/>
    <mergeCell ref="H20:I20"/>
    <mergeCell ref="A2:U2"/>
    <mergeCell ref="A6:O6"/>
    <mergeCell ref="H11:I11"/>
    <mergeCell ref="H12:I12"/>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35" t="s">
        <v>161</v>
      </c>
      <c r="B5" s="235"/>
      <c r="C5" s="235"/>
      <c r="D5" s="235"/>
      <c r="E5" s="235"/>
      <c r="F5" s="235"/>
      <c r="G5" s="235"/>
      <c r="H5" s="235"/>
      <c r="I5" s="235"/>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39" t="s">
        <v>8</v>
      </c>
      <c r="B7" s="239"/>
      <c r="C7" s="239"/>
      <c r="D7" s="239"/>
      <c r="E7" s="239"/>
      <c r="F7" s="239"/>
      <c r="G7" s="239"/>
      <c r="H7" s="239"/>
      <c r="I7" s="239"/>
    </row>
    <row r="8" spans="1:41" ht="18.75" x14ac:dyDescent="0.25">
      <c r="A8" s="239"/>
      <c r="B8" s="239"/>
      <c r="C8" s="239"/>
      <c r="D8" s="239"/>
      <c r="E8" s="239"/>
      <c r="F8" s="239"/>
      <c r="G8" s="239"/>
      <c r="H8" s="239"/>
      <c r="I8" s="239"/>
    </row>
    <row r="9" spans="1:41" ht="18.75" x14ac:dyDescent="0.25">
      <c r="A9" s="238" t="str">
        <f>'1. паспорт описание'!A9:D9</f>
        <v>О_000000004</v>
      </c>
      <c r="B9" s="238"/>
      <c r="C9" s="238"/>
      <c r="D9" s="238"/>
      <c r="E9" s="238"/>
      <c r="F9" s="238"/>
      <c r="G9" s="238"/>
      <c r="H9" s="238"/>
      <c r="I9" s="238"/>
    </row>
    <row r="10" spans="1:41" x14ac:dyDescent="0.25">
      <c r="A10" s="236" t="s">
        <v>7</v>
      </c>
      <c r="B10" s="236"/>
      <c r="C10" s="236"/>
      <c r="D10" s="236"/>
      <c r="E10" s="236"/>
      <c r="F10" s="236"/>
      <c r="G10" s="236"/>
      <c r="H10" s="236"/>
      <c r="I10" s="236"/>
    </row>
    <row r="11" spans="1:41" ht="18.75" x14ac:dyDescent="0.25">
      <c r="A11" s="241"/>
      <c r="B11" s="241"/>
      <c r="C11" s="241"/>
      <c r="D11" s="241"/>
      <c r="E11" s="241"/>
      <c r="F11" s="241"/>
      <c r="G11" s="241"/>
      <c r="H11" s="241"/>
      <c r="I11" s="241"/>
    </row>
    <row r="12" spans="1:41" ht="18.75" x14ac:dyDescent="0.25">
      <c r="A12" s="238" t="str">
        <f>'1. паспорт описание'!A12:D12</f>
        <v>Реконструкция РП "Академический"</v>
      </c>
      <c r="B12" s="238"/>
      <c r="C12" s="238"/>
      <c r="D12" s="238"/>
      <c r="E12" s="238"/>
      <c r="F12" s="238"/>
      <c r="G12" s="238"/>
      <c r="H12" s="238"/>
      <c r="I12" s="238"/>
    </row>
    <row r="13" spans="1:41" x14ac:dyDescent="0.25">
      <c r="A13" s="236" t="s">
        <v>6</v>
      </c>
      <c r="B13" s="236"/>
      <c r="C13" s="236"/>
      <c r="D13" s="236"/>
      <c r="E13" s="236"/>
      <c r="F13" s="236"/>
      <c r="G13" s="236"/>
      <c r="H13" s="236"/>
      <c r="I13" s="236"/>
    </row>
    <row r="14" spans="1:41" ht="15.75" customHeight="1" x14ac:dyDescent="0.25">
      <c r="I14" s="74"/>
    </row>
    <row r="15" spans="1:41" x14ac:dyDescent="0.25">
      <c r="H15" s="73"/>
    </row>
    <row r="16" spans="1:41" ht="15.75" customHeight="1" x14ac:dyDescent="0.25">
      <c r="A16" s="292" t="s">
        <v>133</v>
      </c>
      <c r="B16" s="292"/>
      <c r="C16" s="292"/>
      <c r="D16" s="292"/>
      <c r="E16" s="292"/>
      <c r="F16" s="292"/>
      <c r="G16" s="292"/>
      <c r="H16" s="292"/>
      <c r="I16" s="292"/>
    </row>
    <row r="17" spans="1:9" x14ac:dyDescent="0.25">
      <c r="A17" s="54"/>
      <c r="B17" s="109"/>
      <c r="C17" s="54"/>
      <c r="D17" s="72"/>
      <c r="E17" s="72"/>
      <c r="F17" s="72"/>
      <c r="G17" s="72"/>
      <c r="H17" s="72"/>
      <c r="I17" s="72"/>
    </row>
    <row r="18" spans="1:9" ht="28.5" customHeight="1" x14ac:dyDescent="0.25">
      <c r="A18" s="293" t="s">
        <v>75</v>
      </c>
      <c r="B18" s="294" t="s">
        <v>147</v>
      </c>
      <c r="C18" s="293" t="s">
        <v>74</v>
      </c>
      <c r="D18" s="297" t="s">
        <v>121</v>
      </c>
      <c r="E18" s="297"/>
      <c r="F18" s="297"/>
      <c r="G18" s="297"/>
      <c r="H18" s="293" t="s">
        <v>73</v>
      </c>
      <c r="I18" s="296" t="s">
        <v>122</v>
      </c>
    </row>
    <row r="19" spans="1:9" ht="58.5" customHeight="1" x14ac:dyDescent="0.25">
      <c r="A19" s="293"/>
      <c r="B19" s="295"/>
      <c r="C19" s="293"/>
      <c r="D19" s="286" t="s">
        <v>2</v>
      </c>
      <c r="E19" s="286"/>
      <c r="F19" s="287" t="s">
        <v>1</v>
      </c>
      <c r="G19" s="288"/>
      <c r="H19" s="293"/>
      <c r="I19" s="296"/>
    </row>
    <row r="20" spans="1:9" ht="47.25" customHeight="1" x14ac:dyDescent="0.25">
      <c r="A20" s="293"/>
      <c r="B20" s="286"/>
      <c r="C20" s="293"/>
      <c r="D20" s="71" t="s">
        <v>72</v>
      </c>
      <c r="E20" s="71" t="s">
        <v>71</v>
      </c>
      <c r="F20" s="71" t="s">
        <v>72</v>
      </c>
      <c r="G20" s="71" t="s">
        <v>71</v>
      </c>
      <c r="H20" s="293"/>
      <c r="I20" s="296"/>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89" t="s">
        <v>156</v>
      </c>
      <c r="C22" s="70" t="s">
        <v>155</v>
      </c>
      <c r="D22" s="120">
        <v>2027</v>
      </c>
      <c r="E22" s="120">
        <v>2027</v>
      </c>
      <c r="F22" s="120" t="s">
        <v>116</v>
      </c>
      <c r="G22" s="120" t="s">
        <v>116</v>
      </c>
      <c r="H22" s="121"/>
      <c r="I22" s="117"/>
    </row>
    <row r="23" spans="1:9" ht="99" customHeight="1" x14ac:dyDescent="0.25">
      <c r="A23" s="69">
        <v>2</v>
      </c>
      <c r="B23" s="290"/>
      <c r="C23" s="70" t="s">
        <v>145</v>
      </c>
      <c r="D23" s="120">
        <v>2027</v>
      </c>
      <c r="E23" s="120">
        <v>2027</v>
      </c>
      <c r="F23" s="120" t="s">
        <v>116</v>
      </c>
      <c r="G23" s="120" t="s">
        <v>116</v>
      </c>
      <c r="H23" s="121"/>
      <c r="I23" s="121"/>
    </row>
    <row r="24" spans="1:9" ht="119.25" customHeight="1" x14ac:dyDescent="0.25">
      <c r="A24" s="69">
        <v>3</v>
      </c>
      <c r="B24" s="291"/>
      <c r="C24" s="70" t="s">
        <v>70</v>
      </c>
      <c r="D24" s="120">
        <v>2027</v>
      </c>
      <c r="E24" s="120">
        <v>2027</v>
      </c>
      <c r="F24" s="120" t="s">
        <v>116</v>
      </c>
      <c r="G24" s="120" t="s">
        <v>116</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T23" sqref="T23"/>
    </sheetView>
  </sheetViews>
  <sheetFormatPr defaultRowHeight="15.75" x14ac:dyDescent="0.25"/>
  <cols>
    <col min="1" max="1" width="9.140625" style="51"/>
    <col min="2" max="2" width="52" style="51" customWidth="1"/>
    <col min="3" max="3" width="57.85546875" style="51" customWidth="1"/>
    <col min="4" max="4" width="16.7109375"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35" t="s">
        <v>157</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row>
    <row r="5" spans="1:27" ht="18.75" x14ac:dyDescent="0.3">
      <c r="A5" s="52"/>
      <c r="B5" s="52"/>
      <c r="C5" s="52"/>
      <c r="D5" s="52"/>
      <c r="E5" s="52"/>
      <c r="F5" s="52"/>
      <c r="G5" s="52"/>
      <c r="J5" s="52"/>
      <c r="K5" s="52"/>
      <c r="N5" s="52"/>
      <c r="O5" s="52"/>
      <c r="R5" s="52"/>
      <c r="S5" s="52"/>
      <c r="V5" s="52"/>
      <c r="W5" s="52"/>
      <c r="AA5" s="14"/>
    </row>
    <row r="6" spans="1:27" ht="18.75" x14ac:dyDescent="0.25">
      <c r="A6" s="239" t="s">
        <v>8</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38" t="str">
        <f>'1. паспорт описание'!A9:D9</f>
        <v>О_000000004</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row>
    <row r="9" spans="1:27" x14ac:dyDescent="0.25">
      <c r="A9" s="236" t="s">
        <v>7</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38" t="str">
        <f>'1. паспорт описание'!A12:D12</f>
        <v>Реконструкция РП "Академический"</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row>
    <row r="12" spans="1:27" ht="15.75" customHeight="1" x14ac:dyDescent="0.25">
      <c r="A12" s="236" t="s">
        <v>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row>
    <row r="13" spans="1:27"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04" t="s">
        <v>134</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94" t="s">
        <v>69</v>
      </c>
      <c r="B17" s="294" t="s">
        <v>147</v>
      </c>
      <c r="C17" s="294" t="s">
        <v>68</v>
      </c>
      <c r="D17" s="293" t="s">
        <v>190</v>
      </c>
      <c r="E17" s="293"/>
      <c r="F17" s="298" t="s">
        <v>187</v>
      </c>
      <c r="G17" s="299"/>
      <c r="H17" s="299"/>
      <c r="I17" s="299"/>
      <c r="J17" s="298" t="s">
        <v>192</v>
      </c>
      <c r="K17" s="299"/>
      <c r="L17" s="299"/>
      <c r="M17" s="299"/>
      <c r="N17" s="298" t="s">
        <v>193</v>
      </c>
      <c r="O17" s="299"/>
      <c r="P17" s="299"/>
      <c r="Q17" s="299"/>
      <c r="R17" s="298" t="s">
        <v>194</v>
      </c>
      <c r="S17" s="299"/>
      <c r="T17" s="299"/>
      <c r="U17" s="299"/>
      <c r="V17" s="298" t="s">
        <v>191</v>
      </c>
      <c r="W17" s="299"/>
      <c r="X17" s="299"/>
      <c r="Y17" s="299"/>
      <c r="Z17" s="305" t="s">
        <v>188</v>
      </c>
      <c r="AA17" s="306"/>
      <c r="AB17" s="66"/>
      <c r="AC17" s="66"/>
      <c r="AD17" s="66"/>
    </row>
    <row r="18" spans="1:30" ht="99.75" customHeight="1" x14ac:dyDescent="0.25">
      <c r="A18" s="295"/>
      <c r="B18" s="295"/>
      <c r="C18" s="295"/>
      <c r="D18" s="293"/>
      <c r="E18" s="293"/>
      <c r="F18" s="293" t="s">
        <v>2</v>
      </c>
      <c r="G18" s="293"/>
      <c r="H18" s="293" t="s">
        <v>67</v>
      </c>
      <c r="I18" s="293"/>
      <c r="J18" s="293" t="s">
        <v>2</v>
      </c>
      <c r="K18" s="293"/>
      <c r="L18" s="293" t="s">
        <v>67</v>
      </c>
      <c r="M18" s="293"/>
      <c r="N18" s="293" t="s">
        <v>2</v>
      </c>
      <c r="O18" s="293"/>
      <c r="P18" s="293" t="s">
        <v>67</v>
      </c>
      <c r="Q18" s="293"/>
      <c r="R18" s="293" t="s">
        <v>2</v>
      </c>
      <c r="S18" s="293"/>
      <c r="T18" s="293" t="s">
        <v>67</v>
      </c>
      <c r="U18" s="293"/>
      <c r="V18" s="293" t="s">
        <v>2</v>
      </c>
      <c r="W18" s="293"/>
      <c r="X18" s="293" t="s">
        <v>67</v>
      </c>
      <c r="Y18" s="293"/>
      <c r="Z18" s="307"/>
      <c r="AA18" s="308"/>
    </row>
    <row r="19" spans="1:30" ht="89.25" customHeight="1" x14ac:dyDescent="0.25">
      <c r="A19" s="286"/>
      <c r="B19" s="286"/>
      <c r="C19" s="286"/>
      <c r="D19" s="64" t="s">
        <v>2</v>
      </c>
      <c r="E19" s="64" t="s">
        <v>65</v>
      </c>
      <c r="F19" s="65" t="s">
        <v>124</v>
      </c>
      <c r="G19" s="65" t="s">
        <v>125</v>
      </c>
      <c r="H19" s="65" t="s">
        <v>124</v>
      </c>
      <c r="I19" s="65" t="s">
        <v>125</v>
      </c>
      <c r="J19" s="65" t="s">
        <v>124</v>
      </c>
      <c r="K19" s="65" t="s">
        <v>125</v>
      </c>
      <c r="L19" s="65" t="s">
        <v>124</v>
      </c>
      <c r="M19" s="65" t="s">
        <v>125</v>
      </c>
      <c r="N19" s="65" t="s">
        <v>124</v>
      </c>
      <c r="O19" s="65" t="s">
        <v>125</v>
      </c>
      <c r="P19" s="65" t="s">
        <v>124</v>
      </c>
      <c r="Q19" s="65" t="s">
        <v>125</v>
      </c>
      <c r="R19" s="65" t="s">
        <v>124</v>
      </c>
      <c r="S19" s="65" t="s">
        <v>125</v>
      </c>
      <c r="T19" s="65" t="s">
        <v>124</v>
      </c>
      <c r="U19" s="65" t="s">
        <v>125</v>
      </c>
      <c r="V19" s="65" t="s">
        <v>124</v>
      </c>
      <c r="W19" s="65" t="s">
        <v>125</v>
      </c>
      <c r="X19" s="65" t="s">
        <v>124</v>
      </c>
      <c r="Y19" s="65" t="s">
        <v>125</v>
      </c>
      <c r="Z19" s="64" t="s">
        <v>66</v>
      </c>
      <c r="AA19" s="64" t="s">
        <v>65</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300" t="s">
        <v>156</v>
      </c>
      <c r="C21" s="62" t="s">
        <v>167</v>
      </c>
      <c r="D21" s="123">
        <v>75.172933789080005</v>
      </c>
      <c r="E21" s="123" t="s">
        <v>116</v>
      </c>
      <c r="F21" s="123" t="s">
        <v>116</v>
      </c>
      <c r="G21" s="63" t="s">
        <v>116</v>
      </c>
      <c r="H21" s="123" t="s">
        <v>116</v>
      </c>
      <c r="I21" s="63" t="s">
        <v>116</v>
      </c>
      <c r="J21" s="123" t="s">
        <v>116</v>
      </c>
      <c r="K21" s="63" t="s">
        <v>116</v>
      </c>
      <c r="L21" s="123" t="s">
        <v>116</v>
      </c>
      <c r="M21" s="63" t="s">
        <v>116</v>
      </c>
      <c r="N21" s="123">
        <v>75.172933789080005</v>
      </c>
      <c r="O21" s="63" t="s">
        <v>15</v>
      </c>
      <c r="P21" s="123" t="s">
        <v>116</v>
      </c>
      <c r="Q21" s="63" t="s">
        <v>116</v>
      </c>
      <c r="R21" s="123" t="s">
        <v>116</v>
      </c>
      <c r="S21" s="63" t="s">
        <v>116</v>
      </c>
      <c r="T21" s="123" t="s">
        <v>116</v>
      </c>
      <c r="U21" s="63" t="s">
        <v>116</v>
      </c>
      <c r="V21" s="123" t="s">
        <v>116</v>
      </c>
      <c r="W21" s="63" t="s">
        <v>116</v>
      </c>
      <c r="X21" s="123" t="s">
        <v>116</v>
      </c>
      <c r="Y21" s="63" t="s">
        <v>116</v>
      </c>
      <c r="Z21" s="123">
        <v>75.172933789080005</v>
      </c>
      <c r="AA21" s="123" t="s">
        <v>116</v>
      </c>
    </row>
    <row r="22" spans="1:30" ht="47.25" x14ac:dyDescent="0.25">
      <c r="A22" s="63" t="s">
        <v>17</v>
      </c>
      <c r="B22" s="301"/>
      <c r="C22" s="62" t="s">
        <v>204</v>
      </c>
      <c r="D22" s="123">
        <v>75.172933789080005</v>
      </c>
      <c r="E22" s="123" t="s">
        <v>116</v>
      </c>
      <c r="F22" s="123" t="s">
        <v>116</v>
      </c>
      <c r="G22" s="63" t="s">
        <v>116</v>
      </c>
      <c r="H22" s="123" t="s">
        <v>116</v>
      </c>
      <c r="I22" s="63" t="s">
        <v>116</v>
      </c>
      <c r="J22" s="123" t="s">
        <v>116</v>
      </c>
      <c r="K22" s="63" t="s">
        <v>116</v>
      </c>
      <c r="L22" s="123" t="s">
        <v>116</v>
      </c>
      <c r="M22" s="63" t="s">
        <v>116</v>
      </c>
      <c r="N22" s="123">
        <v>75.172933789080005</v>
      </c>
      <c r="O22" s="63" t="s">
        <v>15</v>
      </c>
      <c r="P22" s="123" t="s">
        <v>116</v>
      </c>
      <c r="Q22" s="63" t="s">
        <v>116</v>
      </c>
      <c r="R22" s="123" t="s">
        <v>116</v>
      </c>
      <c r="S22" s="63" t="s">
        <v>116</v>
      </c>
      <c r="T22" s="123" t="s">
        <v>116</v>
      </c>
      <c r="U22" s="63" t="s">
        <v>116</v>
      </c>
      <c r="V22" s="123" t="s">
        <v>116</v>
      </c>
      <c r="W22" s="63" t="s">
        <v>116</v>
      </c>
      <c r="X22" s="123" t="s">
        <v>116</v>
      </c>
      <c r="Y22" s="63" t="s">
        <v>116</v>
      </c>
      <c r="Z22" s="123">
        <v>75.172933789080005</v>
      </c>
      <c r="AA22" s="123" t="s">
        <v>116</v>
      </c>
    </row>
    <row r="23" spans="1:30" ht="31.5" x14ac:dyDescent="0.25">
      <c r="A23" s="63" t="s">
        <v>16</v>
      </c>
      <c r="B23" s="301"/>
      <c r="C23" s="62" t="s">
        <v>64</v>
      </c>
      <c r="D23" s="112">
        <v>2027</v>
      </c>
      <c r="E23" s="112" t="s">
        <v>116</v>
      </c>
      <c r="F23" s="60" t="s">
        <v>116</v>
      </c>
      <c r="G23" s="60" t="s">
        <v>116</v>
      </c>
      <c r="H23" s="60" t="s">
        <v>116</v>
      </c>
      <c r="I23" s="60" t="s">
        <v>116</v>
      </c>
      <c r="J23" s="60" t="s">
        <v>116</v>
      </c>
      <c r="K23" s="60" t="s">
        <v>116</v>
      </c>
      <c r="L23" s="60" t="s">
        <v>116</v>
      </c>
      <c r="M23" s="60" t="s">
        <v>116</v>
      </c>
      <c r="N23" s="147">
        <v>2027</v>
      </c>
      <c r="O23" s="60" t="s">
        <v>116</v>
      </c>
      <c r="P23" s="60" t="s">
        <v>116</v>
      </c>
      <c r="Q23" s="60" t="s">
        <v>116</v>
      </c>
      <c r="R23" s="60" t="s">
        <v>116</v>
      </c>
      <c r="S23" s="60" t="s">
        <v>116</v>
      </c>
      <c r="T23" s="60" t="s">
        <v>116</v>
      </c>
      <c r="U23" s="60" t="s">
        <v>116</v>
      </c>
      <c r="V23" s="60" t="s">
        <v>116</v>
      </c>
      <c r="W23" s="60" t="s">
        <v>116</v>
      </c>
      <c r="X23" s="60" t="s">
        <v>116</v>
      </c>
      <c r="Y23" s="60" t="s">
        <v>116</v>
      </c>
      <c r="Z23" s="60">
        <v>2027</v>
      </c>
      <c r="AA23" s="122" t="s">
        <v>116</v>
      </c>
    </row>
    <row r="24" spans="1:30" x14ac:dyDescent="0.25">
      <c r="A24" s="63" t="s">
        <v>15</v>
      </c>
      <c r="B24" s="301"/>
      <c r="C24" s="62" t="s">
        <v>195</v>
      </c>
      <c r="D24" s="112">
        <v>1</v>
      </c>
      <c r="E24" s="133" t="s">
        <v>116</v>
      </c>
      <c r="F24" s="138" t="s">
        <v>116</v>
      </c>
      <c r="G24" s="60" t="s">
        <v>116</v>
      </c>
      <c r="H24" s="60" t="s">
        <v>116</v>
      </c>
      <c r="I24" s="60" t="s">
        <v>116</v>
      </c>
      <c r="J24" s="140" t="s">
        <v>116</v>
      </c>
      <c r="K24" s="60" t="s">
        <v>116</v>
      </c>
      <c r="L24" s="60" t="s">
        <v>116</v>
      </c>
      <c r="M24" s="60" t="s">
        <v>116</v>
      </c>
      <c r="N24" s="140">
        <v>1</v>
      </c>
      <c r="O24" s="140" t="s">
        <v>116</v>
      </c>
      <c r="P24" s="140" t="s">
        <v>116</v>
      </c>
      <c r="Q24" s="140" t="s">
        <v>116</v>
      </c>
      <c r="R24" s="140" t="s">
        <v>116</v>
      </c>
      <c r="S24" s="140" t="s">
        <v>116</v>
      </c>
      <c r="T24" s="140" t="s">
        <v>116</v>
      </c>
      <c r="U24" s="140" t="s">
        <v>116</v>
      </c>
      <c r="V24" s="140" t="s">
        <v>116</v>
      </c>
      <c r="W24" s="60" t="s">
        <v>116</v>
      </c>
      <c r="X24" s="60" t="s">
        <v>116</v>
      </c>
      <c r="Y24" s="60" t="s">
        <v>116</v>
      </c>
      <c r="Z24" s="141">
        <v>1</v>
      </c>
      <c r="AA24" s="122" t="s">
        <v>116</v>
      </c>
    </row>
    <row r="25" spans="1:30" ht="35.25" customHeight="1" x14ac:dyDescent="0.25">
      <c r="A25" s="63" t="s">
        <v>14</v>
      </c>
      <c r="B25" s="301"/>
      <c r="C25" s="62" t="s">
        <v>63</v>
      </c>
      <c r="D25" s="123">
        <v>75.172933789080005</v>
      </c>
      <c r="E25" s="134" t="s">
        <v>116</v>
      </c>
      <c r="F25" s="123" t="s">
        <v>116</v>
      </c>
      <c r="G25" s="135" t="s">
        <v>116</v>
      </c>
      <c r="H25" s="123" t="s">
        <v>116</v>
      </c>
      <c r="I25" s="132" t="s">
        <v>116</v>
      </c>
      <c r="J25" s="123" t="s">
        <v>116</v>
      </c>
      <c r="K25" s="137" t="s">
        <v>116</v>
      </c>
      <c r="L25" s="123" t="s">
        <v>116</v>
      </c>
      <c r="M25" s="137" t="s">
        <v>116</v>
      </c>
      <c r="N25" s="123">
        <v>75.172933789080005</v>
      </c>
      <c r="O25" s="63" t="s">
        <v>15</v>
      </c>
      <c r="P25" s="123" t="s">
        <v>116</v>
      </c>
      <c r="Q25" s="137" t="s">
        <v>116</v>
      </c>
      <c r="R25" s="123" t="s">
        <v>116</v>
      </c>
      <c r="S25" s="63" t="s">
        <v>15</v>
      </c>
      <c r="T25" s="123" t="s">
        <v>116</v>
      </c>
      <c r="U25" s="137" t="s">
        <v>116</v>
      </c>
      <c r="V25" s="123" t="s">
        <v>116</v>
      </c>
      <c r="W25" s="63" t="s">
        <v>116</v>
      </c>
      <c r="X25" s="123" t="s">
        <v>116</v>
      </c>
      <c r="Y25" s="137" t="s">
        <v>116</v>
      </c>
      <c r="Z25" s="123">
        <v>75.172933789080005</v>
      </c>
      <c r="AA25" s="124" t="s">
        <v>116</v>
      </c>
    </row>
    <row r="26" spans="1:30" ht="36.75" customHeight="1" x14ac:dyDescent="0.25">
      <c r="A26" s="63" t="s">
        <v>13</v>
      </c>
      <c r="B26" s="301"/>
      <c r="C26" s="75" t="s">
        <v>77</v>
      </c>
      <c r="D26" s="131" t="s">
        <v>116</v>
      </c>
      <c r="E26" s="123" t="s">
        <v>116</v>
      </c>
      <c r="F26" s="123" t="s">
        <v>116</v>
      </c>
      <c r="G26" s="63" t="s">
        <v>116</v>
      </c>
      <c r="H26" s="123" t="s">
        <v>116</v>
      </c>
      <c r="I26" s="63" t="s">
        <v>116</v>
      </c>
      <c r="J26" s="123" t="s">
        <v>116</v>
      </c>
      <c r="K26" s="63" t="s">
        <v>116</v>
      </c>
      <c r="L26" s="123" t="s">
        <v>116</v>
      </c>
      <c r="M26" s="63" t="s">
        <v>116</v>
      </c>
      <c r="N26" s="123" t="s">
        <v>116</v>
      </c>
      <c r="O26" s="63" t="s">
        <v>116</v>
      </c>
      <c r="P26" s="123" t="s">
        <v>116</v>
      </c>
      <c r="Q26" s="63" t="s">
        <v>116</v>
      </c>
      <c r="R26" s="123" t="s">
        <v>116</v>
      </c>
      <c r="S26" s="63" t="s">
        <v>116</v>
      </c>
      <c r="T26" s="123" t="s">
        <v>116</v>
      </c>
      <c r="U26" s="63" t="s">
        <v>116</v>
      </c>
      <c r="V26" s="123" t="s">
        <v>116</v>
      </c>
      <c r="W26" s="63" t="s">
        <v>116</v>
      </c>
      <c r="X26" s="123" t="s">
        <v>116</v>
      </c>
      <c r="Y26" s="63" t="s">
        <v>116</v>
      </c>
      <c r="Z26" s="123" t="s">
        <v>116</v>
      </c>
      <c r="AA26" s="124" t="s">
        <v>116</v>
      </c>
    </row>
    <row r="27" spans="1:30" ht="60.75" customHeight="1" x14ac:dyDescent="0.25">
      <c r="A27" s="63" t="s">
        <v>11</v>
      </c>
      <c r="B27" s="302"/>
      <c r="C27" s="62" t="s">
        <v>62</v>
      </c>
      <c r="D27" s="112" t="s">
        <v>116</v>
      </c>
      <c r="E27" s="112" t="s">
        <v>116</v>
      </c>
      <c r="F27" s="60" t="s">
        <v>116</v>
      </c>
      <c r="G27" s="60" t="s">
        <v>116</v>
      </c>
      <c r="H27" s="60" t="s">
        <v>116</v>
      </c>
      <c r="I27" s="60" t="s">
        <v>116</v>
      </c>
      <c r="J27" s="60" t="s">
        <v>116</v>
      </c>
      <c r="K27" s="60" t="s">
        <v>116</v>
      </c>
      <c r="L27" s="60" t="s">
        <v>116</v>
      </c>
      <c r="M27" s="60" t="s">
        <v>116</v>
      </c>
      <c r="N27" s="60" t="s">
        <v>116</v>
      </c>
      <c r="O27" s="60" t="s">
        <v>116</v>
      </c>
      <c r="P27" s="60" t="s">
        <v>116</v>
      </c>
      <c r="Q27" s="60" t="s">
        <v>116</v>
      </c>
      <c r="R27" s="60" t="s">
        <v>116</v>
      </c>
      <c r="S27" s="60" t="s">
        <v>116</v>
      </c>
      <c r="T27" s="60" t="s">
        <v>116</v>
      </c>
      <c r="U27" s="60" t="s">
        <v>116</v>
      </c>
      <c r="V27" s="60" t="s">
        <v>116</v>
      </c>
      <c r="W27" s="60" t="s">
        <v>116</v>
      </c>
      <c r="X27" s="60" t="s">
        <v>116</v>
      </c>
      <c r="Y27" s="60" t="s">
        <v>116</v>
      </c>
      <c r="Z27" s="60" t="s">
        <v>116</v>
      </c>
      <c r="AA27" s="122" t="s">
        <v>116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10"/>
      <c r="D29" s="310"/>
      <c r="E29" s="310"/>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11"/>
      <c r="D31" s="311"/>
      <c r="E31" s="311"/>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10"/>
      <c r="D33" s="310"/>
      <c r="E33" s="310"/>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10"/>
      <c r="D35" s="310"/>
      <c r="E35" s="310"/>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11"/>
      <c r="D36" s="311"/>
      <c r="E36" s="311"/>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10"/>
      <c r="D37" s="310"/>
      <c r="E37" s="310"/>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12"/>
      <c r="D38" s="312"/>
      <c r="E38" s="312"/>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09"/>
      <c r="D40" s="309"/>
      <c r="E40" s="309"/>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2024-10-04T01:00:56Z</dcterms:modified>
</cp:coreProperties>
</file>