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externalLinks/externalLink25.xml" ContentType="application/vnd.openxmlformats-officedocument.spreadsheetml.externalLink+xml"/>
  <Override PartName="/xl/externalLinks/externalLink26.xml" ContentType="application/vnd.openxmlformats-officedocument.spreadsheetml.externalLink+xml"/>
  <Override PartName="/xl/externalLinks/externalLink27.xml" ContentType="application/vnd.openxmlformats-officedocument.spreadsheetml.externalLink+xml"/>
  <Override PartName="/xl/externalLinks/externalLink28.xml" ContentType="application/vnd.openxmlformats-officedocument.spreadsheetml.externalLink+xml"/>
  <Override PartName="/xl/externalLinks/externalLink29.xml" ContentType="application/vnd.openxmlformats-officedocument.spreadsheetml.externalLink+xml"/>
  <Override PartName="/xl/externalLinks/externalLink30.xml" ContentType="application/vnd.openxmlformats-officedocument.spreadsheetml.externalLink+xml"/>
  <Override PartName="/xl/externalLinks/externalLink31.xml" ContentType="application/vnd.openxmlformats-officedocument.spreadsheetml.externalLink+xml"/>
  <Override PartName="/xl/externalLinks/externalLink32.xml" ContentType="application/vnd.openxmlformats-officedocument.spreadsheetml.externalLink+xml"/>
  <Override PartName="/xl/externalLinks/externalLink33.xml" ContentType="application/vnd.openxmlformats-officedocument.spreadsheetml.externalLink+xml"/>
  <Override PartName="/xl/externalLinks/externalLink34.xml" ContentType="application/vnd.openxmlformats-officedocument.spreadsheetml.externalLink+xml"/>
  <Override PartName="/xl/externalLinks/externalLink35.xml" ContentType="application/vnd.openxmlformats-officedocument.spreadsheetml.externalLink+xml"/>
  <Override PartName="/xl/externalLinks/externalLink36.xml" ContentType="application/vnd.openxmlformats-officedocument.spreadsheetml.externalLink+xml"/>
  <Override PartName="/xl/externalLinks/externalLink37.xml" ContentType="application/vnd.openxmlformats-officedocument.spreadsheetml.externalLink+xml"/>
  <Override PartName="/xl/externalLinks/externalLink38.xml" ContentType="application/vnd.openxmlformats-officedocument.spreadsheetml.externalLink+xml"/>
  <Override PartName="/xl/externalLinks/externalLink39.xml" ContentType="application/vnd.openxmlformats-officedocument.spreadsheetml.externalLink+xml"/>
  <Override PartName="/xl/externalLinks/externalLink40.xml" ContentType="application/vnd.openxmlformats-officedocument.spreadsheetml.externalLink+xml"/>
  <Override PartName="/xl/externalLinks/externalLink41.xml" ContentType="application/vnd.openxmlformats-officedocument.spreadsheetml.externalLink+xml"/>
  <Override PartName="/xl/externalLinks/externalLink42.xml" ContentType="application/vnd.openxmlformats-officedocument.spreadsheetml.externalLink+xml"/>
  <Override PartName="/xl/externalLinks/externalLink43.xml" ContentType="application/vnd.openxmlformats-officedocument.spreadsheetml.externalLink+xml"/>
  <Override PartName="/xl/externalLinks/externalLink44.xml" ContentType="application/vnd.openxmlformats-officedocument.spreadsheetml.externalLink+xml"/>
  <Override PartName="/xl/externalLinks/externalLink45.xml" ContentType="application/vnd.openxmlformats-officedocument.spreadsheetml.externalLink+xml"/>
  <Override PartName="/xl/externalLinks/externalLink46.xml" ContentType="application/vnd.openxmlformats-officedocument.spreadsheetml.externalLink+xml"/>
  <Override PartName="/xl/externalLinks/externalLink47.xml" ContentType="application/vnd.openxmlformats-officedocument.spreadsheetml.externalLink+xml"/>
  <Override PartName="/xl/externalLinks/externalLink48.xml" ContentType="application/vnd.openxmlformats-officedocument.spreadsheetml.externalLink+xml"/>
  <Override PartName="/xl/externalLinks/externalLink49.xml" ContentType="application/vnd.openxmlformats-officedocument.spreadsheetml.externalLink+xml"/>
  <Override PartName="/xl/externalLinks/externalLink50.xml" ContentType="application/vnd.openxmlformats-officedocument.spreadsheetml.externalLink+xml"/>
  <Override PartName="/xl/externalLinks/externalLink51.xml" ContentType="application/vnd.openxmlformats-officedocument.spreadsheetml.externalLink+xml"/>
  <Override PartName="/xl/externalLinks/externalLink52.xml" ContentType="application/vnd.openxmlformats-officedocument.spreadsheetml.externalLink+xml"/>
  <Override PartName="/xl/externalLinks/externalLink53.xml" ContentType="application/vnd.openxmlformats-officedocument.spreadsheetml.externalLink+xml"/>
  <Override PartName="/xl/externalLinks/externalLink54.xml" ContentType="application/vnd.openxmlformats-officedocument.spreadsheetml.externalLink+xml"/>
  <Override PartName="/xl/externalLinks/externalLink55.xml" ContentType="application/vnd.openxmlformats-officedocument.spreadsheetml.externalLink+xml"/>
  <Override PartName="/xl/externalLinks/externalLink56.xml" ContentType="application/vnd.openxmlformats-officedocument.spreadsheetml.externalLink+xml"/>
  <Override PartName="/xl/externalLinks/externalLink5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192.168.94.5\обменник\PTO\Масс\ОИПР\2025-2029 ИП\Документы в ДТР (доп. пояснения) ИТОГ\04.10.24\Обосновывающий материал\Спецтехника и оборудование\"/>
    </mc:Choice>
  </mc:AlternateContent>
  <bookViews>
    <workbookView xWindow="28680" yWindow="-120" windowWidth="29040" windowHeight="15840" tabRatio="859" firstSheet="4" activeTab="9"/>
  </bookViews>
  <sheets>
    <sheet name="1. паспорт описание" sheetId="7" r:id="rId1"/>
    <sheet name="2. паспорт  техприс" sheetId="12" r:id="rId2"/>
    <sheet name="3.1.конкретные результаты ТП-РП" sheetId="13" r:id="rId3"/>
    <sheet name="3.2конкретные результаты ЛЭП" sheetId="14" r:id="rId4"/>
    <sheet name="3.3. Паспорт надежность" sheetId="17" r:id="rId5"/>
    <sheet name="4. паспортбюджет" sheetId="10" r:id="rId6"/>
    <sheet name="5 анализ экон эффект" sheetId="25" r:id="rId7"/>
    <sheet name="6.1. Паспорт сетевой график" sheetId="16" r:id="rId8"/>
    <sheet name="6.2. Паспорт фин осв ввод" sheetId="15" r:id="rId9"/>
    <sheet name="7. Паспорт отчет о закупке" sheetId="5" r:id="rId10"/>
    <sheet name="8. Паспорт оценка влияния" sheetId="23" r:id="rId11"/>
    <sheet name="9. Паспорт Карта-схема" sheetId="24" r:id="rId12"/>
  </sheets>
  <externalReferences>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 r:id="rId33"/>
    <externalReference r:id="rId34"/>
    <externalReference r:id="rId35"/>
    <externalReference r:id="rId36"/>
    <externalReference r:id="rId37"/>
    <externalReference r:id="rId38"/>
    <externalReference r:id="rId39"/>
    <externalReference r:id="rId40"/>
    <externalReference r:id="rId41"/>
    <externalReference r:id="rId42"/>
    <externalReference r:id="rId43"/>
    <externalReference r:id="rId44"/>
    <externalReference r:id="rId45"/>
    <externalReference r:id="rId46"/>
    <externalReference r:id="rId47"/>
    <externalReference r:id="rId48"/>
    <externalReference r:id="rId49"/>
    <externalReference r:id="rId50"/>
    <externalReference r:id="rId51"/>
    <externalReference r:id="rId52"/>
    <externalReference r:id="rId53"/>
    <externalReference r:id="rId54"/>
    <externalReference r:id="rId55"/>
    <externalReference r:id="rId56"/>
    <externalReference r:id="rId57"/>
    <externalReference r:id="rId58"/>
    <externalReference r:id="rId59"/>
    <externalReference r:id="rId60"/>
    <externalReference r:id="rId61"/>
    <externalReference r:id="rId62"/>
    <externalReference r:id="rId63"/>
    <externalReference r:id="rId64"/>
    <externalReference r:id="rId65"/>
    <externalReference r:id="rId66"/>
    <externalReference r:id="rId67"/>
    <externalReference r:id="rId68"/>
    <externalReference r:id="rId69"/>
  </externalReferences>
  <definedNames>
    <definedName name="\0" localSheetId="6">#REF!</definedName>
    <definedName name="\0">#REF!</definedName>
    <definedName name="\a" localSheetId="6">#REF!</definedName>
    <definedName name="\a">#REF!</definedName>
    <definedName name="\m" localSheetId="6">#REF!</definedName>
    <definedName name="\m">#REF!</definedName>
    <definedName name="\n" localSheetId="6">#REF!</definedName>
    <definedName name="\n">#REF!</definedName>
    <definedName name="\o" localSheetId="6">#REF!</definedName>
    <definedName name="\o">#REF!</definedName>
    <definedName name="___SP1">[1]FES!#REF!</definedName>
    <definedName name="___SP10">[1]FES!#REF!</definedName>
    <definedName name="___SP11">[1]FES!#REF!</definedName>
    <definedName name="___SP12">[1]FES!#REF!</definedName>
    <definedName name="___SP13">[1]FES!#REF!</definedName>
    <definedName name="___SP14">[1]FES!#REF!</definedName>
    <definedName name="___SP15">[1]FES!#REF!</definedName>
    <definedName name="___SP16">[1]FES!#REF!</definedName>
    <definedName name="___SP17">[1]FES!#REF!</definedName>
    <definedName name="___SP18">[1]FES!#REF!</definedName>
    <definedName name="___SP19">[1]FES!#REF!</definedName>
    <definedName name="___SP2">[1]FES!#REF!</definedName>
    <definedName name="___SP20">[1]FES!#REF!</definedName>
    <definedName name="___SP3">[1]FES!#REF!</definedName>
    <definedName name="___SP4">[1]FES!#REF!</definedName>
    <definedName name="___SP5">[1]FES!#REF!</definedName>
    <definedName name="___SP7">[1]FES!#REF!</definedName>
    <definedName name="___SP8">[1]FES!#REF!</definedName>
    <definedName name="___SP9">[1]FES!#REF!</definedName>
    <definedName name="__C370000">#REF!</definedName>
    <definedName name="__cap1">#REF!</definedName>
    <definedName name="__IntlFixup" hidden="1">TRUE</definedName>
    <definedName name="__PR1">'[2]Прил 1'!#REF!</definedName>
    <definedName name="__SP1" localSheetId="6">[1]FES!#REF!</definedName>
    <definedName name="__SP10" localSheetId="6">[1]FES!#REF!</definedName>
    <definedName name="__SP11" localSheetId="6">[1]FES!#REF!</definedName>
    <definedName name="__SP12" localSheetId="6">[1]FES!#REF!</definedName>
    <definedName name="__SP13" localSheetId="6">[1]FES!#REF!</definedName>
    <definedName name="__SP14" localSheetId="6">[1]FES!#REF!</definedName>
    <definedName name="__SP15" localSheetId="6">[1]FES!#REF!</definedName>
    <definedName name="__SP16" localSheetId="6">[1]FES!#REF!</definedName>
    <definedName name="__SP17" localSheetId="6">[1]FES!#REF!</definedName>
    <definedName name="__SP18" localSheetId="6">[1]FES!#REF!</definedName>
    <definedName name="__SP19" localSheetId="6">[1]FES!#REF!</definedName>
    <definedName name="__SP2" localSheetId="6">[1]FES!#REF!</definedName>
    <definedName name="__SP20" localSheetId="6">[1]FES!#REF!</definedName>
    <definedName name="__SP3" localSheetId="6">[1]FES!#REF!</definedName>
    <definedName name="__SP4" localSheetId="6">[1]FES!#REF!</definedName>
    <definedName name="__SP5" localSheetId="6">[1]FES!#REF!</definedName>
    <definedName name="__SP7" localSheetId="6">[1]FES!#REF!</definedName>
    <definedName name="__SP8" localSheetId="6">[1]FES!#REF!</definedName>
    <definedName name="__SP9" localSheetId="6">[1]FES!#REF!</definedName>
    <definedName name="__use1">#REF!</definedName>
    <definedName name="_A" localSheetId="6">#REF!</definedName>
    <definedName name="_A">#REF!</definedName>
    <definedName name="_B" localSheetId="6">#REF!</definedName>
    <definedName name="_B">#REF!</definedName>
    <definedName name="_C" localSheetId="6">#REF!</definedName>
    <definedName name="_C">#REF!</definedName>
    <definedName name="_C370000" localSheetId="6">#REF!</definedName>
    <definedName name="_cap1" localSheetId="6">#REF!</definedName>
    <definedName name="_D" localSheetId="6">#REF!</definedName>
    <definedName name="_D">#REF!</definedName>
    <definedName name="_E" localSheetId="6">#REF!</definedName>
    <definedName name="_E">#REF!</definedName>
    <definedName name="_F" localSheetId="6">#REF!</definedName>
    <definedName name="_F">#REF!</definedName>
    <definedName name="_Num2">#REF!</definedName>
    <definedName name="_PR1" localSheetId="6">'[2]Прил 1'!#REF!</definedName>
    <definedName name="_SP1" localSheetId="6">[3]FES!#REF!</definedName>
    <definedName name="_SP1">[3]FES!#REF!</definedName>
    <definedName name="_SP10" localSheetId="6">[3]FES!#REF!</definedName>
    <definedName name="_SP10">[3]FES!#REF!</definedName>
    <definedName name="_SP11" localSheetId="6">[3]FES!#REF!</definedName>
    <definedName name="_SP11">[3]FES!#REF!</definedName>
    <definedName name="_SP12" localSheetId="6">[3]FES!#REF!</definedName>
    <definedName name="_SP12">[3]FES!#REF!</definedName>
    <definedName name="_SP13" localSheetId="6">[3]FES!#REF!</definedName>
    <definedName name="_SP13">[3]FES!#REF!</definedName>
    <definedName name="_SP14" localSheetId="6">[3]FES!#REF!</definedName>
    <definedName name="_SP14">[3]FES!#REF!</definedName>
    <definedName name="_SP15" localSheetId="6">[3]FES!#REF!</definedName>
    <definedName name="_SP15">[3]FES!#REF!</definedName>
    <definedName name="_SP16" localSheetId="6">[3]FES!#REF!</definedName>
    <definedName name="_SP16">[3]FES!#REF!</definedName>
    <definedName name="_SP17" localSheetId="6">[3]FES!#REF!</definedName>
    <definedName name="_SP17">[3]FES!#REF!</definedName>
    <definedName name="_SP18" localSheetId="6">[3]FES!#REF!</definedName>
    <definedName name="_SP18">[3]FES!#REF!</definedName>
    <definedName name="_SP19" localSheetId="6">[3]FES!#REF!</definedName>
    <definedName name="_SP19">[3]FES!#REF!</definedName>
    <definedName name="_SP2" localSheetId="6">[3]FES!#REF!</definedName>
    <definedName name="_SP2">[3]FES!#REF!</definedName>
    <definedName name="_SP20" localSheetId="6">[3]FES!#REF!</definedName>
    <definedName name="_SP20">[3]FES!#REF!</definedName>
    <definedName name="_SP3" localSheetId="6">[3]FES!#REF!</definedName>
    <definedName name="_SP3">[3]FES!#REF!</definedName>
    <definedName name="_SP4" localSheetId="6">[3]FES!#REF!</definedName>
    <definedName name="_SP4">[3]FES!#REF!</definedName>
    <definedName name="_SP5" localSheetId="6">[3]FES!#REF!</definedName>
    <definedName name="_SP5">[3]FES!#REF!</definedName>
    <definedName name="_SP7" localSheetId="6">[3]FES!#REF!</definedName>
    <definedName name="_SP7">[3]FES!#REF!</definedName>
    <definedName name="_SP8" localSheetId="6">[3]FES!#REF!</definedName>
    <definedName name="_SP8">[3]FES!#REF!</definedName>
    <definedName name="_SP9" localSheetId="6">[3]FES!#REF!</definedName>
    <definedName name="_SP9">[3]FES!#REF!</definedName>
    <definedName name="_use1" localSheetId="6">#REF!</definedName>
    <definedName name="a" localSheetId="6">'5 анализ экон эффект'!a</definedName>
    <definedName name="a">[0]!a</definedName>
    <definedName name="AccessDatabase" hidden="1">"C:\My Documents\vlad\Var_2\can270398v2t05.mdb"</definedName>
    <definedName name="AES">#REF!</definedName>
    <definedName name="AFamorts">#REF!</definedName>
    <definedName name="AFamorttnr96">#REF!</definedName>
    <definedName name="AFassistech">#REF!</definedName>
    <definedName name="AFfraisfi">#REF!</definedName>
    <definedName name="AFimpoA">#REF!</definedName>
    <definedName name="AFparité">#REF!</definedName>
    <definedName name="AFtaxexport">#REF!</definedName>
    <definedName name="alumina_mt">#REF!</definedName>
    <definedName name="alumina_price">#REF!</definedName>
    <definedName name="anscount" hidden="1">1</definedName>
    <definedName name="AOE">#REF!</definedName>
    <definedName name="asd" localSheetId="6">'5 анализ экон эффект'!asd</definedName>
    <definedName name="asd">[0]!asd</definedName>
    <definedName name="b" localSheetId="6">'5 анализ экон эффект'!b</definedName>
    <definedName name="b">[0]!b</definedName>
    <definedName name="Balance_Sheet">#REF!</definedName>
    <definedName name="BALEE_FLOAD">#REF!</definedName>
    <definedName name="BALEE_PROT">#REF!,#REF!,#REF!,#REF!</definedName>
    <definedName name="BALM_FLOAD">#REF!</definedName>
    <definedName name="BALM_PROT">#REF!,#REF!,#REF!,#REF!</definedName>
    <definedName name="bbbbb" localSheetId="6">[0]!USD/1.701</definedName>
    <definedName name="bbbbb">[0]!USD/1.701</definedName>
    <definedName name="bbbbbb">#N/A</definedName>
    <definedName name="Beg_Bal">#REF!</definedName>
    <definedName name="Button_130">"can270398v2t05_Выпуск__реализация__запасы_Таблица"</definedName>
    <definedName name="calculations">#REF!</definedName>
    <definedName name="Capital_Purchases">#REF!</definedName>
    <definedName name="CashFlow" localSheetId="6">'[4]Master Cashflows - Contractual'!#REF!</definedName>
    <definedName name="CashFlow">'[4]Master Cashflows - Contractual'!#REF!</definedName>
    <definedName name="CompOt" localSheetId="6">'5 анализ экон эффект'!CompOt</definedName>
    <definedName name="CompOt">[0]!CompOt</definedName>
    <definedName name="CompRas" localSheetId="6">'5 анализ экон эффект'!CompRas</definedName>
    <definedName name="CompRas">[0]!CompRas</definedName>
    <definedName name="Coût_Assistance_technique_1998" localSheetId="6">[0]!NotesHyp</definedName>
    <definedName name="Coût_Assistance_technique_1998">[0]!NotesHyp</definedName>
    <definedName name="csDesignMode">1</definedName>
    <definedName name="CUR_VER">[5]Заголовок!$B$21</definedName>
    <definedName name="curs">#REF!</definedName>
    <definedName name="d">#REF!</definedName>
    <definedName name="d_r">#REF!</definedName>
    <definedName name="da">#REF!</definedName>
    <definedName name="Data">#REF!</definedName>
    <definedName name="DATE">#REF!</definedName>
    <definedName name="debt1" localSheetId="6">#REF!</definedName>
    <definedName name="debt1">#REF!</definedName>
    <definedName name="del" localSheetId="6">#REF!</definedName>
    <definedName name="del">#REF!</definedName>
    <definedName name="Depreciation_Schedule">#REF!</definedName>
    <definedName name="dfg" localSheetId="6">'5 анализ экон эффект'!dfg</definedName>
    <definedName name="dfg">[0]!dfg</definedName>
    <definedName name="dip">[6]FST5!$G$149:$G$165,P1_dip,P2_dip,P3_dip,P4_dip</definedName>
    <definedName name="DM" localSheetId="6">[0]!USD/1.701</definedName>
    <definedName name="DM">[0]!USD/1.701</definedName>
    <definedName name="DMRUR">#REF!</definedName>
    <definedName name="DOC">#REF!</definedName>
    <definedName name="Down_range">#REF!</definedName>
    <definedName name="DTL_B_1">#N/A</definedName>
    <definedName name="DTL_C_1">#N/A</definedName>
    <definedName name="DTL_C_ASSETS_2_1">#N/A</definedName>
    <definedName name="DTL_C_ASSETS_3_1">#N/A</definedName>
    <definedName name="DTL_C_CAPITAL_4_1">#N/A</definedName>
    <definedName name="DTL_C_CAPITAL_5_1">#N/A</definedName>
    <definedName name="DTL_C_EXPENSES_1_1">#N/A</definedName>
    <definedName name="DTL_C_EXPENSES_2_1">#N/A</definedName>
    <definedName name="DTL_C_INCOME_1_1">#N/A</definedName>
    <definedName name="DTL_C_LIABILITIES_3_1">#N/A</definedName>
    <definedName name="DTL_C_LIABILITIES_4_1">#N/A</definedName>
    <definedName name="DTL_C_SUSPENSE_5_1">#N/A</definedName>
    <definedName name="DTL_C_SUSPENSE_6_1">#N/A</definedName>
    <definedName name="DTL_D_ASSETS_2_1">#N/A</definedName>
    <definedName name="DTL_D_ASSETS_3_1">#N/A</definedName>
    <definedName name="DTL_D_CAPITAL_4_1">#N/A</definedName>
    <definedName name="DTL_D_CAPITAL_5_1">#N/A</definedName>
    <definedName name="DTL_D_EXPENSES_1_1">#N/A</definedName>
    <definedName name="DTL_D_EXPENSES_2_1">#N/A</definedName>
    <definedName name="DTL_D_INCOME_1_1">#N/A</definedName>
    <definedName name="DTL_D_LIABILITIES_3_1">#N/A</definedName>
    <definedName name="DTL_D_LIABILITIES_4_1">#N/A</definedName>
    <definedName name="DTL_D_SUSPENSE_5_1">#N/A</definedName>
    <definedName name="DTL_D_SUSPENSE_6_1">#N/A</definedName>
    <definedName name="DTL_E_1">#N/A</definedName>
    <definedName name="DTL_E_ASSETS_2_1">#N/A</definedName>
    <definedName name="DTL_E_ASSETS_3_1">#N/A</definedName>
    <definedName name="DTL_E_CAPITAL_4_1">#N/A</definedName>
    <definedName name="DTL_E_CAPITAL_5_1">#N/A</definedName>
    <definedName name="DTL_E_EXPENSES_1_1">#N/A</definedName>
    <definedName name="DTL_E_EXPENSES_2_1">#N/A</definedName>
    <definedName name="DTL_E_INCOME_1_1">#N/A</definedName>
    <definedName name="DTL_E_LIABILITIES_3_1">#N/A</definedName>
    <definedName name="DTL_E_LIABILITIES_4_1">#N/A</definedName>
    <definedName name="DTL_E_SUSPENSE_5_1">#N/A</definedName>
    <definedName name="DTL_E_SUSPENSE_6_1">#N/A</definedName>
    <definedName name="DTL_F_1">#N/A</definedName>
    <definedName name="DTL_F_ASSETS_2_1">#N/A</definedName>
    <definedName name="DTL_F_ASSETS_3_1">#N/A</definedName>
    <definedName name="DTL_F_CAPITAL_4_1">#N/A</definedName>
    <definedName name="DTL_F_CAPITAL_5_1">#N/A</definedName>
    <definedName name="DTL_F_EXPENSES_1_1">#N/A</definedName>
    <definedName name="DTL_F_EXPENSES_2_1">#N/A</definedName>
    <definedName name="DTL_F_INCOME_1_1">#N/A</definedName>
    <definedName name="DTL_F_LIABILITIES_3_1">#N/A</definedName>
    <definedName name="DTL_F_LIABILITIES_4_1">#N/A</definedName>
    <definedName name="DTL_F_SUSPENSE_5_1">#N/A</definedName>
    <definedName name="DTL_F_SUSPENSE_6_1">#N/A</definedName>
    <definedName name="DTL_G_1">#N/A</definedName>
    <definedName name="DTL_G_ASSETS_2_1">#N/A</definedName>
    <definedName name="DTL_G_ASSETS_3_1">#N/A</definedName>
    <definedName name="DTL_G_CAPITAL_4_1">#N/A</definedName>
    <definedName name="DTL_G_CAPITAL_5_1">#N/A</definedName>
    <definedName name="DTL_G_EXPENSES_1_1">#N/A</definedName>
    <definedName name="DTL_G_EXPENSES_2_1">#N/A</definedName>
    <definedName name="DTL_G_INCOME_1_1">#N/A</definedName>
    <definedName name="DTL_G_LIABILITIES_3_1">#N/A</definedName>
    <definedName name="DTL_G_LIABILITIES_4_1">#N/A</definedName>
    <definedName name="DTL_G_SUSPENSE_5_1">#N/A</definedName>
    <definedName name="DTL_G_SUSPENSE_6_1">#N/A</definedName>
    <definedName name="DTL_H___1703__1_1">#N/A</definedName>
    <definedName name="DTL_H___1707__2_1">#N/A</definedName>
    <definedName name="DTL_H__1_1">#N/A</definedName>
    <definedName name="DTL_H_1">#N/A</definedName>
    <definedName name="DTL_H_ASSETS_2_1">#N/A</definedName>
    <definedName name="DTL_H_ASSETS_3_1">#N/A</definedName>
    <definedName name="DTL_H_CAPITAL_4_1">#N/A</definedName>
    <definedName name="DTL_H_CAPITAL_5_1">#N/A</definedName>
    <definedName name="DTL_H_CRN__2035___3__1_1">#N/A</definedName>
    <definedName name="DTL_H_CRN__2072___3__2_1">#N/A</definedName>
    <definedName name="DTL_H_CRN__2073___3__3_1">#N/A</definedName>
    <definedName name="DTL_H_CRN__2074___3__4_1">#N/A</definedName>
    <definedName name="DTL_H_CRN__2075___3__5_1">#N/A</definedName>
    <definedName name="DTL_H_CRN__2202___3__6_1">#N/A</definedName>
    <definedName name="DTL_H_CRN__2212___3__7_1">#N/A</definedName>
    <definedName name="DTL_H_CRN__2213___3__8_1">#N/A</definedName>
    <definedName name="DTL_H_CRN__2214___3__9_1">#N/A</definedName>
    <definedName name="DTL_H_CRN__2215___3__10_1">#N/A</definedName>
    <definedName name="DTL_H_CRN__2318___3__11_1">#N/A</definedName>
    <definedName name="DTL_H_CRN__2321___3__12_1">#N/A</definedName>
    <definedName name="DTL_H_CRN__2323___3__13_1">#N/A</definedName>
    <definedName name="DTL_H_CRN__2356___3__14_1">#N/A</definedName>
    <definedName name="DTL_H_CRN__2370___3__15_1">#N/A</definedName>
    <definedName name="DTL_H_CRN__4377___3__16_1">#N/A</definedName>
    <definedName name="DTL_H_CRN__4378___3__17_1">#N/A</definedName>
    <definedName name="DTL_H_CRN__5521___3__18_1">#N/A</definedName>
    <definedName name="DTL_H_CRN__5522___3__19_1">#N/A</definedName>
    <definedName name="DTL_H_CRN__5523___3__20_1">#N/A</definedName>
    <definedName name="DTL_H_CRN__5524___3__21_1">#N/A</definedName>
    <definedName name="DTL_H_CRN__6020___3__22_1">#N/A</definedName>
    <definedName name="DTL_H_CRN__6055___3__23_1">#N/A</definedName>
    <definedName name="DTL_H_CRN__6063___3__24_1">#N/A</definedName>
    <definedName name="DTL_H_CRN__6478___3__25_1">#N/A</definedName>
    <definedName name="DTL_H_CRN__6505___3__26_1">#N/A</definedName>
    <definedName name="DTL_H_CRN__6507___3__27_1">#N/A</definedName>
    <definedName name="DTL_H_CRN__6543___3__28_1">#N/A</definedName>
    <definedName name="DTL_H_CRNE_1_1">#N/A</definedName>
    <definedName name="DTL_H_EXPENSES_1_1">#N/A</definedName>
    <definedName name="DTL_H_EXPENSES_2_1">#N/A</definedName>
    <definedName name="DTL_H_INCOME_1_1">#N/A</definedName>
    <definedName name="DTL_H_LIABILITIES_3_1">#N/A</definedName>
    <definedName name="DTL_H_LIABILITIES_4_1">#N/A</definedName>
    <definedName name="DTL_H_SUSPENSE_5_1">#N/A</definedName>
    <definedName name="DTL_H_SUSPENSE_6_1">#N/A</definedName>
    <definedName name="DTL_I_1">#N/A</definedName>
    <definedName name="DTL_I_ASSETS_2_1">#N/A</definedName>
    <definedName name="DTL_I_ASSETS_3_1">#N/A</definedName>
    <definedName name="DTL_I_CAPITAL_4_1">#N/A</definedName>
    <definedName name="DTL_I_CAPITAL_5_1">#N/A</definedName>
    <definedName name="DTL_I_CNC_STOCK_1_1">#N/A</definedName>
    <definedName name="DTL_I_CNI1__STOCK_1_1">#N/A</definedName>
    <definedName name="DTL_I_CNI2__STOCK_2_1">#N/A</definedName>
    <definedName name="DTL_I_CNIIV_STOCK_3_1">#N/A</definedName>
    <definedName name="DTL_I_EXPENSES_1_1">#N/A</definedName>
    <definedName name="DTL_I_EXPENSES_2_1">#N/A</definedName>
    <definedName name="DTL_I_INCOME_1_1">#N/A</definedName>
    <definedName name="DTL_I_LIABILITIES_3_1">#N/A</definedName>
    <definedName name="DTL_I_LIABILITIES_4_1">#N/A</definedName>
    <definedName name="DTL_I_SUSPENSE_5_1">#N/A</definedName>
    <definedName name="DTL_I_SUSPENSE_6_1">#N/A</definedName>
    <definedName name="DTL_J_1">#N/A</definedName>
    <definedName name="DTL_J_ASSETS_2_1">#N/A</definedName>
    <definedName name="DTL_J_ASSETS_3_1">#N/A</definedName>
    <definedName name="DTL_J_CAPITAL_4_1">#N/A</definedName>
    <definedName name="DTL_J_CAPITAL_5_1">#N/A</definedName>
    <definedName name="DTL_J_EXPENSES_1_1">#N/A</definedName>
    <definedName name="DTL_J_EXPENSES_2_1">#N/A</definedName>
    <definedName name="DTL_J_INCOME_1_1">#N/A</definedName>
    <definedName name="DTL_J_LIABILITIES_3_1">#N/A</definedName>
    <definedName name="DTL_J_LIABILITIES_4_1">#N/A</definedName>
    <definedName name="DTL_J_SUSPENSE_5_1">#N/A</definedName>
    <definedName name="DTL_J_SUSPENSE_6_1">#N/A</definedName>
    <definedName name="DTL_K_ASSETS_2_1">#N/A</definedName>
    <definedName name="DTL_K_ASSETS_3_1">#N/A</definedName>
    <definedName name="DTL_K_CAPITAL_4_1">#N/A</definedName>
    <definedName name="DTL_K_CAPITAL_5_1">#N/A</definedName>
    <definedName name="DTL_K_EXPENSES_1_1">#N/A</definedName>
    <definedName name="DTL_K_EXPENSES_2_1">#N/A</definedName>
    <definedName name="DTL_K_INCOME_1_1">#N/A</definedName>
    <definedName name="DTL_K_LIABILITIES_3_1">#N/A</definedName>
    <definedName name="DTL_K_LIABILITIES_4_1">#N/A</definedName>
    <definedName name="DTL_K_SUSPENSE_5_1">#N/A</definedName>
    <definedName name="DTL_K_SUSPENSE_6_1">#N/A</definedName>
    <definedName name="DTL_L_ASSETS_2_1">#N/A</definedName>
    <definedName name="DTL_L_ASSETS_3_1">#N/A</definedName>
    <definedName name="DTL_L_CAPITAL_4_1">#N/A</definedName>
    <definedName name="DTL_L_CAPITAL_5_1">#N/A</definedName>
    <definedName name="DTL_L_EXPENSES_1_1">#N/A</definedName>
    <definedName name="DTL_L_EXPENSES_2_1">#N/A</definedName>
    <definedName name="DTL_L_INCOME_1_1">#N/A</definedName>
    <definedName name="DTL_L_LIABILITIES_3_1">#N/A</definedName>
    <definedName name="DTL_L_LIABILITIES_4_1">#N/A</definedName>
    <definedName name="DTL_L_SUSPENSE_5_1">#N/A</definedName>
    <definedName name="DTL_L_SUSPENSE_6_1">#N/A</definedName>
    <definedName name="DTL_M_ASSETS_2_1">#N/A</definedName>
    <definedName name="DTL_M_ASSETS_3_1">#N/A</definedName>
    <definedName name="DTL_M_CAPITAL_4_1">#N/A</definedName>
    <definedName name="DTL_M_CAPITAL_5_1">#N/A</definedName>
    <definedName name="DTL_M_EXPENSES_1_1">#N/A</definedName>
    <definedName name="DTL_M_EXPENSES_2_1">#N/A</definedName>
    <definedName name="DTL_M_INCOME_1_1">#N/A</definedName>
    <definedName name="DTL_M_LIABILITIES_3_1">#N/A</definedName>
    <definedName name="DTL_M_LIABILITIES_4_1">#N/A</definedName>
    <definedName name="DTL_M_SUSPENSE_5_1">#N/A</definedName>
    <definedName name="DTL_M_SUSPENSE_6_1">#N/A</definedName>
    <definedName name="DTL_N_ASSETS_2_1">#N/A</definedName>
    <definedName name="DTL_N_ASSETS_3_1">#N/A</definedName>
    <definedName name="DTL_N_CAPITAL_4_1">#N/A</definedName>
    <definedName name="DTL_N_CAPITAL_5_1">#N/A</definedName>
    <definedName name="DTL_N_CNC_STOCK_1_1">#N/A</definedName>
    <definedName name="DTL_N_CNI1__STOCK_1_1">#N/A</definedName>
    <definedName name="DTL_N_CNI2__STOCK_2_1">#N/A</definedName>
    <definedName name="DTL_N_CNIIV_STOCK_3_1">#N/A</definedName>
    <definedName name="DTL_N_EXPENSES_1_1">#N/A</definedName>
    <definedName name="DTL_N_EXPENSES_2_1">#N/A</definedName>
    <definedName name="DTL_N_INCOME_1_1">#N/A</definedName>
    <definedName name="DTL_N_LIABILITIES_3_1">#N/A</definedName>
    <definedName name="DTL_N_LIABILITIES_4_1">#N/A</definedName>
    <definedName name="DTL_N_SUSPENSE_5_1">#N/A</definedName>
    <definedName name="DTL_N_SUSPENSE_6_1">#N/A</definedName>
    <definedName name="DTL_O_CNC_STOCK_1_1">#N/A</definedName>
    <definedName name="DTL_O_CNI1__STOCK_1_1">#N/A</definedName>
    <definedName name="DTL_O_CNI2__STOCK_2_1">#N/A</definedName>
    <definedName name="DTL_O_CNIIV_STOCK_3_1">#N/A</definedName>
    <definedName name="DTL_P_CNC_STOCK_1_1">#N/A</definedName>
    <definedName name="DTL_P_CNI1__STOCK_1_1">#N/A</definedName>
    <definedName name="DTL_P_CNI2__STOCK_2_1">#N/A</definedName>
    <definedName name="DTL_P_CNIIV_STOCK_3_1">#N/A</definedName>
    <definedName name="DTL_R_CNC_STOCK_1_1">#N/A</definedName>
    <definedName name="DTL_R_CNI1__STOCK_1_1">#N/A</definedName>
    <definedName name="DTL_R_CNI2__STOCK_2_1">#N/A</definedName>
    <definedName name="DTL_R_CNIIV_STOCK_3_1">#N/A</definedName>
    <definedName name="DTL_S_CNC_STOCK_1_1">#N/A</definedName>
    <definedName name="DTL_S_CNI1__STOCK_1_1">#N/A</definedName>
    <definedName name="DTL_S_CNI2__STOCK_2_1">#N/A</definedName>
    <definedName name="DTL_S_CNIIV_STOCK_3_1">#N/A</definedName>
    <definedName name="DTL_SumIf___1703__1_1">#N/A</definedName>
    <definedName name="DTL_SumIf___1707__2_1">#N/A</definedName>
    <definedName name="DTL_SumIf__1_1">#N/A</definedName>
    <definedName name="DTL_SumIf_ASSETS_2_1">#N/A</definedName>
    <definedName name="DTL_SumIf_ASSETS_3_1">#N/A</definedName>
    <definedName name="DTL_SumIf_CAPITAL_4_1">#N/A</definedName>
    <definedName name="DTL_SumIf_CAPITAL_5_1">#N/A</definedName>
    <definedName name="DTL_SumIf_CNC_STOCK_1_1">#N/A</definedName>
    <definedName name="DTL_SumIf_CNI1__STOCK_1_1">#N/A</definedName>
    <definedName name="DTL_SumIf_CNI2__STOCK_2_1">#N/A</definedName>
    <definedName name="DTL_SumIf_CNIIV_STOCK_3_1">#N/A</definedName>
    <definedName name="DTL_SumIf_CRN__2035___3__1_1">#N/A</definedName>
    <definedName name="DTL_SumIf_CRN__2072___3__2_1">#N/A</definedName>
    <definedName name="DTL_SumIf_CRN__2073___3__3_1">#N/A</definedName>
    <definedName name="DTL_SumIf_CRN__2074___3__4_1">#N/A</definedName>
    <definedName name="DTL_SumIf_CRN__2075___3__5_1">#N/A</definedName>
    <definedName name="DTL_SumIf_CRN__2202___3__6_1">#N/A</definedName>
    <definedName name="DTL_SumIf_CRN__2212___3__7_1">#N/A</definedName>
    <definedName name="DTL_SumIf_CRN__2213___3__8_1">#N/A</definedName>
    <definedName name="DTL_SumIf_CRN__2214___3__9_1">#N/A</definedName>
    <definedName name="DTL_SumIf_CRN__2215___3__10_1">#N/A</definedName>
    <definedName name="DTL_SumIf_CRN__2318___3__11_1">#N/A</definedName>
    <definedName name="DTL_SumIf_CRN__2321___3__12_1">#N/A</definedName>
    <definedName name="DTL_SumIf_CRN__2323___3__13_1">#N/A</definedName>
    <definedName name="DTL_SumIf_CRN__2356___3__14_1">#N/A</definedName>
    <definedName name="DTL_SumIf_CRN__2370___3__15_1">#N/A</definedName>
    <definedName name="DTL_SumIf_CRN__4377___3__16_1">#N/A</definedName>
    <definedName name="DTL_SumIf_CRN__4378___3__17_1">#N/A</definedName>
    <definedName name="DTL_SumIf_CRN__5521___3__18_1">#N/A</definedName>
    <definedName name="DTL_SumIf_CRN__5522___3__19_1">#N/A</definedName>
    <definedName name="DTL_SumIf_CRN__5523___3__20_1">#N/A</definedName>
    <definedName name="DTL_SumIf_CRN__5524___3__21_1">#N/A</definedName>
    <definedName name="DTL_SumIf_CRN__6020___3__22_1">#N/A</definedName>
    <definedName name="DTL_SumIf_CRN__6055___3__23_1">#N/A</definedName>
    <definedName name="DTL_SumIf_CRN__6063___3__24_1">#N/A</definedName>
    <definedName name="DTL_SumIf_CRN__6478___3__25_1">#N/A</definedName>
    <definedName name="DTL_SumIf_CRN__6505___3__26_1">#N/A</definedName>
    <definedName name="DTL_SumIf_CRN__6507___3__27_1">#N/A</definedName>
    <definedName name="DTL_SumIf_CRN__6543___3__28_1">#N/A</definedName>
    <definedName name="DTL_SumIf_EXPENSES_1_1">#N/A</definedName>
    <definedName name="DTL_SumIf_EXPENSES_2_1">#N/A</definedName>
    <definedName name="DTL_SumIf_INCOME_1_1">#N/A</definedName>
    <definedName name="DTL_SumIf_LIABILITIES_3_1">#N/A</definedName>
    <definedName name="DTL_SumIf_LIABILITIES_4_1">#N/A</definedName>
    <definedName name="DTL_SumIf_SUSPENSE_5_1">#N/A</definedName>
    <definedName name="DTL_SumIf_SUSPENSE_6_1">#N/A</definedName>
    <definedName name="DTL_T_CNC_STOCK_1_1">#N/A</definedName>
    <definedName name="DTL_T_CNI1__STOCK_1_1">#N/A</definedName>
    <definedName name="DTL_T_CNI2__STOCK_2_1">#N/A</definedName>
    <definedName name="DTL_T_CNIIV_STOCK_3_1">#N/A</definedName>
    <definedName name="ee">#REF!</definedName>
    <definedName name="End_Bal">#REF!</definedName>
    <definedName name="eso">[6]FST5!$G$149:$G$165,P1_eso</definedName>
    <definedName name="ESO_ET">#REF!</definedName>
    <definedName name="ESO_PROT">#REF!,#REF!,#REF!,[0]!P1_ESO_PROT</definedName>
    <definedName name="ESOcom" localSheetId="6">#REF!</definedName>
    <definedName name="ESOcom">#REF!</definedName>
    <definedName name="ew" localSheetId="6">'5 анализ экон эффект'!ew</definedName>
    <definedName name="ew">[0]!ew</definedName>
    <definedName name="Expas">#REF!</definedName>
    <definedName name="export_year">#REF!</definedName>
    <definedName name="Extra_Pay">#REF!</definedName>
    <definedName name="fg" localSheetId="6">'5 анализ экон эффект'!fg</definedName>
    <definedName name="fg">[0]!fg</definedName>
    <definedName name="Financing_Activities" localSheetId="6">#REF!</definedName>
    <definedName name="Financing_Activities">#REF!</definedName>
    <definedName name="Form_211">#REF!</definedName>
    <definedName name="Form_214_40">#REF!</definedName>
    <definedName name="Form_214_41">#REF!</definedName>
    <definedName name="Form_215">#REF!</definedName>
    <definedName name="Form_626_p">#REF!</definedName>
    <definedName name="Format_info">#REF!</definedName>
    <definedName name="Fuel">#REF!</definedName>
    <definedName name="FuelP97">#REF!</definedName>
    <definedName name="Full_Print">#REF!</definedName>
    <definedName name="G" localSheetId="6">[0]!USD/1.701</definedName>
    <definedName name="G">[0]!USD/1.701</definedName>
    <definedName name="GES">#REF!</definedName>
    <definedName name="GES_DATA">#REF!</definedName>
    <definedName name="GES_LIST">#REF!</definedName>
    <definedName name="GES3_DATA">#REF!</definedName>
    <definedName name="gfjfg">[0]!gfjfg</definedName>
    <definedName name="gg">#REF!</definedName>
    <definedName name="gggg" localSheetId="6">'5 анализ экон эффект'!gggg</definedName>
    <definedName name="gggg">[0]!gggg</definedName>
    <definedName name="Go" localSheetId="6">'5 анализ экон эффект'!Go</definedName>
    <definedName name="Go">[0]!Go</definedName>
    <definedName name="GoAssetChart" localSheetId="6">'5 анализ экон эффект'!GoAssetChart</definedName>
    <definedName name="GoAssetChart">[0]!GoAssetChart</definedName>
    <definedName name="GoBack" localSheetId="6">'5 анализ экон эффект'!GoBack</definedName>
    <definedName name="GoBack">[0]!GoBack</definedName>
    <definedName name="GoBalanceSheet" localSheetId="6">'5 анализ экон эффект'!GoBalanceSheet</definedName>
    <definedName name="GoBalanceSheet">[0]!GoBalanceSheet</definedName>
    <definedName name="GoCashFlow" localSheetId="6">'5 анализ экон эффект'!GoCashFlow</definedName>
    <definedName name="GoCashFlow">[0]!GoCashFlow</definedName>
    <definedName name="GoData" localSheetId="6">'5 анализ экон эффект'!GoData</definedName>
    <definedName name="GoData">[0]!GoData</definedName>
    <definedName name="GoIncomeChart" localSheetId="6">'5 анализ экон эффект'!GoIncomeChart</definedName>
    <definedName name="GoIncomeChart">[0]!GoIncomeChart</definedName>
    <definedName name="GoIncomeChart1" localSheetId="6">'5 анализ экон эффект'!GoIncomeChart1</definedName>
    <definedName name="GoIncomeChart1">[0]!GoIncomeChart1</definedName>
    <definedName name="grace1" localSheetId="6">#REF!</definedName>
    <definedName name="grace1">#REF!</definedName>
    <definedName name="GRES">#REF!</definedName>
    <definedName name="GRES_DATA">#REF!</definedName>
    <definedName name="GRES_LIST">#REF!</definedName>
    <definedName name="gtty">#REF!,#REF!,#REF!,[0]!P1_ESO_PROT</definedName>
    <definedName name="H?Period">[7]Заголовок!$B$3</definedName>
    <definedName name="HEADER_BOTTOM">6</definedName>
    <definedName name="HEADER_BOTTOM_1">#N/A</definedName>
    <definedName name="Header_Row">ROW(#REF!)</definedName>
    <definedName name="Helper_ТЭС_Котельные">[8]Справочники!$A$2:$A$4,[8]Справочники!$A$16:$A$18</definedName>
    <definedName name="hh" localSheetId="6">[0]!USD/1.701</definedName>
    <definedName name="hh">[0]!USD/1.701</definedName>
    <definedName name="hhhh" localSheetId="6">'5 анализ экон эффект'!hhhh</definedName>
    <definedName name="hhhh">[0]!hhhh</definedName>
    <definedName name="iii" localSheetId="6">[0]!kk/1.81</definedName>
    <definedName name="iii">kk/1.81</definedName>
    <definedName name="iiii" localSheetId="6">[0]!kk/1.81</definedName>
    <definedName name="iiii">kk/1.81</definedName>
    <definedName name="Income_Statement_1">#REF!</definedName>
    <definedName name="Income_Statement_2">#REF!</definedName>
    <definedName name="Income_Statement_3">#REF!</definedName>
    <definedName name="ineterest1" localSheetId="6">#REF!</definedName>
    <definedName name="ineterest1">#REF!</definedName>
    <definedName name="INN">#REF!</definedName>
    <definedName name="Int">#REF!</definedName>
    <definedName name="Interest_Rate">#REF!</definedName>
    <definedName name="jjjjjj" localSheetId="6">'5 анализ экон эффект'!jjjjjj</definedName>
    <definedName name="jjjjjj">[0]!jjjjjj</definedName>
    <definedName name="k" localSheetId="6">'5 анализ экон эффект'!k</definedName>
    <definedName name="k">[0]!k</definedName>
    <definedName name="kk">[9]Коэфф!$B$1</definedName>
    <definedName name="kurs">#REF!</definedName>
    <definedName name="lang">[10]lang!$A$6</definedName>
    <definedName name="Language">[11]Main!$B$21</definedName>
    <definedName name="Last_Row" localSheetId="6">IF('5 анализ экон эффект'!Values_Entered,[0]!Header_Row+'5 анализ экон эффект'!Number_of_Payments,[0]!Header_Row)</definedName>
    <definedName name="Last_Row">IF(Values_Entered,Header_Row+Number_of_Payments,Header_Row)</definedName>
    <definedName name="libir6m" localSheetId="6">#REF!</definedName>
    <definedName name="libir6m">#REF!</definedName>
    <definedName name="limcount" hidden="1">1</definedName>
    <definedName name="LME">#REF!</definedName>
    <definedName name="Loan_Amount">#REF!</definedName>
    <definedName name="Loan_Start">#REF!</definedName>
    <definedName name="Loan_Years">#REF!</definedName>
    <definedName name="mamamia">#REF!</definedName>
    <definedName name="mm" localSheetId="6">'5 анализ экон эффект'!mm</definedName>
    <definedName name="mm">[0]!mm</definedName>
    <definedName name="MO">#REF!</definedName>
    <definedName name="Moeuvre" localSheetId="6">[12]Personnel!#REF!</definedName>
    <definedName name="Moeuvre">[12]Personnel!#REF!</definedName>
    <definedName name="MONTH">#REF!</definedName>
    <definedName name="net">[6]FST5!$G$100:$G$116,P1_net</definedName>
    <definedName name="NET_SCOPE_FOR_LOAD">#REF!</definedName>
    <definedName name="nn" localSheetId="6">[0]!kk/1.81</definedName>
    <definedName name="nn">kk/1.81</definedName>
    <definedName name="nnnn" localSheetId="6">[0]!kk/1.81</definedName>
    <definedName name="nnnn">kk/1.81</definedName>
    <definedName name="NOM">#REF!</definedName>
    <definedName name="NSRF">#REF!</definedName>
    <definedName name="Num">#REF!</definedName>
    <definedName name="Num_Pmt_Per_Year">#REF!</definedName>
    <definedName name="Number_of_Payments" localSheetId="6">MATCH(0.01,[0]!End_Bal,-1)+1</definedName>
    <definedName name="Number_of_Payments">MATCH(0.01,End_Bal,-1)+1</definedName>
    <definedName name="ok">[13]Контроль!$E$1</definedName>
    <definedName name="OKTMO">#REF!</definedName>
    <definedName name="ORE">#REF!</definedName>
    <definedName name="org">'[14]Анкета (2)'!$A$5</definedName>
    <definedName name="Org_list" localSheetId="6">#REF!</definedName>
    <definedName name="Org_list">#REF!</definedName>
    <definedName name="OTH_DATA">#REF!</definedName>
    <definedName name="OTH_LIST">#REF!</definedName>
    <definedName name="output_year">#REF!</definedName>
    <definedName name="P1_dip" hidden="1">[6]FST5!$G$167:$G$172,[6]FST5!$G$174:$G$175,[6]FST5!$G$177:$G$180,[6]FST5!$G$182,[6]FST5!$G$184:$G$188,[6]FST5!$G$190,[6]FST5!$G$192:$G$194</definedName>
    <definedName name="P1_eso" hidden="1">[6]FST5!$G$167:$G$172,[6]FST5!$G$174:$G$175,[6]FST5!$G$177:$G$180,[6]FST5!$G$182,[6]FST5!$G$184:$G$188,[6]FST5!$G$190,[6]FST5!$G$192:$G$194</definedName>
    <definedName name="P1_ESO_PROT" hidden="1">#REF!,#REF!,#REF!,#REF!,#REF!,#REF!,#REF!,#REF!</definedName>
    <definedName name="P1_net" hidden="1">[6]FST5!$G$118:$G$123,[6]FST5!$G$125:$G$126,[6]FST5!$G$128:$G$131,[6]FST5!$G$133,[6]FST5!$G$135:$G$139,[6]FST5!$G$141,[6]FST5!$G$143:$G$145</definedName>
    <definedName name="P1_SBT_PROT" hidden="1">#REF!,#REF!,#REF!,#REF!,#REF!,#REF!,#REF!</definedName>
    <definedName name="P1_SCOPE_16_PRT" hidden="1">'[15]16'!$E$15:$I$16,'[15]16'!$E$18:$I$20,'[15]16'!$E$23:$I$23,'[15]16'!$E$26:$I$26,'[15]16'!$E$29:$I$29,'[15]16'!$E$32:$I$32,'[15]16'!$E$35:$I$35,'[15]16'!$B$34,'[15]16'!$B$37</definedName>
    <definedName name="P1_SCOPE_17_PRT" hidden="1">#REF!,#REF!,#REF!,#REF!,#REF!,#REF!,#REF!,#REF!</definedName>
    <definedName name="P1_SCOPE_4_PRT" hidden="1">'[15]4'!$F$23:$I$23,'[15]4'!$F$25:$I$25,'[15]4'!$F$27:$I$31,'[15]4'!$K$14:$N$20,'[15]4'!$K$23:$N$23,'[15]4'!$K$25:$N$25,'[15]4'!$K$27:$N$31,'[15]4'!$P$14:$S$20,'[15]4'!$P$23:$S$23</definedName>
    <definedName name="P1_SCOPE_5_PRT" hidden="1">'[15]5'!$F$23:$I$23,'[15]5'!$F$25:$I$25,'[15]5'!$F$27:$I$31,'[15]5'!$K$14:$N$21,'[15]5'!$K$23:$N$23,'[15]5'!$K$25:$N$25,'[15]5'!$K$27:$N$31,'[15]5'!$P$14:$S$21,'[15]5'!$P$23:$S$23</definedName>
    <definedName name="P1_SCOPE_CORR" localSheetId="6" hidden="1">#REF!,#REF!,#REF!,#REF!,#REF!,#REF!,#REF!</definedName>
    <definedName name="P1_SCOPE_CORR" hidden="1">#REF!,#REF!,#REF!,#REF!,#REF!,#REF!,#REF!</definedName>
    <definedName name="P1_SCOPE_F1_PRT" hidden="1">'[15]Ф-1 (для АО-энерго)'!$D$74:$E$84,'[15]Ф-1 (для АО-энерго)'!$D$71:$E$72,'[15]Ф-1 (для АО-энерго)'!$D$66:$E$69,'[15]Ф-1 (для АО-энерго)'!$D$61:$E$64</definedName>
    <definedName name="P1_SCOPE_F2_PRT" hidden="1">'[15]Ф-2 (для АО-энерго)'!$G$56,'[15]Ф-2 (для АО-энерго)'!$E$55:$E$56,'[15]Ф-2 (для АО-энерго)'!$F$55:$G$55,'[15]Ф-2 (для АО-энерго)'!$D$55</definedName>
    <definedName name="P1_SCOPE_FLOAD" hidden="1">#REF!,#REF!,#REF!,#REF!,#REF!,#REF!</definedName>
    <definedName name="P1_SCOPE_FRML" hidden="1">#REF!,#REF!,#REF!,#REF!,#REF!,#REF!</definedName>
    <definedName name="P1_SCOPE_PER_PRT" hidden="1">[15]перекрестка!$H$15:$H$19,[15]перекрестка!$H$21:$H$25,[15]перекрестка!$J$14:$J$25,[15]перекрестка!$K$15:$K$19,[15]перекрестка!$K$21:$K$25</definedName>
    <definedName name="P1_SCOPE_SV_LD" hidden="1">#REF!,#REF!,#REF!,#REF!,#REF!,#REF!,#REF!</definedName>
    <definedName name="P1_SCOPE_SV_LD1" hidden="1">[15]свод!$E$70:$M$79,[15]свод!$E$81:$M$81,[15]свод!$E$83:$M$88,[15]свод!$E$90:$M$90,[15]свод!$E$92:$M$96,[15]свод!$E$98:$M$98,[15]свод!$E$101:$M$102</definedName>
    <definedName name="P1_SCOPE_SV_PRT" hidden="1">[15]свод!$E$18:$I$19,[15]свод!$E$23:$H$26,[15]свод!$E$28:$I$29,[15]свод!$E$32:$I$36,[15]свод!$E$38:$I$40,[15]свод!$E$42:$I$53,[15]свод!$E$55:$I$56</definedName>
    <definedName name="P1_SET_PROT" localSheetId="6" hidden="1">#REF!,#REF!,#REF!,#REF!,#REF!,#REF!,#REF!</definedName>
    <definedName name="P1_SET_PROT" hidden="1">#REF!,#REF!,#REF!,#REF!,#REF!,#REF!,#REF!</definedName>
    <definedName name="P1_SET_PRT" hidden="1">#REF!,#REF!,#REF!,#REF!,#REF!,#REF!,#REF!</definedName>
    <definedName name="P1_T1_Protect" hidden="1">[16]перекрестка!$J$42:$K$46,[16]перекрестка!$J$49,[16]перекрестка!$J$50:$K$54,[16]перекрестка!$J$55,[16]перекрестка!$J$56:$K$60,[16]перекрестка!$J$62:$K$66</definedName>
    <definedName name="P1_T16_Protect" hidden="1">'[16]16'!$G$10:$K$14,'[16]16'!$G$17:$K$17,'[16]16'!$G$20:$K$20,'[16]16'!$G$23:$K$23,'[16]16'!$G$26:$K$26,'[16]16'!$G$29:$K$29,'[16]16'!$G$33:$K$34,'[16]16'!$G$38:$K$40</definedName>
    <definedName name="P1_T17?L4">'[8]29'!$J$18:$J$25,'[8]29'!$G$18:$G$25,'[8]29'!$G$35:$G$42,'[8]29'!$J$35:$J$42,'[8]29'!$G$60,'[8]29'!$J$60,'[8]29'!$M$60,'[8]29'!$P$60,'[8]29'!$P$18:$P$25,'[8]29'!$G$9:$G$16</definedName>
    <definedName name="P1_T17?unit?РУБ.ГКАЛ">'[8]29'!$F$44:$F$51,'[8]29'!$I$44:$I$51,'[8]29'!$L$44:$L$51,'[8]29'!$F$18:$F$25,'[8]29'!$I$60,'[8]29'!$L$60,'[8]29'!$O$60,'[8]29'!$F$60,'[8]29'!$F$9:$F$16,'[8]29'!$I$9:$I$16</definedName>
    <definedName name="P1_T17?unit?ТГКАЛ">'[8]29'!$M$18:$M$25,'[8]29'!$J$18:$J$25,'[8]29'!$G$18:$G$25,'[8]29'!$G$35:$G$42,'[8]29'!$J$35:$J$42,'[8]29'!$G$60,'[8]29'!$J$60,'[8]29'!$M$60,'[8]29'!$P$60,'[8]29'!$G$9:$G$16</definedName>
    <definedName name="P1_T17_Protection">'[8]29'!$O$47:$P$51,'[8]29'!$L$47:$M$51,'[8]29'!$L$53:$M$53,'[8]29'!$L$55:$M$59,'[8]29'!$O$53:$P$53,'[8]29'!$O$55:$P$59,'[8]29'!$F$12:$G$16,'[8]29'!$F$10:$G$10</definedName>
    <definedName name="P1_T18.2_Protect" hidden="1">'[16]18.2'!$F$12:$J$19,'[16]18.2'!$F$22:$J$25,'[16]18.2'!$B$28:$J$30,'[16]18.2'!$F$32:$J$32,'[16]18.2'!$B$34:$J$36,'[16]18.2'!$F$40:$J$45,'[16]18.2'!$F$52:$J$52</definedName>
    <definedName name="P1_T20_Protection" hidden="1">'[8]20'!$E$4:$H$4,'[8]20'!$E$13:$H$13,'[8]20'!$E$16:$H$17,'[8]20'!$E$19:$H$19,'[8]20'!$J$4:$M$4,'[8]20'!$J$8:$M$11,'[8]20'!$J$13:$M$13,'[8]20'!$J$16:$M$17,'[8]20'!$J$19:$M$19</definedName>
    <definedName name="P1_T21_Protection">'[8]21'!$O$31:$S$33,'[8]21'!$E$11,'[8]21'!$G$11:$K$11,'[8]21'!$M$11,'[8]21'!$O$11:$S$11,'[8]21'!$E$14:$E$16,'[8]21'!$G$14:$K$16,'[8]21'!$M$14:$M$16,'[8]21'!$O$14:$S$16</definedName>
    <definedName name="P1_T23_Protection">'[8]23'!$F$9:$J$25,'[8]23'!$O$9:$P$25,'[8]23'!$A$32:$A$34,'[8]23'!$F$32:$J$34,'[8]23'!$O$32:$P$34,'[8]23'!$A$37:$A$53,'[8]23'!$F$37:$J$53,'[8]23'!$O$37:$P$53</definedName>
    <definedName name="P1_T25_protection">'[8]25'!$G$8:$J$21,'[8]25'!$G$24:$J$28,'[8]25'!$G$30:$J$33,'[8]25'!$G$35:$J$37,'[8]25'!$G$41:$J$42,'[8]25'!$L$8:$O$21,'[8]25'!$L$24:$O$28,'[8]25'!$L$30:$O$33</definedName>
    <definedName name="P1_T26_Protection">'[8]26'!$B$34:$B$36,'[8]26'!$F$8:$I$8,'[8]26'!$F$10:$I$11,'[8]26'!$F$13:$I$15,'[8]26'!$F$18:$I$19,'[8]26'!$F$22:$I$24,'[8]26'!$F$26:$I$26,'[8]26'!$F$29:$I$32</definedName>
    <definedName name="P1_T27_Protection">'[8]27'!$B$34:$B$36,'[8]27'!$F$8:$I$8,'[8]27'!$F$10:$I$11,'[8]27'!$F$13:$I$15,'[8]27'!$F$18:$I$19,'[8]27'!$F$22:$I$24,'[8]27'!$F$26:$I$26,'[8]27'!$F$29:$I$32</definedName>
    <definedName name="P1_T28?axis?R?ПЭ">'[8]28'!$D$16:$I$18,'[8]28'!$D$22:$I$24,'[8]28'!$D$28:$I$30,'[8]28'!$D$37:$I$39,'[8]28'!$D$42:$I$44,'[8]28'!$D$48:$I$50,'[8]28'!$D$54:$I$56,'[8]28'!$D$63:$I$65</definedName>
    <definedName name="P1_T28?axis?R?ПЭ?">'[8]28'!$B$16:$B$18,'[8]28'!$B$22:$B$24,'[8]28'!$B$28:$B$30,'[8]28'!$B$37:$B$39,'[8]28'!$B$42:$B$44,'[8]28'!$B$48:$B$50,'[8]28'!$B$54:$B$56,'[8]28'!$B$63:$B$65</definedName>
    <definedName name="P1_T28?Data">'[8]28'!$G$242:$H$265,'[8]28'!$D$242:$E$265,'[8]28'!$G$216:$H$239,'[8]28'!$D$268:$E$292,'[8]28'!$G$268:$H$292,'[8]28'!$D$216:$E$239,'[8]28'!$G$190:$H$213</definedName>
    <definedName name="P1_T28_Protection">'[8]28'!$B$74:$B$76,'[8]28'!$B$80:$B$82,'[8]28'!$B$89:$B$91,'[8]28'!$B$94:$B$96,'[8]28'!$B$100:$B$102,'[8]28'!$B$106:$B$108,'[8]28'!$B$115:$B$117,'[8]28'!$B$120:$B$122</definedName>
    <definedName name="P1_T4_Protect" hidden="1">'[16]4'!$G$20:$J$20,'[16]4'!$G$22:$J$22,'[16]4'!$G$24:$J$28,'[16]4'!$L$11:$O$17,'[16]4'!$L$20:$O$20,'[16]4'!$L$22:$O$22,'[16]4'!$L$24:$O$28,'[16]4'!$Q$11:$T$17,'[16]4'!$Q$20:$T$20</definedName>
    <definedName name="P1_T6_Protect" hidden="1">'[16]6'!$D$46:$H$55,'[16]6'!$J$46:$N$55,'[16]6'!$D$57:$H$59,'[16]6'!$J$57:$N$59,'[16]6'!$B$10:$B$19,'[16]6'!$D$10:$H$19,'[16]6'!$J$10:$N$19,'[16]6'!$D$21:$H$23,'[16]6'!$J$21:$N$23</definedName>
    <definedName name="P10_T1_Protect" hidden="1">[16]перекрестка!$F$42:$H$46,[16]перекрестка!$F$49:$G$49,[16]перекрестка!$F$50:$H$54,[16]перекрестка!$F$55:$G$55,[16]перекрестка!$F$56:$H$60</definedName>
    <definedName name="P10_T28_Protection">'[8]28'!$G$167:$H$169,'[8]28'!$D$172:$E$174,'[8]28'!$G$172:$H$174,'[8]28'!$D$178:$E$180,'[8]28'!$G$178:$H$181,'[8]28'!$D$184:$E$186,'[8]28'!$G$184:$H$186</definedName>
    <definedName name="P11_T1_Protect" hidden="1">[16]перекрестка!$F$62:$H$66,[16]перекрестка!$F$68:$H$72,[16]перекрестка!$F$74:$H$78,[16]перекрестка!$F$80:$H$84,[16]перекрестка!$F$89:$G$89</definedName>
    <definedName name="P11_T28_Protection">'[8]28'!$D$193:$E$195,'[8]28'!$G$193:$H$195,'[8]28'!$D$198:$E$200,'[8]28'!$G$198:$H$200,'[8]28'!$D$204:$E$206,'[8]28'!$G$204:$H$206,'[8]28'!$D$210:$E$212,'[8]28'!$B$68:$B$70</definedName>
    <definedName name="P12_T1_Protect" hidden="1">[16]перекрестка!$F$90:$H$94,[16]перекрестка!$F$95:$G$95,[16]перекрестка!$F$96:$H$100,[16]перекрестка!$F$102:$H$106,[16]перекрестка!$F$108:$H$112</definedName>
    <definedName name="P12_T28_Protection" localSheetId="6">[0]!P1_T28_Protection,[0]!P2_T28_Protection,[0]!P3_T28_Protection,[0]!P4_T28_Protection,[0]!P5_T28_Protection,[0]!P6_T28_Protection,[0]!P7_T28_Protection,[0]!P8_T28_Protection</definedName>
    <definedName name="P12_T28_Protection">P1_T28_Protection,P2_T28_Protection,P3_T28_Protection,P4_T28_Protection,P5_T28_Protection,P6_T28_Protection,P7_T28_Protection,P8_T28_Protection</definedName>
    <definedName name="P13_T1_Protect" hidden="1">[16]перекрестка!$F$114:$H$118,[16]перекрестка!$F$120:$H$124,[16]перекрестка!$F$127:$G$127,[16]перекрестка!$F$128:$H$132,[16]перекрестка!$F$133:$G$133</definedName>
    <definedName name="P14_T1_Protect" hidden="1">[16]перекрестка!$F$134:$H$138,[16]перекрестка!$F$140:$H$144,[16]перекрестка!$F$146:$H$150,[16]перекрестка!$F$152:$H$156,[16]перекрестка!$F$158:$H$162</definedName>
    <definedName name="P15_T1_Protect" hidden="1">[16]перекрестка!$J$158:$K$162,[16]перекрестка!$J$152:$K$156,[16]перекрестка!$J$146:$K$150,[16]перекрестка!$J$140:$K$144,[16]перекрестка!$J$11</definedName>
    <definedName name="P16_T1_Protect" hidden="1">[16]перекрестка!$J$12:$K$16,[16]перекрестка!$J$17,[16]перекрестка!$J$18:$K$22,[16]перекрестка!$J$24:$K$28,[16]перекрестка!$J$30:$K$34,[16]перекрестка!$F$23:$G$23</definedName>
    <definedName name="P17_T1_Protect" hidden="1">[16]перекрестка!$F$29:$G$29,[16]перекрестка!$F$61:$G$61,[16]перекрестка!$F$67:$G$67,[16]перекрестка!$F$101:$G$101,[16]перекрестка!$F$107:$G$107</definedName>
    <definedName name="P18_T1_Protect" localSheetId="6" hidden="1">[16]перекрестка!$F$139:$G$139,[16]перекрестка!$F$145:$G$145,[16]перекрестка!$J$36:$K$40,[0]!P1_T1_Protect,[0]!P2_T1_Protect,[0]!P3_T1_Protect,[0]!P4_T1_Protect</definedName>
    <definedName name="P18_T1_Protect" hidden="1">[16]перекрестка!$F$139:$G$139,[16]перекрестка!$F$145:$G$145,[16]перекрестка!$J$36:$K$40,P1_T1_Protect,P2_T1_Protect,P3_T1_Protect,P4_T1_Protect</definedName>
    <definedName name="P19_T1_Protect" localSheetId="6" hidden="1">[0]!P5_T1_Protect,[0]!P6_T1_Protect,[0]!P7_T1_Protect,[0]!P8_T1_Protect,[0]!P9_T1_Protect,[0]!P10_T1_Protect,[0]!P11_T1_Protect,[0]!P12_T1_Protect,[0]!P13_T1_Protect,[0]!P14_T1_Protect</definedName>
    <definedName name="P19_T1_Protect" hidden="1">P5_T1_Protect,P6_T1_Protect,P7_T1_Protect,P8_T1_Protect,P9_T1_Protect,P10_T1_Protect,P11_T1_Protect,P12_T1_Protect,P13_T1_Protect,P14_T1_Protect</definedName>
    <definedName name="P2_dip" hidden="1">[6]FST5!$G$100:$G$116,[6]FST5!$G$118:$G$123,[6]FST5!$G$125:$G$126,[6]FST5!$G$128:$G$131,[6]FST5!$G$133,[6]FST5!$G$135:$G$139,[6]FST5!$G$141</definedName>
    <definedName name="P2_SCOPE_16_PRT" hidden="1">'[15]16'!$E$38:$I$38,'[15]16'!$E$41:$I$41,'[15]16'!$E$45:$I$47,'[15]16'!$E$49:$I$49,'[15]16'!$E$53:$I$54,'[15]16'!$E$56:$I$57,'[15]16'!$E$59:$I$59,'[15]16'!$E$9:$I$13</definedName>
    <definedName name="P2_SCOPE_4_PRT" hidden="1">'[15]4'!$P$25:$S$25,'[15]4'!$P$27:$S$31,'[15]4'!$U$14:$X$20,'[15]4'!$U$23:$X$23,'[15]4'!$U$25:$X$25,'[15]4'!$U$27:$X$31,'[15]4'!$Z$14:$AC$20,'[15]4'!$Z$23:$AC$23,'[15]4'!$Z$25:$AC$25</definedName>
    <definedName name="P2_SCOPE_5_PRT" hidden="1">'[15]5'!$P$25:$S$25,'[15]5'!$P$27:$S$31,'[15]5'!$U$14:$X$21,'[15]5'!$U$23:$X$23,'[15]5'!$U$25:$X$25,'[15]5'!$U$27:$X$31,'[15]5'!$Z$14:$AC$21,'[15]5'!$Z$23:$AC$23,'[15]5'!$Z$25:$AC$25</definedName>
    <definedName name="P2_SCOPE_CORR" localSheetId="6" hidden="1">#REF!,#REF!,#REF!,#REF!,#REF!,#REF!,#REF!,#REF!</definedName>
    <definedName name="P2_SCOPE_CORR" hidden="1">#REF!,#REF!,#REF!,#REF!,#REF!,#REF!,#REF!,#REF!</definedName>
    <definedName name="P2_SCOPE_F1_PRT" hidden="1">'[15]Ф-1 (для АО-энерго)'!$D$56:$E$59,'[15]Ф-1 (для АО-энерго)'!$D$34:$E$50,'[15]Ф-1 (для АО-энерго)'!$D$32:$E$32,'[15]Ф-1 (для АО-энерго)'!$D$23:$E$30</definedName>
    <definedName name="P2_SCOPE_F2_PRT" hidden="1">'[15]Ф-2 (для АО-энерго)'!$D$52:$G$54,'[15]Ф-2 (для АО-энерго)'!$C$21:$E$42,'[15]Ф-2 (для АО-энерго)'!$A$12:$E$12,'[15]Ф-2 (для АО-энерго)'!$C$8:$E$11</definedName>
    <definedName name="P2_SCOPE_PER_PRT" hidden="1">[15]перекрестка!$N$14:$N$25,[15]перекрестка!$N$27:$N$31,[15]перекрестка!$J$27:$K$31,[15]перекрестка!$F$27:$H$31,[15]перекрестка!$F$33:$H$37</definedName>
    <definedName name="P2_SCOPE_SV_PRT" hidden="1">[15]свод!$E$58:$I$63,[15]свод!$E$72:$I$79,[15]свод!$E$81:$I$81,[15]свод!$E$85:$H$88,[15]свод!$E$90:$I$90,[15]свод!$E$107:$I$112,[15]свод!$E$114:$I$117</definedName>
    <definedName name="P2_T1_Protect" hidden="1">[16]перекрестка!$J$68:$K$72,[16]перекрестка!$J$74:$K$78,[16]перекрестка!$J$80:$K$84,[16]перекрестка!$J$89,[16]перекрестка!$J$90:$K$94,[16]перекрестка!$J$95</definedName>
    <definedName name="P2_T17?L4">'[8]29'!$J$9:$J$16,'[8]29'!$M$9:$M$16,'[8]29'!$P$9:$P$16,'[8]29'!$G$44:$G$51,'[8]29'!$J$44:$J$51,'[8]29'!$M$44:$M$51,'[8]29'!$M$35:$M$42,'[8]29'!$P$35:$P$42,'[8]29'!$P$44:$P$51</definedName>
    <definedName name="P2_T17?unit?РУБ.ГКАЛ">'[8]29'!$I$18:$I$25,'[8]29'!$L$9:$L$16,'[8]29'!$L$18:$L$25,'[8]29'!$O$9:$O$16,'[8]29'!$F$35:$F$42,'[8]29'!$I$35:$I$42,'[8]29'!$L$35:$L$42,'[8]29'!$O$35:$O$51</definedName>
    <definedName name="P2_T17?unit?ТГКАЛ">'[8]29'!$J$9:$J$16,'[8]29'!$M$9:$M$16,'[8]29'!$P$9:$P$16,'[8]29'!$M$35:$M$42,'[8]29'!$P$35:$P$42,'[8]29'!$G$44:$G$51,'[8]29'!$J$44:$J$51,'[8]29'!$M$44:$M$51,'[8]29'!$P$44:$P$51</definedName>
    <definedName name="P2_T17_Protection">'[8]29'!$F$19:$G$19,'[8]29'!$F$21:$G$25,'[8]29'!$F$27:$G$27,'[8]29'!$F$29:$G$33,'[8]29'!$F$36:$G$36,'[8]29'!$F$38:$G$42,'[8]29'!$F$45:$G$45,'[8]29'!$F$47:$G$51</definedName>
    <definedName name="P2_T21_Protection">'[8]21'!$E$20:$E$22,'[8]21'!$G$20:$K$22,'[8]21'!$M$20:$M$22,'[8]21'!$O$20:$S$22,'[8]21'!$E$26:$E$28,'[8]21'!$G$26:$K$28,'[8]21'!$M$26:$M$28,'[8]21'!$O$26:$S$28</definedName>
    <definedName name="P2_T25_protection">'[8]25'!$L$35:$O$37,'[8]25'!$L$41:$O$42,'[8]25'!$Q$8:$T$21,'[8]25'!$Q$24:$T$28,'[8]25'!$Q$30:$T$33,'[8]25'!$Q$35:$T$37,'[8]25'!$Q$41:$T$42,'[8]25'!$B$35:$B$37</definedName>
    <definedName name="P2_T26_Protection">'[8]26'!$F$34:$I$36,'[8]26'!$K$8:$N$8,'[8]26'!$K$10:$N$11,'[8]26'!$K$13:$N$15,'[8]26'!$K$18:$N$19,'[8]26'!$K$22:$N$24,'[8]26'!$K$26:$N$26,'[8]26'!$K$29:$N$32</definedName>
    <definedName name="P2_T27_Protection">'[8]27'!$F$34:$I$36,'[8]27'!$K$8:$N$8,'[8]27'!$K$10:$N$11,'[8]27'!$K$13:$N$15,'[8]27'!$K$18:$N$19,'[8]27'!$K$22:$N$24,'[8]27'!$K$26:$N$26,'[8]27'!$K$29:$N$32</definedName>
    <definedName name="P2_T28?axis?R?ПЭ">'[8]28'!$D$68:$I$70,'[8]28'!$D$74:$I$76,'[8]28'!$D$80:$I$82,'[8]28'!$D$89:$I$91,'[8]28'!$D$94:$I$96,'[8]28'!$D$100:$I$102,'[8]28'!$D$106:$I$108,'[8]28'!$D$115:$I$117</definedName>
    <definedName name="P2_T28?axis?R?ПЭ?">'[8]28'!$B$68:$B$70,'[8]28'!$B$74:$B$76,'[8]28'!$B$80:$B$82,'[8]28'!$B$89:$B$91,'[8]28'!$B$94:$B$96,'[8]28'!$B$100:$B$102,'[8]28'!$B$106:$B$108,'[8]28'!$B$115:$B$117</definedName>
    <definedName name="P2_T28_Protection">'[8]28'!$B$126:$B$128,'[8]28'!$B$132:$B$134,'[8]28'!$B$141:$B$143,'[8]28'!$B$146:$B$148,'[8]28'!$B$152:$B$154,'[8]28'!$B$158:$B$160,'[8]28'!$B$167:$B$169</definedName>
    <definedName name="P2_T4_Protect" hidden="1">'[16]4'!$Q$22:$T$22,'[16]4'!$Q$24:$T$28,'[16]4'!$V$24:$Y$28,'[16]4'!$V$22:$Y$22,'[16]4'!$V$20:$Y$20,'[16]4'!$V$11:$Y$17,'[16]4'!$AA$11:$AD$17,'[16]4'!$AA$20:$AD$20,'[16]4'!$AA$22:$AD$22</definedName>
    <definedName name="P3_dip" hidden="1">[6]FST5!$G$143:$G$145,[6]FST5!$G$214:$G$217,[6]FST5!$G$219:$G$224,[6]FST5!$G$226,[6]FST5!$G$228,[6]FST5!$G$230,[6]FST5!$G$232,[6]FST5!$G$197:$G$212</definedName>
    <definedName name="P3_SCOPE_F1_PRT" hidden="1">'[15]Ф-1 (для АО-энерго)'!$E$16:$E$17,'[15]Ф-1 (для АО-энерго)'!$C$4:$D$4,'[15]Ф-1 (для АО-энерго)'!$C$7:$E$10,'[15]Ф-1 (для АО-энерго)'!$A$11:$E$11</definedName>
    <definedName name="P3_SCOPE_PER_PRT" hidden="1">[15]перекрестка!$J$33:$K$37,[15]перекрестка!$N$33:$N$37,[15]перекрестка!$F$39:$H$43,[15]перекрестка!$J$39:$K$43,[15]перекрестка!$N$39:$N$43</definedName>
    <definedName name="P3_SCOPE_SV_PRT" hidden="1">[15]свод!$E$121:$I$121,[15]свод!$E$124:$H$127,[15]свод!$D$135:$G$135,[15]свод!$I$135:$I$140,[15]свод!$H$137:$H$140,[15]свод!$D$138:$G$140,[15]свод!$E$15:$I$16</definedName>
    <definedName name="P3_T1_Protect" hidden="1">[16]перекрестка!$J$96:$K$100,[16]перекрестка!$J$102:$K$106,[16]перекрестка!$J$108:$K$112,[16]перекрестка!$J$114:$K$118,[16]перекрестка!$J$120:$K$124</definedName>
    <definedName name="P3_T17_Protection">'[8]29'!$F$53:$G$53,'[8]29'!$F$55:$G$59,'[8]29'!$I$55:$J$59,'[8]29'!$I$53:$J$53,'[8]29'!$I$47:$J$51,'[8]29'!$I$45:$J$45,'[8]29'!$I$38:$J$42,'[8]29'!$I$36:$J$36</definedName>
    <definedName name="P3_T21_Protection" localSheetId="6">'[8]21'!$E$31:$E$33,'[8]21'!$G$31:$K$33,'[8]21'!$B$14:$B$16,'[8]21'!$B$20:$B$22,'[8]21'!$B$26:$B$28,'[8]21'!$B$31:$B$33,'[8]21'!$M$31:$M$33,[0]!P1_T21_Protection</definedName>
    <definedName name="P3_T21_Protection">'[8]21'!$E$31:$E$33,'[8]21'!$G$31:$K$33,'[8]21'!$B$14:$B$16,'[8]21'!$B$20:$B$22,'[8]21'!$B$26:$B$28,'[8]21'!$B$31:$B$33,'[8]21'!$M$31:$M$33,P1_T21_Protection</definedName>
    <definedName name="P3_T27_Protection">'[8]27'!$K$34:$N$36,'[8]27'!$P$8:$S$8,'[8]27'!$P$10:$S$11,'[8]27'!$P$13:$S$15,'[8]27'!$P$18:$S$19,'[8]27'!$P$22:$S$24,'[8]27'!$P$26:$S$26,'[8]27'!$P$29:$S$32</definedName>
    <definedName name="P3_T28?axis?R?ПЭ">'[8]28'!$D$120:$I$122,'[8]28'!$D$126:$I$128,'[8]28'!$D$132:$I$134,'[8]28'!$D$141:$I$143,'[8]28'!$D$146:$I$148,'[8]28'!$D$152:$I$154,'[8]28'!$D$158:$I$160</definedName>
    <definedName name="P3_T28?axis?R?ПЭ?">'[8]28'!$B$120:$B$122,'[8]28'!$B$126:$B$128,'[8]28'!$B$132:$B$134,'[8]28'!$B$141:$B$143,'[8]28'!$B$146:$B$148,'[8]28'!$B$152:$B$154,'[8]28'!$B$158:$B$160</definedName>
    <definedName name="P3_T28_Protection">'[8]28'!$B$172:$B$174,'[8]28'!$B$178:$B$180,'[8]28'!$B$184:$B$186,'[8]28'!$B$193:$B$195,'[8]28'!$B$198:$B$200,'[8]28'!$B$204:$B$206,'[8]28'!$B$210:$B$212</definedName>
    <definedName name="P4_dip" hidden="1">[6]FST5!$G$70:$G$75,[6]FST5!$G$77:$G$78,[6]FST5!$G$80:$G$83,[6]FST5!$G$85,[6]FST5!$G$87:$G$91,[6]FST5!$G$93,[6]FST5!$G$95:$G$97,[6]FST5!$G$52:$G$68</definedName>
    <definedName name="P4_SCOPE_F1_PRT" hidden="1">'[15]Ф-1 (для АО-энерго)'!$C$13:$E$13,'[15]Ф-1 (для АО-энерго)'!$A$14:$E$14,'[15]Ф-1 (для АО-энерго)'!$C$23:$C$50,'[15]Ф-1 (для АО-энерго)'!$C$54:$C$95</definedName>
    <definedName name="P4_SCOPE_PER_PRT" hidden="1">[15]перекрестка!$F$45:$H$49,[15]перекрестка!$J$45:$K$49,[15]перекрестка!$N$45:$N$49,[15]перекрестка!$F$53:$G$64,[15]перекрестка!$H$54:$H$58</definedName>
    <definedName name="P4_T1_Protect" hidden="1">[16]перекрестка!$J$127,[16]перекрестка!$J$128:$K$132,[16]перекрестка!$J$133,[16]перекрестка!$J$134:$K$138,[16]перекрестка!$N$11:$N$22,[16]перекрестка!$N$24:$N$28</definedName>
    <definedName name="P4_T17_Protection">'[8]29'!$I$29:$J$33,'[8]29'!$I$27:$J$27,'[8]29'!$I$21:$J$25,'[8]29'!$I$19:$J$19,'[8]29'!$I$12:$J$16,'[8]29'!$I$10:$J$10,'[8]29'!$L$10:$M$10,'[8]29'!$L$12:$M$16</definedName>
    <definedName name="P4_T28?axis?R?ПЭ">'[8]28'!$D$167:$I$169,'[8]28'!$D$172:$I$174,'[8]28'!$D$178:$I$180,'[8]28'!$D$184:$I$186,'[8]28'!$D$193:$I$195,'[8]28'!$D$198:$I$200,'[8]28'!$D$204:$I$206</definedName>
    <definedName name="P4_T28?axis?R?ПЭ?">'[8]28'!$B$167:$B$169,'[8]28'!$B$172:$B$174,'[8]28'!$B$178:$B$180,'[8]28'!$B$184:$B$186,'[8]28'!$B$193:$B$195,'[8]28'!$B$198:$B$200,'[8]28'!$B$204:$B$206</definedName>
    <definedName name="P4_T28_Protection">'[8]28'!$B$219:$B$221,'[8]28'!$B$224:$B$226,'[8]28'!$B$230:$B$232,'[8]28'!$B$236:$B$238,'[8]28'!$B$245:$B$247,'[8]28'!$B$250:$B$252,'[8]28'!$B$256:$B$258</definedName>
    <definedName name="P5_SCOPE_PER_PRT" hidden="1">[15]перекрестка!$H$60:$H$64,[15]перекрестка!$J$53:$J$64,[15]перекрестка!$K$54:$K$58,[15]перекрестка!$K$60:$K$64,[15]перекрестка!$N$53:$N$64</definedName>
    <definedName name="P5_T1_Protect" hidden="1">[16]перекрестка!$N$30:$N$34,[16]перекрестка!$N$36:$N$40,[16]перекрестка!$N$42:$N$46,[16]перекрестка!$N$49:$N$60,[16]перекрестка!$N$62:$N$66</definedName>
    <definedName name="P5_T17_Protection">'[8]29'!$L$19:$M$19,'[8]29'!$L$21:$M$27,'[8]29'!$L$29:$M$33,'[8]29'!$L$36:$M$36,'[8]29'!$L$38:$M$42,'[8]29'!$L$45:$M$45,'[8]29'!$O$10:$P$10,'[8]29'!$O$12:$P$16</definedName>
    <definedName name="P5_T28?axis?R?ПЭ">'[8]28'!$D$210:$I$212,'[8]28'!$D$219:$I$221,'[8]28'!$D$224:$I$226,'[8]28'!$D$230:$I$232,'[8]28'!$D$236:$I$238,'[8]28'!$D$245:$I$247,'[8]28'!$D$250:$I$252</definedName>
    <definedName name="P5_T28?axis?R?ПЭ?">'[8]28'!$B$210:$B$212,'[8]28'!$B$219:$B$221,'[8]28'!$B$224:$B$226,'[8]28'!$B$230:$B$232,'[8]28'!$B$236:$B$238,'[8]28'!$B$245:$B$247,'[8]28'!$B$250:$B$252</definedName>
    <definedName name="P5_T28_Protection">'[8]28'!$B$262:$B$264,'[8]28'!$B$271:$B$273,'[8]28'!$B$276:$B$278,'[8]28'!$B$282:$B$284,'[8]28'!$B$288:$B$291,'[8]28'!$B$11:$B$13,'[8]28'!$B$16:$B$18,'[8]28'!$B$22:$B$24</definedName>
    <definedName name="P6_SCOPE_PER_PRT" hidden="1">[15]перекрестка!$F$66:$H$70,[15]перекрестка!$J$66:$K$70,[15]перекрестка!$N$66:$N$70,[15]перекрестка!$F$72:$H$76,[15]перекрестка!$J$72:$K$76</definedName>
    <definedName name="P6_T1_Protect" hidden="1">[16]перекрестка!$N$68:$N$72,[16]перекрестка!$N$74:$N$78,[16]перекрестка!$N$80:$N$84,[16]перекрестка!$N$89:$N$100,[16]перекрестка!$N$102:$N$106</definedName>
    <definedName name="P6_T17_Protection" localSheetId="6">'[8]29'!$O$19:$P$19,'[8]29'!$O$21:$P$25,'[8]29'!$O$27:$P$27,'[8]29'!$O$29:$P$33,'[8]29'!$O$36:$P$36,'[8]29'!$O$38:$P$42,'[8]29'!$O$45:$P$45,[0]!P1_T17_Protection</definedName>
    <definedName name="P6_T17_Protection">'[8]29'!$O$19:$P$19,'[8]29'!$O$21:$P$25,'[8]29'!$O$27:$P$27,'[8]29'!$O$29:$P$33,'[8]29'!$O$36:$P$36,'[8]29'!$O$38:$P$42,'[8]29'!$O$45:$P$45,P1_T17_Protection</definedName>
    <definedName name="P6_T2.1?Protection" localSheetId="6">P1_T2.1?Protection</definedName>
    <definedName name="P6_T2.1?Protection">P1_T2.1?Protection</definedName>
    <definedName name="P6_T28?axis?R?ПЭ" localSheetId="6">'[8]28'!$D$256:$I$258,'[8]28'!$D$262:$I$264,'[8]28'!$D$271:$I$273,'[8]28'!$D$276:$I$278,'[8]28'!$D$282:$I$284,'[8]28'!$D$288:$I$291,'[8]28'!$D$11:$I$13,[0]!P1_T28?axis?R?ПЭ</definedName>
    <definedName name="P6_T28?axis?R?ПЭ">'[8]28'!$D$256:$I$258,'[8]28'!$D$262:$I$264,'[8]28'!$D$271:$I$273,'[8]28'!$D$276:$I$278,'[8]28'!$D$282:$I$284,'[8]28'!$D$288:$I$291,'[8]28'!$D$11:$I$13,P1_T28?axis?R?ПЭ</definedName>
    <definedName name="P6_T28?axis?R?ПЭ?" localSheetId="6">'[8]28'!$B$256:$B$258,'[8]28'!$B$262:$B$264,'[8]28'!$B$271:$B$273,'[8]28'!$B$276:$B$278,'[8]28'!$B$282:$B$284,'[8]28'!$B$288:$B$291,'[8]28'!$B$11:$B$13,[0]!P1_T28?axis?R?ПЭ?</definedName>
    <definedName name="P6_T28?axis?R?ПЭ?">'[8]28'!$B$256:$B$258,'[8]28'!$B$262:$B$264,'[8]28'!$B$271:$B$273,'[8]28'!$B$276:$B$278,'[8]28'!$B$282:$B$284,'[8]28'!$B$288:$B$291,'[8]28'!$B$11:$B$13,P1_T28?axis?R?ПЭ?</definedName>
    <definedName name="P6_T28_Protection">'[8]28'!$B$28:$B$30,'[8]28'!$B$37:$B$39,'[8]28'!$B$42:$B$44,'[8]28'!$B$48:$B$50,'[8]28'!$B$54:$B$56,'[8]28'!$B$63:$B$65,'[8]28'!$G$210:$H$212,'[8]28'!$D$11:$E$13</definedName>
    <definedName name="P7_SCOPE_PER_PRT" hidden="1">[15]перекрестка!$N$72:$N$76,[15]перекрестка!$F$78:$H$82,[15]перекрестка!$J$78:$K$82,[15]перекрестка!$N$78:$N$82,[15]перекрестка!$F$84:$H$88</definedName>
    <definedName name="P7_T1_Protect" hidden="1">[16]перекрестка!$N$108:$N$112,[16]перекрестка!$N$114:$N$118,[16]перекрестка!$N$120:$N$124,[16]перекрестка!$N$127:$N$138,[16]перекрестка!$N$140:$N$144</definedName>
    <definedName name="P7_T28_Protection">'[8]28'!$G$11:$H$13,'[8]28'!$D$16:$E$18,'[8]28'!$G$16:$H$18,'[8]28'!$D$22:$E$24,'[8]28'!$G$22:$H$24,'[8]28'!$D$28:$E$30,'[8]28'!$G$28:$H$30,'[8]28'!$D$37:$E$39</definedName>
    <definedName name="P8_SCOPE_PER_PRT" localSheetId="6" hidden="1">[15]перекрестка!$J$84:$K$88,[15]перекрестка!$N$84:$N$88,[15]перекрестка!$F$14:$G$25,[0]!P1_SCOPE_PER_PRT,[0]!P2_SCOPE_PER_PRT,[0]!P3_SCOPE_PER_PRT,[0]!P4_SCOPE_PER_PRT</definedName>
    <definedName name="P8_SCOPE_PER_PRT" hidden="1">[15]перекрестка!$J$84:$K$88,[15]перекрестка!$N$84:$N$88,[15]перекрестка!$F$14:$G$25,P1_SCOPE_PER_PRT,P2_SCOPE_PER_PRT,P3_SCOPE_PER_PRT,P4_SCOPE_PER_PRT</definedName>
    <definedName name="P8_T1_Protect" hidden="1">[16]перекрестка!$N$146:$N$150,[16]перекрестка!$N$152:$N$156,[16]перекрестка!$N$158:$N$162,[16]перекрестка!$F$11:$G$11,[16]перекрестка!$F$12:$H$16</definedName>
    <definedName name="P8_T28_Protection">'[8]28'!$G$37:$H$39,'[8]28'!$D$42:$E$44,'[8]28'!$G$42:$H$44,'[8]28'!$D$48:$E$50,'[8]28'!$G$48:$H$50,'[8]28'!$D$54:$E$56,'[8]28'!$G$54:$H$56,'[8]28'!$D$89:$E$91</definedName>
    <definedName name="P9_T1_Protect" hidden="1">[16]перекрестка!$F$17:$G$17,[16]перекрестка!$F$18:$H$22,[16]перекрестка!$F$24:$H$28,[16]перекрестка!$F$30:$H$34,[16]перекрестка!$F$36:$H$40</definedName>
    <definedName name="P9_T28_Protection">'[8]28'!$G$89:$H$91,'[8]28'!$G$94:$H$96,'[8]28'!$D$94:$E$96,'[8]28'!$D$100:$E$102,'[8]28'!$G$100:$H$102,'[8]28'!$D$106:$E$108,'[8]28'!$G$106:$H$108,'[8]28'!$D$167:$E$169</definedName>
    <definedName name="PapExpas">#REF!</definedName>
    <definedName name="Pay_Date">#REF!</definedName>
    <definedName name="Pay_Num">#REF!</definedName>
    <definedName name="Payment_Date" localSheetId="6">DATE(YEAR([0]!Loan_Start),MONTH([0]!Loan_Start)+Payment_Number,DAY([0]!Loan_Start))</definedName>
    <definedName name="Payment_Date">DATE(YEAR(Loan_Start),MONTH(Loan_Start)+Payment_Number,DAY(Loan_Start))</definedName>
    <definedName name="Pbud601">#REF!</definedName>
    <definedName name="Pbud655">#REF!</definedName>
    <definedName name="Pbud98">#REF!</definedName>
    <definedName name="Pcharg96">#REF!</definedName>
    <definedName name="Pcotisations">#REF!</definedName>
    <definedName name="Pcoubud" localSheetId="6">[12]Personnel!#REF!</definedName>
    <definedName name="Pcoubud">[12]Personnel!#REF!</definedName>
    <definedName name="PdgeccMO">#REF!</definedName>
    <definedName name="PeffecBud">#REF!</definedName>
    <definedName name="Peffectif">#REF!</definedName>
    <definedName name="PeffectifA">#REF!</definedName>
    <definedName name="PER_ET" localSheetId="6">#REF!</definedName>
    <definedName name="PER_ET">#REF!</definedName>
    <definedName name="Pfamo">#REF!</definedName>
    <definedName name="PFAMO612642">#REF!</definedName>
    <definedName name="Pgratif956">#REF!</definedName>
    <definedName name="Phsup">#REF!</definedName>
    <definedName name="Phsup98">#REF!</definedName>
    <definedName name="Phypoaugmentation">#REF!</definedName>
    <definedName name="Phypotheses">#REF!</definedName>
    <definedName name="Pmainoeuvre">#REF!</definedName>
    <definedName name="polta" localSheetId="6">'[17]2001'!#REF!</definedName>
    <definedName name="polta">'[17]2001'!#REF!</definedName>
    <definedName name="popamia">#REF!</definedName>
    <definedName name="pp">#REF!</definedName>
    <definedName name="Princ">#REF!</definedName>
    <definedName name="Print_Area_Reset" localSheetId="6">OFFSET([0]!Full_Print,0,0,'5 анализ экон эффект'!Last_Row)</definedName>
    <definedName name="Print_Area_Reset">OFFSET(Full_Print,0,0,Last_Row)</definedName>
    <definedName name="promd_Запрос_с_16_по_19">#REF!</definedName>
    <definedName name="PROT">#REF!,#REF!,#REF!,#REF!,#REF!,#REF!</definedName>
    <definedName name="qaz" localSheetId="6">'5 анализ экон эффект'!qaz</definedName>
    <definedName name="qaz">[0]!qaz</definedName>
    <definedName name="qq" localSheetId="6">[0]!USD/1.701</definedName>
    <definedName name="qq">[0]!USD/1.701</definedName>
    <definedName name="QryRowStr_End_1.5">#N/A</definedName>
    <definedName name="QryRowStr_Start_1.5">#N/A</definedName>
    <definedName name="QryRowStrCount">2</definedName>
    <definedName name="R_r">#REF!</definedName>
    <definedName name="raion">'[14]Анкета (2)'!$B$8</definedName>
    <definedName name="Receipts_and_Disbursements">#REF!</definedName>
    <definedName name="REG">[18]TEHSHEET!$B$2:$B$85</definedName>
    <definedName name="REG_ET">#REF!</definedName>
    <definedName name="REG_PROT">[19]regs!$H$18:$H$23,[19]regs!$H$25:$H$26,[19]regs!$H$28:$H$28,[19]regs!$H$30:$H$32,[19]regs!$H$35:$H$39,[19]regs!$H$46:$H$46,[19]regs!$H$13:$H$16</definedName>
    <definedName name="REGcom" localSheetId="6">#REF!</definedName>
    <definedName name="REGcom">#REF!</definedName>
    <definedName name="REGIONS">#REF!</definedName>
    <definedName name="REGUL">#REF!</definedName>
    <definedName name="Rent_and_Taxes" localSheetId="6">#REF!</definedName>
    <definedName name="Rent_and_Taxes">#REF!</definedName>
    <definedName name="Rep_cur" localSheetId="6">'[20]Расчет потоков без учета и.с.'!#REF!</definedName>
    <definedName name="Rep_cur">'[20]Расчет потоков без учета и.с.'!#REF!</definedName>
    <definedName name="repay1" localSheetId="6">#REF!</definedName>
    <definedName name="repay1">#REF!</definedName>
    <definedName name="Resnatur" localSheetId="6">#REF!</definedName>
    <definedName name="Resnatur">#REF!</definedName>
    <definedName name="Resnatur2" localSheetId="6">#REF!</definedName>
    <definedName name="Resnatur2">#REF!</definedName>
    <definedName name="RGK" localSheetId="6">#REF!</definedName>
    <definedName name="RGK">#REF!</definedName>
    <definedName name="RRE">#REF!</definedName>
    <definedName name="S1_">#REF!</definedName>
    <definedName name="S10_">#REF!</definedName>
    <definedName name="S11_">#REF!</definedName>
    <definedName name="S12_">#REF!</definedName>
    <definedName name="S13_">#REF!</definedName>
    <definedName name="S14_">#REF!</definedName>
    <definedName name="S15_">#REF!</definedName>
    <definedName name="S16_">#REF!</definedName>
    <definedName name="S17_">#REF!</definedName>
    <definedName name="S18_">#REF!</definedName>
    <definedName name="S19_">#REF!</definedName>
    <definedName name="S2_">#REF!</definedName>
    <definedName name="S20_">#REF!</definedName>
    <definedName name="S3_">#REF!</definedName>
    <definedName name="S4_">#REF!</definedName>
    <definedName name="S5_">#REF!</definedName>
    <definedName name="S6_">#REF!</definedName>
    <definedName name="S7_">#REF!</definedName>
    <definedName name="S8_">#REF!</definedName>
    <definedName name="S9_">#REF!</definedName>
    <definedName name="Salaries_Paid_1">#REF!</definedName>
    <definedName name="Salaries_Paid_2">#REF!</definedName>
    <definedName name="sansnom" localSheetId="6">[0]!NotesHyp</definedName>
    <definedName name="sansnom">[0]!NotesHyp</definedName>
    <definedName name="SBT_ET">#REF!</definedName>
    <definedName name="SBT_PROT">#REF!,#REF!,#REF!,#REF!,[0]!P1_SBT_PROT</definedName>
    <definedName name="SBTcom" localSheetId="6">#REF!</definedName>
    <definedName name="SBTcom">#REF!</definedName>
    <definedName name="sbyt">[6]FST5!$G$70:$G$75,[6]FST5!$G$77:$G$78,[6]FST5!$G$80:$G$83,[6]FST5!$G$85,[6]FST5!$G$87:$G$91,[6]FST5!$G$93,[6]FST5!$G$95:$G$97,[6]FST5!$G$52:$G$68</definedName>
    <definedName name="Sched_Pay">#REF!</definedName>
    <definedName name="Scheduled_Extra_Payments">#REF!</definedName>
    <definedName name="Scheduled_Interest_Rate">#REF!</definedName>
    <definedName name="Scheduled_Monthly_Payment">#REF!</definedName>
    <definedName name="SCOPE_16_PRT" localSheetId="6">[0]!P1_SCOPE_16_PRT,[0]!P2_SCOPE_16_PRT</definedName>
    <definedName name="SCOPE_16_PRT">P1_SCOPE_16_PRT,P2_SCOPE_16_PRT</definedName>
    <definedName name="SCOPE_17.1_PRT">'[15]17.1'!$D$14:$F$17,'[15]17.1'!$D$19:$F$22,'[15]17.1'!$I$9:$I$12,'[15]17.1'!$I$14:$I$17,'[15]17.1'!$I$19:$I$22,'[15]17.1'!$D$9:$F$12</definedName>
    <definedName name="SCOPE_17_LD">#REF!</definedName>
    <definedName name="SCOPE_17_PRT" localSheetId="6">#REF!,#REF!,#REF!,#REF!,#REF!,#REF!,#REF!,[0]!P1_SCOPE_17_PRT</definedName>
    <definedName name="SCOPE_17_PRT">#REF!,#REF!,#REF!,#REF!,#REF!,#REF!,#REF!,P1_SCOPE_17_PRT</definedName>
    <definedName name="SCOPE_24_LD">'[15]24'!$E$8:$J$47,'[15]24'!$E$49:$J$66</definedName>
    <definedName name="SCOPE_24_PRT">'[15]24'!$E$41:$I$41,'[15]24'!$E$34:$I$34,'[15]24'!$E$36:$I$36,'[15]24'!$E$43:$I$43</definedName>
    <definedName name="SCOPE_25_PRT">'[15]25'!$E$20:$I$20,'[15]25'!$E$34:$I$34,'[15]25'!$E$41:$I$41,'[15]25'!$E$8:$I$10</definedName>
    <definedName name="SCOPE_4_PRT" localSheetId="6">'[15]4'!$Z$27:$AC$31,'[15]4'!$F$14:$I$20,[0]!P1_SCOPE_4_PRT,[0]!P2_SCOPE_4_PRT</definedName>
    <definedName name="SCOPE_4_PRT">'[15]4'!$Z$27:$AC$31,'[15]4'!$F$14:$I$20,P1_SCOPE_4_PRT,P2_SCOPE_4_PRT</definedName>
    <definedName name="SCOPE_5_PRT" localSheetId="6">'[15]5'!$Z$27:$AC$31,'[15]5'!$F$14:$I$21,[0]!P1_SCOPE_5_PRT,[0]!P2_SCOPE_5_PRT</definedName>
    <definedName name="SCOPE_5_PRT">'[15]5'!$Z$27:$AC$31,'[15]5'!$F$14:$I$21,P1_SCOPE_5_PRT,P2_SCOPE_5_PRT</definedName>
    <definedName name="SCOPE_CORR" localSheetId="6">#REF!,#REF!,#REF!,#REF!,#REF!,'5 анализ экон эффект'!P1_SCOPE_CORR,'5 анализ экон эффект'!P2_SCOPE_CORR</definedName>
    <definedName name="SCOPE_CORR">#REF!,#REF!,#REF!,#REF!,#REF!,P1_SCOPE_CORR,P2_SCOPE_CORR</definedName>
    <definedName name="SCOPE_CPR">#REF!</definedName>
    <definedName name="SCOPE_ESOLD">#REF!</definedName>
    <definedName name="SCOPE_ETALON2">#REF!</definedName>
    <definedName name="SCOPE_F1_PRT" localSheetId="6">'[15]Ф-1 (для АО-энерго)'!$D$86:$E$95,[0]!P1_SCOPE_F1_PRT,[0]!P2_SCOPE_F1_PRT,[0]!P3_SCOPE_F1_PRT,[0]!P4_SCOPE_F1_PRT</definedName>
    <definedName name="SCOPE_F1_PRT">'[15]Ф-1 (для АО-энерго)'!$D$86:$E$95,P1_SCOPE_F1_PRT,P2_SCOPE_F1_PRT,P3_SCOPE_F1_PRT,P4_SCOPE_F1_PRT</definedName>
    <definedName name="SCOPE_F2_PRT" localSheetId="6">'[15]Ф-2 (для АО-энерго)'!$C$5:$D$5,'[15]Ф-2 (для АО-энерго)'!$C$52:$C$57,'[15]Ф-2 (для АО-энерго)'!$D$57:$G$57,[0]!P1_SCOPE_F2_PRT,[0]!P2_SCOPE_F2_PRT</definedName>
    <definedName name="SCOPE_F2_PRT">'[15]Ф-2 (для АО-энерго)'!$C$5:$D$5,'[15]Ф-2 (для АО-энерго)'!$C$52:$C$57,'[15]Ф-2 (для АО-энерго)'!$D$57:$G$57,P1_SCOPE_F2_PRT,P2_SCOPE_F2_PRT</definedName>
    <definedName name="SCOPE_FLOAD">#REF!,[0]!P1_SCOPE_FLOAD</definedName>
    <definedName name="SCOPE_FORM46_EE1">#REF!</definedName>
    <definedName name="SCOPE_FORM46_EE1_ZAG_KOD" localSheetId="6">[21]Заголовок!#REF!</definedName>
    <definedName name="SCOPE_FORM46_EE1_ZAG_KOD">[21]Заголовок!#REF!</definedName>
    <definedName name="SCOPE_FRML">#REF!,#REF!,[0]!P1_SCOPE_FRML</definedName>
    <definedName name="SCOPE_FUEL_ET">#REF!</definedName>
    <definedName name="scope_ld">#REF!</definedName>
    <definedName name="SCOPE_LOAD">#REF!</definedName>
    <definedName name="SCOPE_LOAD_FUEL">#REF!</definedName>
    <definedName name="SCOPE_LOAD1">#REF!</definedName>
    <definedName name="SCOPE_LOAD2">'[22]Стоимость ЭЭ'!$G$111:$AN$113,'[22]Стоимость ЭЭ'!$G$93:$AN$95,'[22]Стоимость ЭЭ'!$G$51:$AN$53</definedName>
    <definedName name="SCOPE_MO" localSheetId="6">[23]Справочники!$K$6:$K$742,[23]Справочники!#REF!</definedName>
    <definedName name="SCOPE_MO">[23]Справочники!$K$6:$K$742,[23]Справочники!#REF!</definedName>
    <definedName name="SCOPE_MUPS" localSheetId="6">[23]Свод!#REF!,[23]Свод!#REF!</definedName>
    <definedName name="SCOPE_MUPS">[23]Свод!#REF!,[23]Свод!#REF!</definedName>
    <definedName name="SCOPE_MUPS_NAMES" localSheetId="6">[23]Свод!#REF!,[23]Свод!#REF!</definedName>
    <definedName name="SCOPE_MUPS_NAMES">[23]Свод!#REF!,[23]Свод!#REF!</definedName>
    <definedName name="SCOPE_NALOG">[24]Справочники!$R$3:$R$4</definedName>
    <definedName name="SCOPE_ORE">#REF!</definedName>
    <definedName name="SCOPE_OUTD">[6]FST5!$G$23:$G$30,[6]FST5!$G$32:$G$35,[6]FST5!$G$37,[6]FST5!$G$39:$G$45,[6]FST5!$G$47,[6]FST5!$G$49,[6]FST5!$G$5:$G$21</definedName>
    <definedName name="SCOPE_PER_PRT" localSheetId="6">[0]!P5_SCOPE_PER_PRT,[0]!P6_SCOPE_PER_PRT,[0]!P7_SCOPE_PER_PRT,'5 анализ экон эффект'!P8_SCOPE_PER_PRT</definedName>
    <definedName name="SCOPE_PER_PRT">P5_SCOPE_PER_PRT,P6_SCOPE_PER_PRT,P7_SCOPE_PER_PRT,P8_SCOPE_PER_PRT</definedName>
    <definedName name="SCOPE_PRD">#REF!</definedName>
    <definedName name="SCOPE_PRD_ET">#REF!</definedName>
    <definedName name="SCOPE_PRD_ET2">#REF!</definedName>
    <definedName name="SCOPE_PRT">#REF!,#REF!,#REF!,#REF!,#REF!,#REF!</definedName>
    <definedName name="SCOPE_PRZ">#REF!</definedName>
    <definedName name="SCOPE_PRZ_ET">#REF!</definedName>
    <definedName name="SCOPE_PRZ_ET2">#REF!</definedName>
    <definedName name="SCOPE_REGIONS">#REF!</definedName>
    <definedName name="SCOPE_REGLD">#REF!</definedName>
    <definedName name="SCOPE_RG" localSheetId="6">#REF!</definedName>
    <definedName name="SCOPE_RG">#REF!</definedName>
    <definedName name="SCOPE_SBTLD">#REF!</definedName>
    <definedName name="SCOPE_SETLD">#REF!</definedName>
    <definedName name="SCOPE_SPR_PRT">[15]Справочники!$D$21:$J$22,[15]Справочники!$E$13:$I$14,[15]Справочники!$F$27:$H$28</definedName>
    <definedName name="SCOPE_SS" localSheetId="6">#REF!,#REF!,#REF!,#REF!,#REF!,#REF!</definedName>
    <definedName name="SCOPE_SS">#REF!,#REF!,#REF!,#REF!,#REF!,#REF!</definedName>
    <definedName name="SCOPE_SS2" localSheetId="6">#REF!</definedName>
    <definedName name="SCOPE_SS2">#REF!</definedName>
    <definedName name="SCOPE_SV_LD1" localSheetId="6">[15]свод!$E$104:$M$104,[15]свод!$E$106:$M$117,[15]свод!$E$120:$M$121,[15]свод!$E$123:$M$127,[15]свод!$E$10:$M$68,[0]!P1_SCOPE_SV_LD1</definedName>
    <definedName name="SCOPE_SV_LD1">[15]свод!$E$104:$M$104,[15]свод!$E$106:$M$117,[15]свод!$E$120:$M$121,[15]свод!$E$123:$M$127,[15]свод!$E$10:$M$68,P1_SCOPE_SV_LD1</definedName>
    <definedName name="SCOPE_SV_PRT" localSheetId="6">[0]!P1_SCOPE_SV_PRT,[0]!P2_SCOPE_SV_PRT,[0]!P3_SCOPE_SV_PRT</definedName>
    <definedName name="SCOPE_SV_PRT">P1_SCOPE_SV_PRT,P2_SCOPE_SV_PRT,P3_SCOPE_SV_PRT</definedName>
    <definedName name="SCOPE_TP">[6]FST5!$L$12:$L$23,[6]FST5!$L$5:$L$8</definedName>
    <definedName name="sencount" hidden="1">1</definedName>
    <definedName name="SET_ET">#REF!</definedName>
    <definedName name="SET_PROT" localSheetId="6">#REF!,#REF!,#REF!,#REF!,#REF!,'5 анализ экон эффект'!P1_SET_PROT</definedName>
    <definedName name="SET_PROT">#REF!,#REF!,#REF!,#REF!,#REF!,[0]!P1_SET_PROT</definedName>
    <definedName name="SET_PRT">#REF!,#REF!,#REF!,#REF!,[0]!P1_SET_PRT</definedName>
    <definedName name="SETcom" localSheetId="6">#REF!</definedName>
    <definedName name="SETcom">#REF!</definedName>
    <definedName name="SH1_1">#N/A</definedName>
    <definedName name="SH2_1">#N/A</definedName>
    <definedName name="SH3_1">#N/A</definedName>
    <definedName name="SH4_1">#N/A</definedName>
    <definedName name="SH5_1">#N/A</definedName>
    <definedName name="SH6_1">#N/A</definedName>
    <definedName name="Sheet2?prefix?">"H"</definedName>
    <definedName name="shit" localSheetId="6">'5 анализ экон эффект'!shit</definedName>
    <definedName name="shit">[0]!shit</definedName>
    <definedName name="SMappros">[12]SMetstrait!$B$6:$W$57,[12]SMetstrait!$B$59:$W$113</definedName>
    <definedName name="Soude">#REF!</definedName>
    <definedName name="SoudeP97">#REF!</definedName>
    <definedName name="SPR_GES_ET">#REF!</definedName>
    <definedName name="SPR_GRES_ET">#REF!</definedName>
    <definedName name="SPR_OTH_ET">#REF!</definedName>
    <definedName name="SPR_PROT" localSheetId="6">#REF!,#REF!</definedName>
    <definedName name="SPR_PROT">#REF!,#REF!</definedName>
    <definedName name="SPR_TES_ET">#REF!</definedName>
    <definedName name="SPRAV_PROT">[23]Справочники!$E$6,[23]Справочники!$D$11:$D$902,[23]Справочники!$E$3</definedName>
    <definedName name="sq">#REF!</definedName>
    <definedName name="Staffing_Plan_1">#REF!</definedName>
    <definedName name="Staffing_Plan_2">#REF!</definedName>
    <definedName name="Statement_of_Cash_Flows">#REF!</definedName>
    <definedName name="station" localSheetId="6">#REF!</definedName>
    <definedName name="station">#REF!</definedName>
    <definedName name="SUM_B">#N/A</definedName>
    <definedName name="SUM_C">#N/A</definedName>
    <definedName name="SUM_C_1">#N/A</definedName>
    <definedName name="SUM_C_ASSETS_1">#N/A</definedName>
    <definedName name="SUM_C_CAPITAL_1">#N/A</definedName>
    <definedName name="SUM_C_EXPENSES_1">#N/A</definedName>
    <definedName name="SUM_C_INCOME_1">#N/A</definedName>
    <definedName name="SUM_C_LIABILITIES_1">#N/A</definedName>
    <definedName name="SUM_C_SUSPENSE_1">#N/A</definedName>
    <definedName name="SUM_D_1">#N/A</definedName>
    <definedName name="SUM_D_ASSETS_1">#N/A</definedName>
    <definedName name="SUM_D_CAPITAL_1">#N/A</definedName>
    <definedName name="SUM_D_EXPENSES_1">#N/A</definedName>
    <definedName name="SUM_D_INCOME_1">#N/A</definedName>
    <definedName name="SUM_D_LIABILITIES_1">#N/A</definedName>
    <definedName name="SUM_D_SUSPENSE_1">#N/A</definedName>
    <definedName name="SUM_E">#N/A</definedName>
    <definedName name="SUM_E_1">#N/A</definedName>
    <definedName name="SUM_E_ASSETS_1">#N/A</definedName>
    <definedName name="SUM_E_CAPITAL_1">#N/A</definedName>
    <definedName name="SUM_E_EXPENSES_1">#N/A</definedName>
    <definedName name="SUM_E_INCOME_1">#N/A</definedName>
    <definedName name="SUM_E_LIABILITIES_1">#N/A</definedName>
    <definedName name="SUM_E_SUSPENSE_1">#N/A</definedName>
    <definedName name="SUM_F">#N/A</definedName>
    <definedName name="SUM_F_1">#N/A</definedName>
    <definedName name="SUM_F_ASSETS_1">#N/A</definedName>
    <definedName name="SUM_F_CAPITAL_1">#N/A</definedName>
    <definedName name="SUM_F_EXPENSES_1">#N/A</definedName>
    <definedName name="SUM_F_INCOME_1">#N/A</definedName>
    <definedName name="SUM_F_LIABILITIES_1">#N/A</definedName>
    <definedName name="SUM_F_SUSPENSE_1">#N/A</definedName>
    <definedName name="SUM_G">#N/A</definedName>
    <definedName name="SUM_G_1">#N/A</definedName>
    <definedName name="SUM_G_ASSETS_1">#N/A</definedName>
    <definedName name="SUM_G_CAPITAL_1">#N/A</definedName>
    <definedName name="SUM_G_EXPENSES_1">#N/A</definedName>
    <definedName name="SUM_G_INCOME_1">#N/A</definedName>
    <definedName name="SUM_G_LIABILITIES_1">#N/A</definedName>
    <definedName name="SUM_G_SUSPENSE_1">#N/A</definedName>
    <definedName name="SUM_H">#N/A</definedName>
    <definedName name="SUM_H___1703__1">#N/A</definedName>
    <definedName name="SUM_H___1707__1">#N/A</definedName>
    <definedName name="SUM_H__1">#N/A</definedName>
    <definedName name="SUM_H_1">#N/A</definedName>
    <definedName name="SUM_H_ASSETS_1">#N/A</definedName>
    <definedName name="SUM_H_CAPITAL_1">#N/A</definedName>
    <definedName name="SUM_H_CRN__2035___3__1">#N/A</definedName>
    <definedName name="SUM_H_CRN__2035__1">#N/A</definedName>
    <definedName name="SUM_H_CRN__2072___3__1">#N/A</definedName>
    <definedName name="SUM_H_CRN__2072__1">#N/A</definedName>
    <definedName name="SUM_H_CRN__2073___3__1">#N/A</definedName>
    <definedName name="SUM_H_CRN__2073__1">#N/A</definedName>
    <definedName name="SUM_H_CRN__2074___3__1">#N/A</definedName>
    <definedName name="SUM_H_CRN__2074__1">#N/A</definedName>
    <definedName name="SUM_H_CRN__2075___3__1">#N/A</definedName>
    <definedName name="SUM_H_CRN__2075__1">#N/A</definedName>
    <definedName name="SUM_H_CRN__2202___3__1">#N/A</definedName>
    <definedName name="SUM_H_CRN__2202__1">#N/A</definedName>
    <definedName name="SUM_H_CRN__2212___3__1">#N/A</definedName>
    <definedName name="SUM_H_CRN__2212__1">#N/A</definedName>
    <definedName name="SUM_H_CRN__2213___3__1">#N/A</definedName>
    <definedName name="SUM_H_CRN__2213__1">#N/A</definedName>
    <definedName name="SUM_H_CRN__2214___3__1">#N/A</definedName>
    <definedName name="SUM_H_CRN__2214__1">#N/A</definedName>
    <definedName name="SUM_H_CRN__2215___3__1">#N/A</definedName>
    <definedName name="SUM_H_CRN__2215__1">#N/A</definedName>
    <definedName name="SUM_H_CRN__2318___3__1">#N/A</definedName>
    <definedName name="SUM_H_CRN__2318__1">#N/A</definedName>
    <definedName name="SUM_H_CRN__2321___3__1">#N/A</definedName>
    <definedName name="SUM_H_CRN__2321__1">#N/A</definedName>
    <definedName name="SUM_H_CRN__2323___3__1">#N/A</definedName>
    <definedName name="SUM_H_CRN__2323__1">#N/A</definedName>
    <definedName name="SUM_H_CRN__2356___3__1">#N/A</definedName>
    <definedName name="SUM_H_CRN__2356__1">#N/A</definedName>
    <definedName name="SUM_H_CRN__2370___3__1">#N/A</definedName>
    <definedName name="SUM_H_CRN__2370__1">#N/A</definedName>
    <definedName name="SUM_H_CRN__4377___3__1">#N/A</definedName>
    <definedName name="SUM_H_CRN__4377__1">#N/A</definedName>
    <definedName name="SUM_H_CRN__4378___3__1">#N/A</definedName>
    <definedName name="SUM_H_CRN__4378__1">#N/A</definedName>
    <definedName name="SUM_H_CRN__5521___3__1">#N/A</definedName>
    <definedName name="SUM_H_CRN__5521__1">#N/A</definedName>
    <definedName name="SUM_H_CRN__5522___3__1">#N/A</definedName>
    <definedName name="SUM_H_CRN__5522__1">#N/A</definedName>
    <definedName name="SUM_H_CRN__5523___3__1">#N/A</definedName>
    <definedName name="SUM_H_CRN__5523__1">#N/A</definedName>
    <definedName name="SUM_H_CRN__5524___3__1">#N/A</definedName>
    <definedName name="SUM_H_CRN__5524__1">#N/A</definedName>
    <definedName name="SUM_H_CRN__6020___3__1">#N/A</definedName>
    <definedName name="SUM_H_CRN__6020__1">#N/A</definedName>
    <definedName name="SUM_H_CRN__6055___3__1">#N/A</definedName>
    <definedName name="SUM_H_CRN__6055__1">#N/A</definedName>
    <definedName name="SUM_H_CRN__6063___3__1">#N/A</definedName>
    <definedName name="SUM_H_CRN__6063__1">#N/A</definedName>
    <definedName name="SUM_H_CRN__6478___3__1">#N/A</definedName>
    <definedName name="SUM_H_CRN__6478__1">#N/A</definedName>
    <definedName name="SUM_H_CRN__6505___3__1">#N/A</definedName>
    <definedName name="SUM_H_CRN__6505__1">#N/A</definedName>
    <definedName name="SUM_H_CRN__6507___3__1">#N/A</definedName>
    <definedName name="SUM_H_CRN__6507__1">#N/A</definedName>
    <definedName name="SUM_H_CRN__6543___3__1">#N/A</definedName>
    <definedName name="SUM_H_CRN__6543__1">#N/A</definedName>
    <definedName name="SUM_H_CRN_1">#N/A</definedName>
    <definedName name="SUM_H_EXPENSES_1">#N/A</definedName>
    <definedName name="SUM_H_INCOME_1">#N/A</definedName>
    <definedName name="SUM_H_LIABILITIES_1">#N/A</definedName>
    <definedName name="SUM_H_SUSPENSE_1">#N/A</definedName>
    <definedName name="SUM_I">#N/A</definedName>
    <definedName name="SUM_I_1">#N/A</definedName>
    <definedName name="SUM_I_ASSETS_1">#N/A</definedName>
    <definedName name="SUM_I_CAPITAL_1">#N/A</definedName>
    <definedName name="SUM_I_CNC_1">#N/A</definedName>
    <definedName name="SUM_I_CNC_STOCK_1">#N/A</definedName>
    <definedName name="SUM_I_CNI1__1">#N/A</definedName>
    <definedName name="SUM_I_CNI1__STOCK_1">#N/A</definedName>
    <definedName name="SUM_I_CNI2__1">#N/A</definedName>
    <definedName name="SUM_I_CNI2__STOCK_1">#N/A</definedName>
    <definedName name="SUM_I_CNIIV_1">#N/A</definedName>
    <definedName name="SUM_I_CNIIV_STOCK_1">#N/A</definedName>
    <definedName name="SUM_I_EXPENSES_1">#N/A</definedName>
    <definedName name="SUM_I_INCOME_1">#N/A</definedName>
    <definedName name="SUM_I_LIABILITIES_1">#N/A</definedName>
    <definedName name="SUM_I_SUSPENSE_1">#N/A</definedName>
    <definedName name="SUM_J">#N/A</definedName>
    <definedName name="SUM_J_1">#N/A</definedName>
    <definedName name="SUM_J_ASSETS_1">#N/A</definedName>
    <definedName name="SUM_J_CAPITAL_1">#N/A</definedName>
    <definedName name="SUM_J_EXPENSES_1">#N/A</definedName>
    <definedName name="SUM_J_INCOME_1">#N/A</definedName>
    <definedName name="SUM_J_LIABILITIES_1">#N/A</definedName>
    <definedName name="SUM_J_SUSPENSE_1">#N/A</definedName>
    <definedName name="SUM_K_1">#N/A</definedName>
    <definedName name="SUM_K_ASSETS_1">#N/A</definedName>
    <definedName name="SUM_K_CAPITAL_1">#N/A</definedName>
    <definedName name="SUM_K_EXPENSES_1">#N/A</definedName>
    <definedName name="SUM_K_INCOME_1">#N/A</definedName>
    <definedName name="SUM_K_LIABILITIES_1">#N/A</definedName>
    <definedName name="SUM_K_SUSPENSE_1">#N/A</definedName>
    <definedName name="SUM_L_1">#N/A</definedName>
    <definedName name="SUM_L_ASSETS_1">#N/A</definedName>
    <definedName name="SUM_L_CAPITAL_1">#N/A</definedName>
    <definedName name="SUM_L_EXPENSES_1">#N/A</definedName>
    <definedName name="SUM_L_INCOME_1">#N/A</definedName>
    <definedName name="SUM_L_LIABILITIES_1">#N/A</definedName>
    <definedName name="SUM_L_SUSPENSE_1">#N/A</definedName>
    <definedName name="SUM_M_1">#N/A</definedName>
    <definedName name="SUM_M_ASSETS_1">#N/A</definedName>
    <definedName name="SUM_M_CAPITAL_1">#N/A</definedName>
    <definedName name="SUM_M_EXPENSES_1">#N/A</definedName>
    <definedName name="SUM_M_INCOME_1">#N/A</definedName>
    <definedName name="SUM_M_LIABILITIES_1">#N/A</definedName>
    <definedName name="SUM_M_SUSPENSE_1">#N/A</definedName>
    <definedName name="SUM_N_1">#N/A</definedName>
    <definedName name="SUM_N_ASSETS_1">#N/A</definedName>
    <definedName name="SUM_N_CAPITAL_1">#N/A</definedName>
    <definedName name="SUM_N_CNC_1">#N/A</definedName>
    <definedName name="SUM_N_CNC_STOCK_1">#N/A</definedName>
    <definedName name="SUM_N_CNI1__1">#N/A</definedName>
    <definedName name="SUM_N_CNI1__STOCK_1">#N/A</definedName>
    <definedName name="SUM_N_CNI2__1">#N/A</definedName>
    <definedName name="SUM_N_CNI2__STOCK_1">#N/A</definedName>
    <definedName name="SUM_N_CNIIV_1">#N/A</definedName>
    <definedName name="SUM_N_CNIIV_STOCK_1">#N/A</definedName>
    <definedName name="SUM_N_EXPENSES_1">#N/A</definedName>
    <definedName name="SUM_N_INCOME_1">#N/A</definedName>
    <definedName name="SUM_N_LIABILITIES_1">#N/A</definedName>
    <definedName name="SUM_N_SUSPENSE_1">#N/A</definedName>
    <definedName name="SUM_O_1">#N/A</definedName>
    <definedName name="SUM_O_CNC_1">#N/A</definedName>
    <definedName name="SUM_O_CNC_STOCK_1">#N/A</definedName>
    <definedName name="SUM_O_CNI1__1">#N/A</definedName>
    <definedName name="SUM_O_CNI1__STOCK_1">#N/A</definedName>
    <definedName name="SUM_O_CNI2__1">#N/A</definedName>
    <definedName name="SUM_O_CNI2__STOCK_1">#N/A</definedName>
    <definedName name="SUM_O_CNIIV_1">#N/A</definedName>
    <definedName name="SUM_O_CNIIV_STOCK_1">#N/A</definedName>
    <definedName name="SUM_P_1">#N/A</definedName>
    <definedName name="SUM_P_CNC_1">#N/A</definedName>
    <definedName name="SUM_P_CNC_STOCK_1">#N/A</definedName>
    <definedName name="SUM_P_CNI1__1">#N/A</definedName>
    <definedName name="SUM_P_CNI1__STOCK_1">#N/A</definedName>
    <definedName name="SUM_P_CNI2__1">#N/A</definedName>
    <definedName name="SUM_P_CNI2__STOCK_1">#N/A</definedName>
    <definedName name="SUM_P_CNIIV_1">#N/A</definedName>
    <definedName name="SUM_P_CNIIV_STOCK_1">#N/A</definedName>
    <definedName name="SUM_R_1">#N/A</definedName>
    <definedName name="SUM_R_CNC_1">#N/A</definedName>
    <definedName name="SUM_R_CNC_STOCK_1">#N/A</definedName>
    <definedName name="SUM_R_CNI1__1">#N/A</definedName>
    <definedName name="SUM_R_CNI1__STOCK_1">#N/A</definedName>
    <definedName name="SUM_R_CNI2__1">#N/A</definedName>
    <definedName name="SUM_R_CNI2__STOCK_1">#N/A</definedName>
    <definedName name="SUM_R_CNIIV_1">#N/A</definedName>
    <definedName name="SUM_R_CNIIV_STOCK_1">#N/A</definedName>
    <definedName name="SUM_S_1">#N/A</definedName>
    <definedName name="SUM_S_CNC_1">#N/A</definedName>
    <definedName name="SUM_S_CNC_STOCK_1">#N/A</definedName>
    <definedName name="SUM_S_CNI1__1">#N/A</definedName>
    <definedName name="SUM_S_CNI1__STOCK_1">#N/A</definedName>
    <definedName name="SUM_S_CNI2__1">#N/A</definedName>
    <definedName name="SUM_S_CNI2__STOCK_1">#N/A</definedName>
    <definedName name="SUM_S_CNIIV_1">#N/A</definedName>
    <definedName name="SUM_S_CNIIV_STOCK_1">#N/A</definedName>
    <definedName name="SUM_T_1">#N/A</definedName>
    <definedName name="SUM_T_CNC_1">#N/A</definedName>
    <definedName name="SUM_T_CNC_STOCK_1">#N/A</definedName>
    <definedName name="SUM_T_CNI1__1">#N/A</definedName>
    <definedName name="SUM_T_CNI1__STOCK_1">#N/A</definedName>
    <definedName name="SUM_T_CNI2__1">#N/A</definedName>
    <definedName name="SUM_T_CNI2__STOCK_1">#N/A</definedName>
    <definedName name="SUM_T_CNIIV_1">#N/A</definedName>
    <definedName name="SUM_T_CNIIV_STOCK_1">#N/A</definedName>
    <definedName name="t_year">#REF!</definedName>
    <definedName name="T1_Protect" localSheetId="6">[0]!P15_T1_Protect,[0]!P16_T1_Protect,[0]!P17_T1_Protect,'5 анализ экон эффект'!P18_T1_Protect,'5 анализ экон эффект'!P19_T1_Protect</definedName>
    <definedName name="T1_Protect">P15_T1_Protect,P16_T1_Protect,P17_T1_Protect,P18_T1_Protect,P19_T1_Protect</definedName>
    <definedName name="T11?Data">#N/A</definedName>
    <definedName name="T15_Protect">'[16]15'!$E$25:$I$29,'[16]15'!$E$31:$I$34,'[16]15'!$E$36:$I$38,'[16]15'!$E$42:$I$43,'[16]15'!$E$9:$I$17,'[16]15'!$B$36:$B$38,'[16]15'!$E$19:$I$21</definedName>
    <definedName name="T16_Protect" localSheetId="6">'[16]16'!$G$44:$K$44,'[16]16'!$G$7:$K$8,[0]!P1_T16_Protect</definedName>
    <definedName name="T16_Protect">'[16]16'!$G$44:$K$44,'[16]16'!$G$7:$K$8,P1_T16_Protect</definedName>
    <definedName name="T17.1_Protect">'[16]17.1'!$D$14:$F$17,'[16]17.1'!$D$19:$F$22,'[16]17.1'!$I$9:$I$12,'[16]17.1'!$I$14:$I$17,'[16]17.1'!$I$19:$I$22,'[16]17.1'!$D$9:$F$12</definedName>
    <definedName name="T17?L7">'[8]29'!$L$60,'[8]29'!$O$60,'[8]29'!$F$60,'[8]29'!$I$60</definedName>
    <definedName name="T17?unit?ГКАЛЧ">'[8]29'!$M$26:$M$33,'[8]29'!$P$26:$P$33,'[8]29'!$G$52:$G$59,'[8]29'!$J$52:$J$59,'[8]29'!$M$52:$M$59,'[8]29'!$P$52:$P$59,'[8]29'!$G$26:$G$33,'[8]29'!$J$26:$J$33</definedName>
    <definedName name="T17?unit?РУБ.ГКАЛ" localSheetId="6">'[8]29'!$O$18:$O$25,[0]!P1_T17?unit?РУБ.ГКАЛ,[0]!P2_T17?unit?РУБ.ГКАЛ</definedName>
    <definedName name="T17?unit?РУБ.ГКАЛ">'[8]29'!$O$18:$O$25,P1_T17?unit?РУБ.ГКАЛ,P2_T17?unit?РУБ.ГКАЛ</definedName>
    <definedName name="T17?unit?ТГКАЛ" localSheetId="6">'[8]29'!$P$18:$P$25,[0]!P1_T17?unit?ТГКАЛ,[0]!P2_T17?unit?ТГКАЛ</definedName>
    <definedName name="T17?unit?ТГКАЛ">'[8]29'!$P$18:$P$25,P1_T17?unit?ТГКАЛ,P2_T17?unit?ТГКАЛ</definedName>
    <definedName name="T17?unit?ТРУБ.ГКАЛЧ.МЕС">'[8]29'!$L$26:$L$33,'[8]29'!$O$26:$O$33,'[8]29'!$F$52:$F$59,'[8]29'!$I$52:$I$59,'[8]29'!$L$52:$L$59,'[8]29'!$O$52:$O$59,'[8]29'!$F$26:$F$33,'[8]29'!$I$26:$I$33</definedName>
    <definedName name="T17_Protect" localSheetId="6">'[16]21.3'!$E$54:$I$57,'[16]21.3'!$E$10:$I$10,P1_T17_Protect</definedName>
    <definedName name="T17_Protect">'[16]21.3'!$E$54:$I$57,'[16]21.3'!$E$10:$I$10,P1_T17_Protect</definedName>
    <definedName name="T17_Protection" localSheetId="6">[0]!P2_T17_Protection,[0]!P3_T17_Protection,[0]!P4_T17_Protection,[0]!P5_T17_Protection,'5 анализ экон эффект'!P6_T17_Protection</definedName>
    <definedName name="T17_Protection">P2_T17_Protection,P3_T17_Protection,P4_T17_Protection,P5_T17_Protection,P6_T17_Protection</definedName>
    <definedName name="T18.1?Data" localSheetId="6">P1_T18.1?Data,P2_T18.1?Data</definedName>
    <definedName name="T18.1?Data">P1_T18.1?Data,P2_T18.1?Data</definedName>
    <definedName name="T18.2?item_ext?СБЫТ" localSheetId="6">'[16]18.2'!#REF!,'[16]18.2'!#REF!</definedName>
    <definedName name="T18.2?item_ext?СБЫТ">'[16]18.2'!#REF!,'[16]18.2'!#REF!</definedName>
    <definedName name="T18.2?ВРАС">'[16]18.2'!$B$34:$B$36,'[16]18.2'!$B$28:$B$30</definedName>
    <definedName name="T18.2_Protect" localSheetId="6">'[16]18.2'!$F$56:$J$57,'[16]18.2'!$F$60:$J$60,'[16]18.2'!$F$62:$J$65,'[16]18.2'!$F$6:$J$8,[0]!P1_T18.2_Protect</definedName>
    <definedName name="T18.2_Protect">'[16]18.2'!$F$56:$J$57,'[16]18.2'!$F$60:$J$60,'[16]18.2'!$F$62:$J$65,'[16]18.2'!$F$6:$J$8,P1_T18.2_Protect</definedName>
    <definedName name="T19.1.1?Data" localSheetId="6">P1_T19.1.1?Data,P2_T19.1.1?Data</definedName>
    <definedName name="T19.1.1?Data">P1_T19.1.1?Data,P2_T19.1.1?Data</definedName>
    <definedName name="T19.1.2?Data" localSheetId="6">P1_T19.1.2?Data,P2_T19.1.2?Data</definedName>
    <definedName name="T19.1.2?Data">P1_T19.1.2?Data,P2_T19.1.2?Data</definedName>
    <definedName name="T19.2?Data" localSheetId="6">P1_T19.2?Data,P2_T19.2?Data</definedName>
    <definedName name="T19.2?Data">P1_T19.2?Data,P2_T19.2?Data</definedName>
    <definedName name="T19?Data">'[8]19'!$J$8:$M$16,'[8]19'!$C$8:$H$16</definedName>
    <definedName name="T19_Protection">'[8]19'!$E$13:$H$13,'[8]19'!$E$15:$H$15,'[8]19'!$J$8:$M$11,'[8]19'!$J$13:$M$13,'[8]19'!$J$15:$M$15,'[8]19'!$E$4:$H$4,'[8]19'!$J$4:$M$4,'[8]19'!$E$8:$H$11</definedName>
    <definedName name="T2.1?Data">#N/A</definedName>
    <definedName name="T2.1?Protection" localSheetId="6">'5 анализ экон эффект'!P6_T2.1?Protection</definedName>
    <definedName name="T2.1?Protection">P6_T2.1?Protection</definedName>
    <definedName name="T2.3_Protect">'[16]2.3'!$F$30:$G$34,'[16]2.3'!$H$24:$K$28</definedName>
    <definedName name="T2?Protection" localSheetId="6">P1_T2?Protection,P2_T2?Protection</definedName>
    <definedName name="T2?Protection">P1_T2?Protection,P2_T2?Protection</definedName>
    <definedName name="T2_DiapProt" localSheetId="6">P1_T2_DiapProt,P2_T2_DiapProt</definedName>
    <definedName name="T2_DiapProt">P1_T2_DiapProt,P2_T2_DiapProt</definedName>
    <definedName name="T20.1?Columns">#REF!</definedName>
    <definedName name="T20.1?Investments">#REF!</definedName>
    <definedName name="T20.1?Scope">#REF!</definedName>
    <definedName name="T20.1_Protect">#REF!</definedName>
    <definedName name="T20?Columns">#REF!</definedName>
    <definedName name="T20?ItemComments">#REF!</definedName>
    <definedName name="T20?Items">#REF!</definedName>
    <definedName name="T20?Scope">#REF!</definedName>
    <definedName name="T20?unit?МКВТЧ">'[8]20'!$C$13:$M$13,'[8]20'!$C$15:$M$19,'[8]20'!$C$8:$M$11</definedName>
    <definedName name="T20_Protect">#REF!,#REF!</definedName>
    <definedName name="T20_Protection" localSheetId="6">'[8]20'!$E$8:$H$11,[0]!P1_T20_Protection</definedName>
    <definedName name="T20_Protection">'[8]20'!$E$8:$H$11,P1_T20_Protection</definedName>
    <definedName name="T21.2.1?Data" localSheetId="6">P1_T21.2.1?Data,P2_T21.2.1?Data</definedName>
    <definedName name="T21.2.1?Data">P1_T21.2.1?Data,P2_T21.2.1?Data</definedName>
    <definedName name="T21.2.2?Data" localSheetId="6">P1_T21.2.2?Data,P2_T21.2.2?Data</definedName>
    <definedName name="T21.2.2?Data">P1_T21.2.2?Data,P2_T21.2.2?Data</definedName>
    <definedName name="T21.3?item_ext?СБЫТ" localSheetId="6">'[16]21.3'!#REF!,'[16]21.3'!#REF!</definedName>
    <definedName name="T21.3?item_ext?СБЫТ">'[16]21.3'!#REF!,'[16]21.3'!#REF!</definedName>
    <definedName name="T21.3?ВРАС">'[16]21.3'!$B$28:$B$30,'[16]21.3'!$B$48:$B$50</definedName>
    <definedName name="T21.3_Protect">'[16]21.3'!$E$19:$I$22,'[16]21.3'!$E$24:$I$25,'[16]21.3'!$B$28:$I$30,'[16]21.3'!$E$32:$I$32,'[16]21.3'!$E$35:$I$45,'[16]21.3'!$B$48:$I$50,'[16]21.3'!$E$13:$I$17</definedName>
    <definedName name="T21.4?Data" localSheetId="6">P1_T21.4?Data,P2_T21.4?Data</definedName>
    <definedName name="T21.4?Data">P1_T21.4?Data,P2_T21.4?Data</definedName>
    <definedName name="T21?axis?R?ПЭ">'[8]21'!$D$14:$S$16,'[8]21'!$D$26:$S$28,'[8]21'!$D$20:$S$22</definedName>
    <definedName name="T21?axis?R?ПЭ?">'[8]21'!$B$14:$B$16,'[8]21'!$B$26:$B$28,'[8]21'!$B$20:$B$22</definedName>
    <definedName name="T21?Data">'[8]21'!$D$14:$S$16,'[8]21'!$D$18:$S$18,'[8]21'!$D$20:$S$22,'[8]21'!$D$24:$S$24,'[8]21'!$D$26:$S$28,'[8]21'!$D$31:$S$33,'[8]21'!$D$11:$S$12</definedName>
    <definedName name="T21?L1">'[8]21'!$D$11:$S$12,'[8]21'!$D$14:$S$16,'[8]21'!$D$18:$S$18,'[8]21'!$D$20:$S$22,'[8]21'!$D$26:$S$28,'[8]21'!$D$24:$S$24</definedName>
    <definedName name="T21_Protection" localSheetId="6">[0]!P2_T21_Protection,'5 анализ экон эффект'!P3_T21_Protection</definedName>
    <definedName name="T21_Protection">P2_T21_Protection,P3_T21_Protection</definedName>
    <definedName name="T22?item_ext?ВСЕГО">'[8]22'!$E$8:$F$31,'[8]22'!$I$8:$J$31</definedName>
    <definedName name="T22?item_ext?ЭС">'[8]22'!$K$8:$L$31,'[8]22'!$G$8:$H$31</definedName>
    <definedName name="T22?L1">'[8]22'!$G$8:$G$31,'[8]22'!$I$8:$I$31,'[8]22'!$K$8:$K$31,'[8]22'!$E$8:$E$31</definedName>
    <definedName name="T22?L2">'[8]22'!$H$8:$H$31,'[8]22'!$J$8:$J$31,'[8]22'!$L$8:$L$31,'[8]22'!$F$8:$F$31</definedName>
    <definedName name="T22?unit?ГКАЛ.Ч">'[8]22'!$G$8:$G$31,'[8]22'!$I$8:$I$31,'[8]22'!$K$8:$K$31,'[8]22'!$E$8:$E$31</definedName>
    <definedName name="T22?unit?ТГКАЛ">'[8]22'!$H$8:$H$31,'[8]22'!$J$8:$J$31,'[8]22'!$L$8:$L$31,'[8]22'!$F$8:$F$31</definedName>
    <definedName name="T22_Protection">'[8]22'!$E$19:$L$23,'[8]22'!$E$25:$L$25,'[8]22'!$E$27:$L$31,'[8]22'!$E$17:$L$17</definedName>
    <definedName name="T23?axis?R?ВТОП">'[8]23'!$E$8:$P$30,'[8]23'!$E$36:$P$58</definedName>
    <definedName name="T23?axis?R?ВТОП?">'[8]23'!$C$8:$C$30,'[8]23'!$C$36:$C$58</definedName>
    <definedName name="T23?axis?R?ПЭ">'[8]23'!$E$8:$P$30,'[8]23'!$E$36:$P$58</definedName>
    <definedName name="T23?axis?R?ПЭ?">'[8]23'!$B$8:$B$30,'[8]23'!$B$36:$B$58</definedName>
    <definedName name="T23?axis?R?СЦТ">'[8]23'!$E$32:$P$34,'[8]23'!$E$60:$P$62</definedName>
    <definedName name="T23?axis?R?СЦТ?">'[8]23'!$A$60:$A$62,'[8]23'!$A$32:$A$34</definedName>
    <definedName name="T23?Data">'[8]23'!$E$37:$P$63,'[8]23'!$E$9:$P$35</definedName>
    <definedName name="T23?item_ext?ВСЕГО">'[8]23'!$A$55:$P$58,'[8]23'!$A$27:$P$30</definedName>
    <definedName name="T23?item_ext?ИТОГО">'[8]23'!$A$59:$P$59,'[8]23'!$A$31:$P$31</definedName>
    <definedName name="T23?item_ext?СЦТ">'[8]23'!$A$60:$P$62,'[8]23'!$A$32:$P$34</definedName>
    <definedName name="T23_Protection" localSheetId="6">'[8]23'!$A$60:$A$62,'[8]23'!$F$60:$J$62,'[8]23'!$O$60:$P$62,'[8]23'!$A$9:$A$25,[0]!P1_T23_Protection</definedName>
    <definedName name="T23_Protection">'[8]23'!$A$60:$A$62,'[8]23'!$F$60:$J$62,'[8]23'!$O$60:$P$62,'[8]23'!$A$9:$A$25,P1_T23_Protection</definedName>
    <definedName name="T24_Protection">'[8]24'!$E$24:$H$37,'[8]24'!$B$35:$B$37,'[8]24'!$E$41:$H$42,'[8]24'!$J$8:$M$21,'[8]24'!$J$24:$M$37,'[8]24'!$J$41:$M$42,'[8]24'!$E$8:$H$21</definedName>
    <definedName name="T25_protection" localSheetId="6">[0]!P1_T25_protection,[0]!P2_T25_protection</definedName>
    <definedName name="T25_protection">P1_T25_protection,P2_T25_protection</definedName>
    <definedName name="T26?axis?R?ВРАС">'[8]26'!$C$34:$N$36,'[8]26'!$C$22:$N$24</definedName>
    <definedName name="T26?axis?R?ВРАС?">'[8]26'!$B$34:$B$36,'[8]26'!$B$22:$B$24</definedName>
    <definedName name="T26?L1">'[8]26'!$F$8:$N$8,'[8]26'!$C$8:$D$8</definedName>
    <definedName name="T26?L1.1">'[8]26'!$F$10:$N$10,'[8]26'!$C$10:$D$10</definedName>
    <definedName name="T26?L2">'[8]26'!$F$11:$N$11,'[8]26'!$C$11:$D$11</definedName>
    <definedName name="T26?L2.1">'[8]26'!$F$13:$N$13,'[8]26'!$C$13:$D$13</definedName>
    <definedName name="T26?L3">'[8]26'!$F$14:$N$14,'[8]26'!$C$14:$D$14</definedName>
    <definedName name="T26?L4">'[8]26'!$F$15:$N$15,'[8]26'!$C$15:$D$15</definedName>
    <definedName name="T26?L5">'[8]26'!$F$16:$N$16,'[8]26'!$C$16:$D$16</definedName>
    <definedName name="T26?L5.1">'[8]26'!$F$18:$N$18,'[8]26'!$C$18:$D$18</definedName>
    <definedName name="T26?L5.2">'[8]26'!$F$19:$N$19,'[8]26'!$C$19:$D$19</definedName>
    <definedName name="T26?L5.3">'[8]26'!$F$20:$N$20,'[8]26'!$C$20:$D$20</definedName>
    <definedName name="T26?L5.3.x">'[8]26'!$F$22:$N$24,'[8]26'!$C$22:$D$24</definedName>
    <definedName name="T26?L6">'[8]26'!$F$26:$N$26,'[8]26'!$C$26:$D$26</definedName>
    <definedName name="T26?L7">'[8]26'!$F$27:$N$27,'[8]26'!$C$27:$D$27</definedName>
    <definedName name="T26?L7.1">'[8]26'!$F$29:$N$29,'[8]26'!$C$29:$D$29</definedName>
    <definedName name="T26?L7.2">'[8]26'!$F$30:$N$30,'[8]26'!$C$30:$D$30</definedName>
    <definedName name="T26?L7.3">'[8]26'!$F$31:$N$31,'[8]26'!$C$31:$D$31</definedName>
    <definedName name="T26?L7.4">'[8]26'!$F$32:$N$32,'[8]26'!$C$32:$D$32</definedName>
    <definedName name="T26?L7.4.x">'[8]26'!$F$34:$N$36,'[8]26'!$C$34:$D$36</definedName>
    <definedName name="T26?L8">'[8]26'!$F$38:$N$38,'[8]26'!$C$38:$D$38</definedName>
    <definedName name="T26_Protection" localSheetId="6">'[8]26'!$K$34:$N$36,'[8]26'!$B$22:$B$24,[0]!P1_T26_Protection,[0]!P2_T26_Protection</definedName>
    <definedName name="T26_Protection">'[8]26'!$K$34:$N$36,'[8]26'!$B$22:$B$24,P1_T26_Protection,P2_T26_Protection</definedName>
    <definedName name="T27?axis?R?ВРАС">'[8]27'!$C$34:$S$36,'[8]27'!$C$22:$S$24</definedName>
    <definedName name="T27?axis?R?ВРАС?">'[8]27'!$B$34:$B$36,'[8]27'!$B$22:$B$24</definedName>
    <definedName name="T27?L1.1">'[8]27'!$F$10:$S$10,'[8]27'!$C$10:$D$10</definedName>
    <definedName name="T27?L2.1">'[8]27'!$F$13:$S$13,'[8]27'!$C$13:$D$13</definedName>
    <definedName name="T27?L5.3">'[8]27'!$F$20:$S$20,'[8]27'!$C$20:$D$20</definedName>
    <definedName name="T27?L5.3.x">'[8]27'!$F$22:$S$24,'[8]27'!$C$22:$D$24</definedName>
    <definedName name="T27?L7">'[8]27'!$F$27:$S$27,'[8]27'!$C$27:$D$27</definedName>
    <definedName name="T27?L7.1">'[8]27'!$F$29:$S$29,'[8]27'!$C$29:$D$29</definedName>
    <definedName name="T27?L7.2">'[8]27'!$F$30:$S$30,'[8]27'!$C$30:$D$30</definedName>
    <definedName name="T27?L7.3">'[8]27'!$F$31:$S$31,'[8]27'!$C$31:$D$31</definedName>
    <definedName name="T27?L7.4">'[8]27'!$F$32:$S$32,'[8]27'!$C$32:$D$32</definedName>
    <definedName name="T27?L7.4.x">'[8]27'!$F$34:$S$36,'[8]27'!$C$34:$D$36</definedName>
    <definedName name="T27?L8">'[8]27'!$F$38:$S$38,'[8]27'!$C$38:$D$38</definedName>
    <definedName name="T27_Protect">'[16]27'!$E$12:$E$13,'[16]27'!$K$4:$AH$4,'[16]27'!$AK$12:$AK$13</definedName>
    <definedName name="T27_Protection" localSheetId="6">'[8]27'!$P$34:$S$36,'[8]27'!$B$22:$B$24,[0]!P1_T27_Protection,[0]!P2_T27_Protection,[0]!P3_T27_Protection</definedName>
    <definedName name="T27_Protection">'[8]27'!$P$34:$S$36,'[8]27'!$B$22:$B$24,P1_T27_Protection,P2_T27_Protection,P3_T27_Protection</definedName>
    <definedName name="T28.3?unit?РУБ.ГКАЛ" localSheetId="6">P1_T28.3?unit?РУБ.ГКАЛ,P2_T28.3?unit?РУБ.ГКАЛ</definedName>
    <definedName name="T28.3?unit?РУБ.ГКАЛ">P1_T28.3?unit?РУБ.ГКАЛ,P2_T28.3?unit?РУБ.ГКАЛ</definedName>
    <definedName name="T28?axis?R?ПЭ" localSheetId="6">[0]!P2_T28?axis?R?ПЭ,[0]!P3_T28?axis?R?ПЭ,[0]!P4_T28?axis?R?ПЭ,[0]!P5_T28?axis?R?ПЭ,'5 анализ экон эффект'!P6_T28?axis?R?ПЭ</definedName>
    <definedName name="T28?axis?R?ПЭ">P2_T28?axis?R?ПЭ,P3_T28?axis?R?ПЭ,P4_T28?axis?R?ПЭ,P5_T28?axis?R?ПЭ,P6_T28?axis?R?ПЭ</definedName>
    <definedName name="T28?axis?R?ПЭ?" localSheetId="6">[0]!P2_T28?axis?R?ПЭ?,[0]!P3_T28?axis?R?ПЭ?,[0]!P4_T28?axis?R?ПЭ?,[0]!P5_T28?axis?R?ПЭ?,'5 анализ экон эффект'!P6_T28?axis?R?ПЭ?</definedName>
    <definedName name="T28?axis?R?ПЭ?">P2_T28?axis?R?ПЭ?,P3_T28?axis?R?ПЭ?,P4_T28?axis?R?ПЭ?,P5_T28?axis?R?ПЭ?,P6_T28?axis?R?ПЭ?</definedName>
    <definedName name="T28?Data" localSheetId="6">'[8]28'!$D$190:$E$213,'[8]28'!$G$164:$H$187,'[8]28'!$D$164:$E$187,'[8]28'!$D$138:$I$161,'[8]28'!$D$8:$I$109,'[8]28'!$D$112:$I$135,[0]!P1_T28?Data</definedName>
    <definedName name="T28?Data">'[8]28'!$D$190:$E$213,'[8]28'!$G$164:$H$187,'[8]28'!$D$164:$E$187,'[8]28'!$D$138:$I$161,'[8]28'!$D$8:$I$109,'[8]28'!$D$112:$I$135,P1_T28?Data</definedName>
    <definedName name="T28?item_ext?ВСЕГО">'[8]28'!$I$8:$I$292,'[8]28'!$F$8:$F$292</definedName>
    <definedName name="T28?item_ext?ТЭ">'[8]28'!$E$8:$E$292,'[8]28'!$H$8:$H$292</definedName>
    <definedName name="T28?item_ext?ЭЭ">'[8]28'!$D$8:$D$292,'[8]28'!$G$8:$G$292</definedName>
    <definedName name="T28?L1.1.x">'[8]28'!$D$16:$I$18,'[8]28'!$D$11:$I$13</definedName>
    <definedName name="T28?L10.1.x">'[8]28'!$D$250:$I$252,'[8]28'!$D$245:$I$247</definedName>
    <definedName name="T28?L11.1.x">'[8]28'!$D$276:$I$278,'[8]28'!$D$271:$I$273</definedName>
    <definedName name="T28?L2.1.x">'[8]28'!$D$42:$I$44,'[8]28'!$D$37:$I$39</definedName>
    <definedName name="T28?L3.1.x">'[8]28'!$D$68:$I$70,'[8]28'!$D$63:$I$65</definedName>
    <definedName name="T28?L4.1.x">'[8]28'!$D$94:$I$96,'[8]28'!$D$89:$I$91</definedName>
    <definedName name="T28?L5.1.x">'[8]28'!$D$120:$I$122,'[8]28'!$D$115:$I$117</definedName>
    <definedName name="T28?L6.1.x">'[8]28'!$D$146:$I$148,'[8]28'!$D$141:$I$143</definedName>
    <definedName name="T28?L7.1.x">'[8]28'!$D$172:$I$174,'[8]28'!$D$167:$I$169</definedName>
    <definedName name="T28?L8.1.x">'[8]28'!$D$198:$I$200,'[8]28'!$D$193:$I$195</definedName>
    <definedName name="T28?L9.1.x">'[8]28'!$D$224:$I$226,'[8]28'!$D$219:$I$221</definedName>
    <definedName name="T28?unit?ГКАЛЧ">'[8]28'!$H$164:$H$187,'[8]28'!$E$164:$E$187</definedName>
    <definedName name="T28?unit?МКВТЧ">'[8]28'!$G$190:$G$213,'[8]28'!$D$190:$D$213</definedName>
    <definedName name="T28?unit?РУБ.ГКАЛ">'[8]28'!$E$216:$E$239,'[8]28'!$E$268:$E$292,'[8]28'!$H$268:$H$292,'[8]28'!$H$216:$H$239</definedName>
    <definedName name="T28?unit?РУБ.ГКАЛЧ.МЕС">'[8]28'!$H$242:$H$265,'[8]28'!$E$242:$E$265</definedName>
    <definedName name="T28?unit?РУБ.ТКВТ.МЕС">'[8]28'!$G$242:$G$265,'[8]28'!$D$242:$D$265</definedName>
    <definedName name="T28?unit?РУБ.ТКВТЧ">'[8]28'!$G$216:$G$239,'[8]28'!$D$268:$D$292,'[8]28'!$G$268:$G$292,'[8]28'!$D$216:$D$239</definedName>
    <definedName name="T28?unit?ТГКАЛ">'[8]28'!$H$190:$H$213,'[8]28'!$E$190:$E$213</definedName>
    <definedName name="T28?unit?ТКВТ">'[8]28'!$G$164:$G$187,'[8]28'!$D$164:$D$187</definedName>
    <definedName name="T28?unit?ТРУБ">'[8]28'!$D$138:$I$161,'[8]28'!$D$8:$I$109</definedName>
    <definedName name="T28_Protection" localSheetId="6">[0]!P9_T28_Protection,[0]!P10_T28_Protection,[0]!P11_T28_Protection,'5 анализ экон эффект'!P12_T28_Protection</definedName>
    <definedName name="T28_Protection">P9_T28_Protection,P10_T28_Protection,P11_T28_Protection,P12_T28_Protection</definedName>
    <definedName name="T29?item_ext?1СТ" localSheetId="6">P1_T29?item_ext?1СТ</definedName>
    <definedName name="T29?item_ext?1СТ">P1_T29?item_ext?1СТ</definedName>
    <definedName name="T29?item_ext?2СТ.М" localSheetId="6">P1_T29?item_ext?2СТ.М</definedName>
    <definedName name="T29?item_ext?2СТ.М">P1_T29?item_ext?2СТ.М</definedName>
    <definedName name="T29?item_ext?2СТ.Э" localSheetId="6">P1_T29?item_ext?2СТ.Э</definedName>
    <definedName name="T29?item_ext?2СТ.Э">P1_T29?item_ext?2СТ.Э</definedName>
    <definedName name="T29?L10" localSheetId="6">P1_T29?L10</definedName>
    <definedName name="T29?L10">P1_T29?L10</definedName>
    <definedName name="T4_Protect" localSheetId="6">'[16]4'!$AA$24:$AD$28,'[16]4'!$G$11:$J$17,[0]!P1_T4_Protect,[0]!P2_T4_Protect</definedName>
    <definedName name="T4_Protect">'[16]4'!$AA$24:$AD$28,'[16]4'!$G$11:$J$17,P1_T4_Protect,P2_T4_Protect</definedName>
    <definedName name="T6_Protect" localSheetId="6">'[16]6'!$B$28:$B$37,'[16]6'!$D$28:$H$37,'[16]6'!$J$28:$N$37,'[16]6'!$D$39:$H$41,'[16]6'!$J$39:$N$41,'[16]6'!$B$46:$B$55,[0]!P1_T6_Protect</definedName>
    <definedName name="T6_Protect">'[16]6'!$B$28:$B$37,'[16]6'!$D$28:$H$37,'[16]6'!$J$28:$N$37,'[16]6'!$D$39:$H$41,'[16]6'!$J$39:$N$41,'[16]6'!$B$46:$B$55,P1_T6_Protect</definedName>
    <definedName name="T7?Data">#N/A</definedName>
    <definedName name="Table">#REF!</definedName>
    <definedName name="temp">#N/A</definedName>
    <definedName name="term1" localSheetId="6">#REF!</definedName>
    <definedName name="term1">#REF!</definedName>
    <definedName name="TES">#REF!</definedName>
    <definedName name="TES_DATA">#REF!</definedName>
    <definedName name="TES_LIST">#REF!</definedName>
    <definedName name="test">#N/A</definedName>
    <definedName name="test2">#N/A</definedName>
    <definedName name="Total_Interest">#REF!</definedName>
    <definedName name="Total_Pay">#REF!</definedName>
    <definedName name="Total_Payment" localSheetId="6">Scheduled_Payment+Extra_Payment</definedName>
    <definedName name="Total_Payment">Scheduled_Payment+Extra_Payment</definedName>
    <definedName name="TP2.1_Protect">[16]P2.1!$F$28:$G$37,[16]P2.1!$F$40:$G$43,[16]P2.1!$F$7:$G$26</definedName>
    <definedName name="TRAILER_TOP">26</definedName>
    <definedName name="TRAILER_TOP_1">#N/A</definedName>
    <definedName name="TTT" localSheetId="6">#REF!</definedName>
    <definedName name="TTT">#REF!</definedName>
    <definedName name="us">#REF!</definedName>
    <definedName name="USD">[25]коэфф!$B$2</definedName>
    <definedName name="USDDM">[26]оборудование!$D$2</definedName>
    <definedName name="USDRUB">[26]оборудование!$D$1</definedName>
    <definedName name="USDRUS">#REF!</definedName>
    <definedName name="uu">#REF!</definedName>
    <definedName name="Values_Entered" localSheetId="6">IF([0]!Loan_Amount*[0]!Interest_Rate*[0]!Loan_Years*[0]!Loan_Start&gt;0,1,0)</definedName>
    <definedName name="Values_Entered">IF(Loan_Amount*Interest_Rate*Loan_Years*Loan_Start&gt;0,1,0)</definedName>
    <definedName name="vasea">#REF!</definedName>
    <definedName name="VDOC">#REF!</definedName>
    <definedName name="vs">'[27]списки ФП'!$B$3:$B$7</definedName>
    <definedName name="w" localSheetId="6">#REF!</definedName>
    <definedName name="w">#REF!</definedName>
    <definedName name="wrn.1." localSheetId="6" hidden="1">{"konoplin - Личное представление",#N/A,TRUE,"ФинПлан_1кв";"konoplin - Личное представление",#N/A,TRUE,"ФинПлан_2кв"}</definedName>
    <definedName name="wrn.1." hidden="1">{"konoplin - Личное представление",#N/A,TRUE,"ФинПлан_1кв";"konoplin - Личное представление",#N/A,TRUE,"ФинПлан_2кв"}</definedName>
    <definedName name="wrn.Сравнение._.с._.отраслями." localSheetId="6" hidden="1">{#N/A,#N/A,TRUE,"Лист1";#N/A,#N/A,TRUE,"Лист2";#N/A,#N/A,TRUE,"Лист3"}</definedName>
    <definedName name="wrn.Сравнение._.с._.отраслями." hidden="1">{#N/A,#N/A,TRUE,"Лист1";#N/A,#N/A,TRUE,"Лист2";#N/A,#N/A,TRUE,"Лист3"}</definedName>
    <definedName name="www" localSheetId="6">'5 анализ экон эффект'!www</definedName>
    <definedName name="www">[0]!www</definedName>
    <definedName name="x">#REF!</definedName>
    <definedName name="z" localSheetId="6">#REF!</definedName>
    <definedName name="z">#REF!</definedName>
    <definedName name="Z_30FEE15E_D26F_11D4_A6F7_00508B6A7686_.wvu.FilterData" hidden="1">#REF!</definedName>
    <definedName name="Z_30FEE15E_D26F_11D4_A6F7_00508B6A7686_.wvu.PrintArea" hidden="1">#REF!</definedName>
    <definedName name="Z_30FEE15E_D26F_11D4_A6F7_00508B6A7686_.wvu.PrintTitles" hidden="1">#REF!</definedName>
    <definedName name="Z_30FEE15E_D26F_11D4_A6F7_00508B6A7686_.wvu.Rows" hidden="1">#REF!</definedName>
    <definedName name="Z_AC8EA1BC_643F_4AE6_AE21_F651307F6DCB_.wvu.PrintArea" localSheetId="6" hidden="1">'5 анализ экон эффект'!$A$5:$P$135</definedName>
    <definedName name="Z_AC8EA1BC_643F_4AE6_AE21_F651307F6DCB_.wvu.Rows" localSheetId="6" hidden="1">'5 анализ экон эффект'!$129:$130</definedName>
    <definedName name="Z_D71A4BE8_6F70_47D4_8446_083D76F26E47_.wvu.PrintArea" localSheetId="6" hidden="1">'5 анализ экон эффект'!$A$1:$P$129</definedName>
    <definedName name="Z_F991F392_09E7_498E_81FF_BD247503D93B_.wvu.PrintArea" localSheetId="6" hidden="1">'5 анализ экон эффект'!$A$1:$P$129</definedName>
    <definedName name="ZERO">#REF!</definedName>
    <definedName name="а">#REF!</definedName>
    <definedName name="а1">#REF!</definedName>
    <definedName name="а30" localSheetId="6">#REF!</definedName>
    <definedName name="а30">#REF!</definedName>
    <definedName name="аа" localSheetId="6">'5 анализ экон эффект'!аа</definedName>
    <definedName name="аа">[0]!аа</definedName>
    <definedName name="АААААААА" localSheetId="6">'5 анализ экон эффект'!АААААААА</definedName>
    <definedName name="АААААААА">[0]!АААААААА</definedName>
    <definedName name="АВГ_РУБ" localSheetId="6">[28]Калькуляции!#REF!</definedName>
    <definedName name="АВГ_РУБ">[28]Калькуляции!#REF!</definedName>
    <definedName name="АВГ_ТОН" localSheetId="6">[28]Калькуляции!#REF!</definedName>
    <definedName name="АВГ_ТОН">[28]Калькуляции!#REF!</definedName>
    <definedName name="август">#REF!</definedName>
    <definedName name="АВЧ_ВН">#REF!</definedName>
    <definedName name="АВЧ_ДП" localSheetId="6">[28]Калькуляции!#REF!</definedName>
    <definedName name="АВЧ_ДП">[28]Калькуляции!#REF!</definedName>
    <definedName name="АВЧ_ЛОК" localSheetId="6">[28]Калькуляции!#REF!</definedName>
    <definedName name="АВЧ_ЛОК">[28]Калькуляции!#REF!</definedName>
    <definedName name="АВЧ_С">#REF!</definedName>
    <definedName name="АВЧ_ТОЛ">#REF!</definedName>
    <definedName name="АВЧНЗ_АЛФ">#REF!</definedName>
    <definedName name="АВЧНЗ_МЕД">#REF!</definedName>
    <definedName name="АВЧНЗ_ХЛБ">#REF!</definedName>
    <definedName name="АВЧНЗ_ЭЛ">#REF!</definedName>
    <definedName name="АК12" localSheetId="6">[28]Калькуляции!#REF!</definedName>
    <definedName name="АК12">[28]Калькуляции!#REF!</definedName>
    <definedName name="АК12ОЧ" localSheetId="6">[28]Калькуляции!#REF!</definedName>
    <definedName name="АК12ОЧ">[28]Калькуляции!#REF!</definedName>
    <definedName name="АК5М2" localSheetId="6">[28]Калькуляции!#REF!</definedName>
    <definedName name="АК5М2">[28]Калькуляции!#REF!</definedName>
    <definedName name="АК9ПЧ" localSheetId="6">[28]Калькуляции!#REF!</definedName>
    <definedName name="АК9ПЧ">[28]Калькуляции!#REF!</definedName>
    <definedName name="АЛ_АВЧ">#REF!</definedName>
    <definedName name="АЛ_АТЧ">#REF!</definedName>
    <definedName name="АЛ_Ф">#REF!</definedName>
    <definedName name="АЛ_Ф_">#REF!</definedName>
    <definedName name="АЛ_Ф_ЗФА">#REF!</definedName>
    <definedName name="АЛ_Ф_Т" localSheetId="6">#REF!</definedName>
    <definedName name="АЛ_Ф_Т">#REF!</definedName>
    <definedName name="Алмаз2">[29]Дебиторка!$J$7</definedName>
    <definedName name="АЛЮМ_АВЧ">#REF!</definedName>
    <definedName name="АЛЮМ_АТЧ">#REF!</definedName>
    <definedName name="АН_Б">#REF!</definedName>
    <definedName name="АН_Б_ТОЛ" localSheetId="6">[28]Калькуляции!#REF!</definedName>
    <definedName name="АН_Б_ТОЛ">[28]Калькуляции!#REF!</definedName>
    <definedName name="АН_М">#REF!</definedName>
    <definedName name="АН_М_">#REF!</definedName>
    <definedName name="АН_М_К" localSheetId="6">[28]Калькуляции!#REF!</definedName>
    <definedName name="АН_М_К">[28]Калькуляции!#REF!</definedName>
    <definedName name="АН_М_П" localSheetId="6">[28]Калькуляции!#REF!</definedName>
    <definedName name="АН_М_П">[28]Калькуляции!#REF!</definedName>
    <definedName name="АН_М_ПК" localSheetId="6">[28]Калькуляции!#REF!</definedName>
    <definedName name="АН_М_ПК">[28]Калькуляции!#REF!</definedName>
    <definedName name="АН_М_ПРОСТ" localSheetId="6">[28]Калькуляции!#REF!</definedName>
    <definedName name="АН_М_ПРОСТ">[28]Калькуляции!#REF!</definedName>
    <definedName name="АН_С">#REF!</definedName>
    <definedName name="АПР_РУБ">#REF!</definedName>
    <definedName name="АПР_ТОН">#REF!</definedName>
    <definedName name="апрель">#REF!</definedName>
    <definedName name="аренда_ваг">'[30]цены цехов'!$D$30</definedName>
    <definedName name="АТЧ_ЦЕХА" localSheetId="6">[28]Калькуляции!#REF!</definedName>
    <definedName name="АТЧ_ЦЕХА">[28]Калькуляции!#REF!</definedName>
    <definedName name="АТЧНЗ_АМ">#REF!</definedName>
    <definedName name="АТЧНЗ_ГЛ">#REF!</definedName>
    <definedName name="АТЧНЗ_КР">#REF!</definedName>
    <definedName name="АТЧНЗ_ЭЛ">#REF!</definedName>
    <definedName name="б" localSheetId="6">'5 анализ экон эффект'!б</definedName>
    <definedName name="б">[0]!б</definedName>
    <definedName name="б1">#REF!</definedName>
    <definedName name="_xlnm.Database">#REF!</definedName>
    <definedName name="БазовыйПериод">[31]Заголовок!$B$4</definedName>
    <definedName name="БАР">#REF!</definedName>
    <definedName name="БАР_">#REF!</definedName>
    <definedName name="бб" localSheetId="6">'5 анализ экон эффект'!бб</definedName>
    <definedName name="бб">[0]!бб</definedName>
    <definedName name="ббббб" localSheetId="6">'5 анализ экон эффект'!ббббб</definedName>
    <definedName name="ббббб">[0]!ббббб</definedName>
    <definedName name="бл">#REF!</definedName>
    <definedName name="Блок">#REF!</definedName>
    <definedName name="Бородино2">[29]Дебиторка!$J$9</definedName>
    <definedName name="Браво2">[29]Дебиторка!$J$10</definedName>
    <definedName name="БС">[32]Справочники!$A$4:$A$6</definedName>
    <definedName name="в" localSheetId="6">'5 анализ экон эффект'!в</definedName>
    <definedName name="в">[0]!в</definedName>
    <definedName name="В_В">#REF!</definedName>
    <definedName name="В_ДП" localSheetId="6">[28]Калькуляции!#REF!</definedName>
    <definedName name="В_ДП">[28]Калькуляции!#REF!</definedName>
    <definedName name="В_Т">#REF!</definedName>
    <definedName name="В_Т_А" localSheetId="6">[28]Калькуляции!#REF!</definedName>
    <definedName name="В_Т_А">[28]Калькуляции!#REF!</definedName>
    <definedName name="В_Т_ВС" localSheetId="6">[28]Калькуляции!#REF!</definedName>
    <definedName name="В_Т_ВС">[28]Калькуляции!#REF!</definedName>
    <definedName name="В_Т_К" localSheetId="6">[28]Калькуляции!#REF!</definedName>
    <definedName name="В_Т_К">[28]Калькуляции!#REF!</definedName>
    <definedName name="В_Т_П" localSheetId="6">[28]Калькуляции!#REF!</definedName>
    <definedName name="В_Т_П">[28]Калькуляции!#REF!</definedName>
    <definedName name="В_Т_ПК" localSheetId="6">[28]Калькуляции!#REF!</definedName>
    <definedName name="В_Т_ПК">[28]Калькуляции!#REF!</definedName>
    <definedName name="В_Э">#REF!</definedName>
    <definedName name="в23ё" localSheetId="6">'5 анализ экон эффект'!в23ё</definedName>
    <definedName name="в23ё">[0]!в23ё</definedName>
    <definedName name="В5">[33]БДДС_нов!$C$1:$H$501</definedName>
    <definedName name="ВАЛОВЫЙ">#REF!</definedName>
    <definedName name="вариант">'[34]ПФВ-0.6'!$D$71:$E$71</definedName>
    <definedName name="вв" localSheetId="6">'5 анализ экон эффект'!вв</definedName>
    <definedName name="вв">[0]!вв</definedName>
    <definedName name="ВВВВ" localSheetId="6">#REF!</definedName>
    <definedName name="ВВВВ">#REF!</definedName>
    <definedName name="Вена2">[29]Дебиторка!$J$11</definedName>
    <definedName name="вид" localSheetId="6">[35]Лист1!#REF!</definedName>
    <definedName name="вид">[35]Лист1!#REF!</definedName>
    <definedName name="ВН">#REF!</definedName>
    <definedName name="ВН_3003_ДП" localSheetId="6">#REF!</definedName>
    <definedName name="ВН_3003_ДП">#REF!</definedName>
    <definedName name="ВН_3103_ЭКС" localSheetId="6">[28]Калькуляции!#REF!</definedName>
    <definedName name="ВН_3103_ЭКС">[28]Калькуляции!#REF!</definedName>
    <definedName name="ВН_6063_ЭКС" localSheetId="6">[28]Калькуляции!#REF!</definedName>
    <definedName name="ВН_6063_ЭКС">[28]Калькуляции!#REF!</definedName>
    <definedName name="ВН_АВЧ_ВН">#REF!</definedName>
    <definedName name="ВН_АВЧ_ДП" localSheetId="6">[28]Калькуляции!#REF!</definedName>
    <definedName name="ВН_АВЧ_ДП">[28]Калькуляции!#REF!</definedName>
    <definedName name="ВН_АВЧ_ТОЛ">#REF!</definedName>
    <definedName name="ВН_АВЧ_ЭКС">#REF!</definedName>
    <definedName name="ВН_АТЧ_ВН">#REF!</definedName>
    <definedName name="ВН_АТЧ_ДП" localSheetId="6">[28]Калькуляции!#REF!</definedName>
    <definedName name="ВН_АТЧ_ДП">[28]Калькуляции!#REF!</definedName>
    <definedName name="ВН_АТЧ_ТОЛ">#REF!</definedName>
    <definedName name="ВН_АТЧ_ТОЛ_А" localSheetId="6">[28]Калькуляции!#REF!</definedName>
    <definedName name="ВН_АТЧ_ТОЛ_А">[28]Калькуляции!#REF!</definedName>
    <definedName name="ВН_АТЧ_ТОЛ_П" localSheetId="6">[28]Калькуляции!#REF!</definedName>
    <definedName name="ВН_АТЧ_ТОЛ_П">[28]Калькуляции!#REF!</definedName>
    <definedName name="ВН_АТЧ_ТОЛ_ПК" localSheetId="6">[28]Калькуляции!#REF!</definedName>
    <definedName name="ВН_АТЧ_ТОЛ_ПК">[28]Калькуляции!#REF!</definedName>
    <definedName name="ВН_АТЧ_ЭКС">#REF!</definedName>
    <definedName name="ВН_Р">#REF!</definedName>
    <definedName name="ВН_С_ВН">#REF!</definedName>
    <definedName name="ВН_С_ДП" localSheetId="6">[28]Калькуляции!#REF!</definedName>
    <definedName name="ВН_С_ДП">[28]Калькуляции!#REF!</definedName>
    <definedName name="ВН_С_ТОЛ">#REF!</definedName>
    <definedName name="ВН_С_ЭКС">#REF!</definedName>
    <definedName name="ВН_Т" localSheetId="6">#REF!</definedName>
    <definedName name="ВН_Т">#REF!</definedName>
    <definedName name="ВНИТ">#REF!</definedName>
    <definedName name="ВОД_ОБ">#REF!</definedName>
    <definedName name="ВОД_Т">#REF!</definedName>
    <definedName name="вода">'[30]цены цехов'!$D$5</definedName>
    <definedName name="вода_НТМК">'[30]цены цехов'!$D$10</definedName>
    <definedName name="вода_обор.">'[30]цены цехов'!$D$17</definedName>
    <definedName name="вода_свежая">'[30]цены цехов'!$D$16</definedName>
    <definedName name="водоотлив_Магн.">'[30]цены цехов'!$D$35</definedName>
    <definedName name="ВОЗ">#REF!</definedName>
    <definedName name="Волгоградэнерго">#REF!</definedName>
    <definedName name="ВСП">#REF!</definedName>
    <definedName name="ВСП1" localSheetId="6">#REF!</definedName>
    <definedName name="ВСП1">#REF!</definedName>
    <definedName name="ВСП2" localSheetId="6">#REF!</definedName>
    <definedName name="ВСП2">#REF!</definedName>
    <definedName name="ВСПОМОГ">#REF!</definedName>
    <definedName name="ВТОМ">#REF!</definedName>
    <definedName name="ВТОП">#REF!</definedName>
    <definedName name="второй">#REF!</definedName>
    <definedName name="вуув" localSheetId="6" hidden="1">{#N/A,#N/A,TRUE,"Лист1";#N/A,#N/A,TRUE,"Лист2";#N/A,#N/A,TRUE,"Лист3"}</definedName>
    <definedName name="вуув" hidden="1">{#N/A,#N/A,TRUE,"Лист1";#N/A,#N/A,TRUE,"Лист2";#N/A,#N/A,TRUE,"Лист3"}</definedName>
    <definedName name="выв">#REF!</definedName>
    <definedName name="г" localSheetId="6">'5 анализ экон эффект'!г</definedName>
    <definedName name="г">[0]!г</definedName>
    <definedName name="ГАС_Ш">#REF!</definedName>
    <definedName name="гг">#REF!</definedName>
    <definedName name="ГИД">#REF!</definedName>
    <definedName name="ГИД_ЗФА">#REF!</definedName>
    <definedName name="ГЛ">#REF!</definedName>
    <definedName name="ГЛ_">#REF!</definedName>
    <definedName name="ГЛ_ДП" localSheetId="6">[28]Калькуляции!#REF!</definedName>
    <definedName name="ГЛ_ДП">[28]Калькуляции!#REF!</definedName>
    <definedName name="ГЛ_Т">#REF!</definedName>
    <definedName name="ГЛ_Ш">#REF!</definedName>
    <definedName name="глинозем" localSheetId="6">[0]!USD/1.701</definedName>
    <definedName name="глинозем">[0]!USD/1.701</definedName>
    <definedName name="Глубина">'[36]ПФВ-0.5'!$AK$13:$AK$15</definedName>
    <definedName name="год">[37]Параметры!$C$5</definedName>
    <definedName name="год1">[38]параметры!$C$3</definedName>
    <definedName name="ГР">#REF!</definedName>
    <definedName name="график" localSheetId="6">'5 анализ экон эффект'!график</definedName>
    <definedName name="график">[0]!график</definedName>
    <definedName name="грприрцфв00ав98" localSheetId="6" hidden="1">{#N/A,#N/A,TRUE,"Лист1";#N/A,#N/A,TRUE,"Лист2";#N/A,#N/A,TRUE,"Лист3"}</definedName>
    <definedName name="грприрцфв00ав98" hidden="1">{#N/A,#N/A,TRUE,"Лист1";#N/A,#N/A,TRUE,"Лист2";#N/A,#N/A,TRUE,"Лист3"}</definedName>
    <definedName name="грузопер_ПЖТ">'[30]цены цехов'!$D$29</definedName>
    <definedName name="грфинцкавг98Х" localSheetId="6" hidden="1">{#N/A,#N/A,TRUE,"Лист1";#N/A,#N/A,TRUE,"Лист2";#N/A,#N/A,TRUE,"Лист3"}</definedName>
    <definedName name="грфинцкавг98Х" hidden="1">{#N/A,#N/A,TRUE,"Лист1";#N/A,#N/A,TRUE,"Лист2";#N/A,#N/A,TRUE,"Лист3"}</definedName>
    <definedName name="ГФГ">'[30]цены цехов'!$D$52</definedName>
    <definedName name="д" localSheetId="6">'5 анализ экон эффект'!д</definedName>
    <definedName name="д">[0]!д</definedName>
    <definedName name="ДАВ_ЖИД">#REF!</definedName>
    <definedName name="ДАВ_КАТАНКА" localSheetId="6">[28]Калькуляции!#REF!</definedName>
    <definedName name="ДАВ_КАТАНКА">[28]Калькуляции!#REF!</definedName>
    <definedName name="ДАВ_МЕЛК">#REF!</definedName>
    <definedName name="ДАВ_СЛИТКИ">#REF!</definedName>
    <definedName name="Дав_тв" localSheetId="6">#REF!</definedName>
    <definedName name="Дав_тв">#REF!</definedName>
    <definedName name="ДАВ_ШТАН">#REF!</definedName>
    <definedName name="ДАВАЛЬЧЕСИЙ" localSheetId="6">#REF!</definedName>
    <definedName name="ДАВАЛЬЧЕСИЙ">#REF!</definedName>
    <definedName name="ДАВАЛЬЧЕСКИЙ">#REF!</definedName>
    <definedName name="Данкор2">[29]Дебиторка!$J$27</definedName>
    <definedName name="ДАТА">[35]Лист1!$A$38:$A$50</definedName>
    <definedName name="Дв" localSheetId="6">'5 анализ экон эффект'!Дв</definedName>
    <definedName name="Дв">[0]!Дв</definedName>
    <definedName name="ДЕК_РУБ" localSheetId="6">[28]Калькуляции!#REF!</definedName>
    <definedName name="ДЕК_РУБ">[28]Калькуляции!#REF!</definedName>
    <definedName name="ДЕК_Т" localSheetId="6">[28]Калькуляции!#REF!</definedName>
    <definedName name="ДЕК_Т">[28]Калькуляции!#REF!</definedName>
    <definedName name="ДЕК_ТОН" localSheetId="6">[28]Калькуляции!#REF!</definedName>
    <definedName name="ДЕК_ТОН">[28]Калькуляции!#REF!</definedName>
    <definedName name="декабрь">#REF!</definedName>
    <definedName name="День">'[36]ПФВ-0.5'!$AM$4:$AM$34</definedName>
    <definedName name="деф">[39]Параметры!$C$6</definedName>
    <definedName name="дефлятор">[40]параметры!$C$8</definedName>
    <definedName name="ДЗО">'[41]титул БДР'!$A$18</definedName>
    <definedName name="Диаметры">'[36]ПФВ-0.5'!$AK$22:$AK$39</definedName>
    <definedName name="ДиапазонЗащиты" localSheetId="6">#REF!,#REF!,#REF!,#REF!,[0]!P1_ДиапазонЗащиты,[0]!P2_ДиапазонЗащиты,[0]!P3_ДиапазонЗащиты,[0]!P4_ДиапазонЗащиты</definedName>
    <definedName name="ДиапазонЗащиты">#REF!,#REF!,#REF!,#REF!,[0]!P1_ДиапазонЗащиты,[0]!P2_ДиапазонЗащиты,[0]!P3_ДиапазонЗащиты,[0]!P4_ДиапазонЗащиты</definedName>
    <definedName name="ДИЗТОПЛИВО">#REF!</definedName>
    <definedName name="ДИМА">#REF!</definedName>
    <definedName name="Дионис2">[29]Дебиторка!$J$15</definedName>
    <definedName name="ДИЭТ" localSheetId="6">[28]Калькуляции!#REF!</definedName>
    <definedName name="ДИЭТ">[28]Калькуляции!#REF!</definedName>
    <definedName name="ДОГПЕР_АВЧСЫРЕЦ" localSheetId="6">[28]Калькуляции!#REF!</definedName>
    <definedName name="ДОГПЕР_АВЧСЫРЕЦ">[28]Калькуляции!#REF!</definedName>
    <definedName name="ДОГПЕР_СЫРЕЦ" localSheetId="6">[28]Калькуляции!#REF!</definedName>
    <definedName name="ДОГПЕР_СЫРЕЦ">[28]Калькуляции!#REF!</definedName>
    <definedName name="Доллар" localSheetId="6">[42]Оборудование_стоим!#REF!</definedName>
    <definedName name="Доллар">[42]Оборудование_стоим!#REF!</definedName>
    <definedName name="доля_проч_ф">#REF!</definedName>
    <definedName name="доля_прочая">#REF!</definedName>
    <definedName name="доля_прочая_98_ав">#REF!</definedName>
    <definedName name="доля_прочая_ав">#REF!</definedName>
    <definedName name="доля_прочая_ф">#REF!</definedName>
    <definedName name="доля_т_ф">#REF!</definedName>
    <definedName name="доля_теп_1">#REF!</definedName>
    <definedName name="доля_теп_2">#REF!</definedName>
    <definedName name="доля_теп_3">#REF!</definedName>
    <definedName name="доля_тепло">#REF!</definedName>
    <definedName name="доля_эл_1">#REF!</definedName>
    <definedName name="доля_эл_2">#REF!</definedName>
    <definedName name="доля_эл_3">#REF!</definedName>
    <definedName name="доля_эл_ф">#REF!</definedName>
    <definedName name="доля_электра">#REF!</definedName>
    <definedName name="доля_электра_99">#REF!</definedName>
    <definedName name="ДРУГОЕ">[43]Справочники!$A$26:$A$28</definedName>
    <definedName name="е" localSheetId="6">'5 анализ экон эффект'!е</definedName>
    <definedName name="е">[0]!е</definedName>
    <definedName name="ЕСН">[44]Макро!$B$4</definedName>
    <definedName name="ж" localSheetId="6">'5 анализ экон эффект'!ж</definedName>
    <definedName name="ж">[0]!ж</definedName>
    <definedName name="жжжжжжж" localSheetId="6">'5 анализ экон эффект'!жжжжжжж</definedName>
    <definedName name="жжжжжжж">[0]!жжжжжжж</definedName>
    <definedName name="ЖИДКИЙ">#REF!</definedName>
    <definedName name="з" localSheetId="6">'5 анализ экон эффект'!з</definedName>
    <definedName name="з">[0]!з</definedName>
    <definedName name="З0">#REF!</definedName>
    <definedName name="З1">#REF!</definedName>
    <definedName name="З10">#REF!</definedName>
    <definedName name="З11">#REF!</definedName>
    <definedName name="З12">#REF!</definedName>
    <definedName name="З13">#REF!</definedName>
    <definedName name="З14">#REF!</definedName>
    <definedName name="З2">#REF!</definedName>
    <definedName name="З3">#REF!</definedName>
    <definedName name="З4">#REF!</definedName>
    <definedName name="З5">#REF!</definedName>
    <definedName name="З6">#REF!</definedName>
    <definedName name="З7">#REF!</definedName>
    <definedName name="З8">#REF!</definedName>
    <definedName name="З81" localSheetId="6">[28]Калькуляции!#REF!</definedName>
    <definedName name="З81">[28]Калькуляции!#REF!</definedName>
    <definedName name="З9">#REF!</definedName>
    <definedName name="_xlnm.Print_Titles" localSheetId="0">'1. паспорт описание'!$18:$18</definedName>
    <definedName name="_xlnm.Print_Titles" localSheetId="1">'2. паспорт  техприс'!$18:$18</definedName>
    <definedName name="_xlnm.Print_Titles" localSheetId="5">'4. паспортбюджет'!$18:$18</definedName>
    <definedName name="_xlnm.Print_Titles">#N/A</definedName>
    <definedName name="ЗАРПЛАТА">#REF!</definedName>
    <definedName name="ззззз">#REF!</definedName>
    <definedName name="ззззззззззззззззззззз" localSheetId="6">'5 анализ экон эффект'!ззззззззззззззззззззз</definedName>
    <definedName name="ззззззззззззззззззззз">[0]!ззззззззззззззззззззз</definedName>
    <definedName name="ЗКР" localSheetId="6">[28]Калькуляции!#REF!</definedName>
    <definedName name="ЗКР">[28]Калькуляции!#REF!</definedName>
    <definedName name="ЗП1">[45]Лист13!$A$2</definedName>
    <definedName name="ЗП2">[45]Лист13!$B$2</definedName>
    <definedName name="ЗП3">[45]Лист13!$C$2</definedName>
    <definedName name="ЗП4">[45]Лист13!$D$2</definedName>
    <definedName name="и" localSheetId="6">'5 анализ экон эффект'!и</definedName>
    <definedName name="и">[0]!и</definedName>
    <definedName name="ИЗВ_М">#REF!</definedName>
    <definedName name="ИЗМНЗП_АВЧ">#REF!</definedName>
    <definedName name="ИЗМНЗП_АТЧ">#REF!</definedName>
    <definedName name="ии">#REF!</definedName>
    <definedName name="индцкавг98" localSheetId="6" hidden="1">{#N/A,#N/A,TRUE,"Лист1";#N/A,#N/A,TRUE,"Лист2";#N/A,#N/A,TRUE,"Лист3"}</definedName>
    <definedName name="индцкавг98" hidden="1">{#N/A,#N/A,TRUE,"Лист1";#N/A,#N/A,TRUE,"Лист2";#N/A,#N/A,TRUE,"Лист3"}</definedName>
    <definedName name="Иркутск2">[29]Дебиторка!$J$16</definedName>
    <definedName name="ИТВСП">#REF!</definedName>
    <definedName name="ИТСЫР">#REF!</definedName>
    <definedName name="ИТТР">#REF!</definedName>
    <definedName name="ИТЭН">#REF!</definedName>
    <definedName name="ИЮЛ_РУБ" localSheetId="6">[28]Калькуляции!#REF!</definedName>
    <definedName name="ИЮЛ_РУБ">[28]Калькуляции!#REF!</definedName>
    <definedName name="ИЮЛ_ТОН" localSheetId="6">[28]Калькуляции!#REF!</definedName>
    <definedName name="ИЮЛ_ТОН">[28]Калькуляции!#REF!</definedName>
    <definedName name="июль">#REF!</definedName>
    <definedName name="ИЮН_РУБ">#REF!</definedName>
    <definedName name="ИЮН_ТОН">#REF!</definedName>
    <definedName name="июнь">#REF!</definedName>
    <definedName name="й" localSheetId="6">'5 анализ экон эффект'!й</definedName>
    <definedName name="й">[0]!й</definedName>
    <definedName name="йй" localSheetId="6">'5 анализ экон эффект'!йй</definedName>
    <definedName name="йй">[0]!йй</definedName>
    <definedName name="ййййййййййййй" localSheetId="6">'5 анализ экон эффект'!ййййййййййййй</definedName>
    <definedName name="ййййййййййййй">[0]!ййййййййййййй</definedName>
    <definedName name="ЙЦУ" localSheetId="6">#REF!</definedName>
    <definedName name="ЙЦУ">#REF!</definedName>
    <definedName name="к" localSheetId="6">'5 анализ экон эффект'!к</definedName>
    <definedName name="к">[0]!к</definedName>
    <definedName name="К_СЫР">#REF!</definedName>
    <definedName name="К_СЫР_ТОЛ" localSheetId="6">[28]Калькуляции!#REF!</definedName>
    <definedName name="К_СЫР_ТОЛ">[28]Калькуляции!#REF!</definedName>
    <definedName name="К2_РУБ" localSheetId="6">[28]Калькуляции!#REF!</definedName>
    <definedName name="К2_РУБ">[28]Калькуляции!#REF!</definedName>
    <definedName name="К2_ТОН" localSheetId="6">[28]Калькуляции!#REF!</definedName>
    <definedName name="К2_ТОН">[28]Калькуляции!#REF!</definedName>
    <definedName name="КАТАНКА" localSheetId="6">[28]Калькуляции!#REF!</definedName>
    <definedName name="КАТАНКА">[28]Калькуляции!#REF!</definedName>
    <definedName name="КАТАНКА_КРАМЗ" localSheetId="6">[28]Калькуляции!#REF!</definedName>
    <definedName name="КАТАНКА_КРАМЗ">[28]Калькуляции!#REF!</definedName>
    <definedName name="КБОР" localSheetId="6">[28]Калькуляции!#REF!</definedName>
    <definedName name="КБОР">[28]Калькуляции!#REF!</definedName>
    <definedName name="КВ1_РУБ">#REF!</definedName>
    <definedName name="КВ1_ТОН">#REF!</definedName>
    <definedName name="КВ2_РУБ">#REF!</definedName>
    <definedName name="КВ2_ТОН">#REF!</definedName>
    <definedName name="КВ3_РУБ">#REF!</definedName>
    <definedName name="КВ3_ТОН">#REF!</definedName>
    <definedName name="КВ4_РУБ">#REF!</definedName>
    <definedName name="КВ4_ТОН">#REF!</definedName>
    <definedName name="ке" localSheetId="6">'5 анализ экон эффект'!ке</definedName>
    <definedName name="ке">[0]!ке</definedName>
    <definedName name="кеппппппппппп" localSheetId="6" hidden="1">{#N/A,#N/A,TRUE,"Лист1";#N/A,#N/A,TRUE,"Лист2";#N/A,#N/A,TRUE,"Лист3"}</definedName>
    <definedName name="кеппппппппппп" hidden="1">{#N/A,#N/A,TRUE,"Лист1";#N/A,#N/A,TRUE,"Лист2";#N/A,#N/A,TRUE,"Лист3"}</definedName>
    <definedName name="КИПиА">'[30]цены цехов'!$D$14</definedName>
    <definedName name="КЛ" localSheetId="6">'[46]Объекты (показатели)'!#REF!</definedName>
    <definedName name="КЛ">'[46]Объекты (показатели)'!#REF!</definedName>
    <definedName name="КнязьРюрик2">[29]Дебиторка!$J$18</definedName>
    <definedName name="код">#REF!</definedName>
    <definedName name="код1">#REF!</definedName>
    <definedName name="КОК_ПРОК">#REF!</definedName>
    <definedName name="КОМПЛЕКСНЫЙ" localSheetId="6">[28]Калькуляции!#REF!</definedName>
    <definedName name="КОМПЛЕКСНЫЙ">[28]Калькуляции!#REF!</definedName>
    <definedName name="Комплексы">'[36]ПФВ-0.5'!$AJ$4:$AJ$10</definedName>
    <definedName name="КОРК_7">#REF!</definedName>
    <definedName name="КОРК_АВЧ">#REF!</definedName>
    <definedName name="коэф_блоки">#REF!</definedName>
    <definedName name="коэф_глин">#REF!</definedName>
    <definedName name="коэф_кокс">#REF!</definedName>
    <definedName name="коэф_пек">#REF!</definedName>
    <definedName name="коэф1">#REF!</definedName>
    <definedName name="коэф2">#REF!</definedName>
    <definedName name="коэф3">#REF!</definedName>
    <definedName name="коэф4">#REF!</definedName>
    <definedName name="коэфф">#REF!</definedName>
    <definedName name="КПП">#REF!</definedName>
    <definedName name="кр">#REF!</definedName>
    <definedName name="КР_">#REF!</definedName>
    <definedName name="КР_10">#REF!</definedName>
    <definedName name="КР_2ЦЕХ">#REF!</definedName>
    <definedName name="КР_7">#REF!</definedName>
    <definedName name="КР_8">#REF!</definedName>
    <definedName name="кр_до165">#REF!</definedName>
    <definedName name="КР_КРАМЗ">#REF!</definedName>
    <definedName name="КР_ЛОК" localSheetId="6">[28]Калькуляции!#REF!</definedName>
    <definedName name="КР_ЛОК">[28]Калькуляции!#REF!</definedName>
    <definedName name="КР_ЛОК_8" localSheetId="6">[28]Калькуляции!#REF!</definedName>
    <definedName name="КР_ЛОК_8">[28]Калькуляции!#REF!</definedName>
    <definedName name="КР_ОБАН">#REF!</definedName>
    <definedName name="кр_с8б">#REF!</definedName>
    <definedName name="КР_С8БМ">#REF!</definedName>
    <definedName name="КР_СУМ">#REF!</definedName>
    <definedName name="КР_Ф">#REF!</definedName>
    <definedName name="КР_ЦЕХА" localSheetId="6">[28]Калькуляции!#REF!</definedName>
    <definedName name="КР_ЦЕХА">[28]Калькуляции!#REF!</definedName>
    <definedName name="КР_ЭЮ" localSheetId="6">[28]Калькуляции!#REF!</definedName>
    <definedName name="КР_ЭЮ">[28]Калькуляции!#REF!</definedName>
    <definedName name="КРЕМНИЙ" localSheetId="6">[28]Калькуляции!#REF!</definedName>
    <definedName name="КРЕМНИЙ">[28]Калькуляции!#REF!</definedName>
    <definedName name="_xlnm.Criteria" localSheetId="6">[47]Données!#REF!</definedName>
    <definedName name="_xlnm.Criteria">[47]Données!#REF!</definedName>
    <definedName name="КрПроцент">#REF!</definedName>
    <definedName name="КРУПН_КРАМЗ">#REF!</definedName>
    <definedName name="кур">#REF!</definedName>
    <definedName name="Курс">#REF!</definedName>
    <definedName name="КурсУЕ">#REF!</definedName>
    <definedName name="л" localSheetId="6">'5 анализ экон эффект'!л</definedName>
    <definedName name="л">[0]!л</definedName>
    <definedName name="ЛИГ_АЛ_М" localSheetId="6">[28]Калькуляции!#REF!</definedName>
    <definedName name="ЛИГ_АЛ_М">[28]Калькуляции!#REF!</definedName>
    <definedName name="ЛИГ_БР_ТИ" localSheetId="6">[28]Калькуляции!#REF!</definedName>
    <definedName name="ЛИГ_БР_ТИ">[28]Калькуляции!#REF!</definedName>
    <definedName name="Лист1?prefix?">"T1"</definedName>
    <definedName name="Лист10?prefix?">"T17.1"</definedName>
    <definedName name="Лист11?prefix?">"T4.6"</definedName>
    <definedName name="Лист12?prefix?">"T4.7"</definedName>
    <definedName name="Лист13?prefix?">"T4.8"</definedName>
    <definedName name="Лист14?prefix?">"T107"</definedName>
    <definedName name="Лист15?prefix?">"T4.10"</definedName>
    <definedName name="Лист16?prefix?">"T4.11"</definedName>
    <definedName name="Лист17?prefix?">"T4.12"</definedName>
    <definedName name="Лист19?prefix?">"T21.3"</definedName>
    <definedName name="Лист2?prefix?">"T2"</definedName>
    <definedName name="Лист21?prefix?">"T108"</definedName>
    <definedName name="Лист3?prefix?">"T3"</definedName>
    <definedName name="Лист4?prefix?">"T2.1"</definedName>
    <definedName name="Лист5?prefix?">"T4"</definedName>
    <definedName name="Лист6?prefix?">"T6"</definedName>
    <definedName name="Лист7?prefix?">"T6"</definedName>
    <definedName name="Лист8?prefix?">"T7"</definedName>
    <definedName name="Лист9?prefix?">"T8"</definedName>
    <definedName name="м" localSheetId="6">'5 анализ экон эффект'!м</definedName>
    <definedName name="м">[0]!м</definedName>
    <definedName name="МАГНИЙ" localSheetId="6">[28]Калькуляции!#REF!</definedName>
    <definedName name="МАГНИЙ">[28]Калькуляции!#REF!</definedName>
    <definedName name="май">#REF!</definedName>
    <definedName name="МАЙ_РУБ">#REF!</definedName>
    <definedName name="МАЙ_ТОН">#REF!</definedName>
    <definedName name="МАР_РУБ">#REF!</definedName>
    <definedName name="МАР_ТОН">#REF!</definedName>
    <definedName name="МАРГ_ЛИГ" localSheetId="6">[28]Калькуляции!#REF!</definedName>
    <definedName name="МАРГ_ЛИГ">[28]Калькуляции!#REF!</definedName>
    <definedName name="МАРГ_ЛИГ_ДП" localSheetId="6">#REF!</definedName>
    <definedName name="МАРГ_ЛИГ_ДП">#REF!</definedName>
    <definedName name="МАРГ_ЛИГ_СТ" localSheetId="6">[28]Калькуляции!#REF!</definedName>
    <definedName name="МАРГ_ЛИГ_СТ">[28]Калькуляции!#REF!</definedName>
    <definedName name="март">#REF!</definedName>
    <definedName name="масло" localSheetId="6">'[39]масла литры, деньги'!#REF!</definedName>
    <definedName name="масло">'[39]масла литры, деньги'!#REF!</definedName>
    <definedName name="Материалы">'[36]ПФВ-0.5'!$AG$26:$AG$33</definedName>
    <definedName name="МЕД">#REF!</definedName>
    <definedName name="МЕД_">#REF!</definedName>
    <definedName name="МЕЛ_СУМ">#REF!</definedName>
    <definedName name="Место">'[36]ПФВ-0.5'!$AK$18:$AK$19</definedName>
    <definedName name="МЕСЯЦЫ" localSheetId="6">[48]Январь!#REF!</definedName>
    <definedName name="МЕСЯЦЫ">[48]Январь!#REF!</definedName>
    <definedName name="Мет_собс" localSheetId="6">#REF!</definedName>
    <definedName name="Мет_собс">#REF!</definedName>
    <definedName name="Мет_ЭЛЦ3" localSheetId="6">#REF!</definedName>
    <definedName name="Мет_ЭЛЦ3">#REF!</definedName>
    <definedName name="Метроном2">[29]Дебиторка!$J$14</definedName>
    <definedName name="мехцех_РМП">'[30]цены цехов'!$D$26</definedName>
    <definedName name="МЛИГ_АМ" localSheetId="6">[28]Калькуляции!#REF!</definedName>
    <definedName name="МЛИГ_АМ">[28]Калькуляции!#REF!</definedName>
    <definedName name="МЛИГ_ЭЛ" localSheetId="6">[28]Калькуляции!#REF!</definedName>
    <definedName name="МЛИГ_ЭЛ">[28]Калькуляции!#REF!</definedName>
    <definedName name="МнНДС">#REF!</definedName>
    <definedName name="МР">#REF!</definedName>
    <definedName name="МС6_РУБ" localSheetId="6">[28]Калькуляции!#REF!</definedName>
    <definedName name="МС6_РУБ">[28]Калькуляции!#REF!</definedName>
    <definedName name="МС6_ТОН" localSheetId="6">[28]Калькуляции!#REF!</definedName>
    <definedName name="МС6_ТОН">[28]Калькуляции!#REF!</definedName>
    <definedName name="МС9_РУБ" localSheetId="6">[28]Калькуляции!#REF!</definedName>
    <definedName name="МС9_РУБ">[28]Калькуляции!#REF!</definedName>
    <definedName name="МС9_ТОН" localSheetId="6">[28]Калькуляции!#REF!</definedName>
    <definedName name="МС9_ТОН">[28]Калькуляции!#REF!</definedName>
    <definedName name="мым" localSheetId="6">'5 анализ экон эффект'!мым</definedName>
    <definedName name="мым">[0]!мым</definedName>
    <definedName name="н" localSheetId="6">'5 анализ экон эффект'!н</definedName>
    <definedName name="н">[0]!н</definedName>
    <definedName name="Н_2ЦЕХ_СКАЛ" localSheetId="6">#REF!</definedName>
    <definedName name="Н_2ЦЕХ_СКАЛ">#REF!</definedName>
    <definedName name="Н_АЛФ">#REF!</definedName>
    <definedName name="Н_АМ_МЛ" localSheetId="6">[28]Калькуляции!#REF!</definedName>
    <definedName name="Н_АМ_МЛ">[28]Калькуляции!#REF!</definedName>
    <definedName name="Н_АНБЛ">#REF!</definedName>
    <definedName name="Н_АНБЛ_В" localSheetId="6">[28]Калькуляции!#REF!</definedName>
    <definedName name="Н_АНБЛ_В">[28]Калькуляции!#REF!</definedName>
    <definedName name="Н_АНБЛ_Т" localSheetId="6">[28]Калькуляции!#REF!</definedName>
    <definedName name="Н_АНБЛ_Т">[28]Калькуляции!#REF!</definedName>
    <definedName name="Н_АФ_МЛ" localSheetId="6">[28]Калькуляции!#REF!</definedName>
    <definedName name="Н_АФ_МЛ">[28]Калькуляции!#REF!</definedName>
    <definedName name="Н_ВАЛФ">#REF!</definedName>
    <definedName name="Н_ВГР">#REF!</definedName>
    <definedName name="Н_ВКРСВ">#REF!</definedName>
    <definedName name="Н_ВМЕДЬ">#REF!</definedName>
    <definedName name="Н_ВОДОБКРУПН">#REF!</definedName>
    <definedName name="Н_ВХЛБ">#REF!</definedName>
    <definedName name="Н_ВХЛН">#REF!</definedName>
    <definedName name="Н_ГИДЗ">#REF!</definedName>
    <definedName name="Н_ГЛ_ВН">#REF!</definedName>
    <definedName name="Н_ГЛ_ДП" localSheetId="6">[28]Калькуляции!#REF!</definedName>
    <definedName name="Н_ГЛ_ДП">[28]Калькуляции!#REF!</definedName>
    <definedName name="Н_ГЛ_ИТ" localSheetId="6">[28]Калькуляции!#REF!</definedName>
    <definedName name="Н_ГЛ_ИТ">[28]Калькуляции!#REF!</definedName>
    <definedName name="Н_ГЛ_ТОЛ">#REF!</definedName>
    <definedName name="Н_ГЛШ">#REF!</definedName>
    <definedName name="Н_ИЗВ">#REF!</definedName>
    <definedName name="Н_К_ПРОК">#REF!</definedName>
    <definedName name="Н_К_СЫР">#REF!</definedName>
    <definedName name="Н_К_СЫР_П" localSheetId="6">[28]Калькуляции!#REF!</definedName>
    <definedName name="Н_К_СЫР_П">[28]Калькуляции!#REF!</definedName>
    <definedName name="Н_К_СЫР_Т" localSheetId="6">[28]Калькуляции!#REF!</definedName>
    <definedName name="Н_К_СЫР_Т">[28]Калькуляции!#REF!</definedName>
    <definedName name="Н_КАВЧ_АЛФ">#REF!</definedName>
    <definedName name="Н_КАВЧ_ГРАФ">#REF!</definedName>
    <definedName name="Н_КАВЧ_КРС">#REF!</definedName>
    <definedName name="Н_КАВЧ_МЕД">#REF!</definedName>
    <definedName name="Н_КАВЧ_ХЛБ">#REF!</definedName>
    <definedName name="Н_КАО_СКАЛ" localSheetId="6">#REF!</definedName>
    <definedName name="Н_КАО_СКАЛ">#REF!</definedName>
    <definedName name="Н_КЕРОСИН">#REF!</definedName>
    <definedName name="Н_КЛОК_КРСМ" localSheetId="6">[28]Калькуляции!#REF!</definedName>
    <definedName name="Н_КЛОК_КРСМ">[28]Калькуляции!#REF!</definedName>
    <definedName name="Н_КЛОК_СКАЛ" localSheetId="6">[28]Калькуляции!#REF!</definedName>
    <definedName name="Н_КЛОК_СКАЛ">[28]Калькуляции!#REF!</definedName>
    <definedName name="Н_КЛОК_ФТК" localSheetId="6">[28]Калькуляции!#REF!</definedName>
    <definedName name="Н_КЛОК_ФТК">[28]Калькуляции!#REF!</definedName>
    <definedName name="Н_КОА_АБ">#REF!</definedName>
    <definedName name="Н_КОА_ГЛ">#REF!</definedName>
    <definedName name="Н_КОА_КРС">#REF!</definedName>
    <definedName name="Н_КОА_КРСМ">#REF!</definedName>
    <definedName name="Н_КОА_СКАЛ">#REF!</definedName>
    <definedName name="Н_КОА_ФК">#REF!</definedName>
    <definedName name="Н_КОРК_7">#REF!</definedName>
    <definedName name="Н_КОРК_АВЧ">#REF!</definedName>
    <definedName name="Н_КР_АК5М2" localSheetId="6">[28]Калькуляции!#REF!</definedName>
    <definedName name="Н_КР_АК5М2">[28]Калькуляции!#REF!</definedName>
    <definedName name="Н_КР_ПАР" localSheetId="6">[28]Калькуляции!#REF!</definedName>
    <definedName name="Н_КР_ПАР">[28]Калькуляции!#REF!</definedName>
    <definedName name="Н_КР19_СКАЛ" localSheetId="6">#REF!</definedName>
    <definedName name="Н_КР19_СКАЛ">#REF!</definedName>
    <definedName name="Н_КРАК12" localSheetId="6">[28]Калькуляции!#REF!</definedName>
    <definedName name="Н_КРАК12">[28]Калькуляции!#REF!</definedName>
    <definedName name="Н_КРАК9ПЧ" localSheetId="6">[28]Калькуляции!#REF!</definedName>
    <definedName name="Н_КРАК9ПЧ">[28]Калькуляции!#REF!</definedName>
    <definedName name="Н_КРЕМ_МЛ" localSheetId="6">[28]Калькуляции!#REF!</definedName>
    <definedName name="Н_КРЕМ_МЛ">[28]Калькуляции!#REF!</definedName>
    <definedName name="Н_КРЕМАК12" localSheetId="6">[28]Калькуляции!#REF!</definedName>
    <definedName name="Н_КРЕМАК12">[28]Калькуляции!#REF!</definedName>
    <definedName name="Н_КРЕМАК5М2" localSheetId="6">[28]Калькуляции!#REF!</definedName>
    <definedName name="Н_КРЕМАК5М2">[28]Калькуляции!#REF!</definedName>
    <definedName name="Н_КРЕМАК9ПЧ" localSheetId="6">[28]Калькуляции!#REF!</definedName>
    <definedName name="Н_КРЕМАК9ПЧ">[28]Калькуляции!#REF!</definedName>
    <definedName name="Н_КРИОЛ_МЛ" localSheetId="6">[28]Калькуляции!#REF!</definedName>
    <definedName name="Н_КРИОЛ_МЛ">[28]Калькуляции!#REF!</definedName>
    <definedName name="Н_КРКРУПН" localSheetId="6">[28]Калькуляции!#REF!</definedName>
    <definedName name="Н_КРКРУПН">[28]Калькуляции!#REF!</definedName>
    <definedName name="Н_КРМЕЛКИЕ" localSheetId="6">[28]Калькуляции!#REF!</definedName>
    <definedName name="Н_КРМЕЛКИЕ">[28]Калькуляции!#REF!</definedName>
    <definedName name="Н_КРРЕКВИЗИТЫ" localSheetId="6">[28]Калькуляции!#REF!</definedName>
    <definedName name="Н_КРРЕКВИЗИТЫ">[28]Калькуляции!#REF!</definedName>
    <definedName name="Н_КРСВ">#REF!</definedName>
    <definedName name="Н_КРСЛИТКИ" localSheetId="6">[28]Калькуляции!#REF!</definedName>
    <definedName name="Н_КРСЛИТКИ">[28]Калькуляции!#REF!</definedName>
    <definedName name="Н_КРСМ">#REF!</definedName>
    <definedName name="Н_КРФ" localSheetId="6">[28]Калькуляции!#REF!</definedName>
    <definedName name="Н_КРФ">[28]Калькуляции!#REF!</definedName>
    <definedName name="Н_КСГИД">#REF!</definedName>
    <definedName name="Н_КСКАУСТ">#REF!</definedName>
    <definedName name="Н_КСПЕНА">#REF!</definedName>
    <definedName name="Н_КСПЕНА_С" localSheetId="6">[28]Калькуляции!#REF!</definedName>
    <definedName name="Н_КСПЕНА_С">[28]Калькуляции!#REF!</definedName>
    <definedName name="Н_КССОДГО">#REF!</definedName>
    <definedName name="Н_КССОДКАЛ">#REF!</definedName>
    <definedName name="Н_ЛИГ_АЛ_М" localSheetId="6">[28]Калькуляции!#REF!</definedName>
    <definedName name="Н_ЛИГ_АЛ_М">[28]Калькуляции!#REF!</definedName>
    <definedName name="Н_ЛИГ_АЛ_МАК5М2" localSheetId="6">[28]Калькуляции!#REF!</definedName>
    <definedName name="Н_ЛИГ_АЛ_МАК5М2">[28]Калькуляции!#REF!</definedName>
    <definedName name="Н_ЛИГ_БР_ТИ" localSheetId="6">[28]Калькуляции!#REF!</definedName>
    <definedName name="Н_ЛИГ_БР_ТИ">[28]Калькуляции!#REF!</definedName>
    <definedName name="Н_МАГНАК5М2" localSheetId="6">[28]Калькуляции!#REF!</definedName>
    <definedName name="Н_МАГНАК5М2">[28]Калькуляции!#REF!</definedName>
    <definedName name="Н_МАГНАК9ПЧ" localSheetId="6">[28]Калькуляции!#REF!</definedName>
    <definedName name="Н_МАГНАК9ПЧ">[28]Калькуляции!#REF!</definedName>
    <definedName name="Н_МАЗ" localSheetId="6">[28]Калькуляции!#REF!</definedName>
    <definedName name="Н_МАЗ">[28]Калькуляции!#REF!</definedName>
    <definedName name="Н_МАРГ_МЛ" localSheetId="6">[28]Калькуляции!#REF!</definedName>
    <definedName name="Н_МАРГ_МЛ">[28]Калькуляции!#REF!</definedName>
    <definedName name="Н_МАССА">#REF!</definedName>
    <definedName name="Н_МАССА_В" localSheetId="6">[28]Калькуляции!#REF!</definedName>
    <definedName name="Н_МАССА_В">[28]Калькуляции!#REF!</definedName>
    <definedName name="Н_МАССА_П" localSheetId="6">[28]Калькуляции!#REF!</definedName>
    <definedName name="Н_МАССА_П">[28]Калькуляции!#REF!</definedName>
    <definedName name="Н_МАССА_ПК" localSheetId="6">[28]Калькуляции!#REF!</definedName>
    <definedName name="Н_МАССА_ПК">[28]Калькуляции!#REF!</definedName>
    <definedName name="Н_МЕД_АК5М2" localSheetId="6">[28]Калькуляции!#REF!</definedName>
    <definedName name="Н_МЕД_АК5М2">[28]Калькуляции!#REF!</definedName>
    <definedName name="Н_МЛ_3003" localSheetId="6">[28]Калькуляции!#REF!</definedName>
    <definedName name="Н_МЛ_3003">[28]Калькуляции!#REF!</definedName>
    <definedName name="Н_ОЛЕ">#REF!</definedName>
    <definedName name="Н_ПЕК">#REF!</definedName>
    <definedName name="Н_ПЕК_П" localSheetId="6">[28]Калькуляции!#REF!</definedName>
    <definedName name="Н_ПЕК_П">[28]Калькуляции!#REF!</definedName>
    <definedName name="Н_ПЕК_Т" localSheetId="6">[28]Калькуляции!#REF!</definedName>
    <definedName name="Н_ПЕК_Т">[28]Калькуляции!#REF!</definedName>
    <definedName name="Н_ПУШ">#REF!</definedName>
    <definedName name="Н_ПЫЛЬ">#REF!</definedName>
    <definedName name="Н_С8БМ_ГЛ">#REF!</definedName>
    <definedName name="Н_С8БМ_КСВ">#REF!</definedName>
    <definedName name="Н_С8БМ_КСМ">#REF!</definedName>
    <definedName name="Н_С8БМ_СКАЛ">#REF!</definedName>
    <definedName name="Н_С8БМ_ФК">#REF!</definedName>
    <definedName name="Н_СЕРК">#REF!</definedName>
    <definedName name="Н_СКА">#REF!</definedName>
    <definedName name="Н_СЛ_КРСВ" localSheetId="6">#REF!</definedName>
    <definedName name="Н_СЛ_КРСВ">#REF!</definedName>
    <definedName name="Н_СОЛ_АК5М2" localSheetId="6">[28]Калькуляции!#REF!</definedName>
    <definedName name="Н_СОЛ_АК5М2">[28]Калькуляции!#REF!</definedName>
    <definedName name="Н_СОЛАК12" localSheetId="6">[28]Калькуляции!#REF!</definedName>
    <definedName name="Н_СОЛАК12">[28]Калькуляции!#REF!</definedName>
    <definedName name="Н_СОЛАК9ПЧ" localSheetId="6">[28]Калькуляции!#REF!</definedName>
    <definedName name="Н_СОЛАК9ПЧ">[28]Калькуляции!#REF!</definedName>
    <definedName name="Н_СОЛКРУПН" localSheetId="6">[28]Калькуляции!#REF!</definedName>
    <definedName name="Н_СОЛКРУПН">[28]Калькуляции!#REF!</definedName>
    <definedName name="Н_СОЛМЕЛКИЕ" localSheetId="6">[28]Калькуляции!#REF!</definedName>
    <definedName name="Н_СОЛМЕЛКИЕ">[28]Калькуляции!#REF!</definedName>
    <definedName name="Н_СОЛРЕКВИЗИТЫ" localSheetId="6">[28]Калькуляции!#REF!</definedName>
    <definedName name="Н_СОЛРЕКВИЗИТЫ">[28]Калькуляции!#REF!</definedName>
    <definedName name="Н_СОЛСЛ" localSheetId="6">[28]Калькуляции!#REF!</definedName>
    <definedName name="Н_СОЛСЛ">[28]Калькуляции!#REF!</definedName>
    <definedName name="Н_СОЛСЛИТКИ" localSheetId="6">[28]Калькуляции!#REF!</definedName>
    <definedName name="Н_СОЛСЛИТКИ">[28]Калькуляции!#REF!</definedName>
    <definedName name="Н_СОСМАС">#REF!</definedName>
    <definedName name="Н_Т_КРСВ">#REF!</definedName>
    <definedName name="Н_Т_КРСВ3">#REF!</definedName>
    <definedName name="Н_ТИТ_АК5М2" localSheetId="6">[28]Калькуляции!#REF!</definedName>
    <definedName name="Н_ТИТ_АК5М2">[28]Калькуляции!#REF!</definedName>
    <definedName name="Н_ТИТ_АК9ПЧ" localSheetId="6">[28]Калькуляции!#REF!</definedName>
    <definedName name="Н_ТИТ_АК9ПЧ">[28]Калькуляции!#REF!</definedName>
    <definedName name="Н_ТИТАН">#REF!</definedName>
    <definedName name="Н_ТОЛЬКОБЛОКИ" localSheetId="6">[28]Калькуляции!#REF!</definedName>
    <definedName name="Н_ТОЛЬКОБЛОКИ">[28]Калькуляции!#REF!</definedName>
    <definedName name="Н_ТОЛЬКОМАССА" localSheetId="6">[28]Калькуляции!#REF!</definedName>
    <definedName name="Н_ТОЛЬКОМАССА">[28]Калькуляции!#REF!</definedName>
    <definedName name="Н_ФК">#REF!</definedName>
    <definedName name="Н_ФТК">#REF!</definedName>
    <definedName name="Н_Х_ДИЭТ" localSheetId="6">[28]Калькуляции!#REF!</definedName>
    <definedName name="Н_Х_ДИЭТ">[28]Калькуляции!#REF!</definedName>
    <definedName name="Н_Х_КБОР" localSheetId="6">[28]Калькуляции!#REF!</definedName>
    <definedName name="Н_Х_КБОР">[28]Калькуляции!#REF!</definedName>
    <definedName name="Н_Х_ПЕК" localSheetId="6">[28]Калькуляции!#REF!</definedName>
    <definedName name="Н_Х_ПЕК">[28]Калькуляции!#REF!</definedName>
    <definedName name="Н_Х_ПОГЛ" localSheetId="6">[28]Калькуляции!#REF!</definedName>
    <definedName name="Н_Х_ПОГЛ">[28]Калькуляции!#REF!</definedName>
    <definedName name="Н_Х_ТЕРМ" localSheetId="6">[28]Калькуляции!#REF!</definedName>
    <definedName name="Н_Х_ТЕРМ">[28]Калькуляции!#REF!</definedName>
    <definedName name="Н_Х_ТЕРМ_Д" localSheetId="6">[28]Калькуляции!#REF!</definedName>
    <definedName name="Н_Х_ТЕРМ_Д">[28]Калькуляции!#REF!</definedName>
    <definedName name="Н_ХЛНАТ">#REF!</definedName>
    <definedName name="Н_ШАРЫ">#REF!</definedName>
    <definedName name="Н_ЭНАК12" localSheetId="6">[28]Калькуляции!#REF!</definedName>
    <definedName name="Н_ЭНАК12">[28]Калькуляции!#REF!</definedName>
    <definedName name="Н_ЭНАК5М2" localSheetId="6">[28]Калькуляции!#REF!</definedName>
    <definedName name="Н_ЭНАК5М2">[28]Калькуляции!#REF!</definedName>
    <definedName name="Н_ЭНАК9ПЧ" localSheetId="6">[28]Калькуляции!#REF!</definedName>
    <definedName name="Н_ЭНАК9ПЧ">[28]Калькуляции!#REF!</definedName>
    <definedName name="Н_ЭНКРУПН">#REF!</definedName>
    <definedName name="Н_ЭНМЕЛКИЕ">#REF!</definedName>
    <definedName name="Н_ЭНРЕКВИЗИТЫ" localSheetId="6">[28]Калькуляции!#REF!</definedName>
    <definedName name="Н_ЭНРЕКВИЗИТЫ">[28]Калькуляции!#REF!</definedName>
    <definedName name="Н_ЭНСЛИТКИ">#REF!</definedName>
    <definedName name="НАЧП">#REF!</definedName>
    <definedName name="НАЧПЭО">#REF!</definedName>
    <definedName name="НВ_АВЧСЫР">#REF!</definedName>
    <definedName name="НВ_ДАВАЛ">#REF!</definedName>
    <definedName name="НВ_КРУПНЫЕ">#REF!</definedName>
    <definedName name="НВ_ПУСКАВЧ">#REF!</definedName>
    <definedName name="НВ_РЕКВИЗИТЫ">#REF!</definedName>
    <definedName name="НВ_СЛИТКИ">#REF!</definedName>
    <definedName name="НВ_СПЛАВ6063">#REF!</definedName>
    <definedName name="НВ_ЧМЖ">#REF!</definedName>
    <definedName name="НДС">#REF!</definedName>
    <definedName name="ндс1">#REF!</definedName>
    <definedName name="НЗП_АВЧ">#REF!</definedName>
    <definedName name="НЗП_АТЧ">#REF!</definedName>
    <definedName name="НЗП_АТЧВАВЧ">#REF!</definedName>
    <definedName name="НН_АВЧСЫР" localSheetId="6">[28]Калькуляции!#REF!</definedName>
    <definedName name="НН_АВЧСЫР">[28]Калькуляции!#REF!</definedName>
    <definedName name="НН_АВЧТОВ">#REF!</definedName>
    <definedName name="нов" localSheetId="6">'5 анализ экон эффект'!нов</definedName>
    <definedName name="нов">[0]!нов</definedName>
    <definedName name="норм_1">[49]Отопление!$D$14:$D$28</definedName>
    <definedName name="норм_1_част">[49]Отопление!$I$14:$I$28</definedName>
    <definedName name="норм_2">[49]Отопление!$E$14:$E$28</definedName>
    <definedName name="норм_3">[49]Отопление!$F$14:$F$28</definedName>
    <definedName name="норм_3_част">[49]Отопление!$J$14:$J$28</definedName>
    <definedName name="норм_4">[49]Отопление!$G$14:$G$28</definedName>
    <definedName name="НОЯ_РУБ" localSheetId="6">[28]Калькуляции!#REF!</definedName>
    <definedName name="НОЯ_РУБ">[28]Калькуляции!#REF!</definedName>
    <definedName name="НОЯ_ТОН" localSheetId="6">[28]Калькуляции!#REF!</definedName>
    <definedName name="НОЯ_ТОН">[28]Калькуляции!#REF!</definedName>
    <definedName name="ноябрь">#REF!</definedName>
    <definedName name="НС_МАРГЛИГ" localSheetId="6">[28]Калькуляции!#REF!</definedName>
    <definedName name="НС_МАРГЛИГ">[28]Калькуляции!#REF!</definedName>
    <definedName name="НСРФ">#REF!</definedName>
    <definedName name="НСРФ2">#REF!</definedName>
    <definedName name="НТ_АВЧСЫР">#REF!</definedName>
    <definedName name="НТ_АК12" localSheetId="6">[28]Калькуляции!#REF!</definedName>
    <definedName name="НТ_АК12">[28]Калькуляции!#REF!</definedName>
    <definedName name="НТ_АК5М2" localSheetId="6">[28]Калькуляции!#REF!</definedName>
    <definedName name="НТ_АК5М2">[28]Калькуляции!#REF!</definedName>
    <definedName name="НТ_АК9ПЧ" localSheetId="6">[28]Калькуляции!#REF!</definedName>
    <definedName name="НТ_АК9ПЧ">[28]Калькуляции!#REF!</definedName>
    <definedName name="НТ_АЛЖ" localSheetId="6">[28]Калькуляции!#REF!</definedName>
    <definedName name="НТ_АЛЖ">[28]Калькуляции!#REF!</definedName>
    <definedName name="НТ_ДАВАЛ">#REF!</definedName>
    <definedName name="НТ_КАТАНКА" localSheetId="6">[28]Калькуляции!#REF!</definedName>
    <definedName name="НТ_КАТАНКА">[28]Калькуляции!#REF!</definedName>
    <definedName name="НТ_КРУПНЫЕ">#REF!</definedName>
    <definedName name="НТ_РЕКВИЗИТЫ">#REF!</definedName>
    <definedName name="НТ_СЛИТКИ">#REF!</definedName>
    <definedName name="НТ_СПЛАВ6063">#REF!</definedName>
    <definedName name="НТ_ЧМ" localSheetId="6">[28]Калькуляции!#REF!</definedName>
    <definedName name="НТ_ЧМ">[28]Калькуляции!#REF!</definedName>
    <definedName name="НТ_ЧМЖ">#REF!</definedName>
    <definedName name="о" localSheetId="6">'5 анализ экон эффект'!о</definedName>
    <definedName name="о">[0]!о</definedName>
    <definedName name="об_эксп">#REF!</definedName>
    <definedName name="_xlnm.Print_Area" localSheetId="0">'1. паспорт описание'!$A$1:$D$32</definedName>
    <definedName name="_xlnm.Print_Area" localSheetId="1">'2. паспорт  техприс'!$A$1:$K$25</definedName>
    <definedName name="_xlnm.Print_Area" localSheetId="2">'3.1.конкретные результаты ТП-РП'!$A$2:$N$40</definedName>
    <definedName name="_xlnm.Print_Area" localSheetId="3">'3.2конкретные результаты ЛЭП'!$A$1:$P$27</definedName>
    <definedName name="_xlnm.Print_Area" localSheetId="4">'3.3. Паспорт надежность'!$A$1:$X$27</definedName>
    <definedName name="_xlnm.Print_Area" localSheetId="5">'4. паспортбюджет'!$A$1:$O$22</definedName>
    <definedName name="_xlnm.Print_Area" localSheetId="6">'5 анализ экон эффект'!$A$1:$U$166</definedName>
    <definedName name="_xlnm.Print_Area" localSheetId="7">'6.1. Паспорт сетевой график'!$A$1:$I$27</definedName>
    <definedName name="_xlnm.Print_Area" localSheetId="8">'6.2. Паспорт фин осв ввод'!$A$1:$AA$27</definedName>
    <definedName name="_xlnm.Print_Area" localSheetId="9">'7. Паспорт отчет о закупке'!$A$1:$L$23</definedName>
    <definedName name="_xlnm.Print_Area" localSheetId="10">'8. Паспорт оценка влияния'!$A$1:$L$23</definedName>
    <definedName name="_xlnm.Print_Area" localSheetId="11">'9. Паспорт Карта-схема'!$A$1:$L$23</definedName>
    <definedName name="_xlnm.Print_Area">#N/A</definedName>
    <definedName name="общ">#REF!</definedName>
    <definedName name="ОБЩ_ВН" localSheetId="6">[28]Калькуляции!#REF!</definedName>
    <definedName name="ОБЩ_ВН">[28]Калькуляции!#REF!</definedName>
    <definedName name="ОБЩ_Т">#REF!</definedName>
    <definedName name="ОБЩ_ТОЛ" localSheetId="6">[28]Калькуляции!#REF!</definedName>
    <definedName name="ОБЩ_ТОЛ">[28]Калькуляции!#REF!</definedName>
    <definedName name="ОБЩ_ЭКС" localSheetId="6">[28]Калькуляции!#REF!</definedName>
    <definedName name="ОБЩ_ЭКС">[28]Калькуляции!#REF!</definedName>
    <definedName name="ОБЩЕ_В" localSheetId="6">[28]Калькуляции!#REF!</definedName>
    <definedName name="ОБЩЕ_В">[28]Калькуляции!#REF!</definedName>
    <definedName name="ОБЩЕ_ДП" localSheetId="6">[28]Калькуляции!#REF!</definedName>
    <definedName name="ОБЩЕ_ДП">[28]Калькуляции!#REF!</definedName>
    <definedName name="ОБЩЕ_Т" localSheetId="6">[28]Калькуляции!#REF!</definedName>
    <definedName name="ОБЩЕ_Т">[28]Калькуляции!#REF!</definedName>
    <definedName name="ОБЩЕ_Т_А" localSheetId="6">[28]Калькуляции!#REF!</definedName>
    <definedName name="ОБЩЕ_Т_А">[28]Калькуляции!#REF!</definedName>
    <definedName name="ОБЩЕ_Т_П" localSheetId="6">[28]Калькуляции!#REF!</definedName>
    <definedName name="ОБЩЕ_Т_П">[28]Калькуляции!#REF!</definedName>
    <definedName name="ОБЩЕ_Т_ПК" localSheetId="6">[28]Калькуляции!#REF!</definedName>
    <definedName name="ОБЩЕ_Т_ПК">[28]Калькуляции!#REF!</definedName>
    <definedName name="ОБЩЕ_Э" localSheetId="6">[28]Калькуляции!#REF!</definedName>
    <definedName name="ОБЩЕ_Э">[28]Калькуляции!#REF!</definedName>
    <definedName name="ОБЩИТ">#REF!</definedName>
    <definedName name="объёмы">#REF!</definedName>
    <definedName name="ОКТ_РУБ" localSheetId="6">[28]Калькуляции!#REF!</definedName>
    <definedName name="ОКТ_РУБ">[28]Калькуляции!#REF!</definedName>
    <definedName name="ОКТ_ТОН" localSheetId="6">[28]Калькуляции!#REF!</definedName>
    <definedName name="ОКТ_ТОН">[28]Калькуляции!#REF!</definedName>
    <definedName name="октябрь">#REF!</definedName>
    <definedName name="ОЛЕ">#REF!</definedName>
    <definedName name="он">#REF!</definedName>
    <definedName name="оо">#REF!</definedName>
    <definedName name="ОРГ" localSheetId="6">#REF!</definedName>
    <definedName name="ОРГ">#REF!</definedName>
    <definedName name="ОРГАНИЗАЦИЯ">#REF!</definedName>
    <definedName name="ОС_АЛ_Ф">#REF!</definedName>
    <definedName name="ОС_АН_Б">#REF!</definedName>
    <definedName name="ОС_АН_Б_ТОЛ" localSheetId="6">[28]Калькуляции!#REF!</definedName>
    <definedName name="ОС_АН_Б_ТОЛ">[28]Калькуляции!#REF!</definedName>
    <definedName name="ОС_БАР">#REF!</definedName>
    <definedName name="ОС_ГИД">#REF!</definedName>
    <definedName name="ОС_ГИД_ЗФА">#REF!</definedName>
    <definedName name="ОС_ГЛ">#REF!</definedName>
    <definedName name="ОС_ГЛ_ДП" localSheetId="6">[28]Калькуляции!#REF!</definedName>
    <definedName name="ОС_ГЛ_ДП">[28]Калькуляции!#REF!</definedName>
    <definedName name="ОС_ГЛ_Т">#REF!</definedName>
    <definedName name="ОС_ГЛ_Ш">#REF!</definedName>
    <definedName name="ОС_ГР">#REF!</definedName>
    <definedName name="ОС_ДИЭТ" localSheetId="6">[28]Калькуляции!#REF!</definedName>
    <definedName name="ОС_ДИЭТ">[28]Калькуляции!#REF!</definedName>
    <definedName name="ОС_ИЗВ_М">#REF!</definedName>
    <definedName name="ОС_К_СЫР">#REF!</definedName>
    <definedName name="ОС_К_СЫР_ТОЛ" localSheetId="6">[28]Калькуляции!#REF!</definedName>
    <definedName name="ОС_К_СЫР_ТОЛ">[28]Калькуляции!#REF!</definedName>
    <definedName name="ОС_КБОР" localSheetId="6">[28]Калькуляции!#REF!</definedName>
    <definedName name="ОС_КБОР">[28]Калькуляции!#REF!</definedName>
    <definedName name="ОС_КОК_ПРОК">#REF!</definedName>
    <definedName name="ОС_КОРК_7">#REF!</definedName>
    <definedName name="ОС_КОРК_АВЧ">#REF!</definedName>
    <definedName name="ОС_КР">#REF!</definedName>
    <definedName name="ОС_КРЕМНИЙ" localSheetId="6">[28]Калькуляции!#REF!</definedName>
    <definedName name="ОС_КРЕМНИЙ">[28]Калькуляции!#REF!</definedName>
    <definedName name="ОС_ЛИГ_АЛ_М" localSheetId="6">[28]Калькуляции!#REF!</definedName>
    <definedName name="ОС_ЛИГ_АЛ_М">[28]Калькуляции!#REF!</definedName>
    <definedName name="ОС_ЛИГ_БР_ТИ" localSheetId="6">[28]Калькуляции!#REF!</definedName>
    <definedName name="ОС_ЛИГ_БР_ТИ">[28]Калькуляции!#REF!</definedName>
    <definedName name="ОС_МАГНИЙ" localSheetId="6">[28]Калькуляции!#REF!</definedName>
    <definedName name="ОС_МАГНИЙ">[28]Калькуляции!#REF!</definedName>
    <definedName name="ОС_МЕД">#REF!</definedName>
    <definedName name="ОС_ОЛЕ">#REF!</definedName>
    <definedName name="ОС_П_УГ">#REF!</definedName>
    <definedName name="ОС_П_УГ_С" localSheetId="6">[28]Калькуляции!#REF!</definedName>
    <definedName name="ОС_П_УГ_С">[28]Калькуляции!#REF!</definedName>
    <definedName name="ОС_П_ЦЕМ">#REF!</definedName>
    <definedName name="ОС_ПЕК">#REF!</definedName>
    <definedName name="ОС_ПЕК_ТОЛ" localSheetId="6">[28]Калькуляции!#REF!</definedName>
    <definedName name="ОС_ПЕК_ТОЛ">[28]Калькуляции!#REF!</definedName>
    <definedName name="ОС_ПОГЛ" localSheetId="6">[28]Калькуляции!#REF!</definedName>
    <definedName name="ОС_ПОГЛ">[28]Калькуляции!#REF!</definedName>
    <definedName name="ОС_ПОД_К">#REF!</definedName>
    <definedName name="ОС_ПУШ">#REF!</definedName>
    <definedName name="ОС_С_КАЛ">#REF!</definedName>
    <definedName name="ОС_С_КАУ">#REF!</definedName>
    <definedName name="ОС_С_ПУСК">#REF!</definedName>
    <definedName name="ОС_СЕР_К">#REF!</definedName>
    <definedName name="ОС_СК_АН">#REF!</definedName>
    <definedName name="ОС_ТЕРМ" localSheetId="6">[28]Калькуляции!#REF!</definedName>
    <definedName name="ОС_ТЕРМ">[28]Калькуляции!#REF!</definedName>
    <definedName name="ОС_ТЕРМ_ДАВ" localSheetId="6">[28]Калькуляции!#REF!</definedName>
    <definedName name="ОС_ТЕРМ_ДАВ">[28]Калькуляции!#REF!</definedName>
    <definedName name="ОС_ТИ">#REF!</definedName>
    <definedName name="ОС_ФЛ_К">#REF!</definedName>
    <definedName name="ОС_ФТ_К">#REF!</definedName>
    <definedName name="ОС_ХЛ_Н">#REF!</definedName>
    <definedName name="ОстАква2">[29]Дебиторка!$J$28</definedName>
    <definedName name="ОТК">'[30]цены цехов'!$D$54</definedName>
    <definedName name="отопление_ВАЦ">'[30]цены цехов'!$D$20</definedName>
    <definedName name="отопление_Естюн">'[30]цены цехов'!$D$19</definedName>
    <definedName name="отопление_ЛАЦ">'[30]цены цехов'!$D$21</definedName>
    <definedName name="Очаково2">[29]Дебиторка!$J$30</definedName>
    <definedName name="очистка_стоков">'[30]цены цехов'!$D$7</definedName>
    <definedName name="Оша2">[29]Дебиторка!$J$31</definedName>
    <definedName name="п" localSheetId="6">'5 анализ экон эффект'!п</definedName>
    <definedName name="п">[0]!п</definedName>
    <definedName name="П_КГ_С" localSheetId="6">[28]Калькуляции!#REF!</definedName>
    <definedName name="П_КГ_С">[28]Калькуляции!#REF!</definedName>
    <definedName name="П_УГ">#REF!</definedName>
    <definedName name="П_УГ_С" localSheetId="6">[28]Калькуляции!#REF!</definedName>
    <definedName name="П_УГ_С">[28]Калькуляции!#REF!</definedName>
    <definedName name="П_ЦЕМ">#REF!</definedName>
    <definedName name="папа" localSheetId="6" hidden="1">{"konoplin - Личное представление",#N/A,TRUE,"ФинПлан_1кв";"konoplin - Личное представление",#N/A,TRUE,"ФинПлан_2кв"}</definedName>
    <definedName name="папа" hidden="1">{"konoplin - Личное представление",#N/A,TRUE,"ФинПлан_1кв";"konoplin - Личное представление",#N/A,TRUE,"ФинПлан_2кв"}</definedName>
    <definedName name="ПАР">#REF!</definedName>
    <definedName name="пар_НТМК">'[30]цены цехов'!$D$9</definedName>
    <definedName name="ПГ1_РУБ" localSheetId="6">[28]Калькуляции!#REF!</definedName>
    <definedName name="ПГ1_РУБ">[28]Калькуляции!#REF!</definedName>
    <definedName name="ПГ1_ТОН" localSheetId="6">[28]Калькуляции!#REF!</definedName>
    <definedName name="ПГ1_ТОН">[28]Калькуляции!#REF!</definedName>
    <definedName name="ПГ2_РУБ" localSheetId="6">[28]Калькуляции!#REF!</definedName>
    <definedName name="ПГ2_РУБ">[28]Калькуляции!#REF!</definedName>
    <definedName name="ПГ2_ТОН" localSheetId="6">[28]Калькуляции!#REF!</definedName>
    <definedName name="ПГ2_ТОН">[28]Калькуляции!#REF!</definedName>
    <definedName name="ПЕК">#REF!</definedName>
    <definedName name="ПЕК_ТОЛ" localSheetId="6">[28]Калькуляции!#REF!</definedName>
    <definedName name="ПЕК_ТОЛ">[28]Калькуляции!#REF!</definedName>
    <definedName name="Пепси2">[29]Дебиторка!$J$33</definedName>
    <definedName name="первый">#REF!</definedName>
    <definedName name="Период">#REF!</definedName>
    <definedName name="Периоды_18_2" localSheetId="6">'[16]18.2'!#REF!</definedName>
    <definedName name="Периоды_18_2">'[16]18.2'!#REF!</definedName>
    <definedName name="Пивовар2">[29]Дебиторка!$J$46</definedName>
    <definedName name="пл_1">[49]Отопление!$D$2</definedName>
    <definedName name="пл_1_част">[49]Отопление!$D$8</definedName>
    <definedName name="пл_2">[49]Отопление!$D$3</definedName>
    <definedName name="пл_3">[49]Отопление!$D$4</definedName>
    <definedName name="пл_3_част">[49]Отопление!$D$9</definedName>
    <definedName name="пл_4">[49]Отопление!$D$5</definedName>
    <definedName name="ПЛ1_РУБ" localSheetId="6">[28]Калькуляции!#REF!</definedName>
    <definedName name="ПЛ1_РУБ">[28]Калькуляции!#REF!</definedName>
    <definedName name="ПЛ1_ТОН" localSheetId="6">[28]Калькуляции!#REF!</definedName>
    <definedName name="ПЛ1_ТОН">[28]Калькуляции!#REF!</definedName>
    <definedName name="план">#REF!</definedName>
    <definedName name="план1">#REF!</definedName>
    <definedName name="ПЛМ2">[29]Дебиторка!$J$35</definedName>
    <definedName name="Повреждения">'[36]ПФВ-0.5'!$AH$5:$AH$23</definedName>
    <definedName name="ПОГЛ" localSheetId="6">[28]Калькуляции!#REF!</definedName>
    <definedName name="ПОГЛ">[28]Калькуляции!#REF!</definedName>
    <definedName name="погр_РОР">'[30]цены цехов'!$D$50</definedName>
    <definedName name="ПОД_К">#REF!</definedName>
    <definedName name="ПОД_КО">#REF!</definedName>
    <definedName name="ПОДОВАЯ" localSheetId="6">[28]Калькуляции!#REF!</definedName>
    <definedName name="ПОДОВАЯ">[28]Калькуляции!#REF!</definedName>
    <definedName name="ПОДОВАЯ_Г" localSheetId="6">[28]Калькуляции!#REF!</definedName>
    <definedName name="ПОДОВАЯ_Г">[28]Калькуляции!#REF!</definedName>
    <definedName name="полезный_т_ф">#REF!</definedName>
    <definedName name="полезный_тепло">#REF!</definedName>
    <definedName name="полезный_эл_ф">#REF!</definedName>
    <definedName name="полезный_электро">#REF!</definedName>
    <definedName name="ПОЛН">#REF!</definedName>
    <definedName name="Полная_себестоимость_2" localSheetId="6">[50]июнь9!#REF!</definedName>
    <definedName name="Полная_себестоимость_2">[50]июнь9!#REF!</definedName>
    <definedName name="ПоследнийГод">[51]Заголовок!$B$5</definedName>
    <definedName name="пост">'[52]постоянные затраты'!$F$18</definedName>
    <definedName name="пр_э">#REF!</definedName>
    <definedName name="пр1">#REF!</definedName>
    <definedName name="пр2">#REF!</definedName>
    <definedName name="пр3">#REF!</definedName>
    <definedName name="Превышение">[48]Январь!$G$121:$I$121</definedName>
    <definedName name="привет" localSheetId="6">'5 анализ экон эффект'!привет</definedName>
    <definedName name="привет">[0]!привет</definedName>
    <definedName name="ПРИЗНАКИ_Суммирования">[48]Январь!$B$11:$B$264</definedName>
    <definedName name="Принадлежность">'[36]ПФВ-0.5'!$AK$42:$AK$45</definedName>
    <definedName name="Проверка" localSheetId="6">[48]Январь!#REF!</definedName>
    <definedName name="Проверка">[48]Январь!#REF!</definedName>
    <definedName name="Продэкспо2">[29]Дебиторка!$J$34</definedName>
    <definedName name="пром.вент">'[30]цены цехов'!$D$22</definedName>
    <definedName name="Процент">[44]Макро!$B$2</definedName>
    <definedName name="процент_т_ф">#REF!</definedName>
    <definedName name="Процент_тепло">#REF!</definedName>
    <definedName name="Процент_эл_ф">#REF!</definedName>
    <definedName name="Процент_электра">#REF!</definedName>
    <definedName name="процент1" localSheetId="6">'[53]1.2.1'!#REF!</definedName>
    <definedName name="процент1">'[53]1.2.1'!#REF!</definedName>
    <definedName name="процент2" localSheetId="6">'[53]1.2.1'!#REF!</definedName>
    <definedName name="процент2">'[53]1.2.1'!#REF!</definedName>
    <definedName name="процент3" localSheetId="6">'[53]1.2.1'!#REF!</definedName>
    <definedName name="процент3">'[53]1.2.1'!#REF!</definedName>
    <definedName name="процент4" localSheetId="6">'[53]1.2.1'!#REF!</definedName>
    <definedName name="процент4">'[53]1.2.1'!#REF!</definedName>
    <definedName name="прочая_доля_99">#REF!</definedName>
    <definedName name="прочая_процент">#REF!</definedName>
    <definedName name="прочая_процент_98_ав">#REF!</definedName>
    <definedName name="прочая_процент_99">#REF!</definedName>
    <definedName name="прочая_процент_ав">#REF!</definedName>
    <definedName name="прочая_процент_ф">#REF!</definedName>
    <definedName name="прочая_процент_ф_ав">#REF!</definedName>
    <definedName name="проявление">'[36]ПФВ-0.5'!$AG$36:$AG$46</definedName>
    <definedName name="ПУСК_АВЧ">#REF!</definedName>
    <definedName name="ПУСК_АВЧ_ЛОК" localSheetId="6">[28]Калькуляции!#REF!</definedName>
    <definedName name="ПУСК_АВЧ_ЛОК">[28]Калькуляции!#REF!</definedName>
    <definedName name="ПУСК_ЛОК" localSheetId="6">[28]Калькуляции!#REF!</definedName>
    <definedName name="ПУСК_ЛОК">[28]Калькуляции!#REF!</definedName>
    <definedName name="ПУСК_ОБАН">#REF!</definedName>
    <definedName name="ПУСК_С8БМ">#REF!</definedName>
    <definedName name="ПУСКОВЫЕ">#REF!</definedName>
    <definedName name="ПУШ">#REF!</definedName>
    <definedName name="ПЭ">[43]Справочники!$A$10:$A$12</definedName>
    <definedName name="р" localSheetId="6">'5 анализ экон эффект'!р</definedName>
    <definedName name="р">[0]!р</definedName>
    <definedName name="работа">[54]Лист1!$Q$4:$Q$323</definedName>
    <definedName name="работы">#REF!</definedName>
    <definedName name="Радуга2">[29]Дебиторка!$J$36</definedName>
    <definedName name="расшифровка">#REF!</definedName>
    <definedName name="РГК">[43]Справочники!$A$4:$A$4</definedName>
    <definedName name="Ремаркет2">[29]Дебиторка!$J$37</definedName>
    <definedName name="ремонты2" localSheetId="6">'5 анализ экон эффект'!ремонты2</definedName>
    <definedName name="ремонты2">[0]!ремонты2</definedName>
    <definedName name="рис1" localSheetId="6" hidden="1">{#N/A,#N/A,TRUE,"Лист1";#N/A,#N/A,TRUE,"Лист2";#N/A,#N/A,TRUE,"Лист3"}</definedName>
    <definedName name="рис1" hidden="1">{#N/A,#N/A,TRUE,"Лист1";#N/A,#N/A,TRUE,"Лист2";#N/A,#N/A,TRUE,"Лист3"}</definedName>
    <definedName name="Рустехн2">[29]Дебиторка!$J$39</definedName>
    <definedName name="с" localSheetId="6">'5 анализ экон эффект'!с</definedName>
    <definedName name="с">[0]!с</definedName>
    <definedName name="С_КАЛ">#REF!</definedName>
    <definedName name="С_КАУ">#REF!</definedName>
    <definedName name="С_КОДЫ">#REF!</definedName>
    <definedName name="С_ОБЪЁМЫ">#REF!</definedName>
    <definedName name="С_ПУСК">#REF!</definedName>
    <definedName name="с_с_т_ф">#REF!</definedName>
    <definedName name="с_с_тепло">#REF!</definedName>
    <definedName name="с_с_эл_ф">#REF!</definedName>
    <definedName name="с_с_электра">#REF!</definedName>
    <definedName name="С3103" localSheetId="6">[28]Калькуляции!#REF!</definedName>
    <definedName name="С3103">[28]Калькуляции!#REF!</definedName>
    <definedName name="сброс_в_канал.">'[30]цены цехов'!$D$6</definedName>
    <definedName name="Сейл2">[29]Дебиторка!$J$41</definedName>
    <definedName name="СЕН_РУБ" localSheetId="6">[28]Калькуляции!#REF!</definedName>
    <definedName name="СЕН_РУБ">[28]Калькуляции!#REF!</definedName>
    <definedName name="СЕН_ТОН" localSheetId="6">[28]Калькуляции!#REF!</definedName>
    <definedName name="СЕН_ТОН">[28]Калькуляции!#REF!</definedName>
    <definedName name="сентябрь">#REF!</definedName>
    <definedName name="СЕР_К">#REF!</definedName>
    <definedName name="Сж.воздух_Экспл.">'[30]цены цехов'!$D$41</definedName>
    <definedName name="сжат.возд_Магн">'[30]цены цехов'!$D$34</definedName>
    <definedName name="СК_АН">#REF!</definedName>
    <definedName name="СОЦСТРАХ">#REF!</definedName>
    <definedName name="Список">[35]Лист1!$B$38:$B$42</definedName>
    <definedName name="СПЛАВ6063">#REF!</definedName>
    <definedName name="СПЛАВ6063_КРАМЗ">#REF!</definedName>
    <definedName name="Способ">'[36]ПФВ-0.5'!$AM$37:$AM$38</definedName>
    <definedName name="сс" localSheetId="6">'5 анализ экон эффект'!сс</definedName>
    <definedName name="сс">[0]!сс</definedName>
    <definedName name="СС_АВЧ">#REF!</definedName>
    <definedName name="СС_АВЧВН">#REF!</definedName>
    <definedName name="СС_АВЧДП">[28]Калькуляции!$401:$401</definedName>
    <definedName name="СС_АВЧТОЛ">#REF!</definedName>
    <definedName name="СС_АЛФТЗФА">#REF!</definedName>
    <definedName name="СС_КРСМЕШ">#REF!</definedName>
    <definedName name="СС_МАРГ_ЛИГ" localSheetId="6">[28]Калькуляции!#REF!</definedName>
    <definedName name="СС_МАРГ_ЛИГ">[28]Калькуляции!#REF!</definedName>
    <definedName name="СС_МАРГ_ЛИГ_ДП" localSheetId="6">#REF!</definedName>
    <definedName name="СС_МАРГ_ЛИГ_ДП">#REF!</definedName>
    <definedName name="СС_МАС" localSheetId="6">[28]Калькуляции!#REF!</definedName>
    <definedName name="СС_МАС">[28]Калькуляции!#REF!</definedName>
    <definedName name="СС_МАССА">#REF!</definedName>
    <definedName name="СС_МАССА_П">[28]Калькуляции!$177:$177</definedName>
    <definedName name="СС_МАССА_ПК">[28]Калькуляции!$178:$178</definedName>
    <definedName name="СС_МАССАСРЕД" localSheetId="6">[28]Калькуляции!#REF!</definedName>
    <definedName name="СС_МАССАСРЕД">[28]Калькуляции!#REF!</definedName>
    <definedName name="СС_МАССАСРЕДН" localSheetId="6">[28]Калькуляции!#REF!</definedName>
    <definedName name="СС_МАССАСРЕДН">[28]Калькуляции!#REF!</definedName>
    <definedName name="СС_СЫР">#REF!</definedName>
    <definedName name="СС_СЫРВН">#REF!</definedName>
    <definedName name="СС_СЫРДП">[28]Калькуляции!$67:$67</definedName>
    <definedName name="СС_СЫРТОЛ">#REF!</definedName>
    <definedName name="СС_СЫРТОЛ_А">[28]Калькуляции!$65:$65</definedName>
    <definedName name="СС_СЫРТОЛ_П">[28]Калькуляции!$63:$63</definedName>
    <definedName name="СС_СЫРТОЛ_ПК">[28]Калькуляции!$64:$64</definedName>
    <definedName name="сссс" localSheetId="6">'5 анализ экон эффект'!сссс</definedName>
    <definedName name="сссс">[0]!сссс</definedName>
    <definedName name="ссы" localSheetId="6">'5 анализ экон эффект'!ссы</definedName>
    <definedName name="ссы">[0]!ссы</definedName>
    <definedName name="ссы2" localSheetId="6">'5 анализ экон эффект'!ссы2</definedName>
    <definedName name="ссы2">[0]!ссы2</definedName>
    <definedName name="Старкон2">[29]Дебиторка!$J$45</definedName>
    <definedName name="статьи">#REF!</definedName>
    <definedName name="статьи_план">#REF!</definedName>
    <definedName name="статьи_факт">#REF!</definedName>
    <definedName name="сто" localSheetId="6">#REF!</definedName>
    <definedName name="сто">#REF!</definedName>
    <definedName name="сто_проц_ф">#REF!</definedName>
    <definedName name="сто_процентов">#REF!</definedName>
    <definedName name="СтрокаЗаголовок">[48]Январь!$C$8:$C$264</definedName>
    <definedName name="СтрокаИмя">[48]Январь!$D$8:$D$264</definedName>
    <definedName name="СтрокаКод">[48]Январь!$E$8:$E$264</definedName>
    <definedName name="СтрокаСумма">[48]Январь!$B$8:$B$264</definedName>
    <definedName name="сумм">#REF!</definedName>
    <definedName name="сумма">[54]Лист1!$I$4:$I$323</definedName>
    <definedName name="СЫР">#REF!</definedName>
    <definedName name="СЫР_ВН">#REF!</definedName>
    <definedName name="СЫР_ДП" localSheetId="6">[28]Калькуляции!#REF!</definedName>
    <definedName name="СЫР_ДП">[28]Калькуляции!#REF!</definedName>
    <definedName name="СЫР_ТОЛ">#REF!</definedName>
    <definedName name="СЫР_ТОЛ_А" localSheetId="6">[28]Калькуляции!#REF!</definedName>
    <definedName name="СЫР_ТОЛ_А">[28]Калькуляции!#REF!</definedName>
    <definedName name="СЫР_ТОЛ_К" localSheetId="6">[28]Калькуляции!#REF!</definedName>
    <definedName name="СЫР_ТОЛ_К">[28]Калькуляции!#REF!</definedName>
    <definedName name="СЫР_ТОЛ_П" localSheetId="6">[28]Калькуляции!#REF!</definedName>
    <definedName name="СЫР_ТОЛ_П">[28]Калькуляции!#REF!</definedName>
    <definedName name="СЫР_ТОЛ_ПК" localSheetId="6">[28]Калькуляции!#REF!</definedName>
    <definedName name="СЫР_ТОЛ_ПК">[28]Калькуляции!#REF!</definedName>
    <definedName name="СЫР_ТОЛ_СУМ" localSheetId="6">[28]Калькуляции!#REF!</definedName>
    <definedName name="СЫР_ТОЛ_СУМ">[28]Калькуляции!#REF!</definedName>
    <definedName name="СЫРА">#REF!</definedName>
    <definedName name="СЫРЬЁ" localSheetId="6">#REF!</definedName>
    <definedName name="СЫРЬЁ">#REF!</definedName>
    <definedName name="т" localSheetId="6">'5 анализ экон эффект'!т</definedName>
    <definedName name="т">[0]!т</definedName>
    <definedName name="т1">'[53]2.2.4'!$F$36</definedName>
    <definedName name="т2">'[53]2.2.4'!$F$37</definedName>
    <definedName name="Таранов2">[29]Дебиторка!$J$32</definedName>
    <definedName name="ТВ_ЭЛЦ3">#REF!</definedName>
    <definedName name="ТВЁРДЫЙ">#REF!</definedName>
    <definedName name="тепло_проц_ф">#REF!</definedName>
    <definedName name="тепло_процент">#REF!</definedName>
    <definedName name="ТЕРМ" localSheetId="6">[28]Калькуляции!#REF!</definedName>
    <definedName name="ТЕРМ">[28]Калькуляции!#REF!</definedName>
    <definedName name="ТЕРМ_ДАВ" localSheetId="6">[28]Калькуляции!#REF!</definedName>
    <definedName name="ТЕРМ_ДАВ">[28]Калькуляции!#REF!</definedName>
    <definedName name="ТЗР">#REF!</definedName>
    <definedName name="ТИ">#REF!</definedName>
    <definedName name="Товарная_продукция_2" localSheetId="6">[50]июнь9!#REF!</definedName>
    <definedName name="Товарная_продукция_2">[50]июнь9!#REF!</definedName>
    <definedName name="ТОВАРНЫЙ">#REF!</definedName>
    <definedName name="ТОЛ">#REF!</definedName>
    <definedName name="ТОЛК_МЕЛ" localSheetId="6">[28]Калькуляции!#REF!</definedName>
    <definedName name="ТОЛК_МЕЛ">[28]Калькуляции!#REF!</definedName>
    <definedName name="ТОЛК_СЛТ" localSheetId="6">[28]Калькуляции!#REF!</definedName>
    <definedName name="ТОЛК_СЛТ">[28]Калькуляции!#REF!</definedName>
    <definedName name="ТОЛК_СУМ" localSheetId="6">[28]Калькуляции!#REF!</definedName>
    <definedName name="ТОЛК_СУМ">[28]Калькуляции!#REF!</definedName>
    <definedName name="ТОЛК_ТОБ" localSheetId="6">[28]Калькуляции!#REF!</definedName>
    <definedName name="ТОЛК_ТОБ">[28]Калькуляции!#REF!</definedName>
    <definedName name="ТОЛЛИНГ_МАССА" localSheetId="6">[28]Калькуляции!#REF!</definedName>
    <definedName name="ТОЛЛИНГ_МАССА">[28]Калькуляции!#REF!</definedName>
    <definedName name="ТОЛЛИНГ_СЫРЕЦ">#REF!</definedName>
    <definedName name="ТОЛЛИНГ_СЫРЬЁ" localSheetId="6">[28]Калькуляции!#REF!</definedName>
    <definedName name="ТОЛЛИНГ_СЫРЬЁ">[28]Калькуляции!#REF!</definedName>
    <definedName name="тп" localSheetId="6" hidden="1">{#N/A,#N/A,TRUE,"Лист1";#N/A,#N/A,TRUE,"Лист2";#N/A,#N/A,TRUE,"Лист3"}</definedName>
    <definedName name="тп" hidden="1">{#N/A,#N/A,TRUE,"Лист1";#N/A,#N/A,TRUE,"Лист2";#N/A,#N/A,TRUE,"Лист3"}</definedName>
    <definedName name="ТР">#REF!</definedName>
    <definedName name="третий">#REF!</definedName>
    <definedName name="тт">#REF!</definedName>
    <definedName name="тэ">#REF!</definedName>
    <definedName name="у" localSheetId="6">'5 анализ экон эффект'!у</definedName>
    <definedName name="у">[0]!у</definedName>
    <definedName name="УГОЛЬ">[43]Справочники!$A$19:$A$21</definedName>
    <definedName name="ук" localSheetId="6">'5 анализ экон эффект'!ук</definedName>
    <definedName name="ук">[0]!ук</definedName>
    <definedName name="укеееукеееееееееееееее" localSheetId="6" hidden="1">{#N/A,#N/A,TRUE,"Лист1";#N/A,#N/A,TRUE,"Лист2";#N/A,#N/A,TRUE,"Лист3"}</definedName>
    <definedName name="укеееукеееееееееееееее" hidden="1">{#N/A,#N/A,TRUE,"Лист1";#N/A,#N/A,TRUE,"Лист2";#N/A,#N/A,TRUE,"Лист3"}</definedName>
    <definedName name="укеукеуеуе" localSheetId="6" hidden="1">{#N/A,#N/A,TRUE,"Лист1";#N/A,#N/A,TRUE,"Лист2";#N/A,#N/A,TRUE,"Лист3"}</definedName>
    <definedName name="укеукеуеуе" hidden="1">{#N/A,#N/A,TRUE,"Лист1";#N/A,#N/A,TRUE,"Лист2";#N/A,#N/A,TRUE,"Лист3"}</definedName>
    <definedName name="УП" localSheetId="6">'5 анализ экон эффект'!УП</definedName>
    <definedName name="УП">[0]!УП</definedName>
    <definedName name="УСЛУГИ_6063" localSheetId="6">[28]Калькуляции!#REF!</definedName>
    <definedName name="УСЛУГИ_6063">[28]Калькуляции!#REF!</definedName>
    <definedName name="уфе" localSheetId="6">'5 анализ экон эффект'!уфе</definedName>
    <definedName name="уфе">[0]!уфе</definedName>
    <definedName name="уфэ" localSheetId="6">'5 анализ экон эффект'!уфэ</definedName>
    <definedName name="уфэ">[0]!уфэ</definedName>
    <definedName name="ф" localSheetId="6" hidden="1">{"konoplin - Личное представление",#N/A,TRUE,"ФинПлан_1кв";"konoplin - Личное представление",#N/A,TRUE,"ФинПлан_2кв"}</definedName>
    <definedName name="ф" hidden="1">{"konoplin - Личное представление",#N/A,TRUE,"ФинПлан_1кв";"konoplin - Личное представление",#N/A,TRUE,"ФинПлан_2кв"}</definedName>
    <definedName name="факт">#REF!</definedName>
    <definedName name="факт1">#REF!</definedName>
    <definedName name="ФЕВ_РУБ">#REF!</definedName>
    <definedName name="ФЕВ_ТОН">#REF!</definedName>
    <definedName name="февраль">#REF!</definedName>
    <definedName name="физ_тариф">#REF!</definedName>
    <definedName name="фин_">[55]коэфф!$B$2</definedName>
    <definedName name="ФЛ_К">#REF!</definedName>
    <definedName name="ФЛОТ_ОКСА" localSheetId="6">[28]Калькуляции!#REF!</definedName>
    <definedName name="ФЛОТ_ОКСА">[28]Калькуляции!#REF!</definedName>
    <definedName name="форм">#REF!</definedName>
    <definedName name="Формат_ширина" localSheetId="6">'5 анализ экон эффект'!Формат_ширина</definedName>
    <definedName name="Формат_ширина">[0]!Формат_ширина</definedName>
    <definedName name="формулы">#REF!</definedName>
    <definedName name="ФТ_К">#REF!</definedName>
    <definedName name="ффф">#REF!</definedName>
    <definedName name="ФФФ1">#REF!</definedName>
    <definedName name="ФФФ2">#REF!</definedName>
    <definedName name="ФФФФ">#REF!</definedName>
    <definedName name="ФЫ" localSheetId="6">#REF!</definedName>
    <definedName name="ФЫ">#REF!</definedName>
    <definedName name="фыв" localSheetId="6">'5 анализ экон эффект'!фыв</definedName>
    <definedName name="фыв">[0]!фыв</definedName>
    <definedName name="х" localSheetId="6">'5 анализ экон эффект'!х</definedName>
    <definedName name="х">[0]!х</definedName>
    <definedName name="ХЛ_Н">#REF!</definedName>
    <definedName name="хоз.работы">'[30]цены цехов'!$D$31</definedName>
    <definedName name="ц" localSheetId="6">'5 анализ экон эффект'!ц</definedName>
    <definedName name="ц">[0]!ц</definedName>
    <definedName name="ЦЕННЗП_АВЧ">#REF!</definedName>
    <definedName name="ЦЕННЗП_АТЧ">#REF!</definedName>
    <definedName name="ЦЕХ_К" localSheetId="6">[28]Калькуляции!#REF!</definedName>
    <definedName name="ЦЕХ_К">[28]Калькуляции!#REF!</definedName>
    <definedName name="ЦЕХОВЫЕ">#REF!</definedName>
    <definedName name="ЦЕХР">#REF!</definedName>
    <definedName name="ЦЕХРИТ">#REF!</definedName>
    <definedName name="ЦЕХС">#REF!</definedName>
    <definedName name="ЦЕХСЕБ_ВСЕГО">[28]Калькуляции!$1400:$1400</definedName>
    <definedName name="ЦЛК">'[30]цены цехов'!$D$56</definedName>
    <definedName name="ЦРО">'[30]цены цехов'!$D$25</definedName>
    <definedName name="ЦС_В" localSheetId="6">[28]Калькуляции!#REF!</definedName>
    <definedName name="ЦС_В">[28]Калькуляции!#REF!</definedName>
    <definedName name="ЦС_ДП" localSheetId="6">[28]Калькуляции!#REF!</definedName>
    <definedName name="ЦС_ДП">[28]Калькуляции!#REF!</definedName>
    <definedName name="ЦС_Т" localSheetId="6">[28]Калькуляции!#REF!</definedName>
    <definedName name="ЦС_Т">[28]Калькуляции!#REF!</definedName>
    <definedName name="ЦС_Т_А" localSheetId="6">[28]Калькуляции!#REF!</definedName>
    <definedName name="ЦС_Т_А">[28]Калькуляции!#REF!</definedName>
    <definedName name="ЦС_Т_П" localSheetId="6">[28]Калькуляции!#REF!</definedName>
    <definedName name="ЦС_Т_П">[28]Калькуляции!#REF!</definedName>
    <definedName name="ЦС_Т_ПК" localSheetId="6">[28]Калькуляции!#REF!</definedName>
    <definedName name="ЦС_Т_ПК">[28]Калькуляции!#REF!</definedName>
    <definedName name="ЦС_Э" localSheetId="6">[28]Калькуляции!#REF!</definedName>
    <definedName name="ЦС_Э">[28]Калькуляции!#REF!</definedName>
    <definedName name="цу" localSheetId="6">'5 анализ экон эффект'!цу</definedName>
    <definedName name="цу">[0]!цу</definedName>
    <definedName name="ч" localSheetId="6">'5 анализ экон эффект'!ч</definedName>
    <definedName name="ч">[0]!ч</definedName>
    <definedName name="четвертый">#REF!</definedName>
    <definedName name="ш" localSheetId="6">'5 анализ экон эффект'!ш</definedName>
    <definedName name="ш">[0]!ш</definedName>
    <definedName name="ШифрыИмя">[56]Позиция!$B$4:$E$322</definedName>
    <definedName name="шихт_ВАЦ">'[30]цены цехов'!$D$44</definedName>
    <definedName name="шихт_ЛАЦ">'[30]цены цехов'!$D$47</definedName>
    <definedName name="ШТАНГИ">#REF!</definedName>
    <definedName name="щ" localSheetId="6">'5 анализ экон эффект'!щ</definedName>
    <definedName name="щ">[0]!щ</definedName>
    <definedName name="ъ" localSheetId="6">#REF!</definedName>
    <definedName name="ъ">#REF!</definedName>
    <definedName name="ы" localSheetId="6">'5 анализ экон эффект'!ы</definedName>
    <definedName name="ы">[0]!ы</definedName>
    <definedName name="ыв" localSheetId="6">'5 анализ экон эффект'!ыв</definedName>
    <definedName name="ыв">[0]!ыв</definedName>
    <definedName name="ыуаы" localSheetId="6" hidden="1">{#N/A,#N/A,TRUE,"Лист1";#N/A,#N/A,TRUE,"Лист2";#N/A,#N/A,TRUE,"Лист3"}</definedName>
    <definedName name="ыуаы" hidden="1">{#N/A,#N/A,TRUE,"Лист1";#N/A,#N/A,TRUE,"Лист2";#N/A,#N/A,TRUE,"Лист3"}</definedName>
    <definedName name="ыыыы" localSheetId="6">'5 анализ экон эффект'!ыыыы</definedName>
    <definedName name="ыыыы">[0]!ыыыы</definedName>
    <definedName name="ыыыыы" localSheetId="6">'5 анализ экон эффект'!ыыыыы</definedName>
    <definedName name="ыыыыы">[0]!ыыыыы</definedName>
    <definedName name="ыыыыыы" localSheetId="6">'5 анализ экон эффект'!ыыыыыы</definedName>
    <definedName name="ыыыыыы">[0]!ыыыыыы</definedName>
    <definedName name="ыыыыыыыыыыыыыыы" localSheetId="6">'5 анализ экон эффект'!ыыыыыыыыыыыыыыы</definedName>
    <definedName name="ыыыыыыыыыыыыыыы">[0]!ыыыыыыыыыыыыыыы</definedName>
    <definedName name="ь" localSheetId="6">'5 анализ экон эффект'!ь</definedName>
    <definedName name="ь">[0]!ь</definedName>
    <definedName name="ьь">#REF!</definedName>
    <definedName name="ььььь" localSheetId="6">'5 анализ экон эффект'!ььььь</definedName>
    <definedName name="ььььь">[0]!ььььь</definedName>
    <definedName name="э" localSheetId="6">'5 анализ экон эффект'!э</definedName>
    <definedName name="э">[0]!э</definedName>
    <definedName name="эл.энергия">'[30]цены цехов'!$D$13</definedName>
    <definedName name="электро_проц_ф">#REF!</definedName>
    <definedName name="электро_процент">#REF!</definedName>
    <definedName name="ЭН">#REF!</definedName>
    <definedName name="ЭРЦ">'[30]цены цехов'!$D$15</definedName>
    <definedName name="Эталон2">[29]Дебиторка!$J$48</definedName>
    <definedName name="ЭЭ">#REF!</definedName>
    <definedName name="ЭЭ_">#REF!</definedName>
    <definedName name="ЭЭ_ДП" localSheetId="6">[28]Калькуляции!#REF!</definedName>
    <definedName name="ЭЭ_ДП">[28]Калькуляции!#REF!</definedName>
    <definedName name="ЭЭ_ЗФА">#REF!</definedName>
    <definedName name="ЭЭ_Т">#REF!</definedName>
    <definedName name="ЭЭ_ТОЛ" localSheetId="6">[28]Калькуляции!#REF!</definedName>
    <definedName name="ЭЭ_ТОЛ">[28]Калькуляции!#REF!</definedName>
    <definedName name="эээээээээээээээээээээ" localSheetId="6">'5 анализ экон эффект'!эээээээээээээээээээээ</definedName>
    <definedName name="эээээээээээээээээээээ">[0]!эээээээээээээээээээээ</definedName>
    <definedName name="ю" localSheetId="6">'5 анализ экон эффект'!ю</definedName>
    <definedName name="ю">[0]!ю</definedName>
    <definedName name="юр_тариф">#REF!</definedName>
    <definedName name="я" localSheetId="6">'5 анализ экон эффект'!я</definedName>
    <definedName name="я">[0]!я</definedName>
    <definedName name="ЯНВ_РУБ">#REF!</definedName>
    <definedName name="ЯНВ_ТОН">#REF!</definedName>
    <definedName name="Ярпиво2">[29]Дебиторка!$J$49</definedName>
    <definedName name="яячячыя">[0]!яячячыя</definedName>
  </definedNames>
  <calcPr calcId="152511"/>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4" i="25" l="1"/>
  <c r="A14" i="25"/>
  <c r="D155" i="25"/>
  <c r="E155" i="25" s="1"/>
  <c r="F155" i="25" s="1"/>
  <c r="G155" i="25" s="1"/>
  <c r="H155" i="25" s="1"/>
  <c r="I155" i="25" s="1"/>
  <c r="J155" i="25" s="1"/>
  <c r="K155" i="25" s="1"/>
  <c r="L155" i="25" s="1"/>
  <c r="M155" i="25" s="1"/>
  <c r="N155" i="25" s="1"/>
  <c r="O155" i="25" s="1"/>
  <c r="P155" i="25" s="1"/>
  <c r="Q155" i="25" s="1"/>
  <c r="R155" i="25" s="1"/>
  <c r="S155" i="25" s="1"/>
  <c r="T155" i="25" s="1"/>
  <c r="U155" i="25" s="1"/>
  <c r="A143" i="25"/>
  <c r="F129" i="25"/>
  <c r="G128" i="25"/>
  <c r="F128" i="25"/>
  <c r="D127" i="25"/>
  <c r="C127" i="25"/>
  <c r="B127" i="25"/>
  <c r="I125" i="25"/>
  <c r="J125" i="25" s="1"/>
  <c r="K125" i="25" s="1"/>
  <c r="L125" i="25" s="1"/>
  <c r="M125" i="25" s="1"/>
  <c r="N125" i="25" s="1"/>
  <c r="O125" i="25" s="1"/>
  <c r="P125" i="25" s="1"/>
  <c r="E125" i="25"/>
  <c r="F125" i="25" s="1"/>
  <c r="G125" i="25" s="1"/>
  <c r="H125" i="25" s="1"/>
  <c r="C125" i="25"/>
  <c r="D125" i="25" s="1"/>
  <c r="U117" i="25"/>
  <c r="T117" i="25"/>
  <c r="S117" i="25"/>
  <c r="R117" i="25"/>
  <c r="Q117" i="25"/>
  <c r="B117" i="25"/>
  <c r="U112" i="25"/>
  <c r="T112" i="25"/>
  <c r="S112" i="25"/>
  <c r="R112" i="25"/>
  <c r="Q112" i="25"/>
  <c r="B108" i="25"/>
  <c r="E98" i="25"/>
  <c r="C83" i="25"/>
  <c r="C82" i="25"/>
  <c r="B81" i="25"/>
  <c r="A81" i="25"/>
  <c r="B80" i="25"/>
  <c r="A80" i="25"/>
  <c r="B79" i="25"/>
  <c r="A79" i="25"/>
  <c r="B78" i="25"/>
  <c r="A78" i="25"/>
  <c r="B77" i="25"/>
  <c r="A77" i="25"/>
  <c r="B76" i="25"/>
  <c r="B130" i="25" s="1"/>
  <c r="B75" i="25"/>
  <c r="B74" i="25"/>
  <c r="B106" i="25" s="1"/>
  <c r="B68" i="25"/>
  <c r="C66" i="25"/>
  <c r="C75" i="25" s="1"/>
  <c r="D65" i="25"/>
  <c r="D83" i="25" s="1"/>
  <c r="C65" i="25"/>
  <c r="C84" i="25" s="1"/>
  <c r="C63" i="25"/>
  <c r="B61" i="25"/>
  <c r="B62" i="25" s="1"/>
  <c r="A51" i="25"/>
  <c r="A50" i="25"/>
  <c r="A49" i="25"/>
  <c r="B44" i="25"/>
  <c r="B24" i="25"/>
  <c r="B23" i="25"/>
  <c r="B22" i="25"/>
  <c r="B21" i="25"/>
  <c r="B20" i="25"/>
  <c r="B18" i="25"/>
  <c r="B113" i="25" s="1"/>
  <c r="A13" i="25"/>
  <c r="C80" i="25" l="1"/>
  <c r="C78" i="25"/>
  <c r="C74" i="25"/>
  <c r="C68" i="25"/>
  <c r="B70" i="25"/>
  <c r="C77" i="25"/>
  <c r="C76" i="25" s="1"/>
  <c r="C81" i="25"/>
  <c r="D84" i="25"/>
  <c r="C112" i="25"/>
  <c r="G129" i="25"/>
  <c r="H128" i="25"/>
  <c r="D63" i="25"/>
  <c r="E65" i="25"/>
  <c r="D66" i="25"/>
  <c r="D75" i="25" s="1"/>
  <c r="C105" i="25"/>
  <c r="C117" i="25" s="1"/>
  <c r="B112" i="25"/>
  <c r="B111" i="25"/>
  <c r="C79" i="25"/>
  <c r="D82" i="25"/>
  <c r="B86" i="25"/>
  <c r="B90" i="25" s="1"/>
  <c r="A12" i="24"/>
  <c r="A9" i="24"/>
  <c r="D112" i="25" l="1"/>
  <c r="D81" i="25"/>
  <c r="D79" i="25"/>
  <c r="D77" i="25"/>
  <c r="D76" i="25" s="1"/>
  <c r="D80" i="25"/>
  <c r="D68" i="25"/>
  <c r="D78" i="25"/>
  <c r="D74" i="25"/>
  <c r="E63" i="25"/>
  <c r="C130" i="25"/>
  <c r="C88" i="25"/>
  <c r="D105" i="25"/>
  <c r="D117" i="25" s="1"/>
  <c r="C87" i="25"/>
  <c r="C106" i="25"/>
  <c r="C89" i="25"/>
  <c r="B107" i="25"/>
  <c r="E84" i="25"/>
  <c r="E82" i="25"/>
  <c r="E83" i="25"/>
  <c r="E66" i="25"/>
  <c r="E75" i="25" s="1"/>
  <c r="F65" i="25"/>
  <c r="I128" i="25"/>
  <c r="H129" i="25"/>
  <c r="B71" i="25"/>
  <c r="C86" i="25"/>
  <c r="C90" i="25" s="1"/>
  <c r="A12" i="23"/>
  <c r="A9" i="23"/>
  <c r="A12" i="5"/>
  <c r="A9" i="5"/>
  <c r="C107" i="25" l="1"/>
  <c r="B72" i="25"/>
  <c r="B91" i="25" s="1"/>
  <c r="F83" i="25"/>
  <c r="F84" i="25"/>
  <c r="G65" i="25"/>
  <c r="F82" i="25"/>
  <c r="F66" i="25"/>
  <c r="F75" i="25" s="1"/>
  <c r="D106" i="25"/>
  <c r="D89" i="25"/>
  <c r="D87" i="25"/>
  <c r="D88" i="25"/>
  <c r="D130" i="25"/>
  <c r="C69" i="25"/>
  <c r="B114" i="25"/>
  <c r="I129" i="25"/>
  <c r="J128" i="25"/>
  <c r="E112" i="25"/>
  <c r="C108" i="25"/>
  <c r="E80" i="25"/>
  <c r="E78" i="25"/>
  <c r="E74" i="25"/>
  <c r="E81" i="25"/>
  <c r="E77" i="25"/>
  <c r="F63" i="25"/>
  <c r="E79" i="25"/>
  <c r="E68" i="25"/>
  <c r="D86" i="25"/>
  <c r="A11" i="15"/>
  <c r="A8" i="15"/>
  <c r="A12" i="16"/>
  <c r="A9" i="16"/>
  <c r="A12" i="10"/>
  <c r="A9" i="10"/>
  <c r="A11" i="17"/>
  <c r="A8" i="17"/>
  <c r="A12" i="14"/>
  <c r="A9" i="14"/>
  <c r="A13" i="13"/>
  <c r="A10" i="13"/>
  <c r="A11" i="12"/>
  <c r="A8" i="12"/>
  <c r="F81" i="25" l="1"/>
  <c r="F79" i="25"/>
  <c r="F77" i="25"/>
  <c r="F78" i="25"/>
  <c r="F74" i="25"/>
  <c r="F68" i="25"/>
  <c r="F80" i="25"/>
  <c r="G63" i="25"/>
  <c r="C71" i="25"/>
  <c r="D69" i="25"/>
  <c r="D90" i="25"/>
  <c r="E76" i="25"/>
  <c r="E88" i="25"/>
  <c r="E106" i="25"/>
  <c r="E89" i="25"/>
  <c r="F105" i="25"/>
  <c r="F117" i="25" s="1"/>
  <c r="E87" i="25"/>
  <c r="E108" i="25" s="1"/>
  <c r="E156" i="25" s="1"/>
  <c r="E166" i="25" s="1"/>
  <c r="C156" i="25"/>
  <c r="C166" i="25" s="1"/>
  <c r="C120" i="25"/>
  <c r="C143" i="25" s="1"/>
  <c r="C116" i="25"/>
  <c r="J129" i="25"/>
  <c r="K128" i="25"/>
  <c r="D108" i="25"/>
  <c r="D156" i="25" s="1"/>
  <c r="D166" i="25" s="1"/>
  <c r="E105" i="25"/>
  <c r="E117" i="25" s="1"/>
  <c r="F112" i="25"/>
  <c r="G84" i="25"/>
  <c r="G82" i="25"/>
  <c r="G83" i="25"/>
  <c r="G66" i="25"/>
  <c r="G75" i="25" s="1"/>
  <c r="H65" i="25"/>
  <c r="B109" i="25"/>
  <c r="B92" i="25"/>
  <c r="B94" i="25" l="1"/>
  <c r="B93" i="25"/>
  <c r="H83" i="25"/>
  <c r="H82" i="25"/>
  <c r="I65" i="25"/>
  <c r="H84" i="25"/>
  <c r="H66" i="25"/>
  <c r="H75" i="25" s="1"/>
  <c r="K129" i="25"/>
  <c r="L128" i="25"/>
  <c r="D116" i="25"/>
  <c r="D121" i="25" s="1"/>
  <c r="E120" i="25"/>
  <c r="E143" i="25" s="1"/>
  <c r="E130" i="25"/>
  <c r="E86" i="25"/>
  <c r="E90" i="25" s="1"/>
  <c r="D71" i="25"/>
  <c r="F106" i="25"/>
  <c r="F89" i="25"/>
  <c r="F87" i="25"/>
  <c r="F88" i="25"/>
  <c r="F76" i="25"/>
  <c r="G112" i="25"/>
  <c r="E116" i="25"/>
  <c r="D120" i="25"/>
  <c r="D143" i="25" s="1"/>
  <c r="D107" i="25"/>
  <c r="C114" i="25"/>
  <c r="C72" i="25"/>
  <c r="C91" i="25" s="1"/>
  <c r="C111" i="25"/>
  <c r="G80" i="25"/>
  <c r="G78" i="25"/>
  <c r="G74" i="25"/>
  <c r="G79" i="25"/>
  <c r="H63" i="25"/>
  <c r="G81" i="25"/>
  <c r="G77" i="25"/>
  <c r="G68" i="25"/>
  <c r="C119" i="25" l="1"/>
  <c r="C109" i="25"/>
  <c r="C92" i="25"/>
  <c r="D114" i="25"/>
  <c r="D72" i="25"/>
  <c r="D91" i="25" s="1"/>
  <c r="M128" i="25"/>
  <c r="L129" i="25"/>
  <c r="H112" i="25"/>
  <c r="I84" i="25"/>
  <c r="I82" i="25"/>
  <c r="I83" i="25"/>
  <c r="I66" i="25"/>
  <c r="I75" i="25" s="1"/>
  <c r="J65" i="25"/>
  <c r="G76" i="25"/>
  <c r="H81" i="25"/>
  <c r="H79" i="25"/>
  <c r="H77" i="25"/>
  <c r="H80" i="25"/>
  <c r="H68" i="25"/>
  <c r="H78" i="25"/>
  <c r="H74" i="25"/>
  <c r="I63" i="25"/>
  <c r="G88" i="25"/>
  <c r="H105" i="25"/>
  <c r="H117" i="25" s="1"/>
  <c r="G87" i="25"/>
  <c r="G106" i="25"/>
  <c r="G89" i="25"/>
  <c r="E121" i="25"/>
  <c r="F130" i="25"/>
  <c r="F86" i="25"/>
  <c r="F90" i="25" s="1"/>
  <c r="F108" i="25"/>
  <c r="G105" i="25"/>
  <c r="G117" i="25" s="1"/>
  <c r="E69" i="25"/>
  <c r="E107" i="25"/>
  <c r="B110" i="25"/>
  <c r="F107" i="25" l="1"/>
  <c r="I80" i="25"/>
  <c r="I78" i="25"/>
  <c r="I74" i="25"/>
  <c r="I81" i="25"/>
  <c r="I77" i="25"/>
  <c r="J63" i="25"/>
  <c r="I79" i="25"/>
  <c r="I68" i="25"/>
  <c r="G130" i="25"/>
  <c r="G86" i="25"/>
  <c r="G90" i="25" s="1"/>
  <c r="J83" i="25"/>
  <c r="J84" i="25"/>
  <c r="K65" i="25"/>
  <c r="J82" i="25"/>
  <c r="J66" i="25"/>
  <c r="J75" i="25" s="1"/>
  <c r="M129" i="25"/>
  <c r="N128" i="25"/>
  <c r="C110" i="25"/>
  <c r="C115" i="25" s="1"/>
  <c r="C118" i="25" s="1"/>
  <c r="B115" i="25"/>
  <c r="E71" i="25"/>
  <c r="F69" i="25"/>
  <c r="F156" i="25"/>
  <c r="F166" i="25" s="1"/>
  <c r="F120" i="25"/>
  <c r="F143" i="25" s="1"/>
  <c r="F116" i="25"/>
  <c r="F121" i="25" s="1"/>
  <c r="G108" i="25"/>
  <c r="G156" i="25" s="1"/>
  <c r="G166" i="25" s="1"/>
  <c r="H106" i="25"/>
  <c r="I105" i="25"/>
  <c r="I117" i="25" s="1"/>
  <c r="H89" i="25"/>
  <c r="H87" i="25"/>
  <c r="H108" i="25" s="1"/>
  <c r="H156" i="25" s="1"/>
  <c r="H166" i="25" s="1"/>
  <c r="H88" i="25"/>
  <c r="H76" i="25"/>
  <c r="I112" i="25"/>
  <c r="D109" i="25"/>
  <c r="D92" i="25"/>
  <c r="C94" i="25"/>
  <c r="D111" i="25" s="1"/>
  <c r="C93" i="25"/>
  <c r="D119" i="25" l="1"/>
  <c r="D122" i="25" s="1"/>
  <c r="H120" i="25"/>
  <c r="H143" i="25" s="1"/>
  <c r="F71" i="25"/>
  <c r="G69" i="25"/>
  <c r="B120" i="25"/>
  <c r="B143" i="25" s="1"/>
  <c r="B118" i="25"/>
  <c r="B119" i="25" s="1"/>
  <c r="B116" i="25"/>
  <c r="N129" i="25"/>
  <c r="O128" i="25"/>
  <c r="J112" i="25"/>
  <c r="K84" i="25"/>
  <c r="K82" i="25"/>
  <c r="K83" i="25"/>
  <c r="K66" i="25"/>
  <c r="K75" i="25" s="1"/>
  <c r="L65" i="25"/>
  <c r="I76" i="25"/>
  <c r="I88" i="25"/>
  <c r="I106" i="25"/>
  <c r="I89" i="25"/>
  <c r="I87" i="25"/>
  <c r="I108" i="25" s="1"/>
  <c r="I156" i="25" s="1"/>
  <c r="I166" i="25" s="1"/>
  <c r="D110" i="25"/>
  <c r="D115" i="25" s="1"/>
  <c r="D118" i="25" s="1"/>
  <c r="D94" i="25"/>
  <c r="D93" i="25"/>
  <c r="H130" i="25"/>
  <c r="H86" i="25"/>
  <c r="H90" i="25" s="1"/>
  <c r="H116" i="25"/>
  <c r="G120" i="25"/>
  <c r="G143" i="25" s="1"/>
  <c r="G116" i="25"/>
  <c r="G121" i="25" s="1"/>
  <c r="E114" i="25"/>
  <c r="E72" i="25"/>
  <c r="G107" i="25"/>
  <c r="J81" i="25"/>
  <c r="J79" i="25"/>
  <c r="J77" i="25"/>
  <c r="J78" i="25"/>
  <c r="J74" i="25"/>
  <c r="J68" i="25"/>
  <c r="J80" i="25"/>
  <c r="K63" i="25"/>
  <c r="K80" i="25" l="1"/>
  <c r="K78" i="25"/>
  <c r="K74" i="25"/>
  <c r="K79" i="25"/>
  <c r="L63" i="25"/>
  <c r="K81" i="25"/>
  <c r="K77" i="25"/>
  <c r="K76" i="25" s="1"/>
  <c r="K68" i="25"/>
  <c r="E91" i="25"/>
  <c r="E111" i="25"/>
  <c r="L83" i="25"/>
  <c r="L82" i="25"/>
  <c r="M65" i="25"/>
  <c r="L84" i="25"/>
  <c r="L66" i="25"/>
  <c r="L75" i="25" s="1"/>
  <c r="B122" i="25"/>
  <c r="C122" i="25"/>
  <c r="G71" i="25"/>
  <c r="H69" i="25"/>
  <c r="I116" i="25"/>
  <c r="I121" i="25" s="1"/>
  <c r="J106" i="25"/>
  <c r="J89" i="25"/>
  <c r="J87" i="25"/>
  <c r="J88" i="25"/>
  <c r="J76" i="25"/>
  <c r="H121" i="25"/>
  <c r="H107" i="25"/>
  <c r="E110" i="25"/>
  <c r="J105" i="25"/>
  <c r="J117" i="25" s="1"/>
  <c r="I130" i="25"/>
  <c r="I86" i="25"/>
  <c r="I90" i="25" s="1"/>
  <c r="D98" i="25"/>
  <c r="K86" i="25"/>
  <c r="K112" i="25"/>
  <c r="O129" i="25"/>
  <c r="P128" i="25"/>
  <c r="P129" i="25" s="1"/>
  <c r="B121" i="25"/>
  <c r="C121" i="25"/>
  <c r="F72" i="25"/>
  <c r="F114" i="25"/>
  <c r="I120" i="25"/>
  <c r="I143" i="25" s="1"/>
  <c r="F91" i="25" l="1"/>
  <c r="D99" i="25"/>
  <c r="K90" i="25"/>
  <c r="I107" i="25"/>
  <c r="H71" i="25"/>
  <c r="L112" i="25"/>
  <c r="M84" i="25"/>
  <c r="M82" i="25"/>
  <c r="M83" i="25"/>
  <c r="M66" i="25"/>
  <c r="M75" i="25" s="1"/>
  <c r="N65" i="25"/>
  <c r="E109" i="25"/>
  <c r="E115" i="25" s="1"/>
  <c r="E118" i="25" s="1"/>
  <c r="E92" i="25"/>
  <c r="D97" i="25"/>
  <c r="L81" i="25"/>
  <c r="L79" i="25"/>
  <c r="L77" i="25"/>
  <c r="L80" i="25"/>
  <c r="L68" i="25"/>
  <c r="L78" i="25"/>
  <c r="L74" i="25"/>
  <c r="M63" i="25"/>
  <c r="K88" i="25"/>
  <c r="L105" i="25"/>
  <c r="L117" i="25" s="1"/>
  <c r="K87" i="25"/>
  <c r="K106" i="25"/>
  <c r="K89" i="25"/>
  <c r="J130" i="25"/>
  <c r="J86" i="25"/>
  <c r="J90" i="25" s="1"/>
  <c r="J108" i="25"/>
  <c r="K105" i="25"/>
  <c r="K117" i="25" s="1"/>
  <c r="G114" i="25"/>
  <c r="G72" i="25"/>
  <c r="E119" i="25"/>
  <c r="E122" i="25" s="1"/>
  <c r="J156" i="25" l="1"/>
  <c r="J166" i="25" s="1"/>
  <c r="J120" i="25"/>
  <c r="J143" i="25" s="1"/>
  <c r="J116" i="25"/>
  <c r="J121" i="25" s="1"/>
  <c r="M80" i="25"/>
  <c r="M78" i="25"/>
  <c r="M74" i="25"/>
  <c r="M81" i="25"/>
  <c r="M77" i="25"/>
  <c r="N63" i="25"/>
  <c r="M79" i="25"/>
  <c r="M68" i="25"/>
  <c r="E94" i="25"/>
  <c r="F111" i="25" s="1"/>
  <c r="E93" i="25"/>
  <c r="N83" i="25"/>
  <c r="N84" i="25"/>
  <c r="O65" i="25"/>
  <c r="N82" i="25"/>
  <c r="N66" i="25"/>
  <c r="N75" i="25" s="1"/>
  <c r="H114" i="25"/>
  <c r="H72" i="25"/>
  <c r="D100" i="25"/>
  <c r="K107" i="25"/>
  <c r="G91" i="25"/>
  <c r="J107" i="25"/>
  <c r="K108" i="25"/>
  <c r="L106" i="25"/>
  <c r="M105" i="25"/>
  <c r="M117" i="25" s="1"/>
  <c r="L89" i="25"/>
  <c r="L87" i="25"/>
  <c r="L108" i="25" s="1"/>
  <c r="L88" i="25"/>
  <c r="L76" i="25"/>
  <c r="K130" i="25"/>
  <c r="M112" i="25"/>
  <c r="I69" i="25"/>
  <c r="F109" i="25"/>
  <c r="F92" i="25"/>
  <c r="F93" i="25" l="1"/>
  <c r="F94" i="25" s="1"/>
  <c r="L156" i="25"/>
  <c r="L166" i="25" s="1"/>
  <c r="L116" i="25"/>
  <c r="L121" i="25" s="1"/>
  <c r="L120" i="25"/>
  <c r="L143" i="25" s="1"/>
  <c r="K156" i="25"/>
  <c r="K166" i="25" s="1"/>
  <c r="K116" i="25"/>
  <c r="K121" i="25" s="1"/>
  <c r="D147" i="25" s="1"/>
  <c r="K120" i="25"/>
  <c r="G109" i="25"/>
  <c r="G92" i="25"/>
  <c r="H91" i="25"/>
  <c r="N112" i="25"/>
  <c r="O84" i="25"/>
  <c r="O82" i="25"/>
  <c r="O83" i="25"/>
  <c r="O66" i="25"/>
  <c r="O75" i="25" s="1"/>
  <c r="P65" i="25"/>
  <c r="F119" i="25"/>
  <c r="F122" i="25" s="1"/>
  <c r="M76" i="25"/>
  <c r="M88" i="25"/>
  <c r="M106" i="25"/>
  <c r="M89" i="25"/>
  <c r="M87" i="25"/>
  <c r="M108" i="25" s="1"/>
  <c r="I71" i="25"/>
  <c r="L130" i="25"/>
  <c r="L86" i="25"/>
  <c r="L90" i="25" s="1"/>
  <c r="F110" i="25"/>
  <c r="F115" i="25" s="1"/>
  <c r="F118" i="25" s="1"/>
  <c r="N81" i="25"/>
  <c r="N79" i="25"/>
  <c r="N77" i="25"/>
  <c r="N78" i="25"/>
  <c r="N74" i="25"/>
  <c r="N68" i="25"/>
  <c r="N80" i="25"/>
  <c r="O63" i="25"/>
  <c r="G111" i="25" l="1"/>
  <c r="G119" i="25" s="1"/>
  <c r="G122" i="25" s="1"/>
  <c r="O80" i="25"/>
  <c r="O78" i="25"/>
  <c r="O74" i="25"/>
  <c r="O79" i="25"/>
  <c r="P63" i="25"/>
  <c r="O81" i="25"/>
  <c r="O77" i="25"/>
  <c r="O68" i="25"/>
  <c r="I114" i="25"/>
  <c r="I72" i="25"/>
  <c r="M156" i="25"/>
  <c r="M166" i="25" s="1"/>
  <c r="M120" i="25"/>
  <c r="M143" i="25" s="1"/>
  <c r="M116" i="25"/>
  <c r="M121" i="25" s="1"/>
  <c r="P83" i="25"/>
  <c r="P82" i="25"/>
  <c r="Q65" i="25"/>
  <c r="P84" i="25"/>
  <c r="P66" i="25"/>
  <c r="H109" i="25"/>
  <c r="H92" i="25"/>
  <c r="D146" i="25"/>
  <c r="K143" i="25"/>
  <c r="N106" i="25"/>
  <c r="O105" i="25"/>
  <c r="O117" i="25" s="1"/>
  <c r="N89" i="25"/>
  <c r="N87" i="25"/>
  <c r="N88" i="25"/>
  <c r="N76" i="25"/>
  <c r="G110" i="25"/>
  <c r="G115" i="25" s="1"/>
  <c r="G118" i="25" s="1"/>
  <c r="L107" i="25"/>
  <c r="J69" i="25"/>
  <c r="N105" i="25"/>
  <c r="N117" i="25" s="1"/>
  <c r="M130" i="25"/>
  <c r="M86" i="25"/>
  <c r="M90" i="25" s="1"/>
  <c r="P112" i="25"/>
  <c r="O112" i="25"/>
  <c r="G93" i="25"/>
  <c r="H110" i="25" l="1"/>
  <c r="J71" i="25"/>
  <c r="K69" i="25"/>
  <c r="H94" i="25"/>
  <c r="H93" i="25"/>
  <c r="I110" i="25" s="1"/>
  <c r="Q84" i="25"/>
  <c r="Q82" i="25"/>
  <c r="Q83" i="25"/>
  <c r="Q66" i="25"/>
  <c r="R65" i="25"/>
  <c r="G94" i="25"/>
  <c r="H111" i="25" s="1"/>
  <c r="H119" i="25" s="1"/>
  <c r="H122" i="25" s="1"/>
  <c r="M107" i="25"/>
  <c r="N130" i="25"/>
  <c r="N86" i="25"/>
  <c r="N90" i="25" s="1"/>
  <c r="N108" i="25"/>
  <c r="H115" i="25"/>
  <c r="H118" i="25" s="1"/>
  <c r="I91" i="25"/>
  <c r="I111" i="25"/>
  <c r="I119" i="25" s="1"/>
  <c r="I122" i="25" s="1"/>
  <c r="O76" i="25"/>
  <c r="P81" i="25"/>
  <c r="P79" i="25"/>
  <c r="P77" i="25"/>
  <c r="P76" i="25" s="1"/>
  <c r="P80" i="25"/>
  <c r="P68" i="25"/>
  <c r="P78" i="25"/>
  <c r="P74" i="25"/>
  <c r="Q63" i="25"/>
  <c r="O88" i="25"/>
  <c r="O87" i="25"/>
  <c r="O106" i="25"/>
  <c r="O89" i="25"/>
  <c r="O108" i="25" l="1"/>
  <c r="P106" i="25"/>
  <c r="P89" i="25"/>
  <c r="P87" i="25"/>
  <c r="Q74" i="25"/>
  <c r="P88" i="25"/>
  <c r="Q68" i="25"/>
  <c r="P86" i="25"/>
  <c r="P90" i="25" s="1"/>
  <c r="N107" i="25"/>
  <c r="R83" i="25"/>
  <c r="R84" i="25"/>
  <c r="S65" i="25"/>
  <c r="R82" i="25"/>
  <c r="R66" i="25"/>
  <c r="K71" i="25"/>
  <c r="P105" i="25"/>
  <c r="P117" i="25" s="1"/>
  <c r="Q80" i="25"/>
  <c r="Q78" i="25"/>
  <c r="Q81" i="25"/>
  <c r="Q77" i="25"/>
  <c r="R63" i="25"/>
  <c r="Q79" i="25"/>
  <c r="O130" i="25"/>
  <c r="O86" i="25"/>
  <c r="O90" i="25" s="1"/>
  <c r="I109" i="25"/>
  <c r="I115" i="25" s="1"/>
  <c r="I118" i="25" s="1"/>
  <c r="I92" i="25"/>
  <c r="N156" i="25"/>
  <c r="N166" i="25" s="1"/>
  <c r="N120" i="25"/>
  <c r="N143" i="25" s="1"/>
  <c r="N116" i="25"/>
  <c r="N121" i="25" s="1"/>
  <c r="J114" i="25"/>
  <c r="J72" i="25"/>
  <c r="J91" i="25" s="1"/>
  <c r="J109" i="25" l="1"/>
  <c r="J92" i="25"/>
  <c r="I93" i="25"/>
  <c r="O107" i="25"/>
  <c r="Q76" i="25"/>
  <c r="Q86" i="25" s="1"/>
  <c r="K114" i="25"/>
  <c r="K72" i="25"/>
  <c r="P107" i="25"/>
  <c r="P108" i="25"/>
  <c r="R81" i="25"/>
  <c r="R79" i="25"/>
  <c r="R77" i="25"/>
  <c r="R78" i="25"/>
  <c r="R80" i="25"/>
  <c r="S63" i="25"/>
  <c r="L69" i="25"/>
  <c r="S84" i="25"/>
  <c r="S82" i="25"/>
  <c r="S83" i="25"/>
  <c r="S66" i="25"/>
  <c r="T65" i="25"/>
  <c r="P130" i="25"/>
  <c r="R68" i="25"/>
  <c r="Q88" i="25"/>
  <c r="Q106" i="25"/>
  <c r="Q89" i="25"/>
  <c r="R74" i="25"/>
  <c r="Q87" i="25"/>
  <c r="Q108" i="25" s="1"/>
  <c r="O156" i="25"/>
  <c r="O166" i="25" s="1"/>
  <c r="O116" i="25"/>
  <c r="O121" i="25" s="1"/>
  <c r="O120" i="25"/>
  <c r="O143" i="25" s="1"/>
  <c r="R106" i="25" l="1"/>
  <c r="R89" i="25"/>
  <c r="R87" i="25"/>
  <c r="S74" i="25"/>
  <c r="R88" i="25"/>
  <c r="T83" i="25"/>
  <c r="T82" i="25"/>
  <c r="U65" i="25"/>
  <c r="T84" i="25"/>
  <c r="T66" i="25"/>
  <c r="S80" i="25"/>
  <c r="S78" i="25"/>
  <c r="S79" i="25"/>
  <c r="T63" i="25"/>
  <c r="S81" i="25"/>
  <c r="S77" i="25"/>
  <c r="S76" i="25" s="1"/>
  <c r="S86" i="25" s="1"/>
  <c r="P156" i="25"/>
  <c r="P166" i="25" s="1"/>
  <c r="P116" i="25"/>
  <c r="P121" i="25" s="1"/>
  <c r="E147" i="25" s="1"/>
  <c r="P120" i="25"/>
  <c r="J110" i="25"/>
  <c r="J115" i="25" s="1"/>
  <c r="J118" i="25" s="1"/>
  <c r="J93" i="25"/>
  <c r="J94" i="25" s="1"/>
  <c r="Q156" i="25"/>
  <c r="Q166" i="25" s="1"/>
  <c r="Q116" i="25"/>
  <c r="Q121" i="25" s="1"/>
  <c r="Q120" i="25"/>
  <c r="S68" i="25"/>
  <c r="L71" i="25"/>
  <c r="R76" i="25"/>
  <c r="R86" i="25" s="1"/>
  <c r="R90" i="25" s="1"/>
  <c r="K91" i="25"/>
  <c r="Q90" i="25"/>
  <c r="I94" i="25"/>
  <c r="J111" i="25" s="1"/>
  <c r="J119" i="25" s="1"/>
  <c r="J122" i="25" s="1"/>
  <c r="Q107" i="25" l="1"/>
  <c r="K109" i="25"/>
  <c r="K92" i="25"/>
  <c r="R107" i="25"/>
  <c r="L114" i="25"/>
  <c r="L72" i="25"/>
  <c r="T68" i="25"/>
  <c r="K110" i="25"/>
  <c r="T81" i="25"/>
  <c r="T79" i="25"/>
  <c r="T77" i="25"/>
  <c r="T80" i="25"/>
  <c r="T78" i="25"/>
  <c r="U63" i="25"/>
  <c r="U84" i="25"/>
  <c r="U82" i="25"/>
  <c r="U83" i="25"/>
  <c r="U66" i="25"/>
  <c r="S88" i="25"/>
  <c r="S87" i="25"/>
  <c r="S106" i="25"/>
  <c r="S89" i="25"/>
  <c r="T74" i="25"/>
  <c r="K111" i="25"/>
  <c r="K119" i="25" s="1"/>
  <c r="M69" i="25"/>
  <c r="E146" i="25"/>
  <c r="P143" i="25"/>
  <c r="R108" i="25"/>
  <c r="R156" i="25" l="1"/>
  <c r="R166" i="25" s="1"/>
  <c r="R120" i="25"/>
  <c r="R116" i="25"/>
  <c r="R121" i="25" s="1"/>
  <c r="M71" i="25"/>
  <c r="T106" i="25"/>
  <c r="T89" i="25"/>
  <c r="T87" i="25"/>
  <c r="U74" i="25"/>
  <c r="T88" i="25"/>
  <c r="T76" i="25"/>
  <c r="T86" i="25" s="1"/>
  <c r="U68" i="25"/>
  <c r="L91" i="25"/>
  <c r="K94" i="25"/>
  <c r="D101" i="25" s="1"/>
  <c r="K93" i="25"/>
  <c r="L110" i="25" s="1"/>
  <c r="K122" i="25"/>
  <c r="D148" i="25" s="1"/>
  <c r="D145" i="25"/>
  <c r="S108" i="25"/>
  <c r="U80" i="25"/>
  <c r="U78" i="25"/>
  <c r="U81" i="25"/>
  <c r="U77" i="25"/>
  <c r="U76" i="25" s="1"/>
  <c r="U79" i="25"/>
  <c r="S90" i="25"/>
  <c r="K115" i="25"/>
  <c r="K118" i="25" s="1"/>
  <c r="S107" i="25" l="1"/>
  <c r="U86" i="25"/>
  <c r="E97" i="25"/>
  <c r="S156" i="25"/>
  <c r="S166" i="25" s="1"/>
  <c r="S120" i="25"/>
  <c r="S116" i="25"/>
  <c r="S121" i="25" s="1"/>
  <c r="L109" i="25"/>
  <c r="L92" i="25"/>
  <c r="T108" i="25"/>
  <c r="M114" i="25"/>
  <c r="M72" i="25"/>
  <c r="L111" i="25"/>
  <c r="L119" i="25" s="1"/>
  <c r="L122" i="25" s="1"/>
  <c r="T90" i="25"/>
  <c r="U88" i="25"/>
  <c r="U106" i="25"/>
  <c r="U89" i="25"/>
  <c r="U87" i="25"/>
  <c r="U108" i="25" s="1"/>
  <c r="N69" i="25"/>
  <c r="U156" i="25" l="1"/>
  <c r="U166" i="25" s="1"/>
  <c r="U116" i="25"/>
  <c r="U120" i="25"/>
  <c r="T107" i="25"/>
  <c r="L115" i="25"/>
  <c r="L118" i="25" s="1"/>
  <c r="N71" i="25"/>
  <c r="O69" i="25"/>
  <c r="M91" i="25"/>
  <c r="T156" i="25"/>
  <c r="T166" i="25" s="1"/>
  <c r="T116" i="25"/>
  <c r="T121" i="25" s="1"/>
  <c r="T120" i="25"/>
  <c r="L94" i="25"/>
  <c r="M111" i="25" s="1"/>
  <c r="M119" i="25" s="1"/>
  <c r="M122" i="25" s="1"/>
  <c r="L93" i="25"/>
  <c r="M110" i="25" s="1"/>
  <c r="U90" i="25"/>
  <c r="E99" i="25"/>
  <c r="U107" i="25" l="1"/>
  <c r="E100" i="25"/>
  <c r="O71" i="25"/>
  <c r="U121" i="25"/>
  <c r="M109" i="25"/>
  <c r="M115" i="25" s="1"/>
  <c r="M118" i="25" s="1"/>
  <c r="M92" i="25"/>
  <c r="N72" i="25"/>
  <c r="N114" i="25"/>
  <c r="N91" i="25" l="1"/>
  <c r="O114" i="25"/>
  <c r="O72" i="25"/>
  <c r="M93" i="25"/>
  <c r="N110" i="25" s="1"/>
  <c r="P69" i="25"/>
  <c r="O91" i="25" l="1"/>
  <c r="P71" i="25"/>
  <c r="Q69" i="25"/>
  <c r="M94" i="25"/>
  <c r="N111" i="25" s="1"/>
  <c r="N119" i="25" s="1"/>
  <c r="N122" i="25" s="1"/>
  <c r="N109" i="25"/>
  <c r="N115" i="25" s="1"/>
  <c r="N118" i="25" s="1"/>
  <c r="N92" i="25"/>
  <c r="Q71" i="25" l="1"/>
  <c r="R69" i="25"/>
  <c r="N93" i="25"/>
  <c r="O110" i="25" s="1"/>
  <c r="P114" i="25"/>
  <c r="P72" i="25"/>
  <c r="O109" i="25"/>
  <c r="O92" i="25"/>
  <c r="O93" i="25" l="1"/>
  <c r="P110" i="25" s="1"/>
  <c r="P91" i="25"/>
  <c r="R71" i="25"/>
  <c r="S69" i="25"/>
  <c r="N94" i="25"/>
  <c r="O111" i="25" s="1"/>
  <c r="O119" i="25" s="1"/>
  <c r="O122" i="25" s="1"/>
  <c r="Q114" i="25"/>
  <c r="Q72" i="25"/>
  <c r="Q91" i="25" l="1"/>
  <c r="S71" i="25"/>
  <c r="T69" i="25"/>
  <c r="O115" i="25"/>
  <c r="O118" i="25" s="1"/>
  <c r="R114" i="25"/>
  <c r="R72" i="25"/>
  <c r="P109" i="25"/>
  <c r="P92" i="25"/>
  <c r="O94" i="25"/>
  <c r="P111" i="25" s="1"/>
  <c r="P119" i="25" s="1"/>
  <c r="E145" i="25" l="1"/>
  <c r="P122" i="25"/>
  <c r="E148" i="25" s="1"/>
  <c r="P93" i="25"/>
  <c r="Q110" i="25" s="1"/>
  <c r="R91" i="25"/>
  <c r="T71" i="25"/>
  <c r="U69" i="25"/>
  <c r="U71" i="25" s="1"/>
  <c r="P115" i="25"/>
  <c r="P118" i="25" s="1"/>
  <c r="S114" i="25"/>
  <c r="S72" i="25"/>
  <c r="Q109" i="25"/>
  <c r="Q92" i="25"/>
  <c r="U114" i="25" l="1"/>
  <c r="U72" i="25"/>
  <c r="Q94" i="25"/>
  <c r="Q93" i="25"/>
  <c r="R110" i="25" s="1"/>
  <c r="S91" i="25"/>
  <c r="T114" i="25"/>
  <c r="T72" i="25"/>
  <c r="R109" i="25"/>
  <c r="R92" i="25"/>
  <c r="P94" i="25"/>
  <c r="Q111" i="25" l="1"/>
  <c r="R111" i="25"/>
  <c r="R119" i="25" s="1"/>
  <c r="S109" i="25"/>
  <c r="S92" i="25"/>
  <c r="R94" i="25"/>
  <c r="R93" i="25"/>
  <c r="S110" i="25" s="1"/>
  <c r="T91" i="25"/>
  <c r="S111" i="25"/>
  <c r="S119" i="25" s="1"/>
  <c r="S122" i="25" s="1"/>
  <c r="U91" i="25"/>
  <c r="T109" i="25" l="1"/>
  <c r="T92" i="25"/>
  <c r="S115" i="25"/>
  <c r="S118" i="25" s="1"/>
  <c r="U109" i="25"/>
  <c r="U92" i="25"/>
  <c r="S94" i="25"/>
  <c r="S93" i="25"/>
  <c r="T110" i="25" s="1"/>
  <c r="R115" i="25"/>
  <c r="R118" i="25" s="1"/>
  <c r="Q119" i="25"/>
  <c r="Q122" i="25" s="1"/>
  <c r="Q115" i="25"/>
  <c r="Q118" i="25" s="1"/>
  <c r="U94" i="25" l="1"/>
  <c r="E101" i="25" s="1"/>
  <c r="U93" i="25"/>
  <c r="R122" i="25"/>
  <c r="T93" i="25"/>
  <c r="U110" i="25" s="1"/>
  <c r="T111" i="25"/>
  <c r="T119" i="25" s="1"/>
  <c r="T122" i="25" s="1"/>
  <c r="T94" i="25" l="1"/>
  <c r="U111" i="25" s="1"/>
  <c r="U119" i="25" s="1"/>
  <c r="U122" i="25" s="1"/>
  <c r="T115" i="25"/>
  <c r="T118" i="25" s="1"/>
  <c r="U115" i="25" l="1"/>
  <c r="U118" i="25" s="1"/>
</calcChain>
</file>

<file path=xl/sharedStrings.xml><?xml version="1.0" encoding="utf-8"?>
<sst xmlns="http://schemas.openxmlformats.org/spreadsheetml/2006/main" count="784" uniqueCount="313">
  <si>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</si>
  <si>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</si>
  <si>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</si>
  <si>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</si>
  <si>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</si>
  <si>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</si>
  <si>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</si>
  <si>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</si>
  <si>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Паспорт инвестиционного проекта </t>
  </si>
  <si>
    <t>8</t>
  </si>
  <si>
    <t>Год окончания реализации инвестиционного проекта</t>
  </si>
  <si>
    <t>7</t>
  </si>
  <si>
    <t>Год начала  реализации инвестиционного проекта</t>
  </si>
  <si>
    <t>6</t>
  </si>
  <si>
    <t>5</t>
  </si>
  <si>
    <t>4</t>
  </si>
  <si>
    <t>3</t>
  </si>
  <si>
    <t>2</t>
  </si>
  <si>
    <t>1</t>
  </si>
  <si>
    <t>Содержание</t>
  </si>
  <si>
    <t>Наименование</t>
  </si>
  <si>
    <t>11</t>
  </si>
  <si>
    <t>10</t>
  </si>
  <si>
    <t>9</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</si>
  <si>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</si>
  <si>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</si>
  <si>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</si>
  <si>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</si>
  <si>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</si>
  <si>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</si>
  <si>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</si>
  <si>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</si>
  <si>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</si>
  <si>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</si>
  <si>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</si>
  <si>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</si>
  <si>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</si>
  <si>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</si>
  <si>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</si>
  <si>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</si>
  <si>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</si>
  <si>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</si>
  <si>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</si>
  <si>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</si>
  <si>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</si>
  <si>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</si>
  <si>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</si>
  <si>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</si>
  <si>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</si>
  <si>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</si>
  <si>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</si>
  <si>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</si>
  <si>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</si>
  <si>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</si>
  <si>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</si>
  <si>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Номинальное напряжение (высшее), кВ</t>
  </si>
  <si>
    <t>Год ввода в эксплуатацию</t>
  </si>
  <si>
    <t>Вид оборудования</t>
  </si>
  <si>
    <t>рабочее</t>
  </si>
  <si>
    <t>проектное</t>
  </si>
  <si>
    <t>Тип опор (преобладающий вид
прокладки КЛ)</t>
  </si>
  <si>
    <t>Протяженность по трассе, км</t>
  </si>
  <si>
    <t>Вывод мощностей из эксплуатации:</t>
  </si>
  <si>
    <t>Принятие объектов основных средств к бухгалтерскому учету:</t>
  </si>
  <si>
    <t xml:space="preserve"> Постановка объектов электросетевого хозяйства под напряжение:</t>
  </si>
  <si>
    <t>Предложение по корректировке плана</t>
  </si>
  <si>
    <t xml:space="preserve">
План</t>
  </si>
  <si>
    <t>Факт 
(предложение по корректировке плана)</t>
  </si>
  <si>
    <t>Наименование показателя и единицы измерения</t>
  </si>
  <si>
    <t>№№</t>
  </si>
  <si>
    <t>Испытания и ввод в эксплуатацию</t>
  </si>
  <si>
    <t>окончание (дата)</t>
  </si>
  <si>
    <t>начало (дата)</t>
  </si>
  <si>
    <t>Основные причины невыполнения</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</si>
  <si>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</si>
  <si>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</si>
  <si>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</si>
  <si>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</si>
  <si>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</si>
  <si>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</si>
  <si>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</si>
  <si>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</si>
  <si>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</si>
  <si>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</si>
  <si>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</si>
  <si>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</si>
  <si>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</si>
  <si>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</si>
  <si>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</si>
  <si>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</si>
  <si>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</si>
  <si>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</si>
  <si>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</si>
  <si>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</si>
  <si>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</si>
  <si>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Коэффициент дисконтирования</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</si>
  <si>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</si>
  <si>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</si>
  <si>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</si>
  <si>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</si>
  <si>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</si>
  <si>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</si>
  <si>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</si>
  <si>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</si>
  <si>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Чистая прибыль</t>
  </si>
  <si>
    <t>Прибыль до налогообложения</t>
  </si>
  <si>
    <t>Налог на имущество (После ввода объекта в эксплуатацию)</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</si>
  <si>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</si>
  <si>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</si>
  <si>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</si>
  <si>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</si>
  <si>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</si>
  <si>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</si>
  <si>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</si>
  <si>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</si>
  <si>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</si>
  <si>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</si>
  <si>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</si>
  <si>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</si>
  <si>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</si>
  <si>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</si>
  <si>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</si>
  <si>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Периодичность ремонта объекта, лет</t>
  </si>
  <si>
    <t>Исходные данные</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</si>
  <si>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</si>
  <si>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</si>
  <si>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</si>
  <si>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</si>
  <si>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</si>
  <si>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</si>
  <si>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</si>
  <si>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</si>
  <si>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</si>
  <si>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</si>
  <si>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</si>
  <si>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</si>
  <si>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Сроки выполнения</t>
  </si>
  <si>
    <t>Предложения по корректирующим мероприятиям по устранению отставания</t>
  </si>
  <si>
    <t>13</t>
  </si>
  <si>
    <t>Итого за год</t>
  </si>
  <si>
    <t>Квартал</t>
  </si>
  <si>
    <t>12</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</si>
  <si>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</si>
  <si>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</si>
  <si>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</si>
  <si>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 xml:space="preserve">Раздел 3.1 Конкретные результаты реализации инвестиционного проекта </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</si>
  <si>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</si>
  <si>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</si>
  <si>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</si>
  <si>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</si>
  <si>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</si>
  <si>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</si>
  <si>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</si>
  <si>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Сечение провода на участке линии электропередачи</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</si>
  <si>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</si>
  <si>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</si>
  <si>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</si>
  <si>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</si>
  <si>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</si>
  <si>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Тип оборудования</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</si>
  <si>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</si>
  <si>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</si>
  <si>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</si>
  <si>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В соответствии с пп. Стандартов раскрытия информации сетевой организации</t>
  </si>
  <si>
    <t>о)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</si>
  <si>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и) 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</si>
  <si>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к) 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утвержденными Министерством энергетики Российской Федерации</t>
  </si>
  <si>
    <t>в) показатели инвестиционного проекта, в том числе показатели энергетической эффективности</t>
  </si>
  <si>
    <t>н) информация об объектах электроэнергетики, предусмотренных инвестиционным проектом, содержащаяся:
в схеме и программе развития электроэнергетических систем России</t>
  </si>
  <si>
    <t>л) 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</si>
  <si>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б) планируемые цели, задачи, этапы, сроки и конкретные результаты реализации инвестиционного проекта</t>
  </si>
  <si>
    <t>Разработка проектной док-ии</t>
  </si>
  <si>
    <t>д) графики реализации инвестиционных проектов по строительству (реконструкции, модернизации и демонтажу) объектов электроэнергетики, включая их наименования, планируемые сроки и объемы выполнения контрольных этапов реализации инвестиционных проектов, объемы финансирования и освоения капитальных вложений, в том числе с распределением на основные этапы работ, а также ввода основных средств с указанием отчетных данных за предыдущий и текущий годы для реализуемых проектов</t>
  </si>
  <si>
    <t>Год раскрытия информации: 2024 год</t>
  </si>
  <si>
    <t>Плановые значения количественных показателей реализации инвестиционной программы, соответствующих целям инвестиционного проекта</t>
  </si>
  <si>
    <t xml:space="preserve"> изменения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не планируется</t>
  </si>
  <si>
    <t>При заполнении столбца 5 указывается следующие виды оборудования:</t>
  </si>
  <si>
    <t>Год раскрытия информации:2024 год</t>
  </si>
  <si>
    <t>Наименование инвестиционного проекта</t>
  </si>
  <si>
    <t>* Для данного инвестиционного проекта оценка изменения показателей уровня надежности не проводится</t>
  </si>
  <si>
    <t>Паспорт инвестиционного проекта *</t>
  </si>
  <si>
    <t>Раздел 3.3.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</si>
  <si>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 По данному инвестиционному проекту отсутствует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t>
  </si>
  <si>
    <t>Финансирование капитальных вложений в прогнозных ценах соответствующих лет всего, млн рублей (с НДС)</t>
  </si>
  <si>
    <t>* В рамках данного инвестиционного проекта договора технологического присоединения не заключались.</t>
  </si>
  <si>
    <t>* Оценка влияния инвестиционного проекта на достижение плановых значений количественных показателей реализации инвестиционной программы (проекта инвестиционной программы) представлена в Приложении №1 к приказу Минэнерго России от 05 мая 2016 г. №380, которая представлена в обосновывающих материалах к данному Инвестиционному проекту</t>
  </si>
  <si>
    <t>14</t>
  </si>
  <si>
    <t>р) информация о предусмотренных инвестиционным проектом мероприятиях по проектированию, строительству, реконструкции, модернизации и (или) техническому перевооружению объектов электросетевого хозяйства для обеспечения возможности вывода объектов электроэнергетики, их оборудования, устройств из эксплуатации (с указанием мероприятий, выполняемых сетевой организацией в рамках обязательств по договорам о реализации мероприятий по обеспечению вывода из эксплуатации)</t>
  </si>
  <si>
    <t>с) информация об объектах электроэнергетики, предусмотренных инвестиционным проектом, содержащаяся в перечнях технических решений по перспективному развитию электроэнергетики, указанных в решениях уполномоченного органа исполнительной власти в качестве условий, до выполнения которых вывод объектов электроэнергетики, их оборудования, устройств из эксплуатации недопустим</t>
  </si>
  <si>
    <t>Информация об объектах электроэнергетики, предусмотренных инвестиционным проектом, содержащаяся в перечнях технических решений по перспективному развитию электроэнергетики, указанных в решениях уполномоченного органа исполнительной власти в качестве условий, до выполнения которых вывод объектов электроэнергетики, их оборудования, устройств из эксплуатации недопустим</t>
  </si>
  <si>
    <t>Информация о предусмотренных инвестиционным проектом мероприятиях по проектированию, строительству, реконструкции, модернизации и (или) техническому перевооружению объектов электросетевого хозяйства для обеспечения возможности вывода объектов электроэнергетики, их оборудования, устройств из эксплуатации</t>
  </si>
  <si>
    <t>Паспорт инвестиционного проекта*</t>
  </si>
  <si>
    <t>Цели (указать укрупненные цели в соответствии с приложением №1  к приказу Минэнерго России от 5 мая 2016 г. № 380)</t>
  </si>
  <si>
    <t>Объект электроэнергетики не содержится в схеме и программе развития Единой энергетической системы России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</si>
  <si>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t>
  </si>
  <si>
    <t>Объект не содержится в схеме и программе развития электроэнергетики субъекта Российской Федерации</t>
  </si>
  <si>
    <t>не требуется</t>
  </si>
  <si>
    <t>В соответствии с пп. Стандартов раскрытия информации сетевой организации: г) оценка влияния инвестиционного проекта на достижение плановых значений количественных показателей реализации инвестиционной программы (проекта инвестиционной программы)</t>
  </si>
  <si>
    <t xml:space="preserve">В соответствии с пп. Стандартов раскрытия информации сетевой организации: е) отчетная информация о ходе реализации инвестиционного проекта (в отношении реализуемых инвестиционных проектов), в том числе результаты закупок товаров, работ и услуг, выполненных для целей реализации инвестиционного проекта </t>
  </si>
  <si>
    <t>В соответствии с пп. Стандартов раскрытия информации сетевой организации: п) карта-схема с отображением планируемого местоположения объектов электроэнергетики, строительство (реконструкция и (или) демонтаж) которых предусматривается инвестиционным проектом, а также смежных объектов электроэнергетики, которые существуют или строительство которых запланировано.</t>
  </si>
  <si>
    <t>ж) информация о наименовании, месте нахождения, максимальной мощности и ее распределении по каждой точке присоединения к объектам электросетевого хозяйства энергопринимающих устройств потребителей, которые необходимо присоединить к электрическим сетям сетевой организации в соответствии с заключенными договорами об осуществлении технологического присоединения к электрическим сетям, содержащими являющиеся неотъемлемой частью технические условия, в которых в составе перечня мероприятий по технологическому присоединению определены мероприятия, предусмотренные инвестиционным проектом</t>
  </si>
  <si>
    <t>з) информация об определенных договорами об осуществлении технологического присоединения к электрическим сетям обязательствах сетевой организации по выполнению мероприятий, предусмотренных инвестиционным проектом</t>
  </si>
  <si>
    <t>м) информация о максимальной мощности энергопринимающих устройств потребителей, присоединенных к объектам электросетевого хозяйства, реконструкция (модернизация, техническое перевооружение) которых предусматривается инвестиционным проектом</t>
  </si>
  <si>
    <t>этапов нет</t>
  </si>
  <si>
    <t>Электрической загрузки объектов электросетевого хозяйства функционально не предусмотрено для данного Инвестиционного проекта.</t>
  </si>
  <si>
    <t>строительство (реконструкция, модернизация) подстанций не планируется</t>
  </si>
  <si>
    <t>Год 2025</t>
  </si>
  <si>
    <t>Итого за период реализации инвестиционной программы (2025-2029 года)</t>
  </si>
  <si>
    <t>* Для данного инвестиционного проекта карта-схема не предусмотрена</t>
  </si>
  <si>
    <t>Всего по инвестиционному проекту (2025-2029 год)</t>
  </si>
  <si>
    <t>Год 2029</t>
  </si>
  <si>
    <t>Год 2026</t>
  </si>
  <si>
    <t>Год 2027</t>
  </si>
  <si>
    <t>Год 2028</t>
  </si>
  <si>
    <t>Ввод объектов (мощностей) в эксплуатацию (шт):</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</si>
  <si>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</si>
  <si>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Освоение капитальных вложений в прогнозных ценах соответствующих лет всего, млн рублей  (с НДС)</t>
  </si>
  <si>
    <t>приобретение автотранспорта</t>
  </si>
  <si>
    <t>О_0000000826</t>
  </si>
  <si>
    <t>приобретение 1-ой единицы спецтехники</t>
  </si>
  <si>
    <t>Приобретение трассоискателя</t>
  </si>
  <si>
    <t>ООО "Горсети"</t>
  </si>
  <si>
    <t>Оценка эффективности инвестиционного проекта сроком службы (эксплуатации) 20 лет</t>
  </si>
  <si>
    <t>Утверждаю</t>
  </si>
  <si>
    <t>Генеральный директор</t>
  </si>
  <si>
    <t>________________ Р.Х. Валитов</t>
  </si>
  <si>
    <t>М.П.</t>
  </si>
  <si>
    <t>Общая стоимость объекта, т.руб. без НДС</t>
  </si>
  <si>
    <t>в том числе:</t>
  </si>
  <si>
    <t>Приобретение стационарной лаборатории ЛЭИС -100</t>
  </si>
  <si>
    <t>Приобретение самосвала</t>
  </si>
  <si>
    <t>Приобретение гидромолота</t>
  </si>
  <si>
    <t>Приобретение передвижной мастерской</t>
  </si>
  <si>
    <t>Срок амортизации (трассоискателя), лет</t>
  </si>
  <si>
    <t>Срок амортизации (самосвал, экскаватор и другие), лет</t>
  </si>
  <si>
    <t>Срок амортизации (телемеханика), лет</t>
  </si>
  <si>
    <t>Срок амортизации (спецтехника), лет</t>
  </si>
  <si>
    <t>Срок амортизации (волс), лет</t>
  </si>
  <si>
    <t>Кол-во объектов (ТП), ед.</t>
  </si>
  <si>
    <r>
      <t xml:space="preserve">Затраты на </t>
    </r>
    <r>
      <rPr>
        <b/>
        <sz val="12"/>
        <rFont val="Times New Roman"/>
        <family val="1"/>
        <charset val="204"/>
      </rPr>
      <t>текущий ремонт ТП (строит.часть)</t>
    </r>
    <r>
      <rPr>
        <sz val="12"/>
        <rFont val="Times New Roman"/>
        <family val="1"/>
        <charset val="204"/>
      </rPr>
      <t>, т.руб. без НДС</t>
    </r>
  </si>
  <si>
    <t>Первый  ремонт КТП, лет после постройки</t>
  </si>
  <si>
    <r>
      <t xml:space="preserve">Затраты на </t>
    </r>
    <r>
      <rPr>
        <b/>
        <sz val="12"/>
        <rFont val="Times New Roman"/>
        <family val="1"/>
        <charset val="204"/>
      </rPr>
      <t>текущий ремонт ТП (оборудование)</t>
    </r>
    <r>
      <rPr>
        <sz val="12"/>
        <rFont val="Times New Roman"/>
        <family val="1"/>
        <charset val="204"/>
      </rPr>
      <t>, т.руб. без НДС</t>
    </r>
  </si>
  <si>
    <r>
      <t xml:space="preserve">Затраты на </t>
    </r>
    <r>
      <rPr>
        <b/>
        <sz val="12"/>
        <rFont val="Times New Roman"/>
        <family val="1"/>
        <charset val="204"/>
      </rPr>
      <t>капитальный ремонт ТП (строит.часть)</t>
    </r>
    <r>
      <rPr>
        <sz val="12"/>
        <rFont val="Times New Roman"/>
        <family val="1"/>
        <charset val="204"/>
      </rPr>
      <t>, т.руб. без НДС</t>
    </r>
  </si>
  <si>
    <t>Первый ремонт КТП, лет после постройки</t>
  </si>
  <si>
    <t>Периодичность ремонта КТП, лет</t>
  </si>
  <si>
    <r>
      <t xml:space="preserve">Затраты на </t>
    </r>
    <r>
      <rPr>
        <b/>
        <sz val="12"/>
        <rFont val="Times New Roman"/>
        <family val="1"/>
        <charset val="204"/>
      </rPr>
      <t>капитальный ремонт ТП (оборудование)</t>
    </r>
    <r>
      <rPr>
        <sz val="12"/>
        <rFont val="Times New Roman"/>
        <family val="1"/>
        <charset val="204"/>
      </rPr>
      <t>, т.руб. без НДС</t>
    </r>
  </si>
  <si>
    <r>
      <t xml:space="preserve">Затраты на </t>
    </r>
    <r>
      <rPr>
        <b/>
        <sz val="12"/>
        <rFont val="Times New Roman"/>
        <family val="1"/>
        <charset val="204"/>
      </rPr>
      <t xml:space="preserve">капитальный ремонт КЛ </t>
    </r>
    <r>
      <rPr>
        <sz val="12"/>
        <rFont val="Times New Roman"/>
        <family val="1"/>
        <charset val="204"/>
      </rPr>
      <t>т.руб. без НДС</t>
    </r>
  </si>
  <si>
    <t>протяженность КЛ, км.</t>
  </si>
  <si>
    <t>Первый капитальный ремонт КЛ, лет после постройки</t>
  </si>
  <si>
    <t>Периодичность капитального ремонта КЛ, лет</t>
  </si>
  <si>
    <t>Тариф на оплату потерь для действующих сетей, руб./МВтч</t>
  </si>
  <si>
    <t>Тариф на содержание для действующих сетей, руб./МВт</t>
  </si>
  <si>
    <t xml:space="preserve">Срок кредита </t>
  </si>
  <si>
    <t>WACC</t>
  </si>
  <si>
    <t xml:space="preserve">Доход, тыс. руб. без НДС </t>
  </si>
  <si>
    <t>Кредит, тыс.руб.</t>
  </si>
  <si>
    <t>БДР, тыс. руб.</t>
  </si>
  <si>
    <t>Оплата труда с отчислениями</t>
  </si>
  <si>
    <t>Вспомогательные материалы</t>
  </si>
  <si>
    <t>Прочие расходы (без амортизации, арендной платы + транспортные расходы)</t>
  </si>
  <si>
    <t>EBITDA Доход + операц. расходы</t>
  </si>
  <si>
    <t>Амортизация (трассоискателя)</t>
  </si>
  <si>
    <t>Амортизация (сецтехника)</t>
  </si>
  <si>
    <t>Амортизация (самосвал, экскаватор и другие)</t>
  </si>
  <si>
    <t>EBIT (ЭФФЕКТ) (прибыль от продаж)</t>
  </si>
  <si>
    <t xml:space="preserve">Проценты к уплате </t>
  </si>
  <si>
    <t>1. Операционные расходы</t>
  </si>
  <si>
    <t>10 лет</t>
  </si>
  <si>
    <t>20 лет</t>
  </si>
  <si>
    <t>тыс.руб.</t>
  </si>
  <si>
    <t>EBITDA</t>
  </si>
  <si>
    <t>EBIT</t>
  </si>
  <si>
    <t>ЧП</t>
  </si>
  <si>
    <t>Период для расчета ставки дисконтирования, лет</t>
  </si>
  <si>
    <t>Денежный поток на собственный капитал, тыс.руб.</t>
  </si>
  <si>
    <t>Накопленный ЧДП</t>
  </si>
  <si>
    <t>PV</t>
  </si>
  <si>
    <t>NPV (без учета продажи)</t>
  </si>
  <si>
    <t>IRR</t>
  </si>
  <si>
    <t>PP</t>
  </si>
  <si>
    <t>DPP</t>
  </si>
  <si>
    <t>Доходы</t>
  </si>
  <si>
    <t>за счет увеличения полезного отпуска</t>
  </si>
  <si>
    <t>прирост полезного отпуска электроэнергии</t>
  </si>
  <si>
    <t>прирост полезного отпуска мощности</t>
  </si>
  <si>
    <t>удельные расходы по содержанию новых сетей</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</si>
  <si>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t>
  </si>
  <si>
    <t xml:space="preserve">Заместитель технического директора по перспективному </t>
  </si>
  <si>
    <t>Е.Б. Телкова</t>
  </si>
  <si>
    <t>развитию и технологическим присоединеням</t>
  </si>
  <si>
    <t>Директор по экономике и финансам</t>
  </si>
  <si>
    <t>В.М. Афанасьева</t>
  </si>
  <si>
    <t xml:space="preserve">Исполнитель: </t>
  </si>
  <si>
    <t xml:space="preserve">2. Показатели экономической эффективности </t>
  </si>
  <si>
    <t>(срок возврата инвест.капитала 35 лет, утвержд. RAB)</t>
  </si>
  <si>
    <t>NPV</t>
  </si>
  <si>
    <t>%</t>
  </si>
  <si>
    <t>лет</t>
  </si>
  <si>
    <t>NPV- ЧДД за расчетный период</t>
  </si>
  <si>
    <t>IRR- внутренняя норма доходности по проекту</t>
  </si>
  <si>
    <t>PP - период окупаемости</t>
  </si>
  <si>
    <t>DPP - период окупаемости дисконтирования</t>
  </si>
  <si>
    <t xml:space="preserve">3. Тарифные последствия от реализации проекта </t>
  </si>
  <si>
    <t>Затраты на текущий ремонт ТП (строит.часть)</t>
  </si>
  <si>
    <t>Затраты на капитальный ремонт ТП (строит.часть)</t>
  </si>
  <si>
    <t>Затраты на капитальный ремонт КЛ</t>
  </si>
  <si>
    <t>Затраты на текущий ремонт ТП (оборудование)</t>
  </si>
  <si>
    <t>Затраты на капитальный ремонт ТП (оборудование)</t>
  </si>
  <si>
    <t>Затраты на капитальный ремонт ВЛ</t>
  </si>
  <si>
    <t>Затраты на текущий ремонт ВЛ</t>
  </si>
  <si>
    <t>ИТОГО по проекту:</t>
  </si>
  <si>
    <t>идентификатор</t>
  </si>
  <si>
    <t>*Закупка не проводилась</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</si>
</sst>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64" formatCode="_-* #,##0.00_р_._-;\-* #,##0.00_р_._-;_-* &quot;-&quot;??_р_._-;_-@_-"/>
    <numFmt numFmtId="165" formatCode="#,##0_ ;\-#,##0\ "/>
    <numFmt numFmtId="166" formatCode="_-* #,##0.00\ _р_._-;\-* #,##0.00\ _р_._-;_-* &quot;-&quot;??\ _р_._-;_-@_-"/>
    <numFmt numFmtId="167" formatCode="#,##0.00\ _₽"/>
    <numFmt numFmtId="168" formatCode="#,##0.000"/>
    <numFmt numFmtId="169" formatCode="#,##0.0"/>
    <numFmt numFmtId="170" formatCode="_(* #,##0_);_(* \(#,##0\);_(* &quot;-&quot;_);_(@_)"/>
    <numFmt numFmtId="171" formatCode="0.0%"/>
    <numFmt numFmtId="172" formatCode="_(* #,##0.00_);_(* \(#,##0.00\);_(* &quot;-&quot;_);_(@_)"/>
  </numFmts>
  <fonts count="62"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10"/>
      <name val="Helv"/>
    </font>
    <font>
      <b/>
      <sz val="14"/>
      <color theme="1"/>
      <name val="Calibri"/>
      <family val="2"/>
      <charset val="204"/>
      <scheme val="minor"/>
    </font>
    <font>
      <b/>
      <i/>
      <sz val="12"/>
      <name val="Times New Roman"/>
      <family val="1"/>
      <charset val="204"/>
    </font>
    <font>
      <i/>
      <sz val="12"/>
      <name val="Times New Roman"/>
      <family val="1"/>
      <charset val="204"/>
    </font>
    <font>
      <sz val="11"/>
      <name val="Times New Roman"/>
      <family val="1"/>
      <charset val="204"/>
    </font>
    <font>
      <b/>
      <sz val="11"/>
      <name val="Times New Roman"/>
      <family val="1"/>
      <charset val="204"/>
    </font>
    <font>
      <b/>
      <sz val="10"/>
      <name val="Times New Roman"/>
      <family val="1"/>
      <charset val="204"/>
    </font>
    <font>
      <sz val="10"/>
      <color rgb="FFFF0000"/>
      <name val="Times New Roman"/>
      <family val="1"/>
      <charset val="204"/>
    </font>
    <font>
      <b/>
      <i/>
      <sz val="11"/>
      <color indexed="8"/>
      <name val="Times New Roman"/>
      <family val="1"/>
      <charset val="204"/>
    </font>
    <font>
      <b/>
      <sz val="11"/>
      <color indexed="8"/>
      <name val="Times New Roman"/>
      <family val="1"/>
      <charset val="204"/>
    </font>
    <font>
      <sz val="11"/>
      <color indexed="8"/>
      <name val="Times New Roman"/>
      <family val="1"/>
      <charset val="204"/>
    </font>
    <font>
      <sz val="12"/>
      <color theme="0"/>
      <name val="Times New Roman"/>
      <family val="1"/>
      <charset val="204"/>
    </font>
    <font>
      <sz val="11"/>
      <color theme="0"/>
      <name val="Times New Roman"/>
      <family val="1"/>
      <charset val="204"/>
    </font>
    <font>
      <b/>
      <sz val="11"/>
      <color theme="0"/>
      <name val="Times New Roman"/>
      <family val="1"/>
      <charset val="204"/>
    </font>
  </fonts>
  <fills count="2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
      <patternFill patternType="solid">
        <fgColor rgb="FF92D050"/>
        <bgColor indexed="64"/>
      </patternFill>
    </fill>
    <fill>
      <patternFill patternType="solid">
        <fgColor rgb="FFFFC000"/>
        <bgColor indexed="64"/>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top style="thin">
        <color indexed="64"/>
      </top>
      <bottom/>
      <diagonal/>
    </border>
    <border>
      <left style="medium">
        <color indexed="64"/>
      </left>
      <right style="medium">
        <color indexed="64"/>
      </right>
      <top style="thin">
        <color indexed="64"/>
      </top>
      <bottom style="medium">
        <color indexed="64"/>
      </bottom>
      <diagonal/>
    </border>
    <border>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right style="medium">
        <color indexed="64"/>
      </right>
      <top/>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s>
  <cellStyleXfs count="73">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0" applyNumberFormat="0" applyAlignment="0" applyProtection="0"/>
    <xf numFmtId="0" fontId="20" fillId="20" borderId="11" applyNumberFormat="0" applyAlignment="0" applyProtection="0"/>
    <xf numFmtId="0" fontId="21" fillId="20" borderId="10" applyNumberFormat="0" applyAlignment="0" applyProtection="0"/>
    <xf numFmtId="0" fontId="22" fillId="0" borderId="12" applyNumberFormat="0" applyFill="0" applyAlignment="0" applyProtection="0"/>
    <xf numFmtId="0" fontId="23" fillId="0" borderId="13" applyNumberFormat="0" applyFill="0" applyAlignment="0" applyProtection="0"/>
    <xf numFmtId="0" fontId="24" fillId="0" borderId="14" applyNumberFormat="0" applyFill="0" applyAlignment="0" applyProtection="0"/>
    <xf numFmtId="0" fontId="24" fillId="0" borderId="0" applyNumberFormat="0" applyFill="0" applyBorder="0" applyAlignment="0" applyProtection="0"/>
    <xf numFmtId="0" fontId="25" fillId="0" borderId="15" applyNumberFormat="0" applyFill="0" applyAlignment="0" applyProtection="0"/>
    <xf numFmtId="0" fontId="26" fillId="21" borderId="16"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7" applyNumberFormat="0" applyFont="0" applyAlignment="0" applyProtection="0"/>
    <xf numFmtId="0" fontId="33" fillId="0" borderId="18"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2"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48" fillId="0" borderId="0"/>
    <xf numFmtId="9" fontId="1" fillId="0" borderId="0" applyFont="0" applyFill="0" applyBorder="0" applyAlignment="0" applyProtection="0"/>
    <xf numFmtId="0" fontId="11" fillId="0" borderId="0"/>
    <xf numFmtId="0" fontId="29" fillId="0" borderId="0"/>
    <xf numFmtId="0" fontId="11" fillId="0" borderId="0"/>
    <xf numFmtId="0" fontId="29" fillId="0" borderId="0"/>
    <xf numFmtId="0" fontId="42" fillId="0" borderId="0"/>
  </cellStyleXfs>
  <cellXfs count="378">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7" fillId="0" borderId="1" xfId="1" applyFont="1" applyBorder="1" applyAlignment="1">
      <alignment vertical="center"/>
    </xf>
    <xf numFmtId="0" fontId="39" fillId="0" borderId="4" xfId="1" applyFont="1" applyBorder="1" applyAlignment="1">
      <alignment horizontal="center" vertical="center" wrapText="1"/>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3" fillId="0" borderId="0" xfId="62" applyFont="1" applyAlignment="1">
      <alignment horizontal="left"/>
    </xf>
    <xf numFmtId="0" fontId="44"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Fill="1" applyBorder="1" applyAlignment="1">
      <alignment horizontal="center" vertical="center" wrapText="1"/>
    </xf>
    <xf numFmtId="0" fontId="40" fillId="0" borderId="1" xfId="2" applyFont="1" applyFill="1" applyBorder="1" applyAlignment="1">
      <alignment horizontal="center" vertical="center" wrapText="1"/>
    </xf>
    <xf numFmtId="0" fontId="40" fillId="0" borderId="1" xfId="2" applyFont="1" applyFill="1" applyBorder="1" applyAlignment="1">
      <alignment horizontal="left" vertical="center" wrapText="1"/>
    </xf>
    <xf numFmtId="49" fontId="40" fillId="0" borderId="1" xfId="2" applyNumberFormat="1" applyFont="1" applyFill="1" applyBorder="1" applyAlignment="1">
      <alignment horizontal="center" vertical="center" wrapText="1"/>
    </xf>
    <xf numFmtId="0" fontId="40" fillId="0" borderId="9" xfId="2" applyFont="1" applyFill="1" applyBorder="1" applyAlignment="1">
      <alignment horizontal="center" vertical="center" wrapText="1"/>
    </xf>
    <xf numFmtId="0" fontId="40" fillId="0" borderId="1" xfId="2" applyFont="1" applyFill="1" applyBorder="1" applyAlignment="1">
      <alignment horizontal="center" vertical="center" textRotation="90" wrapText="1"/>
    </xf>
    <xf numFmtId="0" fontId="40" fillId="0" borderId="0" xfId="52" applyFont="1" applyAlignment="1"/>
    <xf numFmtId="0" fontId="12" fillId="0" borderId="0" xfId="2" applyFont="1" applyFill="1" applyAlignment="1"/>
    <xf numFmtId="0" fontId="8" fillId="0" borderId="0" xfId="2" applyFont="1" applyFill="1" applyAlignment="1">
      <alignment vertical="center"/>
    </xf>
    <xf numFmtId="0" fontId="40" fillId="0" borderId="1" xfId="2" applyNumberFormat="1" applyFont="1" applyBorder="1" applyAlignment="1">
      <alignment horizontal="center" vertical="top" wrapText="1"/>
    </xf>
    <xf numFmtId="0" fontId="40" fillId="0" borderId="1" xfId="2" applyFont="1" applyBorder="1" applyAlignment="1">
      <alignment vertical="top" wrapText="1"/>
    </xf>
    <xf numFmtId="0" fontId="40"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0" fillId="0" borderId="0" xfId="2" applyFont="1" applyFill="1" applyAlignment="1">
      <alignment horizontal="center" vertical="top" wrapText="1"/>
    </xf>
    <xf numFmtId="0" fontId="41" fillId="0" borderId="1" xfId="45" applyFont="1" applyFill="1" applyBorder="1" applyAlignment="1">
      <alignment horizontal="left" vertical="center" wrapText="1"/>
    </xf>
    <xf numFmtId="0" fontId="0" fillId="0" borderId="1" xfId="0" applyBorder="1"/>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3" xfId="0" applyFill="1"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0" fillId="0" borderId="1" xfId="62" applyFont="1" applyBorder="1" applyAlignment="1">
      <alignment horizontal="center" vertical="center" wrapText="1"/>
    </xf>
    <xf numFmtId="0" fontId="40" fillId="0" borderId="2" xfId="62" applyFont="1" applyBorder="1" applyAlignment="1">
      <alignment horizontal="center" vertical="center" wrapText="1"/>
    </xf>
    <xf numFmtId="0" fontId="40" fillId="0" borderId="1" xfId="62" applyFont="1" applyBorder="1" applyAlignment="1">
      <alignment horizontal="center" vertical="top"/>
    </xf>
    <xf numFmtId="0" fontId="40" fillId="0" borderId="1" xfId="62" applyFont="1" applyBorder="1" applyAlignment="1">
      <alignment horizontal="center" vertical="center"/>
    </xf>
    <xf numFmtId="49" fontId="40" fillId="0" borderId="1" xfId="62" applyNumberFormat="1" applyFont="1" applyBorder="1" applyAlignment="1">
      <alignment horizontal="center" vertical="center"/>
    </xf>
    <xf numFmtId="0" fontId="2" fillId="0" borderId="9" xfId="0" applyFont="1" applyBorder="1" applyAlignment="1">
      <alignment horizontal="center" vertical="center"/>
    </xf>
    <xf numFmtId="0" fontId="2" fillId="0" borderId="0" xfId="0" applyFont="1"/>
    <xf numFmtId="0" fontId="2" fillId="0" borderId="9" xfId="0"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0" fillId="0" borderId="2" xfId="62" applyFont="1" applyBorder="1" applyAlignment="1">
      <alignment horizontal="center" vertical="center" wrapText="1"/>
    </xf>
    <xf numFmtId="0" fontId="40" fillId="0" borderId="1" xfId="62" applyFont="1" applyFill="1" applyBorder="1" applyAlignment="1">
      <alignment horizontal="center" vertical="center" wrapText="1"/>
    </xf>
    <xf numFmtId="0" fontId="40" fillId="0" borderId="0" xfId="0" applyFont="1" applyFill="1" applyAlignment="1"/>
    <xf numFmtId="0" fontId="40" fillId="0" borderId="0" xfId="0" applyFont="1" applyFill="1" applyAlignment="1">
      <alignment horizontal="center" vertical="center"/>
    </xf>
    <xf numFmtId="0" fontId="40"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5" fillId="0" borderId="0" xfId="1" applyFont="1" applyAlignment="1">
      <alignment horizontal="center" vertical="center"/>
    </xf>
    <xf numFmtId="0" fontId="4" fillId="0" borderId="0" xfId="1" applyFont="1" applyAlignment="1">
      <alignment horizontal="center" vertical="center"/>
    </xf>
    <xf numFmtId="0" fontId="4" fillId="0" borderId="0" xfId="1" applyFont="1" applyFill="1" applyBorder="1" applyAlignment="1">
      <alignment horizontal="center" vertical="center"/>
    </xf>
    <xf numFmtId="0" fontId="40" fillId="0" borderId="0" xfId="0" applyFont="1" applyFill="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40" fillId="0" borderId="1" xfId="2" applyFont="1" applyFill="1" applyBorder="1" applyAlignment="1">
      <alignment horizontal="center" vertical="center" wrapText="1"/>
    </xf>
    <xf numFmtId="0" fontId="11" fillId="0" borderId="0" xfId="2" applyFont="1" applyFill="1" applyBorder="1" applyAlignment="1">
      <alignment horizontal="left" wrapText="1"/>
    </xf>
    <xf numFmtId="0" fontId="2" fillId="0" borderId="1" xfId="0" applyFont="1" applyBorder="1" applyAlignment="1">
      <alignment horizontal="center" wrapText="1"/>
    </xf>
    <xf numFmtId="0" fontId="2" fillId="0" borderId="1" xfId="0" applyFont="1" applyBorder="1" applyAlignment="1">
      <alignment horizontal="center" vertical="center"/>
    </xf>
    <xf numFmtId="0" fontId="40" fillId="0" borderId="1" xfId="2" applyFont="1" applyFill="1" applyBorder="1" applyAlignment="1">
      <alignment horizontal="center" vertical="center" wrapText="1"/>
    </xf>
    <xf numFmtId="0" fontId="11" fillId="0" borderId="1" xfId="62" applyFont="1" applyBorder="1" applyAlignment="1">
      <alignment horizontal="center" vertical="center" wrapText="1"/>
    </xf>
    <xf numFmtId="49" fontId="40" fillId="0" borderId="1" xfId="62" applyNumberFormat="1" applyFont="1" applyBorder="1" applyAlignment="1">
      <alignment horizontal="center" vertical="center" wrapText="1"/>
    </xf>
    <xf numFmtId="0" fontId="40" fillId="0" borderId="1" xfId="62" applyNumberFormat="1" applyFont="1" applyBorder="1" applyAlignment="1">
      <alignment horizontal="center" vertical="center" wrapText="1"/>
    </xf>
    <xf numFmtId="0" fontId="0" fillId="0" borderId="1" xfId="0" applyBorder="1" applyAlignment="1">
      <alignment horizontal="center" vertical="center" wrapText="1"/>
    </xf>
    <xf numFmtId="0" fontId="0" fillId="0" borderId="1" xfId="0" applyFill="1" applyBorder="1" applyAlignment="1">
      <alignment horizontal="center" vertical="center" wrapText="1"/>
    </xf>
    <xf numFmtId="0" fontId="0" fillId="0" borderId="0" xfId="0" applyAlignment="1"/>
    <xf numFmtId="49" fontId="7" fillId="0" borderId="1" xfId="1" applyNumberFormat="1" applyFont="1" applyBorder="1" applyAlignment="1">
      <alignment horizontal="center" vertical="center"/>
    </xf>
    <xf numFmtId="0" fontId="40" fillId="0" borderId="1" xfId="2" applyFont="1" applyBorder="1" applyAlignment="1">
      <alignment horizontal="center" vertical="center" wrapText="1"/>
    </xf>
    <xf numFmtId="0" fontId="11" fillId="0" borderId="1" xfId="2" applyFont="1" applyFill="1" applyBorder="1" applyAlignment="1">
      <alignment horizontal="center" vertical="center"/>
    </xf>
    <xf numFmtId="0" fontId="11" fillId="0" borderId="1" xfId="2" applyFont="1" applyBorder="1" applyAlignment="1">
      <alignment horizontal="center" vertical="center"/>
    </xf>
    <xf numFmtId="167" fontId="40" fillId="0" borderId="1" xfId="2" applyNumberFormat="1" applyFont="1" applyFill="1" applyBorder="1" applyAlignment="1">
      <alignment horizontal="center" vertical="center" wrapText="1"/>
    </xf>
    <xf numFmtId="167" fontId="40" fillId="0" borderId="1" xfId="2" applyNumberFormat="1" applyFont="1" applyBorder="1" applyAlignment="1">
      <alignment horizontal="center" vertical="center"/>
    </xf>
    <xf numFmtId="0" fontId="11" fillId="0" borderId="4" xfId="2" applyFont="1" applyFill="1" applyBorder="1" applyAlignment="1">
      <alignment horizontal="center" vertical="center" wrapText="1"/>
    </xf>
    <xf numFmtId="0" fontId="39" fillId="0" borderId="4" xfId="1" applyFont="1" applyBorder="1" applyAlignment="1">
      <alignment horizontal="center" vertical="center" wrapText="1"/>
    </xf>
    <xf numFmtId="49" fontId="39" fillId="0" borderId="4" xfId="1" applyNumberFormat="1" applyFont="1" applyBorder="1" applyAlignment="1">
      <alignment horizontal="center" vertical="center" wrapText="1"/>
    </xf>
    <xf numFmtId="0" fontId="2" fillId="0" borderId="9" xfId="0" applyFont="1" applyBorder="1" applyAlignment="1">
      <alignment horizontal="center" vertical="center" wrapText="1"/>
    </xf>
    <xf numFmtId="49" fontId="39" fillId="0" borderId="4" xfId="1" applyNumberFormat="1" applyFont="1" applyFill="1" applyBorder="1" applyAlignment="1">
      <alignment vertical="center" wrapText="1"/>
    </xf>
    <xf numFmtId="49" fontId="39" fillId="0" borderId="1" xfId="1" applyNumberFormat="1" applyFont="1" applyFill="1" applyBorder="1" applyAlignment="1">
      <alignment vertical="center" wrapText="1"/>
    </xf>
    <xf numFmtId="0" fontId="40" fillId="0" borderId="1" xfId="2" applyFont="1" applyFill="1" applyBorder="1" applyAlignment="1">
      <alignment horizontal="center" vertical="center" wrapText="1"/>
    </xf>
    <xf numFmtId="0" fontId="40" fillId="0" borderId="1" xfId="2" applyFont="1" applyFill="1" applyBorder="1" applyAlignment="1">
      <alignment horizontal="center" vertical="center" wrapText="1"/>
    </xf>
    <xf numFmtId="2" fontId="40" fillId="0" borderId="1" xfId="2" applyNumberFormat="1" applyFont="1" applyFill="1" applyBorder="1" applyAlignment="1">
      <alignment horizontal="center" vertical="center" wrapText="1"/>
    </xf>
    <xf numFmtId="0" fontId="40" fillId="0" borderId="1" xfId="2" applyFont="1" applyFill="1" applyBorder="1" applyAlignment="1">
      <alignment horizontal="center" vertical="center" wrapText="1"/>
    </xf>
    <xf numFmtId="0" fontId="7" fillId="24" borderId="1" xfId="1" applyFont="1" applyFill="1" applyBorder="1" applyAlignment="1">
      <alignment horizontal="center" vertical="center" wrapText="1"/>
    </xf>
    <xf numFmtId="0" fontId="40" fillId="0" borderId="1" xfId="2" applyFont="1" applyFill="1" applyBorder="1" applyAlignment="1">
      <alignment horizontal="center" vertical="center" wrapText="1"/>
    </xf>
    <xf numFmtId="0" fontId="40" fillId="0" borderId="1" xfId="2" applyFont="1" applyFill="1" applyBorder="1" applyAlignment="1">
      <alignment horizontal="center" vertical="center" wrapText="1"/>
    </xf>
    <xf numFmtId="0" fontId="40" fillId="24" borderId="1" xfId="2" applyFont="1" applyFill="1" applyBorder="1" applyAlignment="1">
      <alignment horizontal="center" vertical="center" wrapText="1"/>
    </xf>
    <xf numFmtId="0" fontId="40" fillId="0" borderId="1" xfId="2" applyFont="1" applyFill="1" applyBorder="1" applyAlignment="1">
      <alignment horizontal="center" vertical="center" wrapText="1"/>
    </xf>
    <xf numFmtId="0" fontId="40" fillId="0" borderId="1" xfId="2" applyFont="1" applyFill="1" applyBorder="1" applyAlignment="1">
      <alignment horizontal="center" vertical="center" wrapText="1"/>
    </xf>
    <xf numFmtId="0" fontId="40" fillId="0" borderId="0" xfId="2" applyFont="1" applyFill="1" applyAlignment="1">
      <alignment vertical="center"/>
    </xf>
    <xf numFmtId="0" fontId="11" fillId="0" borderId="0" xfId="2" applyFont="1" applyFill="1" applyAlignment="1">
      <alignment vertical="center"/>
    </xf>
    <xf numFmtId="0" fontId="37" fillId="0" borderId="0" xfId="2" applyFont="1" applyFill="1" applyAlignment="1">
      <alignment horizontal="right" vertical="center"/>
    </xf>
    <xf numFmtId="0" fontId="51" fillId="0" borderId="0" xfId="2" applyFont="1" applyFill="1" applyAlignment="1">
      <alignment vertical="center"/>
    </xf>
    <xf numFmtId="3" fontId="52" fillId="0" borderId="0" xfId="2" applyNumberFormat="1" applyFont="1" applyFill="1" applyBorder="1" applyAlignment="1">
      <alignment vertical="center"/>
    </xf>
    <xf numFmtId="168" fontId="12" fillId="0" borderId="0" xfId="2" applyNumberFormat="1" applyFont="1" applyFill="1" applyAlignment="1">
      <alignment horizontal="right"/>
    </xf>
    <xf numFmtId="168" fontId="12" fillId="0" borderId="0" xfId="68" applyNumberFormat="1" applyFont="1" applyFill="1" applyAlignment="1">
      <alignment horizontal="right"/>
    </xf>
    <xf numFmtId="0" fontId="12" fillId="0" borderId="0" xfId="68" applyFont="1" applyFill="1" applyAlignment="1">
      <alignment horizontal="right"/>
    </xf>
    <xf numFmtId="0" fontId="53" fillId="0" borderId="0" xfId="2" applyFont="1" applyFill="1" applyAlignment="1">
      <alignment vertical="center" wrapText="1"/>
    </xf>
    <xf numFmtId="0" fontId="53" fillId="0" borderId="0" xfId="2" applyFont="1" applyFill="1" applyAlignment="1">
      <alignment vertical="center"/>
    </xf>
    <xf numFmtId="0" fontId="53" fillId="0" borderId="0" xfId="2" applyFont="1" applyFill="1" applyAlignment="1">
      <alignment horizontal="center" vertical="center"/>
    </xf>
    <xf numFmtId="0" fontId="54" fillId="0" borderId="0" xfId="2" applyFont="1" applyFill="1" applyAlignment="1">
      <alignment horizontal="left" vertical="center"/>
    </xf>
    <xf numFmtId="0" fontId="43" fillId="0" borderId="0" xfId="2" applyFont="1" applyFill="1" applyAlignment="1">
      <alignment vertical="center"/>
    </xf>
    <xf numFmtId="0" fontId="11" fillId="0" borderId="31" xfId="2" applyFont="1" applyFill="1" applyBorder="1" applyAlignment="1">
      <alignment vertical="center"/>
    </xf>
    <xf numFmtId="169" fontId="53" fillId="0" borderId="32" xfId="2" applyNumberFormat="1" applyFont="1" applyFill="1" applyBorder="1" applyAlignment="1">
      <alignment vertical="center"/>
    </xf>
    <xf numFmtId="0" fontId="11" fillId="0" borderId="0" xfId="2" applyFont="1" applyFill="1" applyBorder="1" applyAlignment="1">
      <alignment vertical="center"/>
    </xf>
    <xf numFmtId="0" fontId="54" fillId="0" borderId="0" xfId="2" applyFont="1" applyFill="1" applyBorder="1" applyAlignment="1">
      <alignment horizontal="left" vertical="center"/>
    </xf>
    <xf numFmtId="0" fontId="43" fillId="0" borderId="0" xfId="2" applyFont="1" applyFill="1" applyBorder="1" applyAlignment="1">
      <alignment vertical="center"/>
    </xf>
    <xf numFmtId="0" fontId="11" fillId="0" borderId="33" xfId="2" applyFont="1" applyFill="1" applyBorder="1" applyAlignment="1">
      <alignment vertical="center"/>
    </xf>
    <xf numFmtId="169" fontId="52" fillId="0" borderId="34" xfId="2" applyNumberFormat="1" applyFont="1" applyFill="1" applyBorder="1" applyAlignment="1">
      <alignment vertical="center"/>
    </xf>
    <xf numFmtId="0" fontId="11" fillId="0" borderId="1" xfId="69" applyFont="1" applyFill="1" applyBorder="1" applyAlignment="1">
      <alignment horizontal="left" vertical="center" wrapText="1"/>
    </xf>
    <xf numFmtId="0" fontId="53" fillId="0" borderId="0" xfId="2" applyFont="1" applyFill="1" applyBorder="1" applyAlignment="1">
      <alignment vertical="center"/>
    </xf>
    <xf numFmtId="4" fontId="43" fillId="0" borderId="0" xfId="2" applyNumberFormat="1" applyFont="1" applyFill="1" applyBorder="1" applyAlignment="1">
      <alignment horizontal="center" vertical="center"/>
    </xf>
    <xf numFmtId="3" fontId="0" fillId="0" borderId="0" xfId="70" applyNumberFormat="1" applyFont="1" applyFill="1" applyBorder="1" applyAlignment="1">
      <alignment horizontal="center" vertical="center" wrapText="1"/>
    </xf>
    <xf numFmtId="0" fontId="0" fillId="0" borderId="0" xfId="70" applyFont="1" applyFill="1" applyBorder="1" applyAlignment="1">
      <alignment horizontal="center" vertical="center" wrapText="1"/>
    </xf>
    <xf numFmtId="3" fontId="43" fillId="0" borderId="0" xfId="2" applyNumberFormat="1" applyFont="1" applyFill="1" applyBorder="1" applyAlignment="1">
      <alignment horizontal="center" vertical="center"/>
    </xf>
    <xf numFmtId="0" fontId="43" fillId="0" borderId="0" xfId="2" applyFont="1" applyFill="1" applyBorder="1" applyAlignment="1">
      <alignment horizontal="center" vertical="center"/>
    </xf>
    <xf numFmtId="0" fontId="55" fillId="0" borderId="1" xfId="71" applyNumberFormat="1" applyFont="1" applyFill="1" applyBorder="1" applyAlignment="1">
      <alignment horizontal="left" vertical="center" wrapText="1" indent="1"/>
    </xf>
    <xf numFmtId="169" fontId="52" fillId="0" borderId="35" xfId="2" applyNumberFormat="1" applyFont="1" applyFill="1" applyBorder="1" applyAlignment="1">
      <alignment vertical="center"/>
    </xf>
    <xf numFmtId="0" fontId="11" fillId="0" borderId="25" xfId="2" applyFont="1" applyFill="1" applyBorder="1" applyAlignment="1">
      <alignment vertical="center"/>
    </xf>
    <xf numFmtId="3" fontId="52" fillId="0" borderId="35" xfId="2" applyNumberFormat="1" applyFont="1" applyFill="1" applyBorder="1" applyAlignment="1">
      <alignment horizontal="right" vertical="center"/>
    </xf>
    <xf numFmtId="0" fontId="37" fillId="0" borderId="0" xfId="2" applyFont="1" applyFill="1" applyAlignment="1">
      <alignment vertical="center"/>
    </xf>
    <xf numFmtId="3" fontId="52" fillId="0" borderId="36" xfId="2" applyNumberFormat="1" applyFont="1" applyFill="1" applyBorder="1" applyAlignment="1">
      <alignment horizontal="right" vertical="center"/>
    </xf>
    <xf numFmtId="0" fontId="11" fillId="0" borderId="35" xfId="2" applyFont="1" applyFill="1" applyBorder="1" applyAlignment="1">
      <alignment vertical="center"/>
    </xf>
    <xf numFmtId="4" fontId="53" fillId="0" borderId="32" xfId="2" applyNumberFormat="1" applyFont="1" applyFill="1" applyBorder="1" applyAlignment="1">
      <alignment vertical="center"/>
    </xf>
    <xf numFmtId="3" fontId="52" fillId="0" borderId="35" xfId="2" applyNumberFormat="1" applyFont="1" applyFill="1" applyBorder="1" applyAlignment="1">
      <alignment vertical="center"/>
    </xf>
    <xf numFmtId="4" fontId="53" fillId="0" borderId="34" xfId="2" applyNumberFormat="1" applyFont="1" applyFill="1" applyBorder="1" applyAlignment="1">
      <alignment vertical="center"/>
    </xf>
    <xf numFmtId="0" fontId="11" fillId="0" borderId="25" xfId="2" applyFont="1" applyFill="1" applyBorder="1" applyAlignment="1">
      <alignment vertical="center" wrapText="1"/>
    </xf>
    <xf numFmtId="4" fontId="53" fillId="0" borderId="35" xfId="2" applyNumberFormat="1" applyFont="1" applyFill="1" applyBorder="1" applyAlignment="1">
      <alignment vertical="center"/>
    </xf>
    <xf numFmtId="4" fontId="52" fillId="0" borderId="0" xfId="2" applyNumberFormat="1" applyFont="1" applyFill="1" applyBorder="1" applyAlignment="1">
      <alignment vertical="center"/>
    </xf>
    <xf numFmtId="169" fontId="52" fillId="0" borderId="0" xfId="2" applyNumberFormat="1" applyFont="1" applyFill="1" applyBorder="1" applyAlignment="1">
      <alignment vertical="center"/>
    </xf>
    <xf numFmtId="0" fontId="11" fillId="0" borderId="37" xfId="2" applyFont="1" applyFill="1" applyBorder="1" applyAlignment="1">
      <alignment vertical="center"/>
    </xf>
    <xf numFmtId="168" fontId="52" fillId="0" borderId="0" xfId="2" applyNumberFormat="1" applyFont="1" applyFill="1" applyBorder="1" applyAlignment="1">
      <alignment vertical="center"/>
    </xf>
    <xf numFmtId="0" fontId="11" fillId="0" borderId="37" xfId="2" applyFont="1" applyFill="1" applyBorder="1" applyAlignment="1">
      <alignment horizontal="left" vertical="center" indent="2"/>
    </xf>
    <xf numFmtId="4" fontId="52" fillId="0" borderId="35" xfId="2" applyNumberFormat="1" applyFont="1" applyFill="1" applyBorder="1" applyAlignment="1">
      <alignment vertical="center"/>
    </xf>
    <xf numFmtId="9" fontId="52" fillId="0" borderId="0" xfId="2" applyNumberFormat="1" applyFont="1" applyFill="1" applyBorder="1" applyAlignment="1">
      <alignment vertical="center"/>
    </xf>
    <xf numFmtId="9" fontId="52" fillId="0" borderId="38" xfId="2" applyNumberFormat="1" applyFont="1" applyFill="1" applyBorder="1" applyAlignment="1">
      <alignment vertical="center"/>
    </xf>
    <xf numFmtId="10" fontId="52" fillId="0" borderId="0" xfId="2" applyNumberFormat="1" applyFont="1" applyFill="1" applyBorder="1" applyAlignment="1">
      <alignment vertical="center"/>
    </xf>
    <xf numFmtId="0" fontId="40" fillId="0" borderId="31" xfId="2" applyFont="1" applyFill="1" applyBorder="1" applyAlignment="1">
      <alignment vertical="center"/>
    </xf>
    <xf numFmtId="9" fontId="52" fillId="0" borderId="34" xfId="2" applyNumberFormat="1" applyFont="1" applyFill="1" applyBorder="1" applyAlignment="1">
      <alignment vertical="center"/>
    </xf>
    <xf numFmtId="4" fontId="53" fillId="0" borderId="35" xfId="72" applyNumberFormat="1" applyFont="1" applyFill="1" applyBorder="1" applyAlignment="1">
      <alignment horizontal="right" vertical="center"/>
    </xf>
    <xf numFmtId="0" fontId="11" fillId="0" borderId="29" xfId="2" applyFont="1" applyFill="1" applyBorder="1" applyAlignment="1">
      <alignment vertical="center"/>
    </xf>
    <xf numFmtId="4" fontId="53" fillId="0" borderId="38" xfId="72" applyNumberFormat="1" applyFont="1" applyFill="1" applyBorder="1" applyAlignment="1">
      <alignment horizontal="right" vertical="center"/>
    </xf>
    <xf numFmtId="3" fontId="52" fillId="0" borderId="34" xfId="2" applyNumberFormat="1" applyFont="1" applyFill="1" applyBorder="1" applyAlignment="1">
      <alignment vertical="center"/>
    </xf>
    <xf numFmtId="10" fontId="52" fillId="0" borderId="34" xfId="2" applyNumberFormat="1" applyFont="1" applyFill="1" applyBorder="1" applyAlignment="1">
      <alignment vertical="center"/>
    </xf>
    <xf numFmtId="10" fontId="52" fillId="0" borderId="35" xfId="2" applyNumberFormat="1" applyFont="1" applyFill="1" applyBorder="1" applyAlignment="1">
      <alignment vertical="center"/>
    </xf>
    <xf numFmtId="10" fontId="52" fillId="0" borderId="38" xfId="2" applyNumberFormat="1" applyFont="1" applyFill="1" applyBorder="1" applyAlignment="1">
      <alignment vertical="center"/>
    </xf>
    <xf numFmtId="3" fontId="11" fillId="0" borderId="0" xfId="2" applyNumberFormat="1" applyFont="1" applyFill="1" applyAlignment="1">
      <alignment vertical="center"/>
    </xf>
    <xf numFmtId="0" fontId="11" fillId="0" borderId="28" xfId="2" applyFont="1" applyFill="1" applyBorder="1" applyAlignment="1">
      <alignment horizontal="left" vertical="center"/>
    </xf>
    <xf numFmtId="1" fontId="11" fillId="0" borderId="27" xfId="2" applyNumberFormat="1" applyFont="1" applyFill="1" applyBorder="1" applyAlignment="1">
      <alignment horizontal="center" vertical="center"/>
    </xf>
    <xf numFmtId="1" fontId="11" fillId="0" borderId="39" xfId="2" applyNumberFormat="1" applyFont="1" applyFill="1" applyBorder="1" applyAlignment="1">
      <alignment horizontal="center" vertical="center"/>
    </xf>
    <xf numFmtId="0" fontId="11" fillId="0" borderId="26" xfId="2" applyFont="1" applyFill="1" applyBorder="1" applyAlignment="1">
      <alignment vertical="center"/>
    </xf>
    <xf numFmtId="10" fontId="52" fillId="0" borderId="1" xfId="2" applyNumberFormat="1" applyFont="1" applyFill="1" applyBorder="1" applyAlignment="1">
      <alignment vertical="center"/>
    </xf>
    <xf numFmtId="10" fontId="52" fillId="0" borderId="40" xfId="2" applyNumberFormat="1" applyFont="1" applyFill="1" applyBorder="1" applyAlignment="1">
      <alignment vertical="center"/>
    </xf>
    <xf numFmtId="0" fontId="11" fillId="0" borderId="24" xfId="2" applyFont="1" applyFill="1" applyBorder="1" applyAlignment="1">
      <alignment vertical="center"/>
    </xf>
    <xf numFmtId="2" fontId="52" fillId="0" borderId="23" xfId="2" applyNumberFormat="1" applyFont="1" applyFill="1" applyBorder="1" applyAlignment="1">
      <alignment vertical="center"/>
    </xf>
    <xf numFmtId="4" fontId="52" fillId="0" borderId="23" xfId="2" applyNumberFormat="1" applyFont="1" applyFill="1" applyBorder="1" applyAlignment="1">
      <alignment vertical="center"/>
    </xf>
    <xf numFmtId="4" fontId="52" fillId="0" borderId="41" xfId="2" applyNumberFormat="1" applyFont="1" applyFill="1" applyBorder="1" applyAlignment="1">
      <alignment vertical="center"/>
    </xf>
    <xf numFmtId="0" fontId="53" fillId="0" borderId="28" xfId="2" applyFont="1" applyFill="1" applyBorder="1" applyAlignment="1">
      <alignment vertical="center"/>
    </xf>
    <xf numFmtId="3" fontId="52" fillId="0" borderId="1" xfId="2" applyNumberFormat="1" applyFont="1" applyFill="1" applyBorder="1" applyAlignment="1">
      <alignment vertical="center"/>
    </xf>
    <xf numFmtId="3" fontId="52" fillId="0" borderId="42" xfId="2" applyNumberFormat="1" applyFont="1" applyFill="1" applyBorder="1" applyAlignment="1">
      <alignment vertical="center"/>
    </xf>
    <xf numFmtId="3" fontId="52" fillId="0" borderId="23" xfId="2" applyNumberFormat="1" applyFont="1" applyFill="1" applyBorder="1" applyAlignment="1">
      <alignment vertical="center"/>
    </xf>
    <xf numFmtId="3" fontId="52" fillId="0" borderId="43" xfId="2" applyNumberFormat="1" applyFont="1" applyFill="1" applyBorder="1" applyAlignment="1">
      <alignment vertical="center"/>
    </xf>
    <xf numFmtId="3" fontId="11" fillId="0" borderId="0" xfId="2" applyNumberFormat="1" applyFont="1" applyFill="1" applyBorder="1" applyAlignment="1">
      <alignment vertical="center"/>
    </xf>
    <xf numFmtId="1" fontId="11" fillId="0" borderId="30" xfId="2" applyNumberFormat="1" applyFont="1" applyFill="1" applyBorder="1" applyAlignment="1">
      <alignment horizontal="center" vertical="center"/>
    </xf>
    <xf numFmtId="0" fontId="53" fillId="0" borderId="26" xfId="2" applyFont="1" applyFill="1" applyBorder="1" applyAlignment="1">
      <alignment vertical="center"/>
    </xf>
    <xf numFmtId="170" fontId="53" fillId="25" borderId="1" xfId="2" applyNumberFormat="1" applyFont="1" applyFill="1" applyBorder="1" applyAlignment="1">
      <alignment vertical="center"/>
    </xf>
    <xf numFmtId="0" fontId="53" fillId="25" borderId="1" xfId="2" applyFont="1" applyFill="1" applyBorder="1" applyAlignment="1">
      <alignment vertical="center"/>
    </xf>
    <xf numFmtId="0" fontId="11" fillId="25" borderId="0" xfId="2" applyFont="1" applyFill="1" applyBorder="1" applyAlignment="1">
      <alignment vertical="center"/>
    </xf>
    <xf numFmtId="0" fontId="11" fillId="25" borderId="44" xfId="2" applyFont="1" applyFill="1" applyBorder="1" applyAlignment="1">
      <alignment vertical="center"/>
    </xf>
    <xf numFmtId="0" fontId="40" fillId="26" borderId="26" xfId="2" applyFont="1" applyFill="1" applyBorder="1" applyAlignment="1">
      <alignment vertical="center"/>
    </xf>
    <xf numFmtId="170" fontId="52" fillId="26" borderId="1" xfId="2" applyNumberFormat="1" applyFont="1" applyFill="1" applyBorder="1" applyAlignment="1">
      <alignment vertical="center"/>
    </xf>
    <xf numFmtId="170" fontId="52" fillId="26" borderId="40" xfId="2" applyNumberFormat="1" applyFont="1" applyFill="1" applyBorder="1" applyAlignment="1">
      <alignment vertical="center"/>
    </xf>
    <xf numFmtId="0" fontId="11" fillId="0" borderId="26" xfId="2" applyFont="1" applyFill="1" applyBorder="1" applyAlignment="1">
      <alignment horizontal="left" vertical="center" indent="1"/>
    </xf>
    <xf numFmtId="170" fontId="52" fillId="0" borderId="1" xfId="2" applyNumberFormat="1" applyFont="1" applyFill="1" applyBorder="1" applyAlignment="1">
      <alignment vertical="center"/>
    </xf>
    <xf numFmtId="170" fontId="52" fillId="0" borderId="40" xfId="2" applyNumberFormat="1" applyFont="1" applyFill="1" applyBorder="1" applyAlignment="1">
      <alignment vertical="center"/>
    </xf>
    <xf numFmtId="0" fontId="11" fillId="0" borderId="26" xfId="2" applyFont="1" applyFill="1" applyBorder="1" applyAlignment="1">
      <alignment horizontal="left" vertical="center" wrapText="1" indent="1" shrinkToFit="1"/>
    </xf>
    <xf numFmtId="0" fontId="53" fillId="0" borderId="26" xfId="2" applyFont="1" applyFill="1" applyBorder="1" applyAlignment="1">
      <alignment horizontal="left" vertical="center"/>
    </xf>
    <xf numFmtId="170" fontId="53" fillId="0" borderId="1" xfId="2" applyNumberFormat="1" applyFont="1" applyFill="1" applyBorder="1" applyAlignment="1">
      <alignment vertical="center"/>
    </xf>
    <xf numFmtId="170" fontId="53" fillId="0" borderId="40" xfId="2" applyNumberFormat="1" applyFont="1" applyFill="1" applyBorder="1" applyAlignment="1">
      <alignment vertical="center"/>
    </xf>
    <xf numFmtId="3" fontId="53" fillId="0" borderId="0" xfId="2" applyNumberFormat="1" applyFont="1" applyFill="1" applyAlignment="1">
      <alignment vertical="center"/>
    </xf>
    <xf numFmtId="0" fontId="11" fillId="0" borderId="26" xfId="2" applyFont="1" applyFill="1" applyBorder="1" applyAlignment="1">
      <alignment horizontal="left" vertical="center"/>
    </xf>
    <xf numFmtId="0" fontId="53" fillId="0" borderId="24" xfId="2" applyFont="1" applyFill="1" applyBorder="1" applyAlignment="1">
      <alignment horizontal="left" vertical="center"/>
    </xf>
    <xf numFmtId="170" fontId="53" fillId="0" borderId="23" xfId="2" applyNumberFormat="1" applyFont="1" applyFill="1" applyBorder="1" applyAlignment="1">
      <alignment vertical="center"/>
    </xf>
    <xf numFmtId="170" fontId="53" fillId="0" borderId="41" xfId="2" applyNumberFormat="1" applyFont="1" applyFill="1" applyBorder="1" applyAlignment="1">
      <alignment vertical="center"/>
    </xf>
    <xf numFmtId="0" fontId="53" fillId="0" borderId="0" xfId="2" applyFont="1" applyFill="1" applyBorder="1" applyAlignment="1">
      <alignment horizontal="left" vertical="center"/>
    </xf>
    <xf numFmtId="170" fontId="53" fillId="0" borderId="0" xfId="2" applyNumberFormat="1" applyFont="1" applyFill="1" applyBorder="1" applyAlignment="1">
      <alignment vertical="center"/>
    </xf>
    <xf numFmtId="0" fontId="56" fillId="0" borderId="0" xfId="2" applyFont="1" applyFill="1" applyBorder="1" applyAlignment="1">
      <alignment horizontal="center" vertical="center"/>
    </xf>
    <xf numFmtId="0" fontId="57" fillId="0" borderId="1" xfId="2" applyFont="1" applyFill="1" applyBorder="1" applyAlignment="1">
      <alignment horizontal="left" vertical="center" wrapText="1"/>
    </xf>
    <xf numFmtId="170" fontId="53" fillId="0" borderId="3" xfId="2" applyNumberFormat="1" applyFont="1" applyFill="1" applyBorder="1" applyAlignment="1">
      <alignment vertical="center"/>
    </xf>
    <xf numFmtId="0" fontId="58" fillId="0" borderId="0" xfId="2" applyFont="1" applyFill="1" applyBorder="1" applyAlignment="1">
      <alignment horizontal="left" vertical="center" indent="19"/>
    </xf>
    <xf numFmtId="0" fontId="11" fillId="0" borderId="1" xfId="2" applyFont="1" applyFill="1" applyBorder="1" applyAlignment="1">
      <alignment vertical="top" wrapText="1"/>
    </xf>
    <xf numFmtId="0" fontId="11" fillId="0" borderId="3" xfId="2" applyFont="1" applyFill="1" applyBorder="1" applyAlignment="1">
      <alignment horizontal="center" vertical="center"/>
    </xf>
    <xf numFmtId="170" fontId="53" fillId="0" borderId="1" xfId="2" applyNumberFormat="1" applyFont="1" applyFill="1" applyBorder="1" applyAlignment="1">
      <alignment horizontal="center" vertical="center"/>
    </xf>
    <xf numFmtId="0" fontId="11" fillId="0" borderId="1" xfId="2" applyFont="1" applyFill="1" applyBorder="1" applyAlignment="1">
      <alignment vertical="center"/>
    </xf>
    <xf numFmtId="0" fontId="59" fillId="0" borderId="0" xfId="2" applyFont="1" applyFill="1" applyBorder="1" applyAlignment="1">
      <alignment vertical="center"/>
    </xf>
    <xf numFmtId="169" fontId="60" fillId="0" borderId="0" xfId="2" applyNumberFormat="1" applyFont="1" applyFill="1" applyBorder="1" applyAlignment="1">
      <alignment horizontal="center" vertical="center"/>
    </xf>
    <xf numFmtId="3" fontId="61" fillId="0" borderId="0" xfId="2" applyNumberFormat="1" applyFont="1" applyFill="1" applyAlignment="1">
      <alignment vertical="center"/>
    </xf>
    <xf numFmtId="3" fontId="59" fillId="0" borderId="0" xfId="2" applyNumberFormat="1" applyFont="1" applyFill="1" applyAlignment="1">
      <alignment vertical="center"/>
    </xf>
    <xf numFmtId="0" fontId="59" fillId="0" borderId="0" xfId="2" applyFont="1" applyFill="1" applyAlignment="1">
      <alignment vertical="center"/>
    </xf>
    <xf numFmtId="1" fontId="11" fillId="0" borderId="45" xfId="2" applyNumberFormat="1" applyFont="1" applyFill="1" applyBorder="1" applyAlignment="1">
      <alignment horizontal="center" vertical="center"/>
    </xf>
    <xf numFmtId="168" fontId="52" fillId="0" borderId="1" xfId="2" applyNumberFormat="1" applyFont="1" applyFill="1" applyBorder="1" applyAlignment="1">
      <alignment horizontal="center" vertical="center"/>
    </xf>
    <xf numFmtId="168" fontId="52" fillId="0" borderId="40" xfId="2" applyNumberFormat="1" applyFont="1" applyFill="1" applyBorder="1" applyAlignment="1">
      <alignment horizontal="center" vertical="center"/>
    </xf>
    <xf numFmtId="171" fontId="53" fillId="0" borderId="1" xfId="2" applyNumberFormat="1" applyFont="1" applyFill="1" applyBorder="1" applyAlignment="1">
      <alignment vertical="center"/>
    </xf>
    <xf numFmtId="171" fontId="53" fillId="0" borderId="40" xfId="2" applyNumberFormat="1" applyFont="1" applyFill="1" applyBorder="1" applyAlignment="1">
      <alignment vertical="center"/>
    </xf>
    <xf numFmtId="172" fontId="53" fillId="0" borderId="1" xfId="2" applyNumberFormat="1" applyFont="1" applyFill="1" applyBorder="1" applyAlignment="1">
      <alignment vertical="center"/>
    </xf>
    <xf numFmtId="172" fontId="53" fillId="0" borderId="40" xfId="2" applyNumberFormat="1" applyFont="1" applyFill="1" applyBorder="1" applyAlignment="1">
      <alignment vertical="center"/>
    </xf>
    <xf numFmtId="0" fontId="53" fillId="0" borderId="24" xfId="2" applyFont="1" applyFill="1" applyBorder="1" applyAlignment="1">
      <alignment vertical="center"/>
    </xf>
    <xf numFmtId="172" fontId="53" fillId="0" borderId="23" xfId="2" applyNumberFormat="1" applyFont="1" applyFill="1" applyBorder="1" applyAlignment="1">
      <alignment vertical="center"/>
    </xf>
    <xf numFmtId="172" fontId="53" fillId="0" borderId="41" xfId="2" applyNumberFormat="1" applyFont="1" applyFill="1" applyBorder="1" applyAlignment="1">
      <alignment vertical="center"/>
    </xf>
    <xf numFmtId="0" fontId="40" fillId="0" borderId="28" xfId="2" applyFont="1" applyFill="1" applyBorder="1" applyAlignment="1">
      <alignment vertical="center"/>
    </xf>
    <xf numFmtId="0" fontId="40" fillId="0" borderId="27" xfId="2" applyFont="1" applyFill="1" applyBorder="1" applyAlignment="1">
      <alignment horizontal="center" vertical="center"/>
    </xf>
    <xf numFmtId="0" fontId="40" fillId="0" borderId="45" xfId="2" applyFont="1" applyFill="1" applyBorder="1" applyAlignment="1">
      <alignment horizontal="center" vertical="center"/>
    </xf>
    <xf numFmtId="0" fontId="40" fillId="0" borderId="26" xfId="2" applyFont="1" applyFill="1" applyBorder="1" applyAlignment="1">
      <alignment vertical="center"/>
    </xf>
    <xf numFmtId="168" fontId="11" fillId="0" borderId="1" xfId="2" applyNumberFormat="1" applyFont="1" applyFill="1" applyBorder="1" applyAlignment="1">
      <alignment vertical="center"/>
    </xf>
    <xf numFmtId="168" fontId="11" fillId="0" borderId="40" xfId="2" applyNumberFormat="1" applyFont="1" applyFill="1" applyBorder="1" applyAlignment="1">
      <alignment vertical="center"/>
    </xf>
    <xf numFmtId="4" fontId="11" fillId="0" borderId="1" xfId="2" applyNumberFormat="1" applyFont="1" applyFill="1" applyBorder="1" applyAlignment="1">
      <alignment vertical="center"/>
    </xf>
    <xf numFmtId="4" fontId="11" fillId="0" borderId="40" xfId="2" applyNumberFormat="1" applyFont="1" applyFill="1" applyBorder="1" applyAlignment="1">
      <alignment vertical="center"/>
    </xf>
    <xf numFmtId="170" fontId="11" fillId="0" borderId="23" xfId="2" applyNumberFormat="1" applyFont="1" applyFill="1" applyBorder="1" applyAlignment="1">
      <alignment vertical="center"/>
    </xf>
    <xf numFmtId="170" fontId="11" fillId="0" borderId="41" xfId="2" applyNumberFormat="1" applyFont="1" applyFill="1" applyBorder="1" applyAlignment="1">
      <alignment vertical="center"/>
    </xf>
    <xf numFmtId="0" fontId="52" fillId="0" borderId="0" xfId="2" applyFont="1" applyFill="1" applyBorder="1" applyAlignment="1">
      <alignment horizontal="left" vertical="center" wrapText="1"/>
    </xf>
    <xf numFmtId="10" fontId="11" fillId="0" borderId="0" xfId="2" applyNumberFormat="1" applyFont="1" applyFill="1" applyAlignment="1">
      <alignment vertical="center"/>
    </xf>
    <xf numFmtId="0" fontId="50" fillId="0" borderId="0" xfId="2" applyFont="1" applyFill="1" applyAlignment="1">
      <alignment horizontal="center" vertical="center"/>
    </xf>
    <xf numFmtId="170" fontId="11" fillId="0" borderId="1" xfId="2" applyNumberFormat="1" applyFont="1" applyFill="1" applyBorder="1" applyAlignment="1">
      <alignment vertical="center"/>
    </xf>
    <xf numFmtId="9" fontId="11" fillId="0" borderId="1" xfId="67" applyFont="1" applyFill="1" applyBorder="1" applyAlignment="1">
      <alignment vertical="center"/>
    </xf>
    <xf numFmtId="0" fontId="11" fillId="0" borderId="0" xfId="2" applyFont="1" applyFill="1" applyBorder="1" applyAlignment="1">
      <alignment horizontal="left" vertical="center" indent="4"/>
    </xf>
    <xf numFmtId="0" fontId="50" fillId="0" borderId="46" xfId="2" applyFont="1" applyFill="1" applyBorder="1" applyAlignment="1">
      <alignment horizontal="center" vertical="center"/>
    </xf>
    <xf numFmtId="0" fontId="11" fillId="0" borderId="47" xfId="2" applyFont="1" applyFill="1" applyBorder="1" applyAlignment="1">
      <alignment vertical="center"/>
    </xf>
    <xf numFmtId="1" fontId="11" fillId="0" borderId="47" xfId="2" applyNumberFormat="1" applyFont="1" applyFill="1" applyBorder="1" applyAlignment="1">
      <alignment horizontal="center" vertical="center"/>
    </xf>
    <xf numFmtId="1" fontId="11" fillId="0" borderId="48" xfId="2" applyNumberFormat="1" applyFont="1" applyFill="1" applyBorder="1" applyAlignment="1">
      <alignment horizontal="center" vertical="center"/>
    </xf>
    <xf numFmtId="0" fontId="11" fillId="0" borderId="28" xfId="2" applyFont="1" applyFill="1" applyBorder="1" applyAlignment="1">
      <alignment vertical="center"/>
    </xf>
    <xf numFmtId="0" fontId="11" fillId="0" borderId="27" xfId="2" applyFont="1" applyFill="1" applyBorder="1" applyAlignment="1">
      <alignment horizontal="center" vertical="center"/>
    </xf>
    <xf numFmtId="170" fontId="11" fillId="0" borderId="27" xfId="2" applyNumberFormat="1" applyFont="1" applyFill="1" applyBorder="1" applyAlignment="1">
      <alignment horizontal="center" vertical="center"/>
    </xf>
    <xf numFmtId="170" fontId="11" fillId="0" borderId="45" xfId="2" applyNumberFormat="1" applyFont="1" applyFill="1" applyBorder="1" applyAlignment="1">
      <alignment horizontal="center" vertical="center"/>
    </xf>
    <xf numFmtId="170" fontId="11" fillId="0" borderId="1" xfId="2" applyNumberFormat="1" applyFont="1" applyFill="1" applyBorder="1" applyAlignment="1">
      <alignment horizontal="center" vertical="center"/>
    </xf>
    <xf numFmtId="170" fontId="11" fillId="0" borderId="40" xfId="2" applyNumberFormat="1" applyFont="1" applyFill="1" applyBorder="1" applyAlignment="1">
      <alignment horizontal="center" vertical="center"/>
    </xf>
    <xf numFmtId="0" fontId="11" fillId="0" borderId="40" xfId="2" applyFont="1" applyFill="1" applyBorder="1" applyAlignment="1">
      <alignment horizontal="center" vertical="center"/>
    </xf>
    <xf numFmtId="0" fontId="11" fillId="0" borderId="23" xfId="2" applyFont="1" applyFill="1" applyBorder="1" applyAlignment="1">
      <alignment horizontal="center" vertical="center"/>
    </xf>
    <xf numFmtId="0" fontId="40" fillId="0" borderId="49" xfId="2" applyFont="1" applyFill="1" applyBorder="1" applyAlignment="1">
      <alignment vertical="center"/>
    </xf>
    <xf numFmtId="0" fontId="40" fillId="0" borderId="47" xfId="2" applyFont="1" applyFill="1" applyBorder="1" applyAlignment="1">
      <alignment horizontal="center" vertical="center"/>
    </xf>
    <xf numFmtId="170" fontId="40" fillId="0" borderId="47" xfId="2" applyNumberFormat="1" applyFont="1" applyFill="1" applyBorder="1" applyAlignment="1">
      <alignment horizontal="center" vertical="center"/>
    </xf>
    <xf numFmtId="170" fontId="40" fillId="0" borderId="48" xfId="2" applyNumberFormat="1" applyFont="1" applyFill="1" applyBorder="1" applyAlignment="1">
      <alignment horizontal="center" vertical="center"/>
    </xf>
    <xf numFmtId="0" fontId="40" fillId="0" borderId="0" xfId="2" applyFont="1" applyFill="1" applyBorder="1" applyAlignment="1">
      <alignment vertical="center"/>
    </xf>
    <xf numFmtId="0" fontId="40"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49" fillId="0" borderId="0" xfId="1" applyFont="1" applyBorder="1" applyAlignment="1">
      <alignment horizontal="left"/>
    </xf>
    <xf numFmtId="0" fontId="39" fillId="0" borderId="9" xfId="1" applyFont="1" applyBorder="1" applyAlignment="1">
      <alignment horizontal="center" vertical="center" wrapText="1"/>
    </xf>
    <xf numFmtId="0" fontId="39" fillId="0" borderId="2" xfId="1" applyFont="1" applyBorder="1" applyAlignment="1">
      <alignment horizontal="center" vertical="center" wrapText="1"/>
    </xf>
    <xf numFmtId="0" fontId="39" fillId="0" borderId="1" xfId="1" applyFont="1" applyBorder="1" applyAlignment="1">
      <alignment horizontal="center" vertical="center" wrapText="1"/>
    </xf>
    <xf numFmtId="0" fontId="4" fillId="0" borderId="0" xfId="1" applyFont="1" applyAlignment="1">
      <alignment horizontal="center" vertical="center"/>
    </xf>
    <xf numFmtId="0" fontId="7" fillId="0" borderId="19" xfId="1" applyFont="1" applyBorder="1" applyAlignment="1">
      <alignment vertical="center"/>
    </xf>
    <xf numFmtId="0" fontId="4" fillId="0" borderId="0" xfId="1" applyFont="1" applyFill="1" applyBorder="1" applyAlignment="1">
      <alignment horizontal="center" vertical="center"/>
    </xf>
    <xf numFmtId="0" fontId="11" fillId="0" borderId="9" xfId="62" applyFont="1" applyBorder="1" applyAlignment="1">
      <alignment horizontal="center" vertical="center"/>
    </xf>
    <xf numFmtId="0" fontId="11" fillId="0" borderId="2" xfId="62" applyFont="1" applyBorder="1" applyAlignment="1">
      <alignment horizontal="center" vertical="center"/>
    </xf>
    <xf numFmtId="0" fontId="40" fillId="0" borderId="9" xfId="62" applyFont="1" applyBorder="1" applyAlignment="1">
      <alignment horizontal="center" vertical="center" wrapText="1"/>
    </xf>
    <xf numFmtId="0" fontId="40" fillId="0" borderId="2" xfId="62" applyFont="1" applyBorder="1" applyAlignment="1">
      <alignment horizontal="center" vertical="center" wrapText="1"/>
    </xf>
    <xf numFmtId="49" fontId="11" fillId="0" borderId="0" xfId="62" applyNumberFormat="1" applyFont="1" applyBorder="1" applyAlignment="1">
      <alignment horizontal="left" vertical="top"/>
    </xf>
    <xf numFmtId="0" fontId="40" fillId="0" borderId="8" xfId="62" applyFont="1" applyFill="1" applyBorder="1" applyAlignment="1">
      <alignment horizontal="center" vertical="center" wrapText="1"/>
    </xf>
    <xf numFmtId="0" fontId="40" fillId="0" borderId="7" xfId="62" applyFont="1" applyFill="1" applyBorder="1" applyAlignment="1">
      <alignment horizontal="center" vertical="center" wrapText="1"/>
    </xf>
    <xf numFmtId="0" fontId="40" fillId="0" borderId="21" xfId="62" applyFont="1" applyFill="1" applyBorder="1" applyAlignment="1">
      <alignment horizontal="center" vertical="center" wrapText="1"/>
    </xf>
    <xf numFmtId="0" fontId="40" fillId="0" borderId="20" xfId="62" applyFont="1" applyFill="1" applyBorder="1" applyAlignment="1">
      <alignment horizontal="center" vertical="center" wrapText="1"/>
    </xf>
    <xf numFmtId="0" fontId="40" fillId="0" borderId="9" xfId="62" applyFont="1" applyFill="1" applyBorder="1" applyAlignment="1">
      <alignment horizontal="center" vertical="center" wrapText="1"/>
    </xf>
    <xf numFmtId="0" fontId="40" fillId="0" borderId="5" xfId="62" applyFont="1" applyFill="1" applyBorder="1" applyAlignment="1">
      <alignment horizontal="center" vertical="center" wrapText="1"/>
    </xf>
    <xf numFmtId="0" fontId="40" fillId="0" borderId="2" xfId="62" applyFont="1" applyFill="1" applyBorder="1" applyAlignment="1">
      <alignment horizontal="center" vertical="center" wrapText="1"/>
    </xf>
    <xf numFmtId="0" fontId="40" fillId="0" borderId="9" xfId="62" applyFont="1" applyBorder="1" applyAlignment="1">
      <alignment horizontal="center" vertical="center"/>
    </xf>
    <xf numFmtId="0" fontId="40" fillId="0" borderId="5" xfId="62" applyFont="1" applyBorder="1" applyAlignment="1">
      <alignment horizontal="center" vertical="center"/>
    </xf>
    <xf numFmtId="0" fontId="40" fillId="0" borderId="2" xfId="62" applyFont="1" applyBorder="1" applyAlignment="1">
      <alignment horizontal="center" vertical="center"/>
    </xf>
    <xf numFmtId="0" fontId="40" fillId="0" borderId="5" xfId="62" applyFont="1" applyBorder="1" applyAlignment="1">
      <alignment horizontal="center" vertical="center" wrapText="1"/>
    </xf>
    <xf numFmtId="0" fontId="11" fillId="0" borderId="19" xfId="62" applyFont="1" applyBorder="1" applyAlignment="1">
      <alignment horizontal="left" vertical="center"/>
    </xf>
    <xf numFmtId="0" fontId="40" fillId="0" borderId="8" xfId="62" applyFont="1" applyBorder="1" applyAlignment="1">
      <alignment horizontal="center" vertical="center" wrapText="1"/>
    </xf>
    <xf numFmtId="0" fontId="40" fillId="0" borderId="7" xfId="62" applyFont="1" applyBorder="1" applyAlignment="1">
      <alignment horizontal="center" vertical="center" wrapText="1"/>
    </xf>
    <xf numFmtId="0" fontId="40" fillId="0" borderId="21" xfId="62" applyFont="1" applyBorder="1" applyAlignment="1">
      <alignment horizontal="center" vertical="center" wrapText="1"/>
    </xf>
    <xf numFmtId="0" fontId="40" fillId="0" borderId="20" xfId="62" applyFont="1" applyBorder="1" applyAlignment="1">
      <alignment horizontal="center" vertical="center" wrapText="1"/>
    </xf>
    <xf numFmtId="0" fontId="40" fillId="0" borderId="4" xfId="62" applyFont="1" applyBorder="1" applyAlignment="1">
      <alignment horizontal="center" vertical="center" wrapText="1"/>
    </xf>
    <xf numFmtId="0" fontId="40" fillId="0" borderId="6" xfId="62" applyFont="1" applyBorder="1" applyAlignment="1">
      <alignment horizontal="center" vertical="center" wrapText="1"/>
    </xf>
    <xf numFmtId="0" fontId="40" fillId="0" borderId="3" xfId="62" applyFont="1" applyBorder="1" applyAlignment="1">
      <alignment horizontal="center" vertical="center" wrapText="1"/>
    </xf>
    <xf numFmtId="0" fontId="2" fillId="0" borderId="0" xfId="0" applyFont="1" applyAlignment="1">
      <alignment horizontal="left"/>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6"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39" fillId="0" borderId="4" xfId="1" applyFont="1" applyBorder="1" applyAlignment="1">
      <alignment horizontal="center" vertical="center" wrapText="1"/>
    </xf>
    <xf numFmtId="0" fontId="39" fillId="0" borderId="6" xfId="1" applyFont="1" applyBorder="1" applyAlignment="1">
      <alignment horizontal="center" vertical="center" wrapText="1"/>
    </xf>
    <xf numFmtId="0" fontId="39" fillId="0" borderId="3" xfId="1" applyFont="1" applyBorder="1" applyAlignment="1">
      <alignment horizontal="center" vertical="center" wrapText="1"/>
    </xf>
    <xf numFmtId="0" fontId="49" fillId="0" borderId="0" xfId="1" applyFont="1" applyBorder="1" applyAlignment="1">
      <alignment horizontal="left" wrapText="1"/>
    </xf>
    <xf numFmtId="0" fontId="5" fillId="0" borderId="0" xfId="1" applyFont="1" applyAlignment="1">
      <alignment horizontal="center" vertical="center" wrapText="1"/>
    </xf>
    <xf numFmtId="0" fontId="43" fillId="0" borderId="0" xfId="2" applyFont="1" applyFill="1" applyBorder="1" applyAlignment="1">
      <alignment horizontal="left" vertical="center" wrapText="1"/>
    </xf>
    <xf numFmtId="0" fontId="50" fillId="0" borderId="0" xfId="2" applyFont="1" applyFill="1" applyAlignment="1">
      <alignment horizontal="center" vertical="center"/>
    </xf>
    <xf numFmtId="0" fontId="53" fillId="0" borderId="0" xfId="2" applyFont="1" applyFill="1" applyAlignment="1">
      <alignment horizontal="center" vertical="center" wrapText="1"/>
    </xf>
    <xf numFmtId="0" fontId="40" fillId="0" borderId="0" xfId="2" applyFont="1" applyFill="1" applyAlignment="1">
      <alignment horizontal="center" vertical="center" wrapText="1"/>
    </xf>
    <xf numFmtId="0" fontId="43" fillId="0" borderId="0" xfId="2" applyFont="1" applyFill="1" applyBorder="1" applyAlignment="1">
      <alignment horizontal="left" vertical="center"/>
    </xf>
    <xf numFmtId="0" fontId="40" fillId="0" borderId="2" xfId="2" applyFont="1" applyFill="1" applyBorder="1" applyAlignment="1">
      <alignment horizontal="center" vertical="center" wrapText="1"/>
    </xf>
    <xf numFmtId="0" fontId="40" fillId="0" borderId="21" xfId="2" applyFont="1" applyFill="1" applyBorder="1" applyAlignment="1">
      <alignment horizontal="center" vertical="center" wrapText="1"/>
    </xf>
    <xf numFmtId="0" fontId="40" fillId="0" borderId="20" xfId="2" applyFont="1" applyFill="1" applyBorder="1" applyAlignment="1">
      <alignment horizontal="center" vertical="center" wrapText="1"/>
    </xf>
    <xf numFmtId="0" fontId="40" fillId="0" borderId="9" xfId="2" applyNumberFormat="1" applyFont="1" applyBorder="1" applyAlignment="1">
      <alignment horizontal="center" vertical="top" wrapText="1"/>
    </xf>
    <xf numFmtId="0" fontId="40" fillId="0" borderId="5" xfId="2" applyNumberFormat="1" applyFont="1" applyBorder="1" applyAlignment="1">
      <alignment horizontal="center" vertical="top" wrapText="1"/>
    </xf>
    <xf numFmtId="0" fontId="40" fillId="0" borderId="2" xfId="2" applyNumberFormat="1" applyFont="1" applyBorder="1" applyAlignment="1">
      <alignment horizontal="center" vertical="top" wrapText="1"/>
    </xf>
    <xf numFmtId="0" fontId="40" fillId="0" borderId="0" xfId="2" applyFont="1" applyFill="1" applyAlignment="1">
      <alignment horizontal="center" vertical="top" wrapText="1"/>
    </xf>
    <xf numFmtId="0" fontId="40" fillId="0" borderId="1" xfId="2" applyFont="1" applyFill="1" applyBorder="1" applyAlignment="1">
      <alignment horizontal="center" vertical="center" wrapText="1"/>
    </xf>
    <xf numFmtId="0" fontId="40" fillId="0" borderId="9" xfId="2" applyFont="1" applyFill="1" applyBorder="1" applyAlignment="1">
      <alignment horizontal="center" vertical="center" wrapText="1"/>
    </xf>
    <xf numFmtId="0" fontId="40" fillId="0" borderId="5" xfId="2" applyFont="1" applyFill="1" applyBorder="1" applyAlignment="1">
      <alignment horizontal="center" vertical="center" wrapText="1"/>
    </xf>
    <xf numFmtId="0" fontId="40" fillId="0" borderId="1" xfId="0" applyFont="1" applyFill="1" applyBorder="1" applyAlignment="1">
      <alignment horizontal="center" vertical="center" wrapText="1"/>
    </xf>
    <xf numFmtId="0" fontId="40" fillId="0" borderId="1" xfId="2" applyFont="1" applyFill="1" applyBorder="1" applyAlignment="1">
      <alignment horizontal="center" vertical="center"/>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11" fillId="0" borderId="0" xfId="2" applyFont="1" applyFill="1" applyAlignment="1">
      <alignment horizontal="center"/>
    </xf>
    <xf numFmtId="0" fontId="40" fillId="0" borderId="0" xfId="2" applyFont="1" applyFill="1" applyAlignment="1">
      <alignment horizontal="center"/>
    </xf>
    <xf numFmtId="0" fontId="40" fillId="0" borderId="8" xfId="52" applyFont="1" applyFill="1" applyBorder="1" applyAlignment="1">
      <alignment horizontal="center" vertical="center" wrapText="1"/>
    </xf>
    <xf numFmtId="0" fontId="40" fillId="0" borderId="22" xfId="52" applyFont="1" applyFill="1" applyBorder="1" applyAlignment="1">
      <alignment horizontal="center" vertical="center" wrapText="1"/>
    </xf>
    <xf numFmtId="0" fontId="40" fillId="0" borderId="21" xfId="52" applyFont="1" applyFill="1" applyBorder="1" applyAlignment="1">
      <alignment horizontal="center" vertical="center" wrapText="1"/>
    </xf>
    <xf numFmtId="0" fontId="40" fillId="0" borderId="19" xfId="52" applyFont="1" applyFill="1" applyBorder="1" applyAlignment="1">
      <alignment horizontal="center" vertical="center" wrapText="1"/>
    </xf>
    <xf numFmtId="0" fontId="40" fillId="0" borderId="4" xfId="52" applyFont="1" applyFill="1" applyBorder="1" applyAlignment="1">
      <alignment horizontal="center" vertical="center"/>
    </xf>
    <xf numFmtId="0" fontId="40" fillId="0" borderId="6" xfId="52" applyFont="1" applyFill="1" applyBorder="1" applyAlignment="1">
      <alignment horizontal="center" vertical="center"/>
    </xf>
    <xf numFmtId="49" fontId="40" fillId="0" borderId="9" xfId="2" applyNumberFormat="1" applyFont="1" applyFill="1" applyBorder="1" applyAlignment="1">
      <alignment horizontal="center" vertical="center" wrapText="1"/>
    </xf>
    <xf numFmtId="49" fontId="40" fillId="0" borderId="5" xfId="2" applyNumberFormat="1" applyFont="1" applyFill="1" applyBorder="1" applyAlignment="1">
      <alignment horizontal="center" vertical="center" wrapText="1"/>
    </xf>
    <xf numFmtId="49" fontId="40" fillId="0" borderId="2" xfId="2" applyNumberFormat="1" applyFont="1" applyFill="1" applyBorder="1" applyAlignment="1">
      <alignment horizontal="center" vertical="center" wrapText="1"/>
    </xf>
    <xf numFmtId="0" fontId="38" fillId="0" borderId="0" xfId="49" applyFont="1" applyAlignment="1">
      <alignment horizontal="left" wrapText="1"/>
    </xf>
    <xf numFmtId="0" fontId="38" fillId="0" borderId="19" xfId="49" applyFont="1" applyFill="1" applyBorder="1" applyAlignment="1">
      <alignment horizontal="left" wrapText="1"/>
    </xf>
    <xf numFmtId="0" fontId="36" fillId="0" borderId="22" xfId="49" applyFont="1" applyBorder="1" applyAlignment="1">
      <alignment horizontal="center"/>
    </xf>
  </cellXfs>
  <cellStyles count="73">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2011-2013_от Панковой И.А.16.04" xfId="71"/>
    <cellStyle name="Обычный_2012-2014 (изм. ИП2014 18.10.2013) 2" xfId="69"/>
    <cellStyle name="Обычный_Расчеты по проектам техприсоединение РЭК_1" xfId="72"/>
    <cellStyle name="Обычный_Форматы по компаниям с уменьшением от 28.12" xfId="68"/>
    <cellStyle name="Обычный_Форматы по компаниям с уменьшением от 28.12_2012-2014 (изм. ИП2014 20.09.2013)" xfId="70"/>
    <cellStyle name="Обычный_Форматы по компаниям_last" xfId="52"/>
    <cellStyle name="Плохой 2" xfId="53"/>
    <cellStyle name="Пояснение 2" xfId="54"/>
    <cellStyle name="Примечание 2" xfId="55"/>
    <cellStyle name="Процентный" xfId="67" builtinId="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26" Type="http://schemas.openxmlformats.org/officeDocument/2006/relationships/externalLink" Target="externalLinks/externalLink14.xml"/><Relationship Id="rId39" Type="http://schemas.openxmlformats.org/officeDocument/2006/relationships/externalLink" Target="externalLinks/externalLink27.xml"/><Relationship Id="rId21" Type="http://schemas.openxmlformats.org/officeDocument/2006/relationships/externalLink" Target="externalLinks/externalLink9.xml"/><Relationship Id="rId34" Type="http://schemas.openxmlformats.org/officeDocument/2006/relationships/externalLink" Target="externalLinks/externalLink22.xml"/><Relationship Id="rId42" Type="http://schemas.openxmlformats.org/officeDocument/2006/relationships/externalLink" Target="externalLinks/externalLink30.xml"/><Relationship Id="rId47" Type="http://schemas.openxmlformats.org/officeDocument/2006/relationships/externalLink" Target="externalLinks/externalLink35.xml"/><Relationship Id="rId50" Type="http://schemas.openxmlformats.org/officeDocument/2006/relationships/externalLink" Target="externalLinks/externalLink38.xml"/><Relationship Id="rId55" Type="http://schemas.openxmlformats.org/officeDocument/2006/relationships/externalLink" Target="externalLinks/externalLink43.xml"/><Relationship Id="rId63" Type="http://schemas.openxmlformats.org/officeDocument/2006/relationships/externalLink" Target="externalLinks/externalLink51.xml"/><Relationship Id="rId68" Type="http://schemas.openxmlformats.org/officeDocument/2006/relationships/externalLink" Target="externalLinks/externalLink56.xml"/><Relationship Id="rId7" Type="http://schemas.openxmlformats.org/officeDocument/2006/relationships/worksheet" Target="worksheets/sheet7.xml"/><Relationship Id="rId71"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externalLink" Target="externalLinks/externalLink4.xml"/><Relationship Id="rId29" Type="http://schemas.openxmlformats.org/officeDocument/2006/relationships/externalLink" Target="externalLinks/externalLink17.xml"/><Relationship Id="rId11" Type="http://schemas.openxmlformats.org/officeDocument/2006/relationships/worksheet" Target="worksheets/sheet11.xml"/><Relationship Id="rId24" Type="http://schemas.openxmlformats.org/officeDocument/2006/relationships/externalLink" Target="externalLinks/externalLink12.xml"/><Relationship Id="rId32" Type="http://schemas.openxmlformats.org/officeDocument/2006/relationships/externalLink" Target="externalLinks/externalLink20.xml"/><Relationship Id="rId37" Type="http://schemas.openxmlformats.org/officeDocument/2006/relationships/externalLink" Target="externalLinks/externalLink25.xml"/><Relationship Id="rId40" Type="http://schemas.openxmlformats.org/officeDocument/2006/relationships/externalLink" Target="externalLinks/externalLink28.xml"/><Relationship Id="rId45" Type="http://schemas.openxmlformats.org/officeDocument/2006/relationships/externalLink" Target="externalLinks/externalLink33.xml"/><Relationship Id="rId53" Type="http://schemas.openxmlformats.org/officeDocument/2006/relationships/externalLink" Target="externalLinks/externalLink41.xml"/><Relationship Id="rId58" Type="http://schemas.openxmlformats.org/officeDocument/2006/relationships/externalLink" Target="externalLinks/externalLink46.xml"/><Relationship Id="rId66" Type="http://schemas.openxmlformats.org/officeDocument/2006/relationships/externalLink" Target="externalLinks/externalLink54.xml"/><Relationship Id="rId5" Type="http://schemas.openxmlformats.org/officeDocument/2006/relationships/worksheet" Target="worksheets/sheet5.xml"/><Relationship Id="rId15" Type="http://schemas.openxmlformats.org/officeDocument/2006/relationships/externalLink" Target="externalLinks/externalLink3.xml"/><Relationship Id="rId23" Type="http://schemas.openxmlformats.org/officeDocument/2006/relationships/externalLink" Target="externalLinks/externalLink11.xml"/><Relationship Id="rId28" Type="http://schemas.openxmlformats.org/officeDocument/2006/relationships/externalLink" Target="externalLinks/externalLink16.xml"/><Relationship Id="rId36" Type="http://schemas.openxmlformats.org/officeDocument/2006/relationships/externalLink" Target="externalLinks/externalLink24.xml"/><Relationship Id="rId49" Type="http://schemas.openxmlformats.org/officeDocument/2006/relationships/externalLink" Target="externalLinks/externalLink37.xml"/><Relationship Id="rId57" Type="http://schemas.openxmlformats.org/officeDocument/2006/relationships/externalLink" Target="externalLinks/externalLink45.xml"/><Relationship Id="rId61" Type="http://schemas.openxmlformats.org/officeDocument/2006/relationships/externalLink" Target="externalLinks/externalLink49.xml"/><Relationship Id="rId10" Type="http://schemas.openxmlformats.org/officeDocument/2006/relationships/worksheet" Target="worksheets/sheet10.xml"/><Relationship Id="rId19" Type="http://schemas.openxmlformats.org/officeDocument/2006/relationships/externalLink" Target="externalLinks/externalLink7.xml"/><Relationship Id="rId31" Type="http://schemas.openxmlformats.org/officeDocument/2006/relationships/externalLink" Target="externalLinks/externalLink19.xml"/><Relationship Id="rId44" Type="http://schemas.openxmlformats.org/officeDocument/2006/relationships/externalLink" Target="externalLinks/externalLink32.xml"/><Relationship Id="rId52" Type="http://schemas.openxmlformats.org/officeDocument/2006/relationships/externalLink" Target="externalLinks/externalLink40.xml"/><Relationship Id="rId60" Type="http://schemas.openxmlformats.org/officeDocument/2006/relationships/externalLink" Target="externalLinks/externalLink48.xml"/><Relationship Id="rId65" Type="http://schemas.openxmlformats.org/officeDocument/2006/relationships/externalLink" Target="externalLinks/externalLink53.xml"/><Relationship Id="rId73"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 Id="rId22" Type="http://schemas.openxmlformats.org/officeDocument/2006/relationships/externalLink" Target="externalLinks/externalLink10.xml"/><Relationship Id="rId27" Type="http://schemas.openxmlformats.org/officeDocument/2006/relationships/externalLink" Target="externalLinks/externalLink15.xml"/><Relationship Id="rId30" Type="http://schemas.openxmlformats.org/officeDocument/2006/relationships/externalLink" Target="externalLinks/externalLink18.xml"/><Relationship Id="rId35" Type="http://schemas.openxmlformats.org/officeDocument/2006/relationships/externalLink" Target="externalLinks/externalLink23.xml"/><Relationship Id="rId43" Type="http://schemas.openxmlformats.org/officeDocument/2006/relationships/externalLink" Target="externalLinks/externalLink31.xml"/><Relationship Id="rId48" Type="http://schemas.openxmlformats.org/officeDocument/2006/relationships/externalLink" Target="externalLinks/externalLink36.xml"/><Relationship Id="rId56" Type="http://schemas.openxmlformats.org/officeDocument/2006/relationships/externalLink" Target="externalLinks/externalLink44.xml"/><Relationship Id="rId64" Type="http://schemas.openxmlformats.org/officeDocument/2006/relationships/externalLink" Target="externalLinks/externalLink52.xml"/><Relationship Id="rId69" Type="http://schemas.openxmlformats.org/officeDocument/2006/relationships/externalLink" Target="externalLinks/externalLink57.xml"/><Relationship Id="rId8" Type="http://schemas.openxmlformats.org/officeDocument/2006/relationships/worksheet" Target="worksheets/sheet8.xml"/><Relationship Id="rId51" Type="http://schemas.openxmlformats.org/officeDocument/2006/relationships/externalLink" Target="externalLinks/externalLink39.xml"/><Relationship Id="rId72" Type="http://schemas.openxmlformats.org/officeDocument/2006/relationships/sharedStrings" Target="sharedStrings.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externalLink" Target="externalLinks/externalLink5.xml"/><Relationship Id="rId25" Type="http://schemas.openxmlformats.org/officeDocument/2006/relationships/externalLink" Target="externalLinks/externalLink13.xml"/><Relationship Id="rId33" Type="http://schemas.openxmlformats.org/officeDocument/2006/relationships/externalLink" Target="externalLinks/externalLink21.xml"/><Relationship Id="rId38" Type="http://schemas.openxmlformats.org/officeDocument/2006/relationships/externalLink" Target="externalLinks/externalLink26.xml"/><Relationship Id="rId46" Type="http://schemas.openxmlformats.org/officeDocument/2006/relationships/externalLink" Target="externalLinks/externalLink34.xml"/><Relationship Id="rId59" Type="http://schemas.openxmlformats.org/officeDocument/2006/relationships/externalLink" Target="externalLinks/externalLink47.xml"/><Relationship Id="rId67" Type="http://schemas.openxmlformats.org/officeDocument/2006/relationships/externalLink" Target="externalLinks/externalLink55.xml"/><Relationship Id="rId20" Type="http://schemas.openxmlformats.org/officeDocument/2006/relationships/externalLink" Target="externalLinks/externalLink8.xml"/><Relationship Id="rId41" Type="http://schemas.openxmlformats.org/officeDocument/2006/relationships/externalLink" Target="externalLinks/externalLink29.xml"/><Relationship Id="rId54" Type="http://schemas.openxmlformats.org/officeDocument/2006/relationships/externalLink" Target="externalLinks/externalLink42.xml"/><Relationship Id="rId62" Type="http://schemas.openxmlformats.org/officeDocument/2006/relationships/externalLink" Target="externalLinks/externalLink50.xml"/><Relationship Id="rId7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B-PL\NBPL\_FES.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rit02\pgp_disk$\&#1060;&#1086;&#1088;&#1084;&#1072;-&#1086;&#1090;&#1095;&#1077;&#1090;&#1085;&#1086;&#1089;&#1090;&#1080;\Company%20Level%20forms%20final.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HQCL\fincontr\Consolidation\2001_6months\Models\3d_tier\Tier3_6m2001_23.10.01.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WEYH\BUDGET19\BUD98.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C:\FORM1\star.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Setiserver\obmen\DOCUME~1\KOVRIG~2\LOCALS~1\Temp\Rar$DI29.1171\&#1052;&#1077;&#1090;&#1086;&#1076;&#1080;&#1082;&#1072;%20&#1056;&#1069;&#1050;%202006%20(&#1090;&#1077;&#1087;&#1083;&#1086;&#1074;&#1072;&#1103;%20&#1101;&#1085;&#1077;&#1088;&#1075;&#1080;&#1103;)1.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I:\&#1055;&#1083;&#1072;&#1085;&#1086;&#1074;&#1086;-&#1101;&#1082;&#1086;&#1085;&#1086;&#1084;&#1080;&#1095;&#1077;&#1089;&#1082;&#1080;&#1081;%20&#1086;&#1090;&#1076;&#1077;&#1083;\&#1053;&#1072;%202008%20&#1075;%20%20&#1073;&#1077;&#1079;%20&#1087;&#1072;&#1088;&#1086;&#1083;&#1077;&#1081;\&#1089;%20&#1052;&#1059;&#1055;%20&#1058;&#1069;&#1050;\TSET.NET.2008%20%2007.08.07.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I:\Temp\Temporary%20Internet%20Files\Content.IE5\31VXR87H\&#1048;&#1085;&#1074;&#1077;&#1089;&#1090;&#1087;&#1088;&#1086;&#1075;&#1088;&#1072;&#1084;&#1084;&#1099;\&#1092;&#1086;&#1088;&#1084;&#1072;&#1090;%20&#1045;&#1048;&#1040;&#1057;%20&#1085;&#1072;%202007%20&#1075;&#1086;&#1076;.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C:\&#1041;&#1072;&#1083;&#1072;&#1085;&#1089;&#1099;%20&#1076;&#1083;&#1103;%20&#1056;&#1069;&#1050;\STOIMOS.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D:\&#1052;&#1086;&#1080;%20&#1076;&#1086;&#1082;&#1091;&#1084;&#1077;&#1085;&#1090;&#1099;\&#1056;&#1040;&#1048;&#1057;&#1040;\2012\&#1053;&#1086;&#1074;&#1099;&#1077;%20&#1092;&#1086;&#1088;&#1084;&#1099;\2012-2014.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Sms\&#1092;&#1086;&#1088;&#1101;&#1084;\Documents%20and%20Settings\vgrishanov\&#1056;&#1072;&#1073;&#1086;&#1095;&#1080;&#1081;%20&#1089;&#1090;&#1086;&#1083;\CA9O4V99(%20%20&#1074;&#1080;&#1079;&#1080;&#1088;&#1086;&#1074;&#1072;&#1085;&#1080;&#1077;251207%20&#1091;&#1090;&#1086;&#1095;).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ms\&#1060;&#1054;&#1056;&#1069;&#1052;\Documents%20and%20Settings\Krakozyabra\&#1056;&#1072;&#1073;&#1086;&#1095;&#1080;&#1081;%20&#1089;&#1090;&#1086;&#1083;\CAODMFKT%20(&#1087;&#1088;&#1086;&#1089;&#1084;&#1086;&#1090;&#1088;&#1077;&#1085;).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file:///\\Dolmatov\&#1048;&#1085;&#1074;&#1077;&#1089;&#1090;&#1087;&#1088;&#1086;&#1077;&#1082;&#1090;\27%20&#1086;&#1082;&#1090;&#1103;&#1073;&#1088;&#1103;%20-%20&#1095;&#1072;&#1089;%20X\baza.xls"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file:///\\freenas\&#1086;&#1073;&#1084;&#1077;&#1085;&#1085;&#1080;&#1082;\ECONOMIST\&#1055;&#1083;&#1072;&#1085;&#1086;&#1074;&#1086;-&#1101;&#1082;&#1086;&#1085;&#1086;&#1084;&#1080;&#1095;&#1077;&#1089;&#1082;&#1080;&#1081;%20&#1086;&#1090;&#1076;&#1077;&#1083;\&#1048;&#1085;&#1074;&#1077;&#1089;&#1090;&#1080;&#1094;&#1080;&#1086;&#1085;&#1085;&#1072;&#1103;%20&#1087;&#1088;&#1086;&#1075;&#1088;&#1072;&#1084;&#1084;&#1072;%20&#1086;&#1090;&#1095;&#1077;&#1090;&#1099;%20&#1074;%20&#1060;&#1057;&#1058;\&#1045;&#1048;&#1040;&#1057;%20&#1079;&#1072;%202009&#1075;.xls"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file:///\\smas\E\Documents%20and%20Settings\Ourwhitefacebro\&#1056;&#1072;&#1073;&#1086;&#1095;&#1080;&#1081;%20&#1089;&#1090;&#1086;&#1083;\Stream\meta\46\3\Stream\&#1064;&#1072;&#1073;&#1083;&#1086;&#1085;\work\&#1041;&#1072;&#1083;&#1072;&#1085;&#1089;&#1099;\&#1041;&#1072;&#1083;&#1072;&#1085;&#1089;&#1099;%20&#1057;&#1076;&#1077;&#1083;&#1072;&#1085;&#1086;2\1\FORM%201.1.xls"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file:///\\smas\E\Documents%20and%20Settings\Ourwhitefacebro\&#1056;&#1072;&#1073;&#1086;&#1095;&#1080;&#1081;%20&#1089;&#1090;&#1086;&#1083;\Stream\meta\46\3\Stream\&#1064;&#1072;&#1073;&#1083;&#1086;&#1085;\work\&#1041;&#1072;&#1083;&#1072;&#1085;&#1089;&#1099;\&#1057;&#1044;&#1077;&#1083;&#1072;&#1085;&#1086;1\ias$FIL.xls" TargetMode="External"/></Relationships>
</file>

<file path=xl/externalLinks/_rels/externalLink24.xml.rels><?xml version="1.0" encoding="UTF-8" standalone="yes"?>
<Relationships xmlns="http://schemas.openxmlformats.org/package/2006/relationships"><Relationship Id="rId1" Type="http://schemas.openxmlformats.org/officeDocument/2006/relationships/externalLinkPath" Target="file:///\\smas\E\Documents%20and%20Settings\Ourwhitefacebro\&#1056;&#1072;&#1073;&#1086;&#1095;&#1080;&#1081;%20&#1089;&#1090;&#1086;&#1083;\Stream\meta\46\3\Stream\&#1064;&#1072;&#1073;&#1083;&#1086;&#1085;\work\&#1041;&#1072;&#1083;&#1072;&#1085;&#1089;&#1099;\&#1057;&#1044;&#1077;&#1083;&#1072;&#1085;&#1086;1\&#1053;&#1086;&#1074;&#1072;&#1103;%20&#1088;&#1072;&#1073;&#1086;&#1090;&#1072;\&#1047;&#1072;&#1087;&#1086;&#1083;&#1085;&#1077;&#1085;&#1085;&#1099;&#1077;\&#1042;&#1054;\VODOOTV.BALANCE.2007year2.xls" TargetMode="External"/></Relationships>
</file>

<file path=xl/externalLinks/_rels/externalLink25.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001-kataev\&#1055;&#1044;&#1044;&#1057;\&#1040;&#1074;&#1075;&#1091;&#1089;&#1090;_&#1087;&#1088;&#1086;&#1073;&#1085;&#1099;&#1081;3.xls" TargetMode="External"/></Relationships>
</file>

<file path=xl/externalLinks/_rels/externalLink26.xml.rels><?xml version="1.0" encoding="UTF-8" standalone="yes"?>
<Relationships xmlns="http://schemas.openxmlformats.org/package/2006/relationships"><Relationship Id="rId1" Type="http://schemas.openxmlformats.org/officeDocument/2006/relationships/externalLinkPath" Target="file:///\\Babonin\c\BPLAN\kolplak.xls" TargetMode="External"/></Relationships>
</file>

<file path=xl/externalLinks/_rels/externalLink27.xml.rels><?xml version="1.0" encoding="UTF-8" standalone="yes"?>
<Relationships xmlns="http://schemas.openxmlformats.org/package/2006/relationships"><Relationship Id="rId1" Type="http://schemas.openxmlformats.org/officeDocument/2006/relationships/externalLinkPath" Target="file:///C:\Departments\Economy\&#1041;&#1070;&#1044;&#1046;&#1045;&#1058;&#1067;\&#1056;&#1077;&#1075;&#1083;&#1072;&#1084;&#1077;&#1085;&#1090;&#1099;_&#1087;&#1088;&#1080;&#1082;&#1072;&#1079;&#1099;\&#1042;&#1093;&#1086;&#1076;&#1103;&#1097;&#1080;&#1077;%20&#1086;&#1090;%20&#1089;&#1083;&#1091;&#1078;&#1073;%20%20&#1056;&#1050;&#1057;\&#1054;&#1073;%20&#1086;&#1090;&#1095;&#1077;&#1090;&#1085;&#1086;&#1089;&#1090;&#1080;%20&#1087;&#1086;%20&#1089;&#1095;&#1077;&#1090;&#1072;&#1084;%20&#1074;%20&#1073;&#1072;&#1085;&#1082;&#1072;&#1093;%20&#1087;&#1086;&#1076;&#1088;&#1072;&#1079;&#1076;&#1077;&#1083;&#1077;&#1085;&#1080;&#1081;%20&#1050;&#1069;&#1057;%20&#1061;&#1086;&#1083;&#1076;&#1080;&#1085;&#1075;&#1072;.xls" TargetMode="External"/></Relationships>
</file>

<file path=xl/externalLinks/_rels/externalLink28.xml.rels><?xml version="1.0" encoding="UTF-8" standalone="yes"?>
<Relationships xmlns="http://schemas.openxmlformats.org/package/2006/relationships"><Relationship Id="rId1" Type="http://schemas.openxmlformats.org/officeDocument/2006/relationships/externalLinkPath" Target="file:///\\Babonin2\c\My%20documents\Aluminium%20division\&#1047;&#1072;&#1074;&#1086;&#1076;&#1099;\KRAZ\&#1057;&#1084;&#1077;&#1090;&#1072;%20&#1079;&#1072;&#1090;&#1088;&#1072;&#1090;\&#1057;&#1077;&#1085;&#1090;&#1103;&#1073;&#1088;&#1100;\28.08.00\&#1073;&#1102;&#1076;&#1078;&#1077;&#1090;_&#1089;&#1077;&#1085;&#1090;&#1103;&#1073;&#1088;&#1100;.xls" TargetMode="External"/></Relationships>
</file>

<file path=xl/externalLinks/_rels/externalLink29.xml.rels><?xml version="1.0" encoding="UTF-8" standalone="yes"?>
<Relationships xmlns="http://schemas.openxmlformats.org/package/2006/relationships"><Relationship Id="rId1" Type="http://schemas.openxmlformats.org/officeDocument/2006/relationships/externalLinkPath" Target="file:///\\Ray\commerce\Accounts\&#1044;&#1054;&#1055;&#1051;&#1040;&#1058;&#1040;\&#1053;&#1072;%201%20&#1103;&#1085;&#1074;&#1072;&#1088;&#1103;%202000.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B-PL\NBPL\_FES.XLS" TargetMode="External"/></Relationships>
</file>

<file path=xl/externalLinks/_rels/externalLink30.xml.rels><?xml version="1.0" encoding="UTF-8" standalone="yes"?>
<Relationships xmlns="http://schemas.openxmlformats.org/package/2006/relationships"><Relationship Id="rId1" Type="http://schemas.openxmlformats.org/officeDocument/2006/relationships/externalLinkPath" Target="file:///\\Plan_otdel\&#1084;&#1086;&#1080;%20&#1076;&#1086;&#1082;&#1091;&#1084;&#1077;&#1085;&#1090;\EXCEL\&#1057;&#1052;_&#1060;&#1045;&#1042;.XLS" TargetMode="External"/></Relationships>
</file>

<file path=xl/externalLinks/_rels/externalLink31.xml.rels><?xml version="1.0" encoding="UTF-8" standalone="yes"?>
<Relationships xmlns="http://schemas.openxmlformats.org/package/2006/relationships"><Relationship Id="rId1" Type="http://schemas.openxmlformats.org/officeDocument/2006/relationships/externalLinkPath" Target="file:///C:\&#1055;&#1083;&#1072;&#1085;&#1086;&#1074;&#1086;-&#1101;&#1082;&#1086;&#1085;&#1086;&#1084;&#1080;&#1095;&#1077;&#1089;&#1082;&#1080;&#1081;%20&#1086;&#1090;&#1076;&#1077;&#1083;\_&#1053;&#1072;_2010&#1075;_&#1054;&#1054;&#1054;_&#1043;&#1086;&#1088;&#1089;&#1077;&#1090;&#1080;_\&#1055;&#1086;&#1089;&#1083;&#1077;&#1076;&#1085;&#1080;&#1077;%20&#1088;&#1072;&#1089;&#1095;&#1077;&#1090;&#1099;\2._&#1057;&#1084;&#1077;&#1090;&#1072;_2010&#1075;._&#1054;&#1054;&#1054;_&#1043;&#1086;&#1088;&#1089;&#1077;&#1090;&#1080;_&#1056;&#1069;&#1050;.xls" TargetMode="External"/></Relationships>
</file>

<file path=xl/externalLinks/_rels/externalLink32.xml.rels><?xml version="1.0" encoding="UTF-8" standalone="yes"?>
<Relationships xmlns="http://schemas.openxmlformats.org/package/2006/relationships"><Relationship Id="rId1" Type="http://schemas.openxmlformats.org/officeDocument/2006/relationships/externalLinkPath" Target="file:///\\tariff\C$\DOCUME~1\DROMAN~1\LOCALS~1\Temp\notes6030C8\~5047955.xls" TargetMode="External"/></Relationships>
</file>

<file path=xl/externalLinks/_rels/externalLink33.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1054;&#1090;&#1076;&#1077;&#1083;%20&#1092;&#1080;&#1085;&#1072;&#1085;&#1089;&#1086;&#1074;&#1086;&#1075;&#1086;%20&#1087;&#1083;&#1072;&#1085;&#1080;&#1088;&#1086;&#1074;&#1072;&#1085;&#1103;%20&#1082;&#1086;&#1085;&#1090;&#1088;&#1086;&#1083;&#1103;%20&#1080;%20&#1072;&#1085;&#1072;&#1083;&#1080;&#1079;&#1072;\&#1041;&#1102;&#1076;&#1078;&#1077;&#1090;\&#1040;&#1059;&#1056;_&#1040;&#1048;&#1056;\&#1053;&#1057;_2005_&#1040;&#1048;&#1056;%20v1.xls" TargetMode="External"/></Relationships>
</file>

<file path=xl/externalLinks/_rels/externalLink34.xml.rels><?xml version="1.0" encoding="UTF-8" standalone="yes"?>
<Relationships xmlns="http://schemas.openxmlformats.org/package/2006/relationships"><Relationship Id="rId1" Type="http://schemas.openxmlformats.org/officeDocument/2006/relationships/externalLinkPath" Target="file:///\\spmskfs01.rks.ru\departments$\BusinessDivisions\Common\&#1059;&#1087;&#1088;&#1072;&#1074;&#1083;&#1077;&#1085;&#1080;&#1077;%20&#1069;&amp;&#1058;&#1054;\&#1054;&#1090;&#1095;&#1077;&#1090;&#1085;&#1086;&#1089;&#1090;&#1100;%202007\&#1053;&#1086;&#1074;&#1099;&#1077;%20&#1092;&#1086;&#1088;&#1084;&#1099;%20&#1086;&#1090;&#1095;&#1077;&#1090;&#1085;&#1086;&#1089;&#1090;&#1080;.xls" TargetMode="External"/></Relationships>
</file>

<file path=xl/externalLinks/_rels/externalLink35.xml.rels><?xml version="1.0" encoding="UTF-8" standalone="yes"?>
<Relationships xmlns="http://schemas.openxmlformats.org/package/2006/relationships"><Relationship Id="rId1" Type="http://schemas.openxmlformats.org/officeDocument/2006/relationships/externalLinkPath" Target="file:///C:\Documents%20and%20Settings\VorontsovMV\My%20Documents\&#1044;&#1077;&#1073;&#1080;&#1090;&#1086;&#1088;&#1082;&#1072;\&#1089;&#1090;&#1072;&#1088;&#1099;&#1077;%20&#1092;&#1086;&#1088;&#1084;&#1099;\&#1092;&#1080;&#1085;\&#1053;&#1086;&#1074;&#1072;&#1103;(&#1087;&#1086;&#1089;&#1083;&#1077;&#1076;&#1085;&#1103;&#1103;).xls" TargetMode="External"/></Relationships>
</file>

<file path=xl/externalLinks/_rels/externalLink36.xml.rels><?xml version="1.0" encoding="UTF-8" standalone="yes"?>
<Relationships xmlns="http://schemas.openxmlformats.org/package/2006/relationships"><Relationship Id="rId1" Type="http://schemas.openxmlformats.org/officeDocument/2006/relationships/externalLinkPath" Target="file:///\\spmskfs01.rks.ru\departments$\BusinessDivisions\Common\&#1059;&#1087;&#1088;&#1072;&#1074;&#1083;&#1077;&#1085;&#1080;&#1077;%20&#1069;&amp;&#1058;&#1054;\&#1054;&#1090;&#1095;&#1077;&#1090;&#1085;&#1086;&#1089;&#1090;&#1100;%202007\&#1060;&#1072;&#1082;&#1090;&#1080;&#1095;&#1077;&#1089;&#1082;&#1080;&#1077;%20%20&#1092;&#1086;&#1088;&#1084;&#1099;\&#1072;&#1074;&#1072;&#1088;&#1080;&#1081;&#1085;&#1086;&#1089;&#1090;&#1100;.xls" TargetMode="External"/></Relationships>
</file>

<file path=xl/externalLinks/_rels/externalLink37.xml.rels><?xml version="1.0" encoding="UTF-8" standalone="yes"?>
<Relationships xmlns="http://schemas.openxmlformats.org/package/2006/relationships"><Relationship Id="rId1" Type="http://schemas.openxmlformats.org/officeDocument/2006/relationships/externalLinkPath" Target="file:///\\freenas\&#1086;&#1073;&#1084;&#1077;&#1085;&#1085;&#1080;&#1082;\ECONOMIST\&#1055;&#1083;&#1072;&#1085;&#1086;&#1074;&#1086;-&#1101;&#1082;&#1086;&#1085;&#1086;&#1084;&#1080;&#1095;&#1077;&#1089;&#1082;&#1080;&#1081;%20&#1086;&#1090;&#1076;&#1077;&#1083;\&#1056;&#1072;&#1089;&#1095;&#1077;&#1090;&#1099;%20&#1082;%20&#1090;&#1072;&#1088;&#1080;&#1092;&#1091;%202011%20&#1075;\_&#1055;&#1086;&#1089;&#1083;&#1077;&#1076;&#1085;&#1080;&#1077;%20&#1088;&#1072;&#1089;&#1095;&#1077;&#1090;&#1099;_&#1085;&#1072;%202011%20&#1075;&#1086;&#1076;\&#1040;&#1058;&#1057;-2011%20&#1088;&#1072;&#1089;&#1095;&#1077;&#1090;%20&#1043;&#1057;&#1052;,%20&#1084;&#1072;&#1089;&#1083;&#1072;%20&#1087;&#1086;%20&#1089;&#1095;&#1077;&#1090;&#1072;&#1084;23,26_&#1089;%20&#1076;&#1077;&#1092;.%201,07.xls" TargetMode="External"/></Relationships>
</file>

<file path=xl/externalLinks/_rels/externalLink38.xml.rels><?xml version="1.0" encoding="UTF-8" standalone="yes"?>
<Relationships xmlns="http://schemas.openxmlformats.org/package/2006/relationships"><Relationship Id="rId1" Type="http://schemas.openxmlformats.org/officeDocument/2006/relationships/externalLinkPath" Target="file:///\\freenas\&#1086;&#1073;&#1084;&#1077;&#1085;&#1085;&#1080;&#1082;\ECONOMIST\&#1055;&#1083;&#1072;&#1085;&#1086;&#1074;&#1086;-&#1101;&#1082;&#1086;&#1085;&#1086;&#1084;&#1080;&#1095;&#1077;&#1089;&#1082;&#1080;&#1081;%20&#1086;&#1090;&#1076;&#1077;&#1083;\&#1056;&#1072;&#1089;&#1095;&#1077;&#1090;&#1099;%20&#1082;%20&#1090;&#1072;&#1088;&#1080;&#1092;&#1091;%20&#1085;&#1072;%202012-2014%20&#1075;&#1086;&#1076;&#1099;\&#1060;&#1072;&#1082;&#1090;%202010%20&#1075;&#1086;&#1076;\&#1057;&#1084;&#1077;&#1090;&#1072;%202012%20&#1075;%20&#1089;%20&#1092;&#1072;&#1082;&#1090;&#1086;&#1084;%202010%20&#1075;&#1086;&#1076;&#1072;.xls" TargetMode="External"/></Relationships>
</file>

<file path=xl/externalLinks/_rels/externalLink39.xml.rels><?xml version="1.0" encoding="UTF-8" standalone="yes"?>
<Relationships xmlns="http://schemas.openxmlformats.org/package/2006/relationships"><Relationship Id="rId1" Type="http://schemas.openxmlformats.org/officeDocument/2006/relationships/externalLinkPath" Target="file:///\\freenas\&#1086;&#1073;&#1084;&#1077;&#1085;&#1085;&#1080;&#1082;\ECONOMIST\&#1055;&#1083;&#1072;&#1085;&#1086;&#1074;&#1086;-&#1101;&#1082;&#1086;&#1085;&#1086;&#1084;&#1080;&#1095;&#1077;&#1089;&#1082;&#1080;&#1081;%20&#1086;&#1090;&#1076;&#1077;&#1083;\&#1056;&#1072;&#1089;&#1095;&#1077;&#1090;&#1099;%20&#1082;%20&#1090;&#1072;&#1088;&#1080;&#1092;&#1091;%20&#1085;&#1072;%202012-2014%20&#1075;&#1086;&#1076;&#1099;\&#1043;&#1057;&#1052;\&#1040;&#1058;&#1057;-2011%20&#1088;&#1072;&#1089;&#1095;&#1077;&#1090;%20&#1043;&#1057;&#1052;,%20&#1084;&#1072;&#1089;&#1083;&#1072;%20&#1087;&#1086;%20&#1089;&#1095;&#1077;&#1090;&#1072;&#1084;23,26.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CNP%20Corporate\Portfolio%20Management\Main%20files\Master%20PM%20Tracker%207-25-03.xls" TargetMode="External"/></Relationships>
</file>

<file path=xl/externalLinks/_rels/externalLink40.xml.rels><?xml version="1.0" encoding="UTF-8" standalone="yes"?>
<Relationships xmlns="http://schemas.openxmlformats.org/package/2006/relationships"><Relationship Id="rId1" Type="http://schemas.openxmlformats.org/officeDocument/2006/relationships/externalLinkPath" Target="file:///C:\Documents%20and%20Settings\zudilova2.GESDOM\&#1052;&#1086;&#1080;%20&#1076;&#1086;&#1082;&#1091;&#1084;&#1077;&#1085;&#1090;&#1099;\&#1050;&#1086;&#1087;&#1080;&#1103;%20&#1057;&#1074;&#1086;&#1076;&#1085;&#1072;&#1103;%20&#1090;&#1088;&#1072;&#1085;&#1089;&#1087;&#1086;&#1088;&#1090;3.xls" TargetMode="External"/></Relationships>
</file>

<file path=xl/externalLinks/_rels/externalLink41.xml.rels><?xml version="1.0" encoding="UTF-8" standalone="yes"?>
<Relationships xmlns="http://schemas.openxmlformats.org/package/2006/relationships"><Relationship Id="rId1" Type="http://schemas.openxmlformats.org/officeDocument/2006/relationships/externalLinkPath" Target="file:///J:\&#1054;&#1090;&#1076;&#1077;&#1083;_&#1041;&#1055;\&#1060;&#1080;&#1085;&#1072;&#1085;&#1089;&#1086;&#1074;&#1086;-&#1101;&#1082;&#1086;&#1085;&#1086;&#1084;&#1080;&#1095;&#1077;&#1089;&#1082;&#1080;&#1081;%20&#1086;&#1090;&#1076;&#1077;&#1083;\&#1041;&#1048;&#1047;&#1053;&#1045;&#1057;_&#1055;&#1051;&#1040;&#1053;%202007\&#1089;%20&#1092;&#1086;&#1088;&#1084;&#1091;&#1083;&#1072;&#1084;&#1080;\&#1055;&#1088;&#1080;&#1083;&#1086;&#1078;&#1077;&#1085;&#1080;&#1077;%20&#1082;%20&#1045;&#1041;&#1055;07%20(&#1069;&#1085;&#1077;&#1088;&#1075;&#1086;&#1082;&#1086;&#1084;&#1092;&#1086;&#1088;&#1090;%20&#1057;&#1080;&#1073;&#1080;&#1088;&#1100;).xls" TargetMode="External"/></Relationships>
</file>

<file path=xl/externalLinks/_rels/externalLink42.xml.rels><?xml version="1.0" encoding="UTF-8" standalone="yes"?>
<Relationships xmlns="http://schemas.openxmlformats.org/package/2006/relationships"><Relationship Id="rId1" Type="http://schemas.openxmlformats.org/officeDocument/2006/relationships/externalLinkPath" Target="file:///\\Babonin2\working\WORKING\Planing\BPLAN\2000\BPLAN\YPA\YPA2.xls" TargetMode="External"/></Relationships>
</file>

<file path=xl/externalLinks/_rels/externalLink43.xml.rels><?xml version="1.0" encoding="UTF-8" standalone="yes"?>
<Relationships xmlns="http://schemas.openxmlformats.org/package/2006/relationships"><Relationship Id="rId1" Type="http://schemas.openxmlformats.org/officeDocument/2006/relationships/externalLinkPath" Target="file:///\\tariff\C$\DOCUME~1\DROMAN~1\LOCALS~1\Temp\notes6030C8\GRES.2007.5.xls" TargetMode="External"/></Relationships>
</file>

<file path=xl/externalLinks/_rels/externalLink44.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Documents%20and%20Settings\V_Cherepanov\Local%20Settings\Temporary%20Internet%20Files\OLK5B7\&#1056;&#1072;&#1073;.&#1076;&#1086;&#1082;\&#1041;&#1102;&#1076;&#1078;&#1077;&#1090;%202004\&#1094;&#1080;&#1092;&#1088;&#1099;%202004.xls%20&#1089;%20&#1080;&#1079;&#1084;&#1077;&#1085;&#1077;&#1085;&#1085;&#1080;&#1103;&#1084;&#1080;.xls" TargetMode="External"/></Relationships>
</file>

<file path=xl/externalLinks/_rels/externalLink45.xml.rels><?xml version="1.0" encoding="UTF-8" standalone="yes"?>
<Relationships xmlns="http://schemas.openxmlformats.org/package/2006/relationships"><Relationship Id="rId1" Type="http://schemas.openxmlformats.org/officeDocument/2006/relationships/externalLinkPath" Target="file:///\\Fin-nina\c\&#1052;&#1086;&#1080;%20&#1076;&#1086;&#1082;&#1091;&#1084;&#1077;&#1085;&#1090;&#1099;\fek%202002\FEK%202002.&#1053;.xls" TargetMode="External"/></Relationships>
</file>

<file path=xl/externalLinks/_rels/externalLink46.xml.rels><?xml version="1.0" encoding="UTF-8" standalone="yes"?>
<Relationships xmlns="http://schemas.openxmlformats.org/package/2006/relationships"><Relationship Id="rId1" Type="http://schemas.openxmlformats.org/officeDocument/2006/relationships/externalLinkPath" Target="file:///I:\Documents%20and%20Settings\olofinskaya\&#1056;&#1072;&#1073;&#1086;&#1095;&#1080;&#1081;%20&#1089;&#1090;&#1086;&#1083;\&#1055;&#1088;&#1086;&#1075;&#1088;&#1072;&#1084;&#1084;&#1072;%20&#1085;&#1072;%202008%20&#1075;&#1086;&#1076;.xls" TargetMode="External"/></Relationships>
</file>

<file path=xl/externalLinks/_rels/externalLink47.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Abarry\FICHIERS%20%20DE%20%20TRAVAIL\TABBORD\Anntb2001\Rapport%20MO\Resultats\Rapport%20MO%20juin%2001.xls" TargetMode="External"/></Relationships>
</file>

<file path=xl/externalLinks/_rels/externalLink48.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Documents%20and%20Settings\DolinaGA\Local%20Settings\Temporary%20Internet%20Files\OLK52\Program%20Files\&#1052;&#1086;&#1080;%20&#1076;&#1086;&#1082;&#1091;&#1084;&#1077;&#1085;&#1090;&#1099;\postuplenie%20sredstv.xls" TargetMode="External"/></Relationships>
</file>

<file path=xl/externalLinks/_rels/externalLink49.xml.rels><?xml version="1.0" encoding="UTF-8" standalone="yes"?>
<Relationships xmlns="http://schemas.openxmlformats.org/package/2006/relationships"><Relationship Id="rId1" Type="http://schemas.openxmlformats.org/officeDocument/2006/relationships/externalLinkPath" Target="file:///C:\&#1054;&#1090;&#1076;&#1077;&#1083;%20&#1041;&#1055;\Nika\&#1058;&#1072;&#1073;&#1083;&#1080;&#1094;&#1072;%20&#1087;&#1086;%20&#1085;&#1086;&#1088;&#1084;&#1072;&#1090;&#1080;&#1074;&#1072;&#1084;%20&#1090;&#1077;&#1087;&#1083;&#1086;.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Setiserver\obmen\Program%20Files\Compulink\CEM\taremo_ias_REPOSITORY\APPLICATIONDATA\1_30012009092234_299\1_simpleletter\&#1087;&#1077;&#1088;&#1077;&#1082;&#1088;&#1077;&#1089;&#1090;&#1082;&#1072;\&#1055;&#1077;&#1088;&#1077;&#1076;&#1072;&#1095;&#1072;%202007\&#1058;&#1072;&#1088;&#1080;&#1092;&#1099;\&#1057;&#1077;&#1088;&#1075;&#1077;&#1081;%20&#1055;&#1086;&#1076;&#1083;\&#1058;&#1086;&#1084;&#1089;&#1082;\&#1058;&#1086;&#1084;&#1089;&#1082;&#1072;&#1103;%20&#1086;&#1073;&#1083;&#1072;&#1089;&#1090;&#1100;1.xls" TargetMode="External"/></Relationships>
</file>

<file path=xl/externalLinks/_rels/externalLink50.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1056;&#1072;&#1073;&#1086;&#1095;&#1080;&#1081;%20&#1082;&#1072;&#1090;&#1072;&#1083;&#1086;&#1075;%20&#1087;&#1086;%20&#1072;&#1085;&#1072;&#1083;&#1080;&#1079;&#1091;\A&#1085;%20-%20&#1079;%20&#1090;&#1086;&#1074;&#1072;&#1088;&#1085;&#1086;&#1081;%20&#1087;&#1088;&#1086;&#1076;&#1091;&#1082;..xls" TargetMode="External"/></Relationships>
</file>

<file path=xl/externalLinks/_rels/externalLink51.xml.rels><?xml version="1.0" encoding="UTF-8" standalone="yes"?>
<Relationships xmlns="http://schemas.openxmlformats.org/package/2006/relationships"><Relationship Id="rId1" Type="http://schemas.openxmlformats.org/officeDocument/2006/relationships/externalLinkPath" Target="file:///\\freenas\&#1086;&#1073;&#1084;&#1077;&#1085;&#1085;&#1080;&#1082;\&#1055;&#1083;&#1072;&#1085;&#1086;&#1074;&#1086;-&#1101;&#1082;&#1086;&#1085;&#1086;&#1084;&#1080;&#1095;&#1077;&#1089;&#1082;&#1080;&#1081;%20&#1086;&#1090;&#1076;&#1077;&#1083;\&#1056;&#1072;&#1089;&#1095;&#1077;&#1090;&#1099;%20&#1082;%20&#1090;&#1072;&#1088;&#1080;&#1092;&#1091;%202011%20&#1075;\2._&#1057;&#1084;&#1077;&#1090;&#1072;_2011&#1075;._&#1054;&#1054;&#1054;_&#1043;&#1086;&#1088;&#1089;&#1077;&#1090;&#1080;_&#1056;&#1069;&#1050;.xls" TargetMode="External"/></Relationships>
</file>

<file path=xl/externalLinks/_rels/externalLink52.xml.rels><?xml version="1.0" encoding="UTF-8" standalone="yes"?>
<Relationships xmlns="http://schemas.openxmlformats.org/package/2006/relationships"><Relationship Id="rId1" Type="http://schemas.openxmlformats.org/officeDocument/2006/relationships/externalLinkPath" Target="file:///\\Babonin\c\YAMSKIE\DOZAKL\ANALIZ\MAY\POST_Z.XLS" TargetMode="External"/></Relationships>
</file>

<file path=xl/externalLinks/_rels/externalLink53.xml.rels><?xml version="1.0" encoding="UTF-8" standalone="yes"?>
<Relationships xmlns="http://schemas.openxmlformats.org/package/2006/relationships"><Relationship Id="rId1" Type="http://schemas.openxmlformats.org/officeDocument/2006/relationships/externalLinkPath" Target="file:///C:\&#1054;&#1090;&#1076;&#1077;&#1083;_&#1041;&#1055;\2005&#1075;\&#1041;&#1055;%20&#1085;&#1072;%202005%20&#1075;&#1086;&#1076;\&#1057;&#1086;&#1075;&#1083;&#1072;&#1089;&#1086;&#1074;&#1072;&#1085;&#1085;&#1099;&#1077;%20&#1076;&#1072;&#1085;&#1085;&#1099;&#1077;\&#1041;&#1055;_2005_&#1058;&#1086;&#1050;&#1057;(1).xls" TargetMode="External"/></Relationships>
</file>

<file path=xl/externalLinks/_rels/externalLink54.xml.rels><?xml version="1.0" encoding="UTF-8" standalone="yes"?>
<Relationships xmlns="http://schemas.openxmlformats.org/package/2006/relationships"><Relationship Id="rId1" Type="http://schemas.openxmlformats.org/officeDocument/2006/relationships/externalLinkPath" Target="file:///\\Setiserver\obmen\&#1055;&#1083;&#1072;&#1085;&#1086;&#1074;&#1086;-&#1101;&#1082;&#1086;&#1085;&#1086;&#1084;&#1080;&#1095;&#1077;&#1089;&#1082;&#1080;&#1081;%20&#1086;&#1090;&#1076;&#1077;&#1083;\&#1050;&#1086;&#1085;&#1082;&#1091;&#1088;&#1089;&#1099;\&#1082;&#1088;&#1077;&#1076;&#1080;&#1090;&#1085;&#1072;&#1103;%20&#1083;&#1080;&#1085;&#1080;&#1103;%202\&#1050;&#1085;&#1080;&#1075;&#1072;1.xls" TargetMode="External"/></Relationships>
</file>

<file path=xl/externalLinks/_rels/externalLink55.xml.rels><?xml version="1.0" encoding="UTF-8" standalone="yes"?>
<Relationships xmlns="http://schemas.openxmlformats.org/package/2006/relationships"><Relationship Id="rId1" Type="http://schemas.openxmlformats.org/officeDocument/2006/relationships/externalLinkPath" Target="file:///\\Demina\&#1086;&#1090;&#1095;&#1077;&#1090;&#1099;\&#1054;&#1090;&#1095;&#1077;&#1090;&#1099;\&#1054;&#1082;&#1090;\&#1055;&#1044;&#1044;&#1057;_&#1086;&#1082;&#1090;2.xls" TargetMode="External"/></Relationships>
</file>

<file path=xl/externalLinks/_rels/externalLink56.xml.rels><?xml version="1.0" encoding="UTF-8" standalone="yes"?>
<Relationships xmlns="http://schemas.openxmlformats.org/package/2006/relationships"><Relationship Id="rId1" Type="http://schemas.openxmlformats.org/officeDocument/2006/relationships/externalLinkPath" Target="file:///\\S_APLANT\WORK\PAYPLAN_NET\AllPay\Shifrn.xls" TargetMode="External"/></Relationships>
</file>

<file path=xl/externalLinks/_rels/externalLink57.xml.rels><?xml version="1.0" encoding="UTF-8" standalone="yes"?>
<Relationships xmlns="http://schemas.openxmlformats.org/package/2006/relationships"><Relationship Id="rId1" Type="http://schemas.openxmlformats.org/officeDocument/2006/relationships/externalLinkPath" Target="file:///\\freenas\EconPTO\&#1053;&#1086;&#1074;&#1086;&#1077;%20&#1089;&#1090;&#1088;&#1086;&#1080;&#1090;&#1077;&#1083;&#1100;&#1089;&#1090;&#1074;&#1086;%20&#1080;%20&#1088;&#1077;&#1082;&#1086;&#1085;&#1089;&#1090;&#1088;&#1091;&#1082;&#1094;&#1080;&#1103;\&#1048;&#1085;&#1074;&#1077;&#1089;&#1090;&#1080;&#1094;&#1080;&#1086;&#1085;&#1085;&#1072;&#1103;%20&#1087;&#1088;&#1086;&#1075;&#1088;&#1072;&#1084;&#1084;&#1072;\2025-2029\&#1056;&#1072;&#1089;&#1095;&#1077;&#1090;&#1099;%20&#1058;&#1055;%20&#1087;&#1086;%20&#1048;&#1055;%202025%20(&#1087;.27%20&#1087;&#1087;.&#1074;)\&#1059;&#1045;%20&#1088;&#1072;&#1089;&#1095;&#1077;&#1090;%20&#1087;&#1086;%20&#1048;&#1055;%202025%20&#1075;&#1086;&#1076;&#1072;_&#1089;&#1077;&#1085;.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sms\&#1060;&#1054;&#1056;&#1069;&#1052;\DOCUME~1\9335~1\LOCALS~1\Temp\bat\proverka.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Setiserver\obmen\&#1055;&#1083;&#1072;&#1085;&#1086;&#1074;&#1086;-&#1101;&#1082;&#1086;&#1085;&#1086;&#1084;&#1080;&#1095;&#1077;&#1089;&#1082;&#1080;&#1081;%20&#1086;&#1090;&#1076;&#1077;&#1083;\&#1056;&#1072;&#1089;&#1095;&#1105;&#1090;%20&#1082;%20&#1090;&#1072;&#1088;&#1080;&#1092;&#1091;%20&#1085;&#1072;%202009%20&#1075;&#1086;&#1076;\&#1055;&#1086;&#1089;&#1083;&#1077;&#1076;&#1085;&#1080;&#1077;%20&#1088;&#1072;&#1089;&#1095;&#1077;&#1090;&#1099;\2._&#1057;&#1084;&#1077;&#1090;&#1072;_2009&#1075;._&#1055;&#1088;&#1086;&#1095;&#1080;&#1077;_&#1063;&#1080;&#1089;&#1090;&#1072;&#1103;_.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Server\Departments\&#1062;&#1077;&#1085;&#1086;&#1086;&#1073;&#1088;&#1072;&#1079;&#1086;&#1074;&#1072;&#1085;&#1080;&#1103;%20&#1074;%20&#1101;&#1085;&#1077;&#1088;&#1075;&#1077;&#1090;&#1080;&#1082;&#1077;\&#1056;&#1046;&#1040;&#1042;&#1048;&#1053;&#1040;%20&#1047;%20&#1043;\&#1052;&#1086;&#1085;&#1080;&#1090;&#1086;&#1088;&#1080;&#1085;&#1075;%202007\&#1052;&#1086;&#1085;&#1080;&#1090;&#1086;&#1088;&#1080;&#1085;&#1075;%20_2.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Babonin2\working\WORKING\Planing\BPLAN\2000\bplan2000_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ES"/>
      <sheetName val="свод до вн.об."/>
      <sheetName val="расш.для РАО"/>
      <sheetName val="расш.для РАО стр.310"/>
      <sheetName val="Лист1"/>
      <sheetName val="1.1."/>
      <sheetName val="1.2."/>
      <sheetName val="Графики_Гкал,тыс.руб."/>
      <sheetName val="2.1."/>
      <sheetName val="2.2."/>
      <sheetName val="2.3."/>
      <sheetName val="2.4."/>
      <sheetName val="3.1."/>
      <sheetName val="3.2."/>
      <sheetName val="3.3."/>
      <sheetName val="4.1."/>
      <sheetName val="4.2."/>
      <sheetName val="4.3."/>
      <sheetName val="4.4."/>
      <sheetName val="4.5."/>
      <sheetName val="4.6."/>
      <sheetName val="4.7."/>
      <sheetName val="5.1."/>
      <sheetName val="5.1_январь"/>
      <sheetName val="5.1_февраль"/>
      <sheetName val="5.1_март"/>
      <sheetName val="6.1."/>
      <sheetName val="Прил 1"/>
      <sheetName val="Прил. 1.1."/>
      <sheetName val="УЗ-21"/>
      <sheetName val="УЗ-21(1кв)"/>
      <sheetName val="УЗ-21(1кв)факт"/>
      <sheetName val="УЗ-21(2кв)"/>
      <sheetName val="УЗ-21(3кв)"/>
      <sheetName val="УЗ-21(4кв)"/>
      <sheetName val="УЗ-22"/>
      <sheetName val="УЗ-22(1кв)"/>
      <sheetName val="УЗ-22(2кв)"/>
      <sheetName val="УЗ-22(3кв)"/>
      <sheetName val="УЗ-22(4кв)"/>
      <sheetName val="УЗ-23"/>
      <sheetName val="УЗ-24"/>
      <sheetName val="УЗ-25"/>
      <sheetName val="УЗ-26"/>
      <sheetName val="УЗ-26 (1)"/>
      <sheetName val="УЗ-26 (2)"/>
      <sheetName val="УЗ-26 (3)"/>
      <sheetName val="УЗ-26 (4)"/>
      <sheetName val="УЗ-27"/>
      <sheetName val="УЗ-27 (1)"/>
      <sheetName val="УЗ-27 (2)"/>
      <sheetName val="УЗ-27 (3)"/>
      <sheetName val="УЗ-27 (4)"/>
      <sheetName val="УП-28"/>
      <sheetName val="УП-29"/>
      <sheetName val="УП-30"/>
      <sheetName val="Модуль2"/>
      <sheetName val="УП-32"/>
      <sheetName val="1 кв."/>
      <sheetName val="2 кв."/>
      <sheetName val="3 кв."/>
      <sheetName val="4 кв."/>
      <sheetName val=" год"/>
      <sheetName val="УП 33 свод."/>
      <sheetName val="Факт"/>
      <sheetName val="пл. и факт"/>
      <sheetName val="Модуль1"/>
      <sheetName val="18.2-"/>
      <sheetName val="20-"/>
      <sheetName val="Э1.14 ОАО"/>
      <sheetName val="Э1.15ОАО"/>
      <sheetName val="Э1.14 ЗЭС"/>
      <sheetName val="Э1.14ЦЭС"/>
      <sheetName val="Э1.14ВЭС"/>
      <sheetName val="Э1.14ЮЭС"/>
      <sheetName val="Э1.15ЗЭС"/>
      <sheetName val="Э1.15ЦЭС"/>
      <sheetName val="Э1.15ВЭС"/>
      <sheetName val="Э1.15ЮЭС"/>
      <sheetName val="титул"/>
      <sheetName val="А1"/>
      <sheetName val="А2"/>
      <sheetName val="ПЭП2"/>
      <sheetName val="ПЭП3"/>
      <sheetName val="Б1"/>
      <sheetName val="ДПН1"/>
      <sheetName val="ДПН2"/>
      <sheetName val="ПБ1"/>
      <sheetName val="ПБ2"/>
      <sheetName val="УФ1 "/>
      <sheetName val="М2"/>
      <sheetName val="М3"/>
      <sheetName val="УЗ1 "/>
      <sheetName val="УЗ2"/>
      <sheetName val="УП1"/>
      <sheetName val="УП2"/>
      <sheetName val="УП3"/>
      <sheetName val="УИ1"/>
      <sheetName val="УИ2"/>
      <sheetName val="УР1"/>
      <sheetName val="И1"/>
      <sheetName val="И2"/>
      <sheetName val="УФ2"/>
      <sheetName val="Лист2"/>
      <sheetName val="Лист3"/>
      <sheetName val="Объемы"/>
      <sheetName val="СКС"/>
      <sheetName val="пл-ф 01.06г."/>
      <sheetName val="Премия (Бизнес-план) "/>
      <sheetName val="Премия (БДР) "/>
      <sheetName val="Объемы "/>
      <sheetName val="СКС "/>
      <sheetName val="Качк_тепло"/>
      <sheetName val="Качк_электро"/>
      <sheetName val="Качк_вода"/>
      <sheetName val="Качк_стоки"/>
      <sheetName val="Качк_свод"/>
      <sheetName val="Н_Тура"/>
      <sheetName val="Первоур"/>
      <sheetName val="пл-ф 02.06г."/>
      <sheetName val="Приложение6"/>
      <sheetName val="П-15"/>
      <sheetName val="П-16 "/>
      <sheetName val="П-16-с"/>
      <sheetName val="П-16-м"/>
      <sheetName val="П-17 "/>
      <sheetName val="П-18 "/>
      <sheetName val="П-19 "/>
      <sheetName val="П-20"/>
      <sheetName val="УЗ-21 "/>
      <sheetName val="УП-28 "/>
      <sheetName val="УП-29 "/>
      <sheetName val="УП-30 "/>
      <sheetName val="УП-31"/>
      <sheetName val="УП-32 "/>
      <sheetName val="УП-33"/>
      <sheetName val="УИ-34"/>
      <sheetName val="УИ-34-м"/>
      <sheetName val="УИ-35"/>
      <sheetName val="УИ-36"/>
      <sheetName val="УИ-37"/>
      <sheetName val="УИ-39"/>
      <sheetName val="Лист1 (2)"/>
      <sheetName val="УЗ-21 (1полуг 2002)"/>
      <sheetName val="УЗ-21 (1полуг 2003 план)"/>
      <sheetName val="УЗ-21(1полуг2003факт)1"/>
      <sheetName val="УЗ-21 (1полуг 2003 факт)"/>
      <sheetName val="УЗ-22 (1полуг 2002)факт"/>
      <sheetName val="УЗ-22 (1полуг 2003)пл"/>
      <sheetName val="УЗ-22 (1полуг 2003)факт"/>
      <sheetName val="УЗ-23(1 полуг 2002)"/>
      <sheetName val="УЗ-23(1 полуг 2003)пл"/>
      <sheetName val="УЗ-23(1полуг 2003) факт"/>
      <sheetName val="УЗ-26 (1полуг 2002  факт)"/>
      <sheetName val="УЗ-26 (1полуг 2003 план)"/>
      <sheetName val="УЗ-26 (1полуг 2003 факт)"/>
      <sheetName val="Дотация за февраль"/>
      <sheetName val="Анализ по субконто"/>
      <sheetName val="Объемы март "/>
      <sheetName val="Доходы март"/>
      <sheetName val="свод"/>
      <sheetName val="тэнергия"/>
      <sheetName val="котельные"/>
      <sheetName val="котельные 2"/>
      <sheetName val="ээнергия"/>
      <sheetName val="водоотведение"/>
      <sheetName val="водоснабжение"/>
      <sheetName val="прочие"/>
      <sheetName val="расшифровка по прочим"/>
      <sheetName val="анализ покупки ТЭР"/>
      <sheetName val="обьем продаж"/>
      <sheetName val="смета ахр"/>
      <sheetName val="приложение 2 "/>
      <sheetName val="выручка"/>
      <sheetName val="ТМЦ ремонт"/>
      <sheetName val="ремонт"/>
      <sheetName val="пуско-нал"/>
      <sheetName val="ОФ вне смет строек"/>
      <sheetName val="ОФ"/>
      <sheetName val="ОС до 10 тр"/>
      <sheetName val="НИОКР"/>
      <sheetName val="аренда"/>
      <sheetName val="диагностика"/>
      <sheetName val="гостехнадзор"/>
      <sheetName val="лицензии"/>
      <sheetName val="вода"/>
      <sheetName val="охрана окр ср"/>
      <sheetName val="типографские бланки"/>
      <sheetName val="ТМЦ канц"/>
      <sheetName val="командиров"/>
      <sheetName val="спецлитература"/>
      <sheetName val="2001"/>
      <sheetName val="_FES"/>
      <sheetName val="Лист"/>
      <sheetName val="навигация"/>
      <sheetName val="Т12"/>
      <sheetName val="Т3"/>
      <sheetName val="УФ-53 1кв02 скорр"/>
      <sheetName val="УФ-53 1кв 2002 факт "/>
      <sheetName val="УФ-53 2кв02 скорр"/>
      <sheetName val="УФ-53 3кв02скорр"/>
      <sheetName val="УФ-53 4кв02 скорр"/>
      <sheetName val="УФ-53 2002 всего"/>
      <sheetName val="TEHSHEET"/>
      <sheetName val="Заголовок"/>
      <sheetName val="под кредитное плечо 25%"/>
      <sheetName val="XLR_NoRangeSheet"/>
      <sheetName val="VLOOKUP"/>
      <sheetName val="INPUTMASTER"/>
      <sheetName val="Sheet2"/>
      <sheetName val="Данные для расчета"/>
      <sheetName val="Справочники"/>
      <sheetName val="SMetstrait"/>
      <sheetName val="ñâîä äî âí.îá."/>
      <sheetName val="ðàñø.äëÿ ÐÀÎ"/>
      <sheetName val="ðàñø.äëÿ ÐÀÎ ñòð.310"/>
      <sheetName val="Ëèñò1"/>
      <sheetName val="Ãðàôèêè_Ãêàë,òûñ.ðóá."/>
      <sheetName val="5.1_ÿíâàðü"/>
      <sheetName val="5.1_ôåâðàëü"/>
      <sheetName val="5.1_ìàðò"/>
      <sheetName val="Ý1.14 ÎÀÎ"/>
      <sheetName val="Ý1.15ÎÀÎ"/>
      <sheetName val="Ý1.14 ÇÝÑ"/>
      <sheetName val="Ý1.14ÖÝÑ"/>
      <sheetName val="Ý1.14ÂÝÑ"/>
      <sheetName val="Ý1.14ÞÝÑ"/>
      <sheetName val="Ý1.15ÇÝÑ"/>
      <sheetName val="Ý1.15ÖÝÑ"/>
      <sheetName val="Ý1.15ÂÝÑ"/>
      <sheetName val="Ý1.15ÞÝÑ"/>
      <sheetName val="1 êâ."/>
      <sheetName val="2 êâ."/>
      <sheetName val="3 êâ."/>
      <sheetName val="4 êâ."/>
      <sheetName val=" ãîä"/>
      <sheetName val="ÓÏ 33 ñâîä."/>
      <sheetName val="Ôàêò"/>
      <sheetName val="ïë. è ôàêò"/>
      <sheetName val="Ìîäóëü2"/>
      <sheetName val="Ìîäóëü1"/>
      <sheetName val="òèòóë"/>
      <sheetName val="À1"/>
      <sheetName val="À2"/>
      <sheetName val="ÏÝÏ2"/>
      <sheetName val="ÏÝÏ3"/>
      <sheetName val="Á1"/>
      <sheetName val="ÄÏÍ1"/>
      <sheetName val="ÄÏÍ2"/>
      <sheetName val="ÏÁ1"/>
      <sheetName val="ÏÁ2"/>
      <sheetName val="ÓÔ1 "/>
      <sheetName val="Ì2"/>
      <sheetName val="Ì3"/>
      <sheetName val="ÓÇ1 "/>
      <sheetName val="ÓÇ2"/>
      <sheetName val="ÓÏ1"/>
      <sheetName val="ÓÏ2"/>
      <sheetName val="ÓÏ3"/>
      <sheetName val="ÓÈ1"/>
      <sheetName val="ÓÈ2"/>
      <sheetName val="ÓÐ1"/>
      <sheetName val="È1"/>
      <sheetName val="È2"/>
      <sheetName val="ÓÔ2"/>
      <sheetName val="Ëèñò2"/>
      <sheetName val="Ëèñò3"/>
      <sheetName val="Ком потери"/>
      <sheetName val="Справочно"/>
      <sheetName val="t_Настройки"/>
      <sheetName val="Инфо"/>
      <sheetName val="СОК накладные (ТК-Бишкек)"/>
      <sheetName val="2013б_п"/>
      <sheetName val="ИТОГИ  по Н,Р,Э,Q"/>
      <sheetName val="материалы"/>
      <sheetName val="Лист13"/>
      <sheetName val="Макет"/>
      <sheetName val="КТ 13.1.1"/>
      <sheetName val="Списки"/>
      <sheetName val="ИТ-бюджет"/>
      <sheetName val="Исходные"/>
      <sheetName val="t_проверки"/>
      <sheetName val="Сценарные условия"/>
      <sheetName val="Список ДЗО"/>
      <sheetName val="3 Программа реализации"/>
      <sheetName val="расходы - ТБР"/>
      <sheetName val="модель - RAB окончат."/>
      <sheetName val="Индексация"/>
      <sheetName val="НВВ - предложение ок."/>
      <sheetName val="Расх. - предложение ок."/>
      <sheetName val="модель - ТБР "/>
      <sheetName val="Расчет расходов RAB окончат. "/>
      <sheetName val="Покупная энергия RAB"/>
      <sheetName val="Расходы - индексация"/>
      <sheetName val="Топливо2009"/>
      <sheetName val="2009"/>
      <sheetName val="T25"/>
      <sheetName val="T31"/>
      <sheetName val="форма-прил к ф№1"/>
      <sheetName val="T0"/>
      <sheetName val="на 1 тут"/>
      <sheetName val="1"/>
      <sheetName val="услуги непроизводств."/>
      <sheetName val="экология"/>
      <sheetName val="страховые"/>
      <sheetName val="другие затраты с-ст"/>
      <sheetName val="налоги в с-ст"/>
      <sheetName val="% за кредит"/>
      <sheetName val="поощрение (ДВ)"/>
      <sheetName val="другие из прибыли"/>
      <sheetName val="выпадающие"/>
      <sheetName val="ремонты"/>
      <sheetName val="9. Смета затрат"/>
      <sheetName val="11 Прочие_расчет"/>
      <sheetName val="10. БДР"/>
      <sheetName val=""/>
      <sheetName val="перечень бизнес-систем"/>
      <sheetName val="перечень ОИК"/>
      <sheetName val="перечень СКО"/>
      <sheetName val="оргструктура"/>
      <sheetName val="InputTI"/>
      <sheetName val="Позиция"/>
      <sheetName val="map_nat"/>
      <sheetName val="map_RPG"/>
      <sheetName val="Profit &amp; Loss Total"/>
      <sheetName val="Контроль"/>
      <sheetName val="Отопление"/>
      <sheetName val="постоянные затраты"/>
    </sheetNames>
    <sheetDataSet>
      <sheetData sheetId="0"/>
      <sheetData sheetId="1" refreshError="1"/>
      <sheetData sheetId="2" refreshError="1"/>
      <sheetData sheetId="3" refreshError="1"/>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sheetData sheetId="157"/>
      <sheetData sheetId="158"/>
      <sheetData sheetId="159"/>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sheetData sheetId="193"/>
      <sheetData sheetId="194"/>
      <sheetData sheetId="195" refreshError="1"/>
      <sheetData sheetId="196" refreshError="1"/>
      <sheetData sheetId="197"/>
      <sheetData sheetId="198"/>
      <sheetData sheetId="199"/>
      <sheetData sheetId="200"/>
      <sheetData sheetId="201"/>
      <sheetData sheetId="202"/>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Отчет о прибыли"/>
      <sheetName val="Отчет о прибыли (на баррель (2)"/>
      <sheetName val="Отчет о прибыли (на баррель)"/>
      <sheetName val="Выручка и добыча"/>
      <sheetName val="Товарный баланс"/>
      <sheetName val="Баланс"/>
      <sheetName val="Движ ден средств"/>
      <sheetName val="Изменение оборотного капитала"/>
      <sheetName val="Капиталные вложения"/>
      <sheetName val="Коэффициенты 1"/>
      <sheetName val="Структура задолженности"/>
      <sheetName val="Коэффициенты 2"/>
      <sheetName val="lang"/>
      <sheetName val="Доходы 1 кв"/>
      <sheetName val="Прочие 1 кв"/>
      <sheetName val="Себестоимость 1кв"/>
      <sheetName val="имена"/>
      <sheetName val="Ст-ть"/>
      <sheetName val="Справочник"/>
      <sheetName val="Лист1"/>
      <sheetName val="2001"/>
      <sheetName val="Company Level forms final"/>
      <sheetName val="График"/>
      <sheetName val="События - лист -проект"/>
      <sheetName val="Revenue Assptns"/>
      <sheetName val="Main"/>
      <sheetName val="кредитный план"/>
      <sheetName val="инвестиции"/>
      <sheetName val="Сводные данные ПП"/>
      <sheetName val="Master Cashflows - Contractual"/>
      <sheetName val="Коэфф"/>
      <sheetName val="Основной_лист"/>
      <sheetName val="gw"/>
      <sheetName val="total"/>
      <sheetName val="Вводные данные систем"/>
      <sheetName val="29"/>
      <sheetName val="20"/>
      <sheetName val="21"/>
      <sheetName val="23"/>
      <sheetName val="25"/>
      <sheetName val="26"/>
      <sheetName val="27"/>
      <sheetName val="28"/>
      <sheetName val="ПФВ-0.5"/>
      <sheetName val="БДДС_нов"/>
      <sheetName val="цены цехов"/>
      <sheetName val="компании группы"/>
      <sheetName val="списки"/>
      <sheetName val="Inventory"/>
      <sheetName val="Input"/>
      <sheetName val="Вода для ГВС"/>
      <sheetName val="FES"/>
      <sheetName val="Настройки"/>
      <sheetName val="Отопление"/>
      <sheetName val="титул БДР"/>
      <sheetName val="июнь9"/>
      <sheetName val="Données"/>
      <sheetName val="#REF"/>
      <sheetName val="Assumptions"/>
      <sheetName val="оборудование"/>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row r="6">
          <cell r="A6">
            <v>1</v>
          </cell>
        </row>
      </sheetData>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sheetData sheetId="58" refreshError="1"/>
      <sheetData sheetId="59"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in"/>
      <sheetName val="IAS$old"/>
      <sheetName val="IAS vs US GAAP"/>
      <sheetName val="Fixed-Current"/>
      <sheetName val="IAS$"/>
      <sheetName val="US_GAAP$"/>
      <sheetName val="Cons_Journals"/>
      <sheetName val="MI &amp; GW2001"/>
      <sheetName val="Ch in RE"/>
      <sheetName val="MI &amp; GW 99"/>
      <sheetName val="CF6m2001"/>
      <sheetName val="DT2001"/>
      <sheetName val="MGproof"/>
      <sheetName val="MI_RE_roll2000"/>
      <sheetName val="MI_RE_roll 99"/>
      <sheetName val="DT99"/>
      <sheetName val="CF99"/>
      <sheetName val="Bdown"/>
      <sheetName val="AuditTrail"/>
      <sheetName val="Auxiliary"/>
      <sheetName val="Mac_1"/>
      <sheetName val="Breakdown"/>
      <sheetName val="Доходы 1 кв"/>
      <sheetName val="Прочие 1 кв"/>
      <sheetName val="Себестоимость 1кв"/>
      <sheetName val="Master Cashflows - Contractual"/>
      <sheetName val="Лист1"/>
      <sheetName val="lang"/>
      <sheetName val="Январь"/>
      <sheetName val="Ëèñò1"/>
      <sheetName val="Äîõîäû 1 êâ"/>
      <sheetName val="Ïðî÷èå 1 êâ"/>
      <sheetName val="Ñåáåñòîèìîñòü 1êâ"/>
      <sheetName val="ßíâàðü"/>
      <sheetName val="Параметры"/>
      <sheetName val="Données"/>
      <sheetName val="График"/>
      <sheetName val="Donn?es"/>
      <sheetName val="БДДС_нов"/>
      <sheetName val="События - лист -проект"/>
      <sheetName val="курс"/>
      <sheetName val="Служебное"/>
      <sheetName val="Исполнение"/>
      <sheetName val="Tier3_6m2001_23.10.01"/>
      <sheetName val="Funding"/>
      <sheetName val="Inputs"/>
      <sheetName val="Fin_statements"/>
      <sheetName val="InputTD"/>
      <sheetName val="InputTI"/>
      <sheetName val="Donn_es"/>
      <sheetName val="Personnel"/>
      <sheetName val="Отопление"/>
      <sheetName val="Коэфф"/>
      <sheetName val="Flash Report SDC(EUR)"/>
      <sheetName val="2001"/>
      <sheetName val="FES"/>
    </sheetNames>
    <sheetDataSet>
      <sheetData sheetId="0" refreshError="1">
        <row r="21">
          <cell r="B21">
            <v>1</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ersonnel"/>
      <sheetName val="SMetstrait"/>
      <sheetName val="Result9398"/>
      <sheetName val="Grafsoud"/>
      <sheetName val="Fuelsoude"/>
      <sheetName val="AmFfiAtAssur"/>
      <sheetName val="BUD Normal"/>
      <sheetName val="BUD mois Avril"/>
    </sheetNames>
    <sheetDataSet>
      <sheetData sheetId="0" refreshError="1"/>
      <sheetData sheetId="1" refreshError="1">
        <row r="6">
          <cell r="B6" t="str">
            <v>FRIGUIA</v>
          </cell>
          <cell r="N6" t="str">
            <v>BUDGET  SORTIES  MG   1995</v>
          </cell>
        </row>
        <row r="7">
          <cell r="B7" t="str">
            <v>CG</v>
          </cell>
          <cell r="O7" t="str">
            <v>T    O    T    A    L</v>
          </cell>
          <cell r="R7" t="str">
            <v>en  US  Dollars</v>
          </cell>
          <cell r="W7" t="str">
            <v>1 / 2</v>
          </cell>
        </row>
        <row r="8">
          <cell r="R8" t="str">
            <v>E  S  T</v>
          </cell>
          <cell r="S8" t="str">
            <v>I  M  E</v>
          </cell>
          <cell r="U8">
            <v>625700</v>
          </cell>
        </row>
        <row r="10">
          <cell r="B10" t="str">
            <v xml:space="preserve"> </v>
          </cell>
          <cell r="C10" t="str">
            <v>BUDGET</v>
          </cell>
          <cell r="E10" t="str">
            <v>Realisation</v>
          </cell>
          <cell r="H10">
            <v>1995</v>
          </cell>
          <cell r="W10" t="str">
            <v>Budget</v>
          </cell>
        </row>
        <row r="11">
          <cell r="B11" t="str">
            <v>BUDGETS</v>
          </cell>
          <cell r="C11" t="str">
            <v>MENSUEL</v>
          </cell>
          <cell r="E11">
            <v>1992</v>
          </cell>
          <cell r="F11">
            <v>1993</v>
          </cell>
          <cell r="G11">
            <v>1994</v>
          </cell>
          <cell r="H11" t="str">
            <v>Budget</v>
          </cell>
          <cell r="U11" t="str">
            <v>Probable</v>
          </cell>
          <cell r="V11" t="str">
            <v>P12</v>
          </cell>
          <cell r="W11">
            <v>1996</v>
          </cell>
        </row>
        <row r="12">
          <cell r="C12" t="str">
            <v xml:space="preserve"> </v>
          </cell>
          <cell r="H12">
            <v>12</v>
          </cell>
          <cell r="I12" t="str">
            <v xml:space="preserve"> </v>
          </cell>
          <cell r="J12" t="str">
            <v xml:space="preserve"> </v>
          </cell>
          <cell r="K12" t="str">
            <v xml:space="preserve"> </v>
          </cell>
          <cell r="M12" t="str">
            <v xml:space="preserve"> </v>
          </cell>
          <cell r="N12" t="str">
            <v xml:space="preserve"> </v>
          </cell>
          <cell r="O12" t="str">
            <v xml:space="preserve"> </v>
          </cell>
          <cell r="P12" t="str">
            <v xml:space="preserve"> </v>
          </cell>
        </row>
        <row r="14">
          <cell r="B14">
            <v>110</v>
          </cell>
          <cell r="C14">
            <v>38188.333333333336</v>
          </cell>
          <cell r="E14">
            <v>952293</v>
          </cell>
          <cell r="F14">
            <v>940822</v>
          </cell>
          <cell r="G14">
            <v>792218</v>
          </cell>
          <cell r="H14">
            <v>480187</v>
          </cell>
          <cell r="I14">
            <v>52194</v>
          </cell>
          <cell r="J14">
            <v>85870</v>
          </cell>
          <cell r="K14">
            <v>122690</v>
          </cell>
          <cell r="L14">
            <v>79445</v>
          </cell>
          <cell r="M14">
            <v>70422</v>
          </cell>
          <cell r="N14">
            <v>98865</v>
          </cell>
          <cell r="O14">
            <v>67421</v>
          </cell>
          <cell r="P14">
            <v>76414</v>
          </cell>
          <cell r="Q14">
            <v>81074.226423145825</v>
          </cell>
          <cell r="R14">
            <v>81074.226423145825</v>
          </cell>
          <cell r="S14">
            <v>81074.226423145825</v>
          </cell>
          <cell r="T14">
            <v>81074.226423145825</v>
          </cell>
          <cell r="U14">
            <v>1006379.9056925834</v>
          </cell>
          <cell r="V14">
            <v>829000</v>
          </cell>
          <cell r="W14">
            <v>532579</v>
          </cell>
        </row>
        <row r="15">
          <cell r="B15">
            <v>120</v>
          </cell>
          <cell r="C15">
            <v>28282.25</v>
          </cell>
          <cell r="E15">
            <v>362310</v>
          </cell>
          <cell r="F15">
            <v>330311</v>
          </cell>
          <cell r="G15">
            <v>467584</v>
          </cell>
          <cell r="H15">
            <v>339387</v>
          </cell>
          <cell r="I15">
            <v>32928</v>
          </cell>
          <cell r="J15">
            <v>36357</v>
          </cell>
          <cell r="K15">
            <v>26242</v>
          </cell>
          <cell r="L15">
            <v>17246</v>
          </cell>
          <cell r="M15">
            <v>36740</v>
          </cell>
          <cell r="N15">
            <v>39761</v>
          </cell>
          <cell r="O15">
            <v>81892</v>
          </cell>
          <cell r="P15">
            <v>28073</v>
          </cell>
          <cell r="Q15">
            <v>37134.227187914861</v>
          </cell>
          <cell r="R15">
            <v>37134.227187914861</v>
          </cell>
          <cell r="S15">
            <v>37134.227187914861</v>
          </cell>
          <cell r="T15">
            <v>37134.227187914861</v>
          </cell>
          <cell r="U15">
            <v>447775.90875165956</v>
          </cell>
          <cell r="V15">
            <v>400000</v>
          </cell>
          <cell r="W15">
            <v>302000</v>
          </cell>
        </row>
        <row r="16">
          <cell r="B16">
            <v>200</v>
          </cell>
          <cell r="C16">
            <v>302322</v>
          </cell>
          <cell r="E16">
            <v>4387175</v>
          </cell>
          <cell r="F16">
            <v>4753384</v>
          </cell>
          <cell r="G16">
            <v>4458238</v>
          </cell>
          <cell r="H16">
            <v>3627864</v>
          </cell>
          <cell r="I16">
            <v>470903</v>
          </cell>
          <cell r="J16">
            <v>342640</v>
          </cell>
          <cell r="K16">
            <v>401477</v>
          </cell>
          <cell r="L16">
            <v>268217</v>
          </cell>
          <cell r="M16">
            <v>246022</v>
          </cell>
          <cell r="N16">
            <v>464497</v>
          </cell>
          <cell r="O16">
            <v>301806</v>
          </cell>
          <cell r="P16">
            <v>466484</v>
          </cell>
          <cell r="Q16">
            <v>367576.71662134444</v>
          </cell>
          <cell r="R16">
            <v>367576.71662134444</v>
          </cell>
          <cell r="S16">
            <v>367576.71662134444</v>
          </cell>
          <cell r="T16">
            <v>367576.71662134444</v>
          </cell>
          <cell r="U16">
            <v>4432352.8664853778</v>
          </cell>
          <cell r="V16">
            <v>4428000</v>
          </cell>
          <cell r="W16">
            <v>3960000</v>
          </cell>
        </row>
        <row r="17">
          <cell r="B17">
            <v>300</v>
          </cell>
          <cell r="C17">
            <v>59583.333333333336</v>
          </cell>
          <cell r="E17">
            <v>899968</v>
          </cell>
          <cell r="F17">
            <v>1226006</v>
          </cell>
          <cell r="G17">
            <v>1099314</v>
          </cell>
          <cell r="H17">
            <v>715000</v>
          </cell>
          <cell r="I17">
            <v>219952</v>
          </cell>
          <cell r="J17">
            <v>101739</v>
          </cell>
          <cell r="K17">
            <v>16459</v>
          </cell>
          <cell r="L17">
            <v>222264</v>
          </cell>
          <cell r="M17">
            <v>48259</v>
          </cell>
          <cell r="N17">
            <v>71992</v>
          </cell>
          <cell r="O17">
            <v>-18995</v>
          </cell>
          <cell r="P17">
            <v>146332</v>
          </cell>
          <cell r="Q17">
            <v>100269.44962484704</v>
          </cell>
          <cell r="R17">
            <v>100269.44962484704</v>
          </cell>
          <cell r="S17">
            <v>100269.44962484704</v>
          </cell>
          <cell r="T17">
            <v>100269.44962484704</v>
          </cell>
          <cell r="U17">
            <v>1209079.7984993882</v>
          </cell>
          <cell r="V17">
            <v>1200000</v>
          </cell>
          <cell r="W17">
            <v>900000</v>
          </cell>
        </row>
        <row r="18">
          <cell r="B18">
            <v>400</v>
          </cell>
          <cell r="C18">
            <v>111.25</v>
          </cell>
          <cell r="E18">
            <v>258</v>
          </cell>
          <cell r="F18">
            <v>1549</v>
          </cell>
          <cell r="G18">
            <v>1425</v>
          </cell>
          <cell r="H18">
            <v>1335</v>
          </cell>
          <cell r="I18">
            <v>0</v>
          </cell>
          <cell r="J18">
            <v>0</v>
          </cell>
          <cell r="K18">
            <v>353</v>
          </cell>
          <cell r="L18">
            <v>0</v>
          </cell>
          <cell r="M18">
            <v>27</v>
          </cell>
          <cell r="N18">
            <v>242</v>
          </cell>
          <cell r="O18">
            <v>240</v>
          </cell>
          <cell r="P18">
            <v>115</v>
          </cell>
          <cell r="Q18">
            <v>121.24134876333909</v>
          </cell>
          <cell r="R18">
            <v>121.24134876333909</v>
          </cell>
          <cell r="S18">
            <v>121.24134876333909</v>
          </cell>
          <cell r="T18">
            <v>121.24134876333909</v>
          </cell>
          <cell r="U18">
            <v>1461.9653950533566</v>
          </cell>
          <cell r="V18">
            <v>1335</v>
          </cell>
          <cell r="W18">
            <v>1350</v>
          </cell>
        </row>
        <row r="19">
          <cell r="B19">
            <v>431</v>
          </cell>
          <cell r="C19">
            <v>9930.5833333333339</v>
          </cell>
          <cell r="E19">
            <v>127176</v>
          </cell>
          <cell r="F19">
            <v>210237</v>
          </cell>
          <cell r="G19">
            <v>125623</v>
          </cell>
          <cell r="H19">
            <v>119167</v>
          </cell>
          <cell r="I19">
            <v>2269</v>
          </cell>
          <cell r="J19">
            <v>17475</v>
          </cell>
          <cell r="K19">
            <v>24582</v>
          </cell>
          <cell r="L19">
            <v>27840</v>
          </cell>
          <cell r="M19">
            <v>15885</v>
          </cell>
          <cell r="N19">
            <v>1227</v>
          </cell>
          <cell r="O19">
            <v>22690</v>
          </cell>
          <cell r="P19">
            <v>8191</v>
          </cell>
          <cell r="Q19">
            <v>14911.196751334763</v>
          </cell>
          <cell r="R19">
            <v>14911.196751334763</v>
          </cell>
          <cell r="S19">
            <v>14911.196751334763</v>
          </cell>
          <cell r="T19">
            <v>14911.196751334763</v>
          </cell>
          <cell r="U19">
            <v>179803.78700533905</v>
          </cell>
          <cell r="V19">
            <v>130000</v>
          </cell>
          <cell r="W19">
            <v>120000</v>
          </cell>
        </row>
        <row r="20">
          <cell r="B20">
            <v>510</v>
          </cell>
          <cell r="C20">
            <v>4901.75</v>
          </cell>
          <cell r="E20">
            <v>28249</v>
          </cell>
          <cell r="F20">
            <v>98740</v>
          </cell>
          <cell r="G20">
            <v>36385</v>
          </cell>
          <cell r="H20">
            <v>58821</v>
          </cell>
          <cell r="I20">
            <v>1520</v>
          </cell>
          <cell r="J20">
            <v>0</v>
          </cell>
          <cell r="K20">
            <v>581</v>
          </cell>
          <cell r="L20">
            <v>4001</v>
          </cell>
          <cell r="M20">
            <v>84</v>
          </cell>
          <cell r="N20">
            <v>879</v>
          </cell>
          <cell r="O20">
            <v>7235</v>
          </cell>
          <cell r="P20">
            <v>3344</v>
          </cell>
          <cell r="Q20">
            <v>2189.5418194271806</v>
          </cell>
          <cell r="R20">
            <v>2189.5418194271806</v>
          </cell>
          <cell r="S20">
            <v>2189.5418194271806</v>
          </cell>
          <cell r="T20">
            <v>2189.5418194271806</v>
          </cell>
          <cell r="U20">
            <v>26402.167277708722</v>
          </cell>
          <cell r="V20">
            <v>35000</v>
          </cell>
          <cell r="W20">
            <v>57510</v>
          </cell>
        </row>
        <row r="21">
          <cell r="B21">
            <v>520</v>
          </cell>
          <cell r="C21">
            <v>1350.5833333333333</v>
          </cell>
          <cell r="E21">
            <v>16479</v>
          </cell>
          <cell r="F21">
            <v>18628</v>
          </cell>
          <cell r="G21">
            <v>-5426</v>
          </cell>
          <cell r="H21">
            <v>16207</v>
          </cell>
          <cell r="I21">
            <v>82</v>
          </cell>
          <cell r="J21">
            <v>98</v>
          </cell>
          <cell r="K21">
            <v>1237</v>
          </cell>
          <cell r="L21">
            <v>367</v>
          </cell>
          <cell r="M21">
            <v>0</v>
          </cell>
          <cell r="N21">
            <v>1299</v>
          </cell>
          <cell r="O21">
            <v>682</v>
          </cell>
          <cell r="P21">
            <v>0</v>
          </cell>
          <cell r="Q21">
            <v>467.21973192832297</v>
          </cell>
          <cell r="R21">
            <v>467.21973192832297</v>
          </cell>
          <cell r="S21">
            <v>467.21973192832297</v>
          </cell>
          <cell r="T21">
            <v>467.21973192832297</v>
          </cell>
          <cell r="U21">
            <v>5633.8789277132928</v>
          </cell>
          <cell r="V21">
            <v>21100</v>
          </cell>
          <cell r="W21">
            <v>21100</v>
          </cell>
        </row>
        <row r="22">
          <cell r="B22">
            <v>530</v>
          </cell>
          <cell r="C22">
            <v>24953.5</v>
          </cell>
          <cell r="E22">
            <v>711262</v>
          </cell>
          <cell r="F22">
            <v>488014</v>
          </cell>
          <cell r="G22">
            <v>379997</v>
          </cell>
          <cell r="H22">
            <v>299442</v>
          </cell>
          <cell r="I22">
            <v>8035</v>
          </cell>
          <cell r="J22">
            <v>124148</v>
          </cell>
          <cell r="K22">
            <v>21603</v>
          </cell>
          <cell r="L22">
            <v>-3419</v>
          </cell>
          <cell r="M22">
            <v>21227</v>
          </cell>
          <cell r="N22">
            <v>30326</v>
          </cell>
          <cell r="O22">
            <v>55766</v>
          </cell>
          <cell r="P22">
            <v>21587</v>
          </cell>
          <cell r="Q22">
            <v>34656.535509911977</v>
          </cell>
          <cell r="R22">
            <v>34656.535509911977</v>
          </cell>
          <cell r="S22">
            <v>34656.535509911977</v>
          </cell>
          <cell r="T22">
            <v>34656.535509911977</v>
          </cell>
          <cell r="U22">
            <v>417899.14203964779</v>
          </cell>
          <cell r="V22">
            <v>330000</v>
          </cell>
          <cell r="W22">
            <v>371450</v>
          </cell>
        </row>
        <row r="23">
          <cell r="B23">
            <v>540</v>
          </cell>
          <cell r="C23">
            <v>9533.3333333333339</v>
          </cell>
          <cell r="E23">
            <v>228231</v>
          </cell>
          <cell r="F23">
            <v>119833</v>
          </cell>
          <cell r="G23">
            <v>135665</v>
          </cell>
          <cell r="H23">
            <v>114400</v>
          </cell>
          <cell r="I23">
            <v>1376</v>
          </cell>
          <cell r="J23">
            <v>4218</v>
          </cell>
          <cell r="K23">
            <v>16873</v>
          </cell>
          <cell r="L23">
            <v>5029</v>
          </cell>
          <cell r="M23">
            <v>6894</v>
          </cell>
          <cell r="N23">
            <v>14463</v>
          </cell>
          <cell r="O23">
            <v>2409</v>
          </cell>
          <cell r="P23">
            <v>40637</v>
          </cell>
          <cell r="Q23">
            <v>11404.256612079938</v>
          </cell>
          <cell r="R23">
            <v>11404.256612079938</v>
          </cell>
          <cell r="S23">
            <v>11404.256612079938</v>
          </cell>
          <cell r="T23">
            <v>11404.256612079938</v>
          </cell>
          <cell r="U23">
            <v>137516.02644831978</v>
          </cell>
          <cell r="V23">
            <v>110500</v>
          </cell>
          <cell r="W23">
            <v>169500</v>
          </cell>
        </row>
        <row r="24">
          <cell r="B24">
            <v>550</v>
          </cell>
          <cell r="C24">
            <v>15515.5</v>
          </cell>
          <cell r="E24">
            <v>374721</v>
          </cell>
          <cell r="F24">
            <v>196341</v>
          </cell>
          <cell r="G24">
            <v>125046</v>
          </cell>
          <cell r="H24">
            <v>186186</v>
          </cell>
          <cell r="I24">
            <v>610</v>
          </cell>
          <cell r="J24">
            <v>27540</v>
          </cell>
          <cell r="K24">
            <v>3679</v>
          </cell>
          <cell r="L24">
            <v>2023</v>
          </cell>
          <cell r="M24">
            <v>119886</v>
          </cell>
          <cell r="N24">
            <v>-85011</v>
          </cell>
          <cell r="O24">
            <v>7615</v>
          </cell>
          <cell r="P24">
            <v>4527</v>
          </cell>
          <cell r="Q24">
            <v>10035.482736072128</v>
          </cell>
          <cell r="R24">
            <v>10035.482736072128</v>
          </cell>
          <cell r="S24">
            <v>10035.482736072128</v>
          </cell>
          <cell r="T24">
            <v>10035.482736072128</v>
          </cell>
          <cell r="U24">
            <v>121010.9309442885</v>
          </cell>
          <cell r="V24">
            <v>146005</v>
          </cell>
          <cell r="W24">
            <v>190500</v>
          </cell>
        </row>
        <row r="25">
          <cell r="B25">
            <v>560</v>
          </cell>
          <cell r="C25">
            <v>2383.3333333333335</v>
          </cell>
          <cell r="E25">
            <v>56768</v>
          </cell>
          <cell r="F25">
            <v>8164</v>
          </cell>
          <cell r="G25">
            <v>31972</v>
          </cell>
          <cell r="H25">
            <v>28600</v>
          </cell>
          <cell r="I25">
            <v>0</v>
          </cell>
          <cell r="J25">
            <v>1022</v>
          </cell>
          <cell r="K25">
            <v>53188</v>
          </cell>
          <cell r="L25">
            <v>1561</v>
          </cell>
          <cell r="M25">
            <v>93</v>
          </cell>
          <cell r="N25">
            <v>1362</v>
          </cell>
          <cell r="O25">
            <v>6883</v>
          </cell>
          <cell r="P25">
            <v>382</v>
          </cell>
          <cell r="Q25">
            <v>8003.0458782973437</v>
          </cell>
          <cell r="R25">
            <v>8003.0458782973437</v>
          </cell>
          <cell r="S25">
            <v>8003.0458782973437</v>
          </cell>
          <cell r="T25">
            <v>8003.0458782973437</v>
          </cell>
          <cell r="U25">
            <v>96503.183513189375</v>
          </cell>
          <cell r="V25">
            <v>80500</v>
          </cell>
          <cell r="W25">
            <v>112500</v>
          </cell>
        </row>
        <row r="26">
          <cell r="B26">
            <v>573</v>
          </cell>
          <cell r="C26">
            <v>2780.5833333333335</v>
          </cell>
          <cell r="E26">
            <v>44599</v>
          </cell>
          <cell r="F26">
            <v>42958</v>
          </cell>
          <cell r="G26">
            <v>35907</v>
          </cell>
          <cell r="H26">
            <v>33367</v>
          </cell>
          <cell r="I26">
            <v>1344</v>
          </cell>
          <cell r="J26">
            <v>21591</v>
          </cell>
          <cell r="K26">
            <v>-12817</v>
          </cell>
          <cell r="L26">
            <v>4267</v>
          </cell>
          <cell r="M26">
            <v>2900</v>
          </cell>
          <cell r="N26">
            <v>2348</v>
          </cell>
          <cell r="O26">
            <v>1731</v>
          </cell>
          <cell r="P26">
            <v>2304</v>
          </cell>
          <cell r="Q26">
            <v>2937.0933905124984</v>
          </cell>
          <cell r="R26">
            <v>2937.0933905124984</v>
          </cell>
          <cell r="S26">
            <v>2937.0933905124984</v>
          </cell>
          <cell r="T26">
            <v>2937.0933905124984</v>
          </cell>
          <cell r="U26">
            <v>35416.373562049994</v>
          </cell>
          <cell r="V26">
            <v>36395</v>
          </cell>
          <cell r="W26">
            <v>54494</v>
          </cell>
        </row>
        <row r="27">
          <cell r="B27">
            <v>574</v>
          </cell>
          <cell r="C27">
            <v>262.16666666666669</v>
          </cell>
          <cell r="E27">
            <v>3118</v>
          </cell>
          <cell r="F27">
            <v>3376</v>
          </cell>
          <cell r="G27">
            <v>3920</v>
          </cell>
          <cell r="H27">
            <v>3146</v>
          </cell>
          <cell r="I27">
            <v>419</v>
          </cell>
          <cell r="J27">
            <v>161</v>
          </cell>
          <cell r="K27">
            <v>281</v>
          </cell>
          <cell r="L27">
            <v>577</v>
          </cell>
          <cell r="M27">
            <v>121</v>
          </cell>
          <cell r="N27">
            <v>150</v>
          </cell>
          <cell r="O27">
            <v>360</v>
          </cell>
          <cell r="P27">
            <v>164</v>
          </cell>
          <cell r="Q27">
            <v>277.10535495244244</v>
          </cell>
          <cell r="R27">
            <v>277.10535495244244</v>
          </cell>
          <cell r="S27">
            <v>277.10535495244244</v>
          </cell>
          <cell r="T27">
            <v>277.10535495244244</v>
          </cell>
          <cell r="U27">
            <v>3341.4214198097688</v>
          </cell>
          <cell r="V27">
            <v>3200</v>
          </cell>
          <cell r="W27">
            <v>4000</v>
          </cell>
        </row>
        <row r="28">
          <cell r="B28">
            <v>581</v>
          </cell>
          <cell r="C28">
            <v>49652.75</v>
          </cell>
          <cell r="E28">
            <v>569157</v>
          </cell>
          <cell r="F28">
            <v>717242</v>
          </cell>
          <cell r="G28">
            <v>657717</v>
          </cell>
          <cell r="H28">
            <v>595833</v>
          </cell>
          <cell r="I28">
            <v>28585</v>
          </cell>
          <cell r="J28">
            <v>47988</v>
          </cell>
          <cell r="K28">
            <v>80279</v>
          </cell>
          <cell r="L28">
            <v>78695</v>
          </cell>
          <cell r="M28">
            <v>31620</v>
          </cell>
          <cell r="N28">
            <v>59535</v>
          </cell>
          <cell r="O28">
            <v>45967</v>
          </cell>
          <cell r="P28">
            <v>74092</v>
          </cell>
          <cell r="Q28">
            <v>55441.050373447448</v>
          </cell>
          <cell r="R28">
            <v>55441.050373447448</v>
          </cell>
          <cell r="S28">
            <v>55441.050373447448</v>
          </cell>
          <cell r="T28">
            <v>55441.050373447448</v>
          </cell>
          <cell r="U28">
            <v>668525.20149378991</v>
          </cell>
          <cell r="V28">
            <v>650000</v>
          </cell>
          <cell r="W28">
            <v>700000</v>
          </cell>
        </row>
        <row r="29">
          <cell r="B29">
            <v>582</v>
          </cell>
          <cell r="C29">
            <v>1986.0833333333333</v>
          </cell>
          <cell r="E29">
            <v>26031</v>
          </cell>
          <cell r="F29">
            <v>21990</v>
          </cell>
          <cell r="G29">
            <v>28565</v>
          </cell>
          <cell r="H29">
            <v>23833</v>
          </cell>
          <cell r="I29">
            <v>2048</v>
          </cell>
          <cell r="J29">
            <v>726</v>
          </cell>
          <cell r="K29">
            <v>55</v>
          </cell>
          <cell r="L29">
            <v>1155</v>
          </cell>
          <cell r="M29">
            <v>22401</v>
          </cell>
          <cell r="N29">
            <v>-19184</v>
          </cell>
          <cell r="O29">
            <v>3438</v>
          </cell>
          <cell r="P29">
            <v>883</v>
          </cell>
          <cell r="Q29">
            <v>1429.8288848016309</v>
          </cell>
          <cell r="R29">
            <v>1429.8288848016309</v>
          </cell>
          <cell r="S29">
            <v>1429.8288848016309</v>
          </cell>
          <cell r="T29">
            <v>1429.8288848016309</v>
          </cell>
          <cell r="U29">
            <v>17241.315539206524</v>
          </cell>
          <cell r="V29">
            <v>20000</v>
          </cell>
          <cell r="W29">
            <v>20000</v>
          </cell>
        </row>
        <row r="30">
          <cell r="B30">
            <v>584</v>
          </cell>
          <cell r="C30">
            <v>17072.25</v>
          </cell>
          <cell r="E30">
            <v>135838</v>
          </cell>
          <cell r="F30">
            <v>141055</v>
          </cell>
          <cell r="G30">
            <v>106967</v>
          </cell>
          <cell r="H30">
            <v>104867</v>
          </cell>
          <cell r="I30">
            <v>13925</v>
          </cell>
          <cell r="J30">
            <v>5336</v>
          </cell>
          <cell r="K30">
            <v>28954</v>
          </cell>
          <cell r="L30">
            <v>7463</v>
          </cell>
          <cell r="M30">
            <v>11436</v>
          </cell>
          <cell r="N30">
            <v>6173</v>
          </cell>
          <cell r="O30">
            <v>13313</v>
          </cell>
          <cell r="P30">
            <v>7189</v>
          </cell>
          <cell r="Q30">
            <v>11638.797194641564</v>
          </cell>
          <cell r="R30">
            <v>11638.797194641564</v>
          </cell>
          <cell r="S30">
            <v>11638.797194641564</v>
          </cell>
          <cell r="T30">
            <v>11638.797194641564</v>
          </cell>
          <cell r="U30">
            <v>140344.18877856625</v>
          </cell>
          <cell r="V30">
            <v>143889</v>
          </cell>
          <cell r="W30">
            <v>110000</v>
          </cell>
        </row>
        <row r="31">
          <cell r="B31">
            <v>591</v>
          </cell>
          <cell r="C31">
            <v>377.33333333333331</v>
          </cell>
          <cell r="E31">
            <v>463237</v>
          </cell>
          <cell r="F31">
            <v>406071</v>
          </cell>
          <cell r="G31">
            <v>359031</v>
          </cell>
          <cell r="H31">
            <v>4528</v>
          </cell>
          <cell r="I31">
            <v>9876</v>
          </cell>
          <cell r="J31">
            <v>6119</v>
          </cell>
          <cell r="K31">
            <v>8608</v>
          </cell>
          <cell r="L31">
            <v>14134</v>
          </cell>
          <cell r="M31">
            <v>1806</v>
          </cell>
          <cell r="N31">
            <v>6585</v>
          </cell>
          <cell r="O31">
            <v>6863</v>
          </cell>
          <cell r="P31">
            <v>5749</v>
          </cell>
          <cell r="Q31">
            <v>7413.4679376887179</v>
          </cell>
          <cell r="R31">
            <v>7413.4679376887179</v>
          </cell>
          <cell r="S31">
            <v>7413.4679376887179</v>
          </cell>
          <cell r="T31">
            <v>7413.4679376887179</v>
          </cell>
          <cell r="U31">
            <v>89393.871750754886</v>
          </cell>
          <cell r="V31">
            <v>89610</v>
          </cell>
          <cell r="W31">
            <v>32000</v>
          </cell>
        </row>
        <row r="32">
          <cell r="B32">
            <v>592</v>
          </cell>
          <cell r="C32">
            <v>27011.083333333332</v>
          </cell>
          <cell r="E32">
            <v>5408</v>
          </cell>
          <cell r="F32">
            <v>8419</v>
          </cell>
          <cell r="G32">
            <v>3313</v>
          </cell>
          <cell r="H32">
            <v>324133</v>
          </cell>
          <cell r="I32">
            <v>17294</v>
          </cell>
          <cell r="J32">
            <v>3282</v>
          </cell>
          <cell r="K32">
            <v>38109</v>
          </cell>
          <cell r="L32">
            <v>84418</v>
          </cell>
          <cell r="M32">
            <v>34267</v>
          </cell>
          <cell r="N32">
            <v>63413</v>
          </cell>
          <cell r="O32">
            <v>35558</v>
          </cell>
          <cell r="P32">
            <v>64409</v>
          </cell>
          <cell r="Q32">
            <v>42285.557411574002</v>
          </cell>
          <cell r="R32">
            <v>42285.557411574002</v>
          </cell>
          <cell r="S32">
            <v>42285.557411574002</v>
          </cell>
          <cell r="T32">
            <v>42285.557411574002</v>
          </cell>
          <cell r="U32">
            <v>509892.22964629601</v>
          </cell>
          <cell r="V32">
            <v>511480</v>
          </cell>
          <cell r="W32">
            <v>453300</v>
          </cell>
        </row>
        <row r="33">
          <cell r="B33">
            <v>593</v>
          </cell>
          <cell r="C33">
            <v>127.08333333333333</v>
          </cell>
          <cell r="E33">
            <v>1017</v>
          </cell>
          <cell r="F33">
            <v>1560</v>
          </cell>
          <cell r="G33">
            <v>1013</v>
          </cell>
          <cell r="H33">
            <v>1525</v>
          </cell>
          <cell r="I33">
            <v>0</v>
          </cell>
          <cell r="J33">
            <v>0</v>
          </cell>
          <cell r="K33">
            <v>0</v>
          </cell>
          <cell r="L33">
            <v>0</v>
          </cell>
          <cell r="M33">
            <v>0</v>
          </cell>
          <cell r="N33">
            <v>0</v>
          </cell>
          <cell r="O33">
            <v>0</v>
          </cell>
          <cell r="P33">
            <v>0</v>
          </cell>
          <cell r="Q33">
            <v>0</v>
          </cell>
          <cell r="R33">
            <v>0</v>
          </cell>
          <cell r="S33">
            <v>0</v>
          </cell>
          <cell r="T33">
            <v>0</v>
          </cell>
          <cell r="U33">
            <v>0</v>
          </cell>
          <cell r="V33">
            <v>0</v>
          </cell>
          <cell r="W33">
            <v>500</v>
          </cell>
        </row>
        <row r="34">
          <cell r="B34">
            <v>594</v>
          </cell>
          <cell r="C34">
            <v>0</v>
          </cell>
          <cell r="E34">
            <v>0</v>
          </cell>
          <cell r="F34">
            <v>0</v>
          </cell>
          <cell r="G34">
            <v>0</v>
          </cell>
          <cell r="H34">
            <v>0</v>
          </cell>
          <cell r="I34">
            <v>0</v>
          </cell>
          <cell r="J34">
            <v>101</v>
          </cell>
          <cell r="K34">
            <v>0</v>
          </cell>
          <cell r="L34">
            <v>0</v>
          </cell>
          <cell r="M34">
            <v>0</v>
          </cell>
          <cell r="N34">
            <v>0</v>
          </cell>
          <cell r="O34">
            <v>0</v>
          </cell>
          <cell r="P34">
            <v>0</v>
          </cell>
          <cell r="Q34">
            <v>12.533650179219293</v>
          </cell>
          <cell r="R34">
            <v>12.533650179219293</v>
          </cell>
          <cell r="S34">
            <v>12.533650179219293</v>
          </cell>
          <cell r="T34">
            <v>12.533650179219293</v>
          </cell>
          <cell r="U34">
            <v>151.13460071687717</v>
          </cell>
          <cell r="V34">
            <v>151</v>
          </cell>
          <cell r="W34">
            <v>0</v>
          </cell>
        </row>
        <row r="35">
          <cell r="B35">
            <v>631</v>
          </cell>
          <cell r="C35">
            <v>746.75</v>
          </cell>
          <cell r="E35">
            <v>20556</v>
          </cell>
          <cell r="F35">
            <v>15972</v>
          </cell>
          <cell r="G35">
            <v>8266</v>
          </cell>
          <cell r="H35">
            <v>8961</v>
          </cell>
          <cell r="I35">
            <v>590</v>
          </cell>
          <cell r="J35">
            <v>92</v>
          </cell>
          <cell r="K35">
            <v>1263</v>
          </cell>
          <cell r="L35">
            <v>174</v>
          </cell>
          <cell r="M35">
            <v>599</v>
          </cell>
          <cell r="N35">
            <v>386</v>
          </cell>
          <cell r="O35">
            <v>108</v>
          </cell>
          <cell r="P35">
            <v>166</v>
          </cell>
          <cell r="Q35">
            <v>419.19475549903746</v>
          </cell>
          <cell r="R35">
            <v>419.19475549903746</v>
          </cell>
          <cell r="S35">
            <v>419.19475549903746</v>
          </cell>
          <cell r="T35">
            <v>419.19475549903746</v>
          </cell>
          <cell r="U35">
            <v>5054.7790219961498</v>
          </cell>
          <cell r="V35">
            <v>8095</v>
          </cell>
          <cell r="W35">
            <v>9000</v>
          </cell>
        </row>
        <row r="36">
          <cell r="B36">
            <v>634</v>
          </cell>
          <cell r="C36">
            <v>4369.416666666667</v>
          </cell>
          <cell r="E36">
            <v>68537</v>
          </cell>
          <cell r="F36">
            <v>47438</v>
          </cell>
          <cell r="G36">
            <v>69220</v>
          </cell>
          <cell r="H36">
            <v>52433</v>
          </cell>
          <cell r="I36">
            <v>10071</v>
          </cell>
          <cell r="J36">
            <v>1641</v>
          </cell>
          <cell r="K36">
            <v>-1834</v>
          </cell>
          <cell r="L36">
            <v>6125</v>
          </cell>
          <cell r="M36">
            <v>1855</v>
          </cell>
          <cell r="N36">
            <v>5511</v>
          </cell>
          <cell r="O36">
            <v>4242</v>
          </cell>
          <cell r="P36">
            <v>3708</v>
          </cell>
          <cell r="Q36">
            <v>3886.5484154749429</v>
          </cell>
          <cell r="R36">
            <v>3886.5484154749429</v>
          </cell>
          <cell r="S36">
            <v>3886.5484154749429</v>
          </cell>
          <cell r="T36">
            <v>3886.5484154749429</v>
          </cell>
          <cell r="U36">
            <v>46865.193661899772</v>
          </cell>
          <cell r="V36">
            <v>52433</v>
          </cell>
          <cell r="W36">
            <v>66000</v>
          </cell>
        </row>
        <row r="37">
          <cell r="B37">
            <v>676</v>
          </cell>
          <cell r="C37">
            <v>2542.25</v>
          </cell>
          <cell r="E37">
            <v>29864</v>
          </cell>
          <cell r="F37">
            <v>26453</v>
          </cell>
          <cell r="G37">
            <v>34339</v>
          </cell>
          <cell r="H37">
            <v>30507</v>
          </cell>
          <cell r="I37">
            <v>3239</v>
          </cell>
          <cell r="J37">
            <v>3915</v>
          </cell>
          <cell r="K37">
            <v>2295</v>
          </cell>
          <cell r="L37">
            <v>1540</v>
          </cell>
          <cell r="M37">
            <v>1954</v>
          </cell>
          <cell r="N37">
            <v>1487</v>
          </cell>
          <cell r="O37">
            <v>3405</v>
          </cell>
          <cell r="P37">
            <v>2130</v>
          </cell>
          <cell r="Q37">
            <v>2477.5675824565669</v>
          </cell>
          <cell r="R37">
            <v>2477.5675824565669</v>
          </cell>
          <cell r="S37">
            <v>2477.5675824565669</v>
          </cell>
          <cell r="T37">
            <v>2477.5675824565669</v>
          </cell>
          <cell r="U37">
            <v>29875.270329826264</v>
          </cell>
          <cell r="V37">
            <v>29958</v>
          </cell>
          <cell r="W37">
            <v>30500</v>
          </cell>
        </row>
        <row r="38">
          <cell r="B38">
            <v>687</v>
          </cell>
          <cell r="C38">
            <v>568</v>
          </cell>
          <cell r="E38">
            <v>8943</v>
          </cell>
          <cell r="F38">
            <v>6649</v>
          </cell>
          <cell r="G38">
            <v>6807</v>
          </cell>
          <cell r="H38">
            <v>6816</v>
          </cell>
          <cell r="I38">
            <v>1059</v>
          </cell>
          <cell r="J38">
            <v>656</v>
          </cell>
          <cell r="K38">
            <v>654</v>
          </cell>
          <cell r="L38">
            <v>564</v>
          </cell>
          <cell r="M38">
            <v>457</v>
          </cell>
          <cell r="N38">
            <v>371</v>
          </cell>
          <cell r="O38">
            <v>1407</v>
          </cell>
          <cell r="P38">
            <v>395</v>
          </cell>
          <cell r="Q38">
            <v>690.34352422769234</v>
          </cell>
          <cell r="R38">
            <v>690.34352422769234</v>
          </cell>
          <cell r="S38">
            <v>690.34352422769234</v>
          </cell>
          <cell r="T38">
            <v>690.34352422769234</v>
          </cell>
          <cell r="U38">
            <v>8324.3740969107675</v>
          </cell>
          <cell r="V38">
            <v>8350</v>
          </cell>
          <cell r="W38">
            <v>6800</v>
          </cell>
        </row>
        <row r="39">
          <cell r="B39">
            <v>689</v>
          </cell>
          <cell r="C39">
            <v>0</v>
          </cell>
          <cell r="E39">
            <v>0</v>
          </cell>
          <cell r="F39">
            <v>240</v>
          </cell>
          <cell r="G39">
            <v>161</v>
          </cell>
          <cell r="H39">
            <v>0</v>
          </cell>
          <cell r="I39">
            <v>0</v>
          </cell>
          <cell r="J39">
            <v>240</v>
          </cell>
          <cell r="K39">
            <v>0</v>
          </cell>
          <cell r="L39">
            <v>0</v>
          </cell>
          <cell r="M39">
            <v>0</v>
          </cell>
          <cell r="N39">
            <v>0</v>
          </cell>
          <cell r="O39">
            <v>0</v>
          </cell>
          <cell r="P39">
            <v>0</v>
          </cell>
          <cell r="Q39">
            <v>29.782931118936943</v>
          </cell>
          <cell r="R39">
            <v>29.782931118936943</v>
          </cell>
          <cell r="S39">
            <v>29.782931118936943</v>
          </cell>
          <cell r="T39">
            <v>29.782931118936943</v>
          </cell>
          <cell r="U39">
            <v>359.13172447574789</v>
          </cell>
          <cell r="V39">
            <v>240</v>
          </cell>
          <cell r="W39">
            <v>0</v>
          </cell>
        </row>
        <row r="40">
          <cell r="B40">
            <v>696</v>
          </cell>
          <cell r="C40">
            <v>1986.0833333333333</v>
          </cell>
          <cell r="E40">
            <v>16112</v>
          </cell>
          <cell r="F40">
            <v>22074</v>
          </cell>
          <cell r="G40">
            <v>17975</v>
          </cell>
          <cell r="H40">
            <v>23833</v>
          </cell>
          <cell r="I40">
            <v>773</v>
          </cell>
          <cell r="J40">
            <v>2178</v>
          </cell>
          <cell r="K40">
            <v>153</v>
          </cell>
          <cell r="L40">
            <v>326</v>
          </cell>
          <cell r="M40">
            <v>415</v>
          </cell>
          <cell r="N40">
            <v>1689</v>
          </cell>
          <cell r="O40">
            <v>386</v>
          </cell>
          <cell r="P40">
            <v>596</v>
          </cell>
          <cell r="Q40">
            <v>808.60657987913783</v>
          </cell>
          <cell r="R40">
            <v>808.60657987913783</v>
          </cell>
          <cell r="S40">
            <v>808.60657987913783</v>
          </cell>
          <cell r="T40">
            <v>808.60657987913783</v>
          </cell>
          <cell r="U40">
            <v>9750.4263195165513</v>
          </cell>
          <cell r="V40">
            <v>10518</v>
          </cell>
          <cell r="W40">
            <v>10500</v>
          </cell>
        </row>
        <row r="41">
          <cell r="B41">
            <v>701</v>
          </cell>
          <cell r="C41">
            <v>1241.9166666666667</v>
          </cell>
          <cell r="E41">
            <v>17607</v>
          </cell>
          <cell r="F41">
            <v>15453</v>
          </cell>
          <cell r="G41">
            <v>16497</v>
          </cell>
          <cell r="H41">
            <v>14903</v>
          </cell>
          <cell r="I41">
            <v>1348</v>
          </cell>
          <cell r="J41">
            <v>670</v>
          </cell>
          <cell r="K41">
            <v>2256</v>
          </cell>
          <cell r="L41">
            <v>157</v>
          </cell>
          <cell r="M41">
            <v>254</v>
          </cell>
          <cell r="N41">
            <v>858</v>
          </cell>
          <cell r="O41">
            <v>693</v>
          </cell>
          <cell r="P41">
            <v>312</v>
          </cell>
          <cell r="Q41">
            <v>812.57763736166271</v>
          </cell>
          <cell r="R41">
            <v>812.57763736166271</v>
          </cell>
          <cell r="S41">
            <v>812.57763736166271</v>
          </cell>
          <cell r="T41">
            <v>812.57763736166271</v>
          </cell>
          <cell r="U41">
            <v>9798.3105494466508</v>
          </cell>
          <cell r="V41">
            <v>14903</v>
          </cell>
          <cell r="W41">
            <v>14900</v>
          </cell>
        </row>
        <row r="42">
          <cell r="B42">
            <v>730</v>
          </cell>
          <cell r="C42">
            <v>317.75</v>
          </cell>
          <cell r="E42">
            <v>5732</v>
          </cell>
          <cell r="F42">
            <v>5057</v>
          </cell>
          <cell r="G42">
            <v>3070</v>
          </cell>
          <cell r="H42">
            <v>3813</v>
          </cell>
          <cell r="I42">
            <v>22</v>
          </cell>
          <cell r="J42">
            <v>0</v>
          </cell>
          <cell r="K42">
            <v>385</v>
          </cell>
          <cell r="L42">
            <v>6</v>
          </cell>
          <cell r="M42">
            <v>273</v>
          </cell>
          <cell r="N42">
            <v>0</v>
          </cell>
          <cell r="O42">
            <v>128</v>
          </cell>
          <cell r="P42">
            <v>177</v>
          </cell>
          <cell r="Q42">
            <v>122.97868641194373</v>
          </cell>
          <cell r="R42">
            <v>122.97868641194373</v>
          </cell>
          <cell r="S42">
            <v>122.97868641194373</v>
          </cell>
          <cell r="T42">
            <v>122.97868641194373</v>
          </cell>
          <cell r="U42">
            <v>1482.9147456477749</v>
          </cell>
          <cell r="V42">
            <v>3813</v>
          </cell>
          <cell r="W42">
            <v>3800</v>
          </cell>
        </row>
        <row r="43">
          <cell r="B43">
            <v>731</v>
          </cell>
          <cell r="C43">
            <v>199.58333333333334</v>
          </cell>
          <cell r="E43">
            <v>4360</v>
          </cell>
          <cell r="F43">
            <v>3461</v>
          </cell>
          <cell r="G43">
            <v>1414</v>
          </cell>
          <cell r="H43">
            <v>2395</v>
          </cell>
          <cell r="I43">
            <v>92</v>
          </cell>
          <cell r="J43">
            <v>420</v>
          </cell>
          <cell r="K43">
            <v>0</v>
          </cell>
          <cell r="L43">
            <v>0</v>
          </cell>
          <cell r="M43">
            <v>442</v>
          </cell>
          <cell r="N43">
            <v>534</v>
          </cell>
          <cell r="O43">
            <v>0</v>
          </cell>
          <cell r="P43">
            <v>1183</v>
          </cell>
          <cell r="Q43">
            <v>331.4592042445023</v>
          </cell>
          <cell r="R43">
            <v>331.4592042445023</v>
          </cell>
          <cell r="S43">
            <v>331.4592042445023</v>
          </cell>
          <cell r="T43">
            <v>331.4592042445023</v>
          </cell>
          <cell r="U43">
            <v>3996.8368169780097</v>
          </cell>
          <cell r="V43">
            <v>3136</v>
          </cell>
          <cell r="W43">
            <v>4810</v>
          </cell>
        </row>
        <row r="44">
          <cell r="B44">
            <v>741</v>
          </cell>
          <cell r="C44">
            <v>2550.1666666666665</v>
          </cell>
          <cell r="E44">
            <v>39743</v>
          </cell>
          <cell r="F44">
            <v>39176</v>
          </cell>
          <cell r="G44">
            <v>38185</v>
          </cell>
          <cell r="H44">
            <v>30602</v>
          </cell>
          <cell r="I44">
            <v>6566</v>
          </cell>
          <cell r="J44">
            <v>2472</v>
          </cell>
          <cell r="K44">
            <v>195</v>
          </cell>
          <cell r="L44">
            <v>1980</v>
          </cell>
          <cell r="M44">
            <v>3587</v>
          </cell>
          <cell r="N44">
            <v>3410</v>
          </cell>
          <cell r="O44">
            <v>1596</v>
          </cell>
          <cell r="P44">
            <v>2444</v>
          </cell>
          <cell r="Q44">
            <v>2761.1259058181113</v>
          </cell>
          <cell r="R44">
            <v>2761.1259058181113</v>
          </cell>
          <cell r="S44">
            <v>2761.1259058181113</v>
          </cell>
          <cell r="T44">
            <v>2761.1259058181113</v>
          </cell>
          <cell r="U44">
            <v>33294.503623272438</v>
          </cell>
          <cell r="V44">
            <v>34048</v>
          </cell>
          <cell r="W44">
            <v>32274</v>
          </cell>
        </row>
        <row r="45">
          <cell r="B45">
            <v>745</v>
          </cell>
          <cell r="C45">
            <v>95.333333333333329</v>
          </cell>
          <cell r="E45">
            <v>1872</v>
          </cell>
          <cell r="F45">
            <v>718</v>
          </cell>
          <cell r="G45">
            <v>442</v>
          </cell>
          <cell r="H45">
            <v>1144</v>
          </cell>
          <cell r="I45">
            <v>0</v>
          </cell>
          <cell r="J45">
            <v>31</v>
          </cell>
          <cell r="K45">
            <v>0</v>
          </cell>
          <cell r="L45">
            <v>0</v>
          </cell>
          <cell r="M45">
            <v>76</v>
          </cell>
          <cell r="N45">
            <v>0</v>
          </cell>
          <cell r="O45">
            <v>0</v>
          </cell>
          <cell r="P45">
            <v>0</v>
          </cell>
          <cell r="Q45">
            <v>13.278223457192716</v>
          </cell>
          <cell r="R45">
            <v>13.278223457192716</v>
          </cell>
          <cell r="S45">
            <v>13.278223457192716</v>
          </cell>
          <cell r="T45">
            <v>13.278223457192716</v>
          </cell>
          <cell r="U45">
            <v>160.11289382877089</v>
          </cell>
          <cell r="V45">
            <v>500</v>
          </cell>
          <cell r="W45">
            <v>700</v>
          </cell>
        </row>
        <row r="46">
          <cell r="B46">
            <v>761</v>
          </cell>
          <cell r="C46">
            <v>3197.6666666666665</v>
          </cell>
          <cell r="E46">
            <v>57960</v>
          </cell>
          <cell r="F46">
            <v>49138</v>
          </cell>
          <cell r="G46">
            <v>37960</v>
          </cell>
          <cell r="H46">
            <v>38372</v>
          </cell>
          <cell r="I46">
            <v>2183</v>
          </cell>
          <cell r="J46">
            <v>1578</v>
          </cell>
          <cell r="K46">
            <v>5156</v>
          </cell>
          <cell r="L46">
            <v>5958</v>
          </cell>
          <cell r="M46">
            <v>7959</v>
          </cell>
          <cell r="N46">
            <v>6286</v>
          </cell>
          <cell r="O46">
            <v>1654</v>
          </cell>
          <cell r="P46">
            <v>5493</v>
          </cell>
          <cell r="Q46">
            <v>4500.5731787103578</v>
          </cell>
          <cell r="R46">
            <v>4500.5731787103578</v>
          </cell>
          <cell r="S46">
            <v>4500.5731787103578</v>
          </cell>
          <cell r="T46">
            <v>4500.5731787103578</v>
          </cell>
          <cell r="U46">
            <v>54269.292714841431</v>
          </cell>
          <cell r="V46">
            <v>46387</v>
          </cell>
          <cell r="W46">
            <v>38400</v>
          </cell>
        </row>
        <row r="47">
          <cell r="B47">
            <v>771</v>
          </cell>
          <cell r="C47">
            <v>1191.6666666666667</v>
          </cell>
          <cell r="E47">
            <v>19425</v>
          </cell>
          <cell r="F47">
            <v>17988</v>
          </cell>
          <cell r="G47">
            <v>16323</v>
          </cell>
          <cell r="H47">
            <v>14300</v>
          </cell>
          <cell r="I47">
            <v>351</v>
          </cell>
          <cell r="J47">
            <v>742</v>
          </cell>
          <cell r="K47">
            <v>1141</v>
          </cell>
          <cell r="L47">
            <v>2307</v>
          </cell>
          <cell r="M47">
            <v>1120</v>
          </cell>
          <cell r="N47">
            <v>489</v>
          </cell>
          <cell r="O47">
            <v>214</v>
          </cell>
          <cell r="P47">
            <v>302</v>
          </cell>
          <cell r="Q47">
            <v>827.22091182847316</v>
          </cell>
          <cell r="R47">
            <v>827.22091182847316</v>
          </cell>
          <cell r="S47">
            <v>827.22091182847316</v>
          </cell>
          <cell r="T47">
            <v>827.22091182847316</v>
          </cell>
          <cell r="U47">
            <v>9974.8836473138945</v>
          </cell>
          <cell r="V47">
            <v>13159</v>
          </cell>
          <cell r="W47">
            <v>14300</v>
          </cell>
        </row>
        <row r="48">
          <cell r="B48">
            <v>774</v>
          </cell>
          <cell r="C48">
            <v>540.25</v>
          </cell>
          <cell r="E48">
            <v>8699</v>
          </cell>
          <cell r="F48">
            <v>8951</v>
          </cell>
          <cell r="G48">
            <v>7325</v>
          </cell>
          <cell r="H48">
            <v>6483</v>
          </cell>
          <cell r="I48">
            <v>126</v>
          </cell>
          <cell r="J48">
            <v>90</v>
          </cell>
          <cell r="K48">
            <v>505</v>
          </cell>
          <cell r="L48">
            <v>979</v>
          </cell>
          <cell r="M48">
            <v>253</v>
          </cell>
          <cell r="N48">
            <v>69</v>
          </cell>
          <cell r="O48">
            <v>468</v>
          </cell>
          <cell r="P48">
            <v>196</v>
          </cell>
          <cell r="Q48">
            <v>333.32063743943593</v>
          </cell>
          <cell r="R48">
            <v>333.32063743943593</v>
          </cell>
          <cell r="S48">
            <v>333.32063743943593</v>
          </cell>
          <cell r="T48">
            <v>333.32063743943593</v>
          </cell>
          <cell r="U48">
            <v>4019.2825497577433</v>
          </cell>
          <cell r="V48">
            <v>6571</v>
          </cell>
          <cell r="W48">
            <v>4500</v>
          </cell>
        </row>
        <row r="49">
          <cell r="B49">
            <v>775</v>
          </cell>
          <cell r="C49">
            <v>715</v>
          </cell>
          <cell r="E49">
            <v>8751</v>
          </cell>
          <cell r="F49">
            <v>8258</v>
          </cell>
          <cell r="G49">
            <v>9206</v>
          </cell>
          <cell r="H49">
            <v>8580</v>
          </cell>
          <cell r="I49">
            <v>485</v>
          </cell>
          <cell r="J49">
            <v>523</v>
          </cell>
          <cell r="K49">
            <v>630</v>
          </cell>
          <cell r="L49">
            <v>1730</v>
          </cell>
          <cell r="M49">
            <v>97</v>
          </cell>
          <cell r="N49">
            <v>114</v>
          </cell>
          <cell r="O49">
            <v>15</v>
          </cell>
          <cell r="P49">
            <v>0</v>
          </cell>
          <cell r="Q49">
            <v>445.99939350608065</v>
          </cell>
          <cell r="R49">
            <v>445.99939350608065</v>
          </cell>
          <cell r="S49">
            <v>445.99939350608065</v>
          </cell>
          <cell r="T49">
            <v>445.99939350608065</v>
          </cell>
          <cell r="U49">
            <v>5377.9975740243226</v>
          </cell>
          <cell r="V49">
            <v>8580</v>
          </cell>
          <cell r="W49">
            <v>9613</v>
          </cell>
        </row>
        <row r="50">
          <cell r="B50">
            <v>786</v>
          </cell>
          <cell r="C50">
            <v>246.25</v>
          </cell>
          <cell r="E50">
            <v>3407</v>
          </cell>
          <cell r="F50">
            <v>6290</v>
          </cell>
          <cell r="G50">
            <v>5439</v>
          </cell>
          <cell r="H50">
            <v>2955</v>
          </cell>
          <cell r="I50">
            <v>12</v>
          </cell>
          <cell r="J50">
            <v>190</v>
          </cell>
          <cell r="K50">
            <v>6411</v>
          </cell>
          <cell r="L50">
            <v>673</v>
          </cell>
          <cell r="M50">
            <v>553</v>
          </cell>
          <cell r="N50">
            <v>698</v>
          </cell>
          <cell r="O50">
            <v>7718</v>
          </cell>
          <cell r="P50">
            <v>546</v>
          </cell>
          <cell r="Q50">
            <v>2084.9292738719141</v>
          </cell>
          <cell r="R50">
            <v>2084.9292738719141</v>
          </cell>
          <cell r="S50">
            <v>2084.9292738719141</v>
          </cell>
          <cell r="T50">
            <v>2084.9292738719141</v>
          </cell>
          <cell r="U50">
            <v>25140.717095487664</v>
          </cell>
          <cell r="V50">
            <v>18658</v>
          </cell>
          <cell r="W50">
            <v>2600</v>
          </cell>
        </row>
        <row r="51">
          <cell r="B51">
            <v>789</v>
          </cell>
          <cell r="C51">
            <v>397.25</v>
          </cell>
          <cell r="E51">
            <v>8049</v>
          </cell>
          <cell r="F51">
            <v>8681</v>
          </cell>
          <cell r="G51">
            <v>2706</v>
          </cell>
          <cell r="H51">
            <v>4767</v>
          </cell>
          <cell r="I51">
            <v>326</v>
          </cell>
          <cell r="J51">
            <v>78</v>
          </cell>
          <cell r="K51">
            <v>-215</v>
          </cell>
          <cell r="L51">
            <v>338</v>
          </cell>
          <cell r="M51">
            <v>54</v>
          </cell>
          <cell r="N51">
            <v>0</v>
          </cell>
          <cell r="O51">
            <v>685</v>
          </cell>
          <cell r="P51">
            <v>45</v>
          </cell>
          <cell r="Q51">
            <v>162.68926123719302</v>
          </cell>
          <cell r="R51">
            <v>162.68926123719302</v>
          </cell>
          <cell r="S51">
            <v>162.68926123719302</v>
          </cell>
          <cell r="T51">
            <v>162.68926123719302</v>
          </cell>
          <cell r="U51">
            <v>1961.7570449487721</v>
          </cell>
          <cell r="V51">
            <v>1935</v>
          </cell>
          <cell r="W51">
            <v>1800</v>
          </cell>
        </row>
        <row r="52">
          <cell r="B52">
            <v>791</v>
          </cell>
          <cell r="C52">
            <v>158.91666666666666</v>
          </cell>
          <cell r="E52">
            <v>1640</v>
          </cell>
          <cell r="F52">
            <v>2352</v>
          </cell>
          <cell r="G52">
            <v>1403</v>
          </cell>
          <cell r="H52">
            <v>1907</v>
          </cell>
          <cell r="I52">
            <v>0</v>
          </cell>
          <cell r="J52">
            <v>0</v>
          </cell>
          <cell r="K52">
            <v>0</v>
          </cell>
          <cell r="L52">
            <v>0</v>
          </cell>
          <cell r="M52">
            <v>0</v>
          </cell>
          <cell r="N52">
            <v>447</v>
          </cell>
          <cell r="O52">
            <v>0</v>
          </cell>
          <cell r="P52">
            <v>848</v>
          </cell>
          <cell r="Q52">
            <v>160.70373249593052</v>
          </cell>
          <cell r="R52">
            <v>160.70373249593052</v>
          </cell>
          <cell r="S52">
            <v>160.70373249593052</v>
          </cell>
          <cell r="T52">
            <v>160.70373249593052</v>
          </cell>
          <cell r="U52">
            <v>1937.8149299837223</v>
          </cell>
          <cell r="V52">
            <v>1900</v>
          </cell>
          <cell r="W52">
            <v>1900</v>
          </cell>
        </row>
        <row r="53">
          <cell r="B53">
            <v>802</v>
          </cell>
          <cell r="C53">
            <v>158.91666666666666</v>
          </cell>
          <cell r="H53">
            <v>1907</v>
          </cell>
          <cell r="I53">
            <v>73</v>
          </cell>
          <cell r="J53">
            <v>0</v>
          </cell>
          <cell r="K53">
            <v>0</v>
          </cell>
          <cell r="L53">
            <v>402</v>
          </cell>
          <cell r="M53">
            <v>0</v>
          </cell>
          <cell r="N53">
            <v>139</v>
          </cell>
          <cell r="O53">
            <v>0</v>
          </cell>
          <cell r="P53">
            <v>111</v>
          </cell>
          <cell r="Q53">
            <v>89.969271088455343</v>
          </cell>
          <cell r="R53">
            <v>89.969271088455343</v>
          </cell>
          <cell r="S53">
            <v>89.969271088455343</v>
          </cell>
          <cell r="T53">
            <v>89.969271088455343</v>
          </cell>
          <cell r="U53">
            <v>1084.8770843538214</v>
          </cell>
          <cell r="V53">
            <v>1100</v>
          </cell>
          <cell r="W53">
            <v>2000</v>
          </cell>
        </row>
        <row r="54">
          <cell r="B54">
            <v>805</v>
          </cell>
          <cell r="C54">
            <v>1032.75</v>
          </cell>
          <cell r="E54">
            <v>9535</v>
          </cell>
          <cell r="F54">
            <v>7654</v>
          </cell>
          <cell r="G54">
            <v>7684</v>
          </cell>
          <cell r="H54">
            <v>12393</v>
          </cell>
          <cell r="I54">
            <v>144</v>
          </cell>
          <cell r="J54">
            <v>95</v>
          </cell>
          <cell r="K54">
            <v>955</v>
          </cell>
          <cell r="L54">
            <v>913</v>
          </cell>
          <cell r="M54">
            <v>5093</v>
          </cell>
          <cell r="N54">
            <v>1000</v>
          </cell>
          <cell r="O54">
            <v>1993</v>
          </cell>
          <cell r="P54">
            <v>475</v>
          </cell>
          <cell r="Q54">
            <v>1323.8512882367472</v>
          </cell>
          <cell r="R54">
            <v>1323.8512882367472</v>
          </cell>
          <cell r="S54">
            <v>1323.8512882367472</v>
          </cell>
          <cell r="T54">
            <v>1323.8512882367472</v>
          </cell>
          <cell r="U54">
            <v>15963.405152946987</v>
          </cell>
          <cell r="V54">
            <v>12393</v>
          </cell>
          <cell r="W54">
            <v>12800</v>
          </cell>
        </row>
        <row r="55">
          <cell r="B55">
            <v>806</v>
          </cell>
          <cell r="C55">
            <v>0</v>
          </cell>
          <cell r="E55">
            <v>0</v>
          </cell>
          <cell r="F55">
            <v>0</v>
          </cell>
          <cell r="G55">
            <v>0</v>
          </cell>
          <cell r="H55">
            <v>0</v>
          </cell>
          <cell r="I55">
            <v>3504</v>
          </cell>
          <cell r="J55">
            <v>3730</v>
          </cell>
          <cell r="K55">
            <v>26</v>
          </cell>
          <cell r="L55">
            <v>5269</v>
          </cell>
          <cell r="M55">
            <v>2299</v>
          </cell>
          <cell r="N55">
            <v>4109</v>
          </cell>
          <cell r="O55">
            <v>125</v>
          </cell>
          <cell r="P55">
            <v>-99664</v>
          </cell>
          <cell r="Q55">
            <v>-10002.349225202313</v>
          </cell>
          <cell r="R55">
            <v>-10002.349225202313</v>
          </cell>
          <cell r="S55">
            <v>-10002.349225202313</v>
          </cell>
          <cell r="T55">
            <v>-10002.349225202313</v>
          </cell>
          <cell r="U55">
            <v>-120611.39690080925</v>
          </cell>
        </row>
        <row r="57">
          <cell r="B57" t="str">
            <v>S/total</v>
          </cell>
          <cell r="E57">
            <v>9724087</v>
          </cell>
          <cell r="F57">
            <v>10026703</v>
          </cell>
          <cell r="G57">
            <v>9128896</v>
          </cell>
          <cell r="H57">
            <v>7344899</v>
          </cell>
          <cell r="I57">
            <v>894324</v>
          </cell>
          <cell r="J57">
            <v>845752</v>
          </cell>
          <cell r="K57">
            <v>852409</v>
          </cell>
          <cell r="L57">
            <v>844724</v>
          </cell>
          <cell r="M57">
            <v>697430</v>
          </cell>
          <cell r="N57">
            <v>786519</v>
          </cell>
          <cell r="O57">
            <v>667711</v>
          </cell>
          <cell r="P57">
            <v>870339</v>
          </cell>
          <cell r="Q57">
            <v>801558.94561202661</v>
          </cell>
          <cell r="R57">
            <v>801558.94561202661</v>
          </cell>
          <cell r="S57">
            <v>801558.94561202661</v>
          </cell>
          <cell r="T57">
            <v>801558.94561202661</v>
          </cell>
          <cell r="U57">
            <v>9694205.7824481092</v>
          </cell>
          <cell r="V57">
            <v>9442842</v>
          </cell>
          <cell r="W57">
            <v>8379980</v>
          </cell>
        </row>
        <row r="59">
          <cell r="B59" t="str">
            <v>FRIGUIA</v>
          </cell>
        </row>
        <row r="60">
          <cell r="B60" t="str">
            <v>CG</v>
          </cell>
          <cell r="N60" t="str">
            <v>BUDGET  SORTIES  MG   1995</v>
          </cell>
          <cell r="S60" t="str">
            <v>en  US  Dollars</v>
          </cell>
        </row>
        <row r="61">
          <cell r="O61" t="str">
            <v>T    O    T    A    L</v>
          </cell>
          <cell r="R61" t="str">
            <v>E  S  T</v>
          </cell>
          <cell r="S61" t="str">
            <v>I  M  E</v>
          </cell>
          <cell r="U61" t="str">
            <v>2 / 2</v>
          </cell>
        </row>
        <row r="64">
          <cell r="B64" t="str">
            <v xml:space="preserve"> </v>
          </cell>
          <cell r="C64" t="str">
            <v>BUDGET</v>
          </cell>
          <cell r="E64" t="str">
            <v>Realisation</v>
          </cell>
          <cell r="H64">
            <v>1995</v>
          </cell>
          <cell r="W64" t="str">
            <v>Budget</v>
          </cell>
        </row>
        <row r="65">
          <cell r="B65" t="str">
            <v>BUDGETS</v>
          </cell>
          <cell r="C65" t="str">
            <v>MENSUEL</v>
          </cell>
          <cell r="E65">
            <v>1992</v>
          </cell>
          <cell r="F65">
            <v>1993</v>
          </cell>
          <cell r="G65">
            <v>1994</v>
          </cell>
          <cell r="H65" t="str">
            <v>Budget</v>
          </cell>
          <cell r="U65" t="str">
            <v>Probable</v>
          </cell>
          <cell r="V65" t="str">
            <v>P12</v>
          </cell>
          <cell r="W65">
            <v>1996</v>
          </cell>
        </row>
        <row r="66">
          <cell r="C66" t="str">
            <v xml:space="preserve"> </v>
          </cell>
          <cell r="H66">
            <v>12</v>
          </cell>
          <cell r="I66" t="str">
            <v xml:space="preserve"> </v>
          </cell>
          <cell r="J66" t="str">
            <v xml:space="preserve"> </v>
          </cell>
          <cell r="K66" t="str">
            <v xml:space="preserve"> </v>
          </cell>
          <cell r="M66" t="str">
            <v xml:space="preserve"> </v>
          </cell>
          <cell r="N66" t="str">
            <v xml:space="preserve"> </v>
          </cell>
          <cell r="O66" t="str">
            <v xml:space="preserve"> </v>
          </cell>
          <cell r="P66" t="str">
            <v xml:space="preserve"> </v>
          </cell>
        </row>
        <row r="68">
          <cell r="B68">
            <v>807</v>
          </cell>
          <cell r="C68">
            <v>675.25</v>
          </cell>
          <cell r="E68">
            <v>8551</v>
          </cell>
          <cell r="F68">
            <v>7527</v>
          </cell>
          <cell r="G68">
            <v>8644</v>
          </cell>
          <cell r="H68">
            <v>8103</v>
          </cell>
          <cell r="I68">
            <v>881</v>
          </cell>
          <cell r="J68">
            <v>34</v>
          </cell>
          <cell r="K68">
            <v>140</v>
          </cell>
          <cell r="L68">
            <v>186</v>
          </cell>
          <cell r="M68">
            <v>773</v>
          </cell>
          <cell r="N68">
            <v>362</v>
          </cell>
          <cell r="O68">
            <v>289</v>
          </cell>
          <cell r="P68">
            <v>284</v>
          </cell>
          <cell r="Q68">
            <v>365.95776612393774</v>
          </cell>
          <cell r="R68">
            <v>365.95776612393774</v>
          </cell>
          <cell r="S68">
            <v>365.95776612393774</v>
          </cell>
          <cell r="T68">
            <v>365.95776612393774</v>
          </cell>
          <cell r="U68">
            <v>4412.831064495751</v>
          </cell>
          <cell r="V68">
            <v>7750</v>
          </cell>
          <cell r="W68">
            <v>8460</v>
          </cell>
        </row>
        <row r="69">
          <cell r="B69">
            <v>809</v>
          </cell>
          <cell r="C69">
            <v>1525.3333333333333</v>
          </cell>
          <cell r="E69">
            <v>10380</v>
          </cell>
          <cell r="F69">
            <v>7991</v>
          </cell>
          <cell r="G69">
            <v>25803</v>
          </cell>
          <cell r="H69">
            <v>18304</v>
          </cell>
          <cell r="I69">
            <v>4199</v>
          </cell>
          <cell r="J69">
            <v>1705</v>
          </cell>
          <cell r="K69">
            <v>1160</v>
          </cell>
          <cell r="L69">
            <v>2357</v>
          </cell>
          <cell r="M69">
            <v>1974</v>
          </cell>
          <cell r="N69">
            <v>1491</v>
          </cell>
          <cell r="O69">
            <v>1771</v>
          </cell>
          <cell r="P69">
            <v>1610</v>
          </cell>
          <cell r="Q69">
            <v>2018.6622521322797</v>
          </cell>
          <cell r="R69">
            <v>2018.6622521322797</v>
          </cell>
          <cell r="S69">
            <v>2018.6622521322797</v>
          </cell>
          <cell r="T69">
            <v>2018.6622521322797</v>
          </cell>
          <cell r="U69">
            <v>24341.649008529115</v>
          </cell>
          <cell r="V69">
            <v>24400</v>
          </cell>
          <cell r="W69">
            <v>24000</v>
          </cell>
        </row>
        <row r="70">
          <cell r="B70">
            <v>810</v>
          </cell>
          <cell r="C70">
            <v>278.08333333333331</v>
          </cell>
          <cell r="E70">
            <v>8882</v>
          </cell>
          <cell r="F70">
            <v>5114</v>
          </cell>
          <cell r="G70">
            <v>3302</v>
          </cell>
          <cell r="H70">
            <v>3337</v>
          </cell>
          <cell r="I70">
            <v>503</v>
          </cell>
          <cell r="J70">
            <v>114</v>
          </cell>
          <cell r="K70">
            <v>93</v>
          </cell>
          <cell r="L70">
            <v>118</v>
          </cell>
          <cell r="M70">
            <v>627</v>
          </cell>
          <cell r="N70">
            <v>597</v>
          </cell>
          <cell r="O70">
            <v>115</v>
          </cell>
          <cell r="P70">
            <v>306</v>
          </cell>
          <cell r="Q70">
            <v>306.88828607137941</v>
          </cell>
          <cell r="R70">
            <v>306.88828607137941</v>
          </cell>
          <cell r="S70">
            <v>306.88828607137941</v>
          </cell>
          <cell r="T70">
            <v>306.88828607137941</v>
          </cell>
          <cell r="U70">
            <v>3700.5531442855172</v>
          </cell>
          <cell r="V70">
            <v>3337</v>
          </cell>
          <cell r="W70">
            <v>3350</v>
          </cell>
        </row>
        <row r="71">
          <cell r="B71">
            <v>811</v>
          </cell>
          <cell r="C71">
            <v>1811.3333333333333</v>
          </cell>
          <cell r="E71">
            <v>23277</v>
          </cell>
          <cell r="F71">
            <v>22238</v>
          </cell>
          <cell r="G71">
            <v>25165</v>
          </cell>
          <cell r="H71">
            <v>21736</v>
          </cell>
          <cell r="I71">
            <v>2198</v>
          </cell>
          <cell r="J71">
            <v>2826</v>
          </cell>
          <cell r="K71">
            <v>1454</v>
          </cell>
          <cell r="L71">
            <v>1602</v>
          </cell>
          <cell r="M71">
            <v>4564</v>
          </cell>
          <cell r="N71">
            <v>3825</v>
          </cell>
          <cell r="O71">
            <v>4862</v>
          </cell>
          <cell r="P71">
            <v>788</v>
          </cell>
          <cell r="Q71">
            <v>2744.8693892490246</v>
          </cell>
          <cell r="R71">
            <v>2744.8693892490246</v>
          </cell>
          <cell r="S71">
            <v>2744.8693892490246</v>
          </cell>
          <cell r="T71">
            <v>2744.8693892490246</v>
          </cell>
          <cell r="U71">
            <v>33098.477556996106</v>
          </cell>
          <cell r="V71">
            <v>28700</v>
          </cell>
          <cell r="W71">
            <v>25000</v>
          </cell>
        </row>
        <row r="72">
          <cell r="B72">
            <v>812</v>
          </cell>
          <cell r="C72">
            <v>158.91666666666666</v>
          </cell>
          <cell r="E72">
            <v>2541</v>
          </cell>
          <cell r="F72">
            <v>1979</v>
          </cell>
          <cell r="G72">
            <v>2786</v>
          </cell>
          <cell r="H72">
            <v>1907</v>
          </cell>
          <cell r="I72">
            <v>0</v>
          </cell>
          <cell r="J72">
            <v>0</v>
          </cell>
          <cell r="K72">
            <v>0</v>
          </cell>
          <cell r="L72">
            <v>0</v>
          </cell>
          <cell r="M72">
            <v>0</v>
          </cell>
          <cell r="N72">
            <v>0</v>
          </cell>
          <cell r="O72">
            <v>0</v>
          </cell>
          <cell r="P72">
            <v>0</v>
          </cell>
          <cell r="Q72">
            <v>0</v>
          </cell>
          <cell r="R72">
            <v>0</v>
          </cell>
          <cell r="S72">
            <v>0</v>
          </cell>
          <cell r="T72">
            <v>0</v>
          </cell>
          <cell r="U72">
            <v>0</v>
          </cell>
          <cell r="V72">
            <v>900</v>
          </cell>
          <cell r="W72">
            <v>900</v>
          </cell>
        </row>
        <row r="73">
          <cell r="B73">
            <v>813</v>
          </cell>
          <cell r="C73">
            <v>2025.8333333333333</v>
          </cell>
          <cell r="E73">
            <v>28096</v>
          </cell>
          <cell r="F73">
            <v>25104</v>
          </cell>
          <cell r="G73">
            <v>23100</v>
          </cell>
          <cell r="H73">
            <v>24310</v>
          </cell>
          <cell r="I73">
            <v>684</v>
          </cell>
          <cell r="J73">
            <v>18</v>
          </cell>
          <cell r="K73">
            <v>104</v>
          </cell>
          <cell r="L73">
            <v>197</v>
          </cell>
          <cell r="M73">
            <v>3351</v>
          </cell>
          <cell r="N73">
            <v>1230</v>
          </cell>
          <cell r="O73">
            <v>5363</v>
          </cell>
          <cell r="P73">
            <v>3439</v>
          </cell>
          <cell r="Q73">
            <v>1785.2385294876121</v>
          </cell>
          <cell r="R73">
            <v>1785.2385294876121</v>
          </cell>
          <cell r="S73">
            <v>1785.2385294876121</v>
          </cell>
          <cell r="T73">
            <v>1785.2385294876121</v>
          </cell>
          <cell r="U73">
            <v>21526.954117950445</v>
          </cell>
          <cell r="V73">
            <v>21700</v>
          </cell>
          <cell r="W73">
            <v>22000</v>
          </cell>
        </row>
        <row r="74">
          <cell r="B74">
            <v>814</v>
          </cell>
          <cell r="C74">
            <v>2145</v>
          </cell>
          <cell r="E74">
            <v>3936</v>
          </cell>
          <cell r="F74">
            <v>14007</v>
          </cell>
          <cell r="G74">
            <v>3830</v>
          </cell>
          <cell r="H74">
            <v>25740</v>
          </cell>
          <cell r="I74">
            <v>0</v>
          </cell>
          <cell r="J74">
            <v>250</v>
          </cell>
          <cell r="K74">
            <v>565</v>
          </cell>
          <cell r="L74">
            <v>539</v>
          </cell>
          <cell r="M74">
            <v>1161</v>
          </cell>
          <cell r="N74">
            <v>3601</v>
          </cell>
          <cell r="O74">
            <v>4000</v>
          </cell>
          <cell r="P74">
            <v>-184</v>
          </cell>
          <cell r="Q74">
            <v>1232.516966138674</v>
          </cell>
          <cell r="R74">
            <v>1232.516966138674</v>
          </cell>
          <cell r="S74">
            <v>1232.516966138674</v>
          </cell>
          <cell r="T74">
            <v>1232.516966138674</v>
          </cell>
          <cell r="U74">
            <v>14862.067864554694</v>
          </cell>
          <cell r="V74">
            <v>2300</v>
          </cell>
          <cell r="W74">
            <v>0</v>
          </cell>
        </row>
        <row r="75">
          <cell r="B75">
            <v>815</v>
          </cell>
          <cell r="C75">
            <v>178.75</v>
          </cell>
          <cell r="E75">
            <v>472</v>
          </cell>
          <cell r="F75">
            <v>1996</v>
          </cell>
          <cell r="G75">
            <v>2087</v>
          </cell>
          <cell r="H75">
            <v>2145</v>
          </cell>
          <cell r="I75">
            <v>164</v>
          </cell>
          <cell r="J75">
            <v>194</v>
          </cell>
          <cell r="K75">
            <v>119</v>
          </cell>
          <cell r="L75">
            <v>152</v>
          </cell>
          <cell r="M75">
            <v>303</v>
          </cell>
          <cell r="N75">
            <v>151</v>
          </cell>
          <cell r="O75">
            <v>128</v>
          </cell>
          <cell r="P75">
            <v>105</v>
          </cell>
          <cell r="Q75">
            <v>163.30973896883751</v>
          </cell>
          <cell r="R75">
            <v>163.30973896883751</v>
          </cell>
          <cell r="S75">
            <v>163.30973896883751</v>
          </cell>
          <cell r="T75">
            <v>163.30973896883751</v>
          </cell>
          <cell r="U75">
            <v>1969.2389558753503</v>
          </cell>
          <cell r="V75">
            <v>2145</v>
          </cell>
          <cell r="W75">
            <v>2500</v>
          </cell>
        </row>
        <row r="76">
          <cell r="B76">
            <v>816</v>
          </cell>
          <cell r="C76">
            <v>158.91666666666666</v>
          </cell>
          <cell r="E76">
            <v>646</v>
          </cell>
          <cell r="F76">
            <v>1861</v>
          </cell>
          <cell r="G76">
            <v>3809</v>
          </cell>
          <cell r="H76">
            <v>1907</v>
          </cell>
          <cell r="I76">
            <v>209</v>
          </cell>
          <cell r="J76">
            <v>105</v>
          </cell>
          <cell r="K76">
            <v>148</v>
          </cell>
          <cell r="L76">
            <v>162</v>
          </cell>
          <cell r="M76">
            <v>173</v>
          </cell>
          <cell r="N76">
            <v>127</v>
          </cell>
          <cell r="O76">
            <v>461</v>
          </cell>
          <cell r="P76">
            <v>113</v>
          </cell>
          <cell r="Q76">
            <v>185.89512840069801</v>
          </cell>
          <cell r="R76">
            <v>185.89512840069801</v>
          </cell>
          <cell r="S76">
            <v>185.89512840069801</v>
          </cell>
          <cell r="T76">
            <v>185.89512840069801</v>
          </cell>
          <cell r="U76">
            <v>2241.5805136027921</v>
          </cell>
          <cell r="V76">
            <v>1700</v>
          </cell>
          <cell r="W76">
            <v>2000</v>
          </cell>
        </row>
        <row r="77">
          <cell r="B77">
            <v>817</v>
          </cell>
          <cell r="C77">
            <v>476.66666666666669</v>
          </cell>
          <cell r="E77">
            <v>4271</v>
          </cell>
          <cell r="F77">
            <v>4664</v>
          </cell>
          <cell r="G77">
            <v>3913</v>
          </cell>
          <cell r="H77">
            <v>5720</v>
          </cell>
          <cell r="I77">
            <v>728</v>
          </cell>
          <cell r="J77">
            <v>36</v>
          </cell>
          <cell r="K77">
            <v>71</v>
          </cell>
          <cell r="L77">
            <v>120</v>
          </cell>
          <cell r="M77">
            <v>252</v>
          </cell>
          <cell r="N77">
            <v>448</v>
          </cell>
          <cell r="O77">
            <v>1070</v>
          </cell>
          <cell r="P77">
            <v>668</v>
          </cell>
          <cell r="Q77">
            <v>421.05618869397085</v>
          </cell>
          <cell r="R77">
            <v>421.05618869397085</v>
          </cell>
          <cell r="S77">
            <v>421.05618869397085</v>
          </cell>
          <cell r="T77">
            <v>421.05618869397085</v>
          </cell>
          <cell r="U77">
            <v>5077.2247547758834</v>
          </cell>
          <cell r="V77">
            <v>5324</v>
          </cell>
          <cell r="W77">
            <v>6000</v>
          </cell>
        </row>
        <row r="78">
          <cell r="B78">
            <v>818</v>
          </cell>
          <cell r="C78">
            <v>794.41666666666663</v>
          </cell>
          <cell r="E78">
            <v>10756</v>
          </cell>
          <cell r="F78">
            <v>11450</v>
          </cell>
          <cell r="G78">
            <v>10052</v>
          </cell>
          <cell r="H78">
            <v>9533</v>
          </cell>
          <cell r="I78">
            <v>716</v>
          </cell>
          <cell r="J78">
            <v>2338</v>
          </cell>
          <cell r="K78">
            <v>1402</v>
          </cell>
          <cell r="L78">
            <v>956</v>
          </cell>
          <cell r="M78">
            <v>1558</v>
          </cell>
          <cell r="N78">
            <v>1490</v>
          </cell>
          <cell r="O78">
            <v>1088</v>
          </cell>
          <cell r="P78">
            <v>10</v>
          </cell>
          <cell r="Q78">
            <v>1186.1052318116635</v>
          </cell>
          <cell r="R78">
            <v>1186.1052318116635</v>
          </cell>
          <cell r="S78">
            <v>1186.1052318116635</v>
          </cell>
          <cell r="T78">
            <v>1186.1052318116635</v>
          </cell>
          <cell r="U78">
            <v>14302.420927246654</v>
          </cell>
          <cell r="V78">
            <v>9561</v>
          </cell>
          <cell r="W78">
            <v>9000</v>
          </cell>
        </row>
        <row r="79">
          <cell r="B79">
            <v>819</v>
          </cell>
          <cell r="C79">
            <v>373.41666666666669</v>
          </cell>
          <cell r="E79">
            <v>3287</v>
          </cell>
          <cell r="F79">
            <v>5070</v>
          </cell>
          <cell r="G79">
            <v>5725</v>
          </cell>
          <cell r="H79">
            <v>4481</v>
          </cell>
          <cell r="I79">
            <v>69</v>
          </cell>
          <cell r="J79">
            <v>0</v>
          </cell>
          <cell r="K79">
            <v>45</v>
          </cell>
          <cell r="L79">
            <v>2707</v>
          </cell>
          <cell r="M79">
            <v>40</v>
          </cell>
          <cell r="N79">
            <v>38</v>
          </cell>
          <cell r="O79">
            <v>168</v>
          </cell>
          <cell r="P79">
            <v>36</v>
          </cell>
          <cell r="Q79">
            <v>385.06848025858881</v>
          </cell>
          <cell r="R79">
            <v>385.06848025858881</v>
          </cell>
          <cell r="S79">
            <v>385.06848025858881</v>
          </cell>
          <cell r="T79">
            <v>385.06848025858881</v>
          </cell>
          <cell r="U79">
            <v>4643.2739210343552</v>
          </cell>
          <cell r="V79">
            <v>4480</v>
          </cell>
          <cell r="W79">
            <v>4610</v>
          </cell>
        </row>
        <row r="80">
          <cell r="B80">
            <v>820</v>
          </cell>
          <cell r="C80">
            <v>119.16666666666667</v>
          </cell>
          <cell r="E80">
            <v>693</v>
          </cell>
          <cell r="F80">
            <v>1577</v>
          </cell>
          <cell r="G80">
            <v>2217</v>
          </cell>
          <cell r="H80">
            <v>1430</v>
          </cell>
          <cell r="I80">
            <v>87</v>
          </cell>
          <cell r="J80">
            <v>51</v>
          </cell>
          <cell r="K80">
            <v>119</v>
          </cell>
          <cell r="L80">
            <v>230</v>
          </cell>
          <cell r="M80">
            <v>156</v>
          </cell>
          <cell r="N80">
            <v>83</v>
          </cell>
          <cell r="O80">
            <v>60</v>
          </cell>
          <cell r="P80">
            <v>137</v>
          </cell>
          <cell r="Q80">
            <v>114.54018926157829</v>
          </cell>
          <cell r="R80">
            <v>114.54018926157829</v>
          </cell>
          <cell r="S80">
            <v>114.54018926157829</v>
          </cell>
          <cell r="T80">
            <v>114.54018926157829</v>
          </cell>
          <cell r="U80">
            <v>1381.1607570463129</v>
          </cell>
          <cell r="V80">
            <v>1330</v>
          </cell>
          <cell r="W80">
            <v>1400</v>
          </cell>
        </row>
        <row r="81">
          <cell r="B81">
            <v>821</v>
          </cell>
          <cell r="C81">
            <v>3972.25</v>
          </cell>
          <cell r="E81">
            <v>20876</v>
          </cell>
          <cell r="F81">
            <v>45816</v>
          </cell>
          <cell r="G81">
            <v>44294</v>
          </cell>
          <cell r="H81">
            <v>47667</v>
          </cell>
          <cell r="I81">
            <v>130</v>
          </cell>
          <cell r="J81">
            <v>1755</v>
          </cell>
          <cell r="K81">
            <v>2974</v>
          </cell>
          <cell r="L81">
            <v>3292</v>
          </cell>
          <cell r="M81">
            <v>3585</v>
          </cell>
          <cell r="N81">
            <v>1417</v>
          </cell>
          <cell r="O81">
            <v>4660</v>
          </cell>
          <cell r="P81">
            <v>3773</v>
          </cell>
          <cell r="Q81">
            <v>2678.7264630557202</v>
          </cell>
          <cell r="R81">
            <v>2678.7264630557202</v>
          </cell>
          <cell r="S81">
            <v>2678.7264630557202</v>
          </cell>
          <cell r="T81">
            <v>2678.7264630557202</v>
          </cell>
          <cell r="U81">
            <v>32300.905852222873</v>
          </cell>
          <cell r="V81">
            <v>42000</v>
          </cell>
          <cell r="W81">
            <v>50000</v>
          </cell>
        </row>
        <row r="82">
          <cell r="B82">
            <v>822</v>
          </cell>
          <cell r="C82">
            <v>238.33333333333334</v>
          </cell>
          <cell r="E82">
            <v>5044</v>
          </cell>
          <cell r="F82">
            <v>2936</v>
          </cell>
          <cell r="G82">
            <v>6589</v>
          </cell>
          <cell r="H82">
            <v>2860</v>
          </cell>
          <cell r="I82">
            <v>13375</v>
          </cell>
          <cell r="J82">
            <v>120</v>
          </cell>
          <cell r="K82">
            <v>-68</v>
          </cell>
          <cell r="L82">
            <v>443</v>
          </cell>
          <cell r="M82">
            <v>61</v>
          </cell>
          <cell r="N82">
            <v>379</v>
          </cell>
          <cell r="O82">
            <v>312</v>
          </cell>
          <cell r="P82">
            <v>0</v>
          </cell>
          <cell r="Q82">
            <v>1814.525078421233</v>
          </cell>
          <cell r="R82">
            <v>1814.525078421233</v>
          </cell>
          <cell r="S82">
            <v>1814.525078421233</v>
          </cell>
          <cell r="T82">
            <v>1814.525078421233</v>
          </cell>
          <cell r="U82">
            <v>21880.100313684932</v>
          </cell>
          <cell r="V82">
            <v>16023</v>
          </cell>
          <cell r="W82">
            <v>2860</v>
          </cell>
        </row>
        <row r="83">
          <cell r="B83">
            <v>825</v>
          </cell>
          <cell r="C83">
            <v>1191.6666666666667</v>
          </cell>
          <cell r="E83">
            <v>21266</v>
          </cell>
          <cell r="F83">
            <v>20979</v>
          </cell>
          <cell r="G83">
            <v>17661</v>
          </cell>
          <cell r="H83">
            <v>14300</v>
          </cell>
          <cell r="I83">
            <v>1022</v>
          </cell>
          <cell r="J83">
            <v>405</v>
          </cell>
          <cell r="K83">
            <v>653</v>
          </cell>
          <cell r="L83">
            <v>701</v>
          </cell>
          <cell r="M83">
            <v>2817</v>
          </cell>
          <cell r="N83">
            <v>1660</v>
          </cell>
          <cell r="O83">
            <v>881</v>
          </cell>
          <cell r="P83">
            <v>1935</v>
          </cell>
          <cell r="Q83">
            <v>1250.1385337173783</v>
          </cell>
          <cell r="R83">
            <v>1250.1385337173783</v>
          </cell>
          <cell r="S83">
            <v>1250.1385337173783</v>
          </cell>
          <cell r="T83">
            <v>1250.1385337173783</v>
          </cell>
          <cell r="U83">
            <v>15074.554134869511</v>
          </cell>
          <cell r="V83">
            <v>15120</v>
          </cell>
          <cell r="W83">
            <v>25000</v>
          </cell>
        </row>
        <row r="84">
          <cell r="B84">
            <v>826</v>
          </cell>
          <cell r="C84">
            <v>699.08333333333337</v>
          </cell>
          <cell r="E84">
            <v>5475</v>
          </cell>
          <cell r="F84">
            <v>3558</v>
          </cell>
          <cell r="G84">
            <v>2954</v>
          </cell>
          <cell r="H84">
            <v>8389</v>
          </cell>
          <cell r="I84">
            <v>788</v>
          </cell>
          <cell r="J84">
            <v>79</v>
          </cell>
          <cell r="K84">
            <v>518</v>
          </cell>
          <cell r="L84">
            <v>653</v>
          </cell>
          <cell r="M84">
            <v>721</v>
          </cell>
          <cell r="N84">
            <v>229</v>
          </cell>
          <cell r="O84">
            <v>577</v>
          </cell>
          <cell r="P84">
            <v>340</v>
          </cell>
          <cell r="Q84">
            <v>484.59310841436968</v>
          </cell>
          <cell r="R84">
            <v>484.59310841436968</v>
          </cell>
          <cell r="S84">
            <v>484.59310841436968</v>
          </cell>
          <cell r="T84">
            <v>484.59310841436968</v>
          </cell>
          <cell r="U84">
            <v>5843.3724336574778</v>
          </cell>
          <cell r="V84">
            <v>8337</v>
          </cell>
          <cell r="W84">
            <v>8300</v>
          </cell>
        </row>
        <row r="85">
          <cell r="B85">
            <v>829</v>
          </cell>
          <cell r="C85">
            <v>577</v>
          </cell>
          <cell r="E85">
            <v>9642</v>
          </cell>
          <cell r="F85">
            <v>9265</v>
          </cell>
          <cell r="G85">
            <v>9762</v>
          </cell>
          <cell r="H85">
            <v>6924</v>
          </cell>
          <cell r="I85">
            <v>548</v>
          </cell>
          <cell r="J85">
            <v>1365</v>
          </cell>
          <cell r="K85">
            <v>1028</v>
          </cell>
          <cell r="L85">
            <v>817</v>
          </cell>
          <cell r="M85">
            <v>1209</v>
          </cell>
          <cell r="N85">
            <v>1500</v>
          </cell>
          <cell r="O85">
            <v>1028</v>
          </cell>
          <cell r="P85">
            <v>1703</v>
          </cell>
          <cell r="Q85">
            <v>1141.4308351332579</v>
          </cell>
          <cell r="R85">
            <v>1141.4308351332579</v>
          </cell>
          <cell r="S85">
            <v>1141.4308351332579</v>
          </cell>
          <cell r="T85">
            <v>1141.4308351332579</v>
          </cell>
          <cell r="U85">
            <v>13763.723340533033</v>
          </cell>
          <cell r="V85">
            <v>12800</v>
          </cell>
          <cell r="W85">
            <v>10000</v>
          </cell>
        </row>
        <row r="86">
          <cell r="B86">
            <v>834</v>
          </cell>
          <cell r="C86">
            <v>333.66666666666669</v>
          </cell>
          <cell r="E86">
            <v>7183</v>
          </cell>
          <cell r="F86">
            <v>6066</v>
          </cell>
          <cell r="G86">
            <v>3923</v>
          </cell>
          <cell r="H86">
            <v>4004</v>
          </cell>
          <cell r="I86">
            <v>576</v>
          </cell>
          <cell r="J86">
            <v>-60</v>
          </cell>
          <cell r="K86">
            <v>490</v>
          </cell>
          <cell r="L86">
            <v>277</v>
          </cell>
          <cell r="M86">
            <v>884</v>
          </cell>
          <cell r="N86">
            <v>366</v>
          </cell>
          <cell r="O86">
            <v>507</v>
          </cell>
          <cell r="P86">
            <v>219</v>
          </cell>
          <cell r="Q86">
            <v>404.42738548589796</v>
          </cell>
          <cell r="R86">
            <v>404.42738548589796</v>
          </cell>
          <cell r="S86">
            <v>404.42738548589796</v>
          </cell>
          <cell r="T86">
            <v>404.42738548589796</v>
          </cell>
          <cell r="U86">
            <v>4876.7095419435918</v>
          </cell>
          <cell r="V86">
            <v>4004</v>
          </cell>
          <cell r="W86">
            <v>4000</v>
          </cell>
        </row>
        <row r="87">
          <cell r="B87">
            <v>835</v>
          </cell>
          <cell r="C87">
            <v>238.33333333333334</v>
          </cell>
          <cell r="E87">
            <v>0</v>
          </cell>
          <cell r="F87">
            <v>0</v>
          </cell>
          <cell r="G87">
            <v>0</v>
          </cell>
          <cell r="H87">
            <v>2860</v>
          </cell>
          <cell r="I87">
            <v>88</v>
          </cell>
          <cell r="J87">
            <v>0</v>
          </cell>
          <cell r="K87">
            <v>0</v>
          </cell>
          <cell r="L87">
            <v>0</v>
          </cell>
          <cell r="M87">
            <v>0</v>
          </cell>
          <cell r="N87">
            <v>187</v>
          </cell>
          <cell r="O87">
            <v>75</v>
          </cell>
          <cell r="P87">
            <v>32</v>
          </cell>
          <cell r="Q87">
            <v>47.404498697641287</v>
          </cell>
          <cell r="R87">
            <v>47.404498697641287</v>
          </cell>
          <cell r="S87">
            <v>47.404498697641287</v>
          </cell>
          <cell r="T87">
            <v>47.404498697641287</v>
          </cell>
          <cell r="U87">
            <v>571.61799479056526</v>
          </cell>
          <cell r="V87">
            <v>2900</v>
          </cell>
          <cell r="W87">
            <v>3000</v>
          </cell>
        </row>
        <row r="88">
          <cell r="B88">
            <v>836</v>
          </cell>
          <cell r="C88">
            <v>75.5</v>
          </cell>
          <cell r="E88">
            <v>369</v>
          </cell>
          <cell r="F88">
            <v>913</v>
          </cell>
          <cell r="G88">
            <v>1036</v>
          </cell>
          <cell r="H88">
            <v>906</v>
          </cell>
          <cell r="I88">
            <v>0</v>
          </cell>
          <cell r="J88">
            <v>29</v>
          </cell>
          <cell r="K88">
            <v>38</v>
          </cell>
          <cell r="L88">
            <v>149</v>
          </cell>
          <cell r="M88">
            <v>77</v>
          </cell>
          <cell r="N88">
            <v>57</v>
          </cell>
          <cell r="O88">
            <v>18</v>
          </cell>
          <cell r="P88">
            <v>18</v>
          </cell>
          <cell r="Q88">
            <v>47.900880882956898</v>
          </cell>
          <cell r="R88">
            <v>47.900880882956898</v>
          </cell>
          <cell r="S88">
            <v>47.900880882956898</v>
          </cell>
          <cell r="T88">
            <v>47.900880882956898</v>
          </cell>
          <cell r="U88">
            <v>577.6035235318277</v>
          </cell>
          <cell r="V88">
            <v>850</v>
          </cell>
          <cell r="W88">
            <v>949</v>
          </cell>
        </row>
        <row r="89">
          <cell r="B89">
            <v>837</v>
          </cell>
          <cell r="C89">
            <v>0</v>
          </cell>
          <cell r="E89">
            <v>1046</v>
          </cell>
          <cell r="F89">
            <v>1241</v>
          </cell>
          <cell r="G89">
            <v>1086</v>
          </cell>
          <cell r="H89">
            <v>0</v>
          </cell>
          <cell r="I89">
            <v>58</v>
          </cell>
          <cell r="J89">
            <v>58</v>
          </cell>
          <cell r="K89">
            <v>0</v>
          </cell>
          <cell r="L89">
            <v>67</v>
          </cell>
          <cell r="M89">
            <v>0</v>
          </cell>
          <cell r="N89">
            <v>93</v>
          </cell>
          <cell r="O89">
            <v>0</v>
          </cell>
          <cell r="P89">
            <v>55</v>
          </cell>
          <cell r="Q89">
            <v>41.075625834867196</v>
          </cell>
          <cell r="R89">
            <v>41.075625834867196</v>
          </cell>
          <cell r="S89">
            <v>41.075625834867196</v>
          </cell>
          <cell r="T89">
            <v>41.075625834867196</v>
          </cell>
          <cell r="U89">
            <v>495.30250333946879</v>
          </cell>
          <cell r="V89">
            <v>770</v>
          </cell>
          <cell r="W89">
            <v>0</v>
          </cell>
        </row>
        <row r="90">
          <cell r="B90">
            <v>839</v>
          </cell>
          <cell r="C90">
            <v>79.416666666666671</v>
          </cell>
          <cell r="E90">
            <v>245</v>
          </cell>
          <cell r="F90">
            <v>4370</v>
          </cell>
          <cell r="G90">
            <v>916</v>
          </cell>
          <cell r="H90">
            <v>953</v>
          </cell>
          <cell r="I90">
            <v>29</v>
          </cell>
          <cell r="J90">
            <v>58</v>
          </cell>
          <cell r="K90">
            <v>67</v>
          </cell>
          <cell r="L90">
            <v>0</v>
          </cell>
          <cell r="M90">
            <v>33</v>
          </cell>
          <cell r="N90">
            <v>131</v>
          </cell>
          <cell r="O90">
            <v>61</v>
          </cell>
          <cell r="P90">
            <v>0</v>
          </cell>
          <cell r="Q90">
            <v>47.032212058654579</v>
          </cell>
          <cell r="R90">
            <v>47.032212058654579</v>
          </cell>
          <cell r="S90">
            <v>47.032212058654579</v>
          </cell>
          <cell r="T90">
            <v>47.032212058654579</v>
          </cell>
          <cell r="U90">
            <v>567.12884823461832</v>
          </cell>
          <cell r="V90">
            <v>1350</v>
          </cell>
          <cell r="W90">
            <v>1000</v>
          </cell>
        </row>
        <row r="91">
          <cell r="B91">
            <v>841</v>
          </cell>
          <cell r="C91">
            <v>4486.666666666667</v>
          </cell>
          <cell r="H91">
            <v>53840</v>
          </cell>
          <cell r="I91">
            <v>10701</v>
          </cell>
          <cell r="J91">
            <v>10780</v>
          </cell>
          <cell r="K91">
            <v>3082</v>
          </cell>
          <cell r="L91">
            <v>5438</v>
          </cell>
          <cell r="M91">
            <v>3185</v>
          </cell>
          <cell r="N91">
            <v>5749</v>
          </cell>
          <cell r="O91">
            <v>5471</v>
          </cell>
          <cell r="P91">
            <v>2257</v>
          </cell>
          <cell r="Q91">
            <v>5790.6704783456407</v>
          </cell>
          <cell r="R91">
            <v>5790.6704783456407</v>
          </cell>
          <cell r="S91">
            <v>5790.6704783456407</v>
          </cell>
          <cell r="T91">
            <v>5790.6704783456407</v>
          </cell>
          <cell r="U91">
            <v>69825.681913382548</v>
          </cell>
          <cell r="V91">
            <v>70005</v>
          </cell>
          <cell r="W91">
            <v>65400</v>
          </cell>
        </row>
        <row r="92">
          <cell r="B92">
            <v>842</v>
          </cell>
          <cell r="C92">
            <v>4647.5</v>
          </cell>
          <cell r="H92">
            <v>55770</v>
          </cell>
          <cell r="I92">
            <v>7729</v>
          </cell>
          <cell r="J92">
            <v>4833</v>
          </cell>
          <cell r="K92">
            <v>2288</v>
          </cell>
          <cell r="L92">
            <v>3375</v>
          </cell>
          <cell r="M92">
            <v>5044</v>
          </cell>
          <cell r="N92">
            <v>4049</v>
          </cell>
          <cell r="O92">
            <v>5106</v>
          </cell>
          <cell r="P92">
            <v>2625</v>
          </cell>
          <cell r="Q92">
            <v>4349.4248032817541</v>
          </cell>
          <cell r="R92">
            <v>4349.4248032817541</v>
          </cell>
          <cell r="S92">
            <v>4349.4248032817541</v>
          </cell>
          <cell r="T92">
            <v>4349.4248032817541</v>
          </cell>
          <cell r="U92">
            <v>52446.699213127024</v>
          </cell>
          <cell r="V92">
            <v>55770</v>
          </cell>
          <cell r="W92">
            <v>55500</v>
          </cell>
        </row>
        <row r="93">
          <cell r="B93">
            <v>844</v>
          </cell>
          <cell r="C93">
            <v>0</v>
          </cell>
          <cell r="H93">
            <v>0</v>
          </cell>
          <cell r="I93">
            <v>274</v>
          </cell>
          <cell r="J93">
            <v>0</v>
          </cell>
          <cell r="K93">
            <v>0</v>
          </cell>
          <cell r="L93">
            <v>0</v>
          </cell>
          <cell r="M93">
            <v>0</v>
          </cell>
          <cell r="N93">
            <v>0</v>
          </cell>
          <cell r="O93">
            <v>0</v>
          </cell>
          <cell r="P93">
            <v>0</v>
          </cell>
          <cell r="Q93">
            <v>34.002179694119675</v>
          </cell>
          <cell r="R93">
            <v>34.002179694119675</v>
          </cell>
          <cell r="S93">
            <v>34.002179694119675</v>
          </cell>
          <cell r="T93">
            <v>34.002179694119675</v>
          </cell>
          <cell r="U93">
            <v>410.00871877647864</v>
          </cell>
          <cell r="V93">
            <v>500</v>
          </cell>
          <cell r="W93">
            <v>0</v>
          </cell>
        </row>
        <row r="94">
          <cell r="B94">
            <v>845</v>
          </cell>
          <cell r="C94">
            <v>18033.916666666668</v>
          </cell>
          <cell r="E94">
            <v>282142</v>
          </cell>
          <cell r="F94">
            <v>264920</v>
          </cell>
          <cell r="G94">
            <v>171812</v>
          </cell>
          <cell r="H94">
            <v>216407</v>
          </cell>
          <cell r="I94">
            <v>15346</v>
          </cell>
          <cell r="J94">
            <v>18920</v>
          </cell>
          <cell r="K94">
            <v>7725</v>
          </cell>
          <cell r="L94">
            <v>18318</v>
          </cell>
          <cell r="M94">
            <v>24681</v>
          </cell>
          <cell r="N94">
            <v>20516</v>
          </cell>
          <cell r="O94">
            <v>17563</v>
          </cell>
          <cell r="P94">
            <v>14150</v>
          </cell>
          <cell r="Q94">
            <v>17028.266771705865</v>
          </cell>
          <cell r="R94">
            <v>17028.266771705865</v>
          </cell>
          <cell r="S94">
            <v>17028.266771705865</v>
          </cell>
          <cell r="T94">
            <v>17028.266771705865</v>
          </cell>
          <cell r="U94">
            <v>205332.06708682352</v>
          </cell>
          <cell r="V94">
            <v>205839</v>
          </cell>
          <cell r="W94">
            <v>216000</v>
          </cell>
        </row>
        <row r="95">
          <cell r="B95">
            <v>846</v>
          </cell>
          <cell r="C95">
            <v>1543.1666666666667</v>
          </cell>
          <cell r="E95">
            <v>23496</v>
          </cell>
          <cell r="F95">
            <v>22274</v>
          </cell>
          <cell r="G95">
            <v>18498</v>
          </cell>
          <cell r="H95">
            <v>46737</v>
          </cell>
          <cell r="I95">
            <v>1881</v>
          </cell>
          <cell r="J95">
            <v>1896</v>
          </cell>
          <cell r="K95">
            <v>1011</v>
          </cell>
          <cell r="L95">
            <v>2703</v>
          </cell>
          <cell r="M95">
            <v>1590</v>
          </cell>
          <cell r="N95">
            <v>935</v>
          </cell>
          <cell r="O95">
            <v>1228</v>
          </cell>
          <cell r="P95">
            <v>1512</v>
          </cell>
          <cell r="Q95">
            <v>1582.9627889714984</v>
          </cell>
          <cell r="R95">
            <v>1582.9627889714984</v>
          </cell>
          <cell r="S95">
            <v>1582.9627889714984</v>
          </cell>
          <cell r="T95">
            <v>1582.9627889714984</v>
          </cell>
          <cell r="U95">
            <v>53362.85115588599</v>
          </cell>
          <cell r="V95">
            <v>47041</v>
          </cell>
          <cell r="W95">
            <v>62657</v>
          </cell>
        </row>
        <row r="96">
          <cell r="B96">
            <v>847</v>
          </cell>
          <cell r="C96">
            <v>1588.9166666666667</v>
          </cell>
          <cell r="E96" t="str">
            <v>Voir le B849</v>
          </cell>
          <cell r="H96" t="str">
            <v xml:space="preserve"> </v>
          </cell>
          <cell r="I96">
            <v>6367</v>
          </cell>
          <cell r="J96">
            <v>918</v>
          </cell>
          <cell r="K96">
            <v>599</v>
          </cell>
          <cell r="L96">
            <v>623</v>
          </cell>
          <cell r="M96">
            <v>1610</v>
          </cell>
          <cell r="N96">
            <v>1312</v>
          </cell>
          <cell r="O96">
            <v>2628</v>
          </cell>
          <cell r="P96">
            <v>2505</v>
          </cell>
          <cell r="Q96">
            <v>2055.270438299307</v>
          </cell>
          <cell r="R96">
            <v>2055.270438299307</v>
          </cell>
          <cell r="S96">
            <v>2055.270438299307</v>
          </cell>
          <cell r="T96">
            <v>2055.270438299307</v>
          </cell>
        </row>
        <row r="97">
          <cell r="B97">
            <v>848</v>
          </cell>
          <cell r="C97">
            <v>16659.5</v>
          </cell>
          <cell r="H97">
            <v>199914</v>
          </cell>
          <cell r="I97">
            <v>39289</v>
          </cell>
          <cell r="J97">
            <v>26555</v>
          </cell>
          <cell r="K97">
            <v>27894</v>
          </cell>
          <cell r="L97">
            <v>32075</v>
          </cell>
          <cell r="M97">
            <v>26887</v>
          </cell>
          <cell r="N97">
            <v>27453</v>
          </cell>
          <cell r="O97">
            <v>33920</v>
          </cell>
          <cell r="P97">
            <v>30426</v>
          </cell>
          <cell r="Q97">
            <v>30341.236981870679</v>
          </cell>
          <cell r="R97">
            <v>30341.236981870679</v>
          </cell>
          <cell r="S97">
            <v>30341.236981870679</v>
          </cell>
          <cell r="T97">
            <v>30341.236981870679</v>
          </cell>
          <cell r="U97">
            <v>365863.94792748266</v>
          </cell>
          <cell r="V97">
            <v>358000</v>
          </cell>
          <cell r="W97">
            <v>304000</v>
          </cell>
        </row>
        <row r="98">
          <cell r="B98">
            <v>849</v>
          </cell>
          <cell r="C98">
            <v>2462.75</v>
          </cell>
          <cell r="E98">
            <v>84491</v>
          </cell>
          <cell r="F98">
            <v>66979</v>
          </cell>
          <cell r="G98">
            <v>54524</v>
          </cell>
          <cell r="H98">
            <v>48620</v>
          </cell>
          <cell r="I98">
            <v>7145</v>
          </cell>
          <cell r="J98">
            <v>1517</v>
          </cell>
          <cell r="K98">
            <v>2928</v>
          </cell>
          <cell r="L98">
            <v>1645</v>
          </cell>
          <cell r="M98">
            <v>3963</v>
          </cell>
          <cell r="N98">
            <v>2916</v>
          </cell>
          <cell r="O98">
            <v>4974</v>
          </cell>
          <cell r="P98">
            <v>-2755</v>
          </cell>
          <cell r="Q98">
            <v>2771.4258361634111</v>
          </cell>
          <cell r="R98">
            <v>2771.4258361634111</v>
          </cell>
          <cell r="S98">
            <v>2771.4258361634111</v>
          </cell>
          <cell r="T98">
            <v>2771.4258361634111</v>
          </cell>
          <cell r="U98">
            <v>58201.703344653652</v>
          </cell>
          <cell r="V98">
            <v>49053</v>
          </cell>
          <cell r="W98">
            <v>54500</v>
          </cell>
        </row>
        <row r="99">
          <cell r="B99">
            <v>861</v>
          </cell>
          <cell r="C99">
            <v>635.58333333333337</v>
          </cell>
          <cell r="E99">
            <v>13394</v>
          </cell>
          <cell r="F99">
            <v>13008</v>
          </cell>
          <cell r="G99">
            <v>8843</v>
          </cell>
          <cell r="H99">
            <v>7627</v>
          </cell>
          <cell r="I99">
            <v>868</v>
          </cell>
          <cell r="J99">
            <v>248</v>
          </cell>
          <cell r="K99">
            <v>640</v>
          </cell>
          <cell r="L99">
            <v>167</v>
          </cell>
          <cell r="M99">
            <v>230</v>
          </cell>
          <cell r="N99">
            <v>483</v>
          </cell>
          <cell r="O99">
            <v>174</v>
          </cell>
          <cell r="P99">
            <v>23</v>
          </cell>
          <cell r="Q99">
            <v>351.5626827497847</v>
          </cell>
          <cell r="R99">
            <v>351.5626827497847</v>
          </cell>
          <cell r="S99">
            <v>351.5626827497847</v>
          </cell>
          <cell r="T99">
            <v>351.5626827497847</v>
          </cell>
          <cell r="U99">
            <v>4239.2507309991379</v>
          </cell>
          <cell r="V99">
            <v>6200</v>
          </cell>
          <cell r="W99">
            <v>0</v>
          </cell>
        </row>
        <row r="100">
          <cell r="B100">
            <v>870</v>
          </cell>
          <cell r="C100">
            <v>2383.3333333333335</v>
          </cell>
          <cell r="H100">
            <v>28600</v>
          </cell>
          <cell r="I100">
            <v>510</v>
          </cell>
          <cell r="J100">
            <v>538</v>
          </cell>
          <cell r="K100">
            <v>149</v>
          </cell>
          <cell r="L100">
            <v>3424</v>
          </cell>
          <cell r="M100">
            <v>31</v>
          </cell>
          <cell r="N100">
            <v>5800</v>
          </cell>
          <cell r="O100">
            <v>176</v>
          </cell>
          <cell r="P100">
            <v>981</v>
          </cell>
          <cell r="Q100">
            <v>1440.6251973322451</v>
          </cell>
          <cell r="R100">
            <v>1440.6251973322451</v>
          </cell>
          <cell r="S100">
            <v>1440.6251973322451</v>
          </cell>
          <cell r="T100">
            <v>1440.6251973322451</v>
          </cell>
          <cell r="U100">
            <v>17371.50078932898</v>
          </cell>
          <cell r="V100">
            <v>23000</v>
          </cell>
          <cell r="W100">
            <v>23000</v>
          </cell>
        </row>
        <row r="101">
          <cell r="B101">
            <v>879</v>
          </cell>
          <cell r="C101">
            <v>3416.0833333333335</v>
          </cell>
          <cell r="H101">
            <v>40993</v>
          </cell>
          <cell r="I101">
            <v>3579</v>
          </cell>
          <cell r="J101">
            <v>8352</v>
          </cell>
          <cell r="K101">
            <v>4474</v>
          </cell>
          <cell r="L101">
            <v>6132</v>
          </cell>
          <cell r="M101">
            <v>8533</v>
          </cell>
          <cell r="N101">
            <v>6372</v>
          </cell>
          <cell r="O101">
            <v>10010</v>
          </cell>
          <cell r="P101">
            <v>5171</v>
          </cell>
          <cell r="Q101">
            <v>6530.2799344659106</v>
          </cell>
          <cell r="R101">
            <v>6530.2799344659106</v>
          </cell>
          <cell r="S101">
            <v>6530.2799344659106</v>
          </cell>
          <cell r="T101">
            <v>6530.2799344659106</v>
          </cell>
          <cell r="U101">
            <v>78744.119737863657</v>
          </cell>
          <cell r="V101">
            <v>56900</v>
          </cell>
          <cell r="W101">
            <v>149886</v>
          </cell>
        </row>
        <row r="102">
          <cell r="B102">
            <v>902</v>
          </cell>
          <cell r="C102">
            <v>0</v>
          </cell>
          <cell r="H102">
            <v>0</v>
          </cell>
          <cell r="I102">
            <v>14</v>
          </cell>
          <cell r="J102">
            <v>0</v>
          </cell>
          <cell r="K102">
            <v>0</v>
          </cell>
          <cell r="L102">
            <v>0</v>
          </cell>
          <cell r="M102">
            <v>0</v>
          </cell>
          <cell r="N102">
            <v>0</v>
          </cell>
          <cell r="O102">
            <v>0</v>
          </cell>
          <cell r="P102">
            <v>0</v>
          </cell>
          <cell r="Q102">
            <v>1.7373376486046546</v>
          </cell>
          <cell r="R102">
            <v>1.7373376486046546</v>
          </cell>
          <cell r="S102">
            <v>1.7373376486046546</v>
          </cell>
          <cell r="T102">
            <v>1.7373376486046546</v>
          </cell>
          <cell r="U102">
            <v>20.949350594418618</v>
          </cell>
        </row>
        <row r="103">
          <cell r="B103">
            <v>903</v>
          </cell>
          <cell r="C103">
            <v>317.75</v>
          </cell>
          <cell r="E103">
            <v>4097</v>
          </cell>
          <cell r="F103">
            <v>5232</v>
          </cell>
          <cell r="G103">
            <v>7310</v>
          </cell>
          <cell r="H103">
            <v>3813</v>
          </cell>
          <cell r="I103">
            <v>379</v>
          </cell>
          <cell r="J103">
            <v>257</v>
          </cell>
          <cell r="K103">
            <v>93</v>
          </cell>
          <cell r="L103">
            <v>1079</v>
          </cell>
          <cell r="M103">
            <v>15</v>
          </cell>
          <cell r="N103">
            <v>0</v>
          </cell>
          <cell r="O103">
            <v>2049</v>
          </cell>
          <cell r="P103">
            <v>593</v>
          </cell>
          <cell r="Q103">
            <v>554.08661435855583</v>
          </cell>
          <cell r="R103">
            <v>554.08661435855583</v>
          </cell>
          <cell r="S103">
            <v>554.08661435855583</v>
          </cell>
          <cell r="T103">
            <v>554.08661435855583</v>
          </cell>
          <cell r="U103">
            <v>6681.3464574342215</v>
          </cell>
          <cell r="V103">
            <v>6000</v>
          </cell>
          <cell r="W103">
            <v>5500</v>
          </cell>
        </row>
        <row r="104">
          <cell r="B104">
            <v>905</v>
          </cell>
          <cell r="C104">
            <v>2900.5</v>
          </cell>
          <cell r="E104">
            <v>32712</v>
          </cell>
          <cell r="F104">
            <v>29921</v>
          </cell>
          <cell r="G104">
            <v>37543</v>
          </cell>
          <cell r="H104">
            <v>34806</v>
          </cell>
          <cell r="I104">
            <v>4211</v>
          </cell>
          <cell r="J104">
            <v>2418</v>
          </cell>
          <cell r="K104">
            <v>3406</v>
          </cell>
          <cell r="L104">
            <v>3034</v>
          </cell>
          <cell r="M104">
            <v>3619</v>
          </cell>
          <cell r="N104">
            <v>6629</v>
          </cell>
          <cell r="O104">
            <v>7371</v>
          </cell>
          <cell r="P104">
            <v>5747</v>
          </cell>
          <cell r="Q104">
            <v>4521.4212304936136</v>
          </cell>
          <cell r="R104">
            <v>4521.4212304936136</v>
          </cell>
          <cell r="S104">
            <v>4521.4212304936136</v>
          </cell>
          <cell r="T104">
            <v>4521.4212304936136</v>
          </cell>
          <cell r="U104">
            <v>54520.684921974462</v>
          </cell>
          <cell r="V104">
            <v>54170</v>
          </cell>
          <cell r="W104">
            <v>56000</v>
          </cell>
        </row>
        <row r="105">
          <cell r="B105">
            <v>906</v>
          </cell>
          <cell r="C105">
            <v>6355.583333333333</v>
          </cell>
          <cell r="E105">
            <v>121826</v>
          </cell>
          <cell r="F105">
            <v>98741</v>
          </cell>
          <cell r="G105">
            <v>79933</v>
          </cell>
          <cell r="H105">
            <v>76267</v>
          </cell>
          <cell r="I105">
            <v>5907</v>
          </cell>
          <cell r="J105">
            <v>4235</v>
          </cell>
          <cell r="K105">
            <v>10434</v>
          </cell>
          <cell r="L105">
            <v>5212</v>
          </cell>
          <cell r="M105">
            <v>9386</v>
          </cell>
          <cell r="N105">
            <v>4660</v>
          </cell>
          <cell r="O105">
            <v>4618</v>
          </cell>
          <cell r="P105">
            <v>7157</v>
          </cell>
          <cell r="Q105">
            <v>6404.4470504884011</v>
          </cell>
          <cell r="R105">
            <v>6404.4470504884011</v>
          </cell>
          <cell r="S105">
            <v>6404.4470504884011</v>
          </cell>
          <cell r="T105">
            <v>6404.4470504884011</v>
          </cell>
          <cell r="U105">
            <v>77226.788201953605</v>
          </cell>
          <cell r="V105">
            <v>76329</v>
          </cell>
          <cell r="W105">
            <v>90000</v>
          </cell>
        </row>
        <row r="106">
          <cell r="B106">
            <v>908</v>
          </cell>
          <cell r="C106">
            <v>2351.5833333333335</v>
          </cell>
          <cell r="E106" t="str">
            <v>Voir le B846</v>
          </cell>
        </row>
        <row r="107">
          <cell r="B107">
            <v>910</v>
          </cell>
          <cell r="C107">
            <v>119.16666666666667</v>
          </cell>
          <cell r="E107">
            <v>3301</v>
          </cell>
          <cell r="F107">
            <v>2299</v>
          </cell>
          <cell r="G107">
            <v>1698</v>
          </cell>
          <cell r="H107">
            <v>1430</v>
          </cell>
          <cell r="I107">
            <v>205</v>
          </cell>
          <cell r="J107">
            <v>142</v>
          </cell>
          <cell r="K107">
            <v>-33</v>
          </cell>
          <cell r="L107">
            <v>43</v>
          </cell>
          <cell r="M107">
            <v>66</v>
          </cell>
          <cell r="N107">
            <v>63</v>
          </cell>
          <cell r="O107">
            <v>127</v>
          </cell>
          <cell r="P107">
            <v>81</v>
          </cell>
          <cell r="Q107">
            <v>86.122309152259334</v>
          </cell>
          <cell r="R107">
            <v>86.122309152259334</v>
          </cell>
          <cell r="S107">
            <v>86.122309152259334</v>
          </cell>
          <cell r="T107">
            <v>86.122309152259334</v>
          </cell>
          <cell r="U107">
            <v>1038.4892366090371</v>
          </cell>
          <cell r="V107">
            <v>1400</v>
          </cell>
          <cell r="W107">
            <v>1500</v>
          </cell>
        </row>
        <row r="108">
          <cell r="B108">
            <v>914</v>
          </cell>
          <cell r="C108">
            <v>1827.25</v>
          </cell>
          <cell r="E108">
            <v>32150</v>
          </cell>
          <cell r="F108">
            <v>39084</v>
          </cell>
          <cell r="I108">
            <v>3279</v>
          </cell>
          <cell r="J108">
            <v>2321</v>
          </cell>
          <cell r="K108">
            <v>206</v>
          </cell>
          <cell r="L108">
            <v>1279</v>
          </cell>
          <cell r="M108">
            <v>-2391</v>
          </cell>
          <cell r="N108">
            <v>5918</v>
          </cell>
          <cell r="O108">
            <v>2492</v>
          </cell>
          <cell r="P108">
            <v>6117</v>
          </cell>
          <cell r="Q108">
            <v>2385.2404959878613</v>
          </cell>
          <cell r="R108">
            <v>2385.2404959878613</v>
          </cell>
          <cell r="S108">
            <v>2385.2404959878613</v>
          </cell>
          <cell r="T108">
            <v>2385.2404959878613</v>
          </cell>
        </row>
        <row r="110">
          <cell r="B110" t="str">
            <v>S/total</v>
          </cell>
          <cell r="E110">
            <v>765992</v>
          </cell>
          <cell r="F110">
            <v>740653</v>
          </cell>
          <cell r="G110">
            <v>580171</v>
          </cell>
          <cell r="H110">
            <v>1024237</v>
          </cell>
          <cell r="I110">
            <v>133855</v>
          </cell>
          <cell r="J110">
            <v>95376</v>
          </cell>
          <cell r="K110">
            <v>75876</v>
          </cell>
          <cell r="L110">
            <v>100086</v>
          </cell>
          <cell r="M110">
            <v>109995</v>
          </cell>
          <cell r="N110">
            <v>111955</v>
          </cell>
          <cell r="O110">
            <v>125112</v>
          </cell>
          <cell r="P110">
            <v>91693</v>
          </cell>
          <cell r="Q110">
            <v>104730.18813318579</v>
          </cell>
          <cell r="R110">
            <v>104730.18813318579</v>
          </cell>
          <cell r="S110">
            <v>104730.18813318579</v>
          </cell>
          <cell r="T110">
            <v>104730.18813318579</v>
          </cell>
          <cell r="U110">
            <v>1268381.7087955945</v>
          </cell>
          <cell r="V110">
            <v>1220238</v>
          </cell>
          <cell r="W110">
            <v>1289812</v>
          </cell>
        </row>
        <row r="111">
          <cell r="C111">
            <v>706436.58333333326</v>
          </cell>
        </row>
        <row r="112">
          <cell r="B112" t="str">
            <v>TOT</v>
          </cell>
          <cell r="E112">
            <v>10490079</v>
          </cell>
          <cell r="F112">
            <v>10767356</v>
          </cell>
          <cell r="G112">
            <v>9709067</v>
          </cell>
          <cell r="H112">
            <v>8377239</v>
          </cell>
          <cell r="I112">
            <v>1029060</v>
          </cell>
          <cell r="J112">
            <v>941162</v>
          </cell>
          <cell r="K112">
            <v>928425</v>
          </cell>
          <cell r="L112">
            <v>944996</v>
          </cell>
          <cell r="M112">
            <v>808198</v>
          </cell>
          <cell r="N112">
            <v>898836</v>
          </cell>
          <cell r="O112">
            <v>793112</v>
          </cell>
          <cell r="P112">
            <v>962316</v>
          </cell>
          <cell r="Q112">
            <v>906655.09151133639</v>
          </cell>
          <cell r="R112">
            <v>906655.09151133639</v>
          </cell>
          <cell r="S112">
            <v>906655.09151133639</v>
          </cell>
          <cell r="T112">
            <v>906655.09151133639</v>
          </cell>
          <cell r="U112">
            <v>10967000.322308199</v>
          </cell>
          <cell r="V112">
            <v>10670830</v>
          </cell>
          <cell r="W112">
            <v>9678252</v>
          </cell>
        </row>
        <row r="113">
          <cell r="B113" t="str">
            <v>en  US $/T -------------------------------------------------------------------------------------------------</v>
          </cell>
          <cell r="C113" t="e">
            <v>#DIV/0!</v>
          </cell>
          <cell r="I113" t="e">
            <v>#DIV/0!</v>
          </cell>
          <cell r="J113" t="e">
            <v>#DIV/0!</v>
          </cell>
          <cell r="K113" t="e">
            <v>#DIV/0!</v>
          </cell>
          <cell r="L113" t="e">
            <v>#DIV/0!</v>
          </cell>
          <cell r="M113" t="e">
            <v>#DIV/0!</v>
          </cell>
          <cell r="N113" t="e">
            <v>#DIV/0!</v>
          </cell>
          <cell r="O113" t="e">
            <v>#DIV/0!</v>
          </cell>
          <cell r="P113" t="e">
            <v>#DIV/0!</v>
          </cell>
          <cell r="Q113" t="e">
            <v>#DIV/0!</v>
          </cell>
          <cell r="R113" t="e">
            <v>#DIV/0!</v>
          </cell>
          <cell r="S113" t="e">
            <v>#DIV/0!</v>
          </cell>
          <cell r="T113" t="e">
            <v>#DIV/0!</v>
          </cell>
          <cell r="U113">
            <v>17.527569637698896</v>
          </cell>
        </row>
      </sheetData>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Меню"/>
      <sheetName val="Контроль"/>
      <sheetName val="Предприятие"/>
      <sheetName val="Ф1"/>
      <sheetName val="Ф2(отг)"/>
      <sheetName val="Ф2(опл)"/>
      <sheetName val="Ф3"/>
      <sheetName val="Ф4"/>
      <sheetName val="Ф5"/>
      <sheetName val="Ф6"/>
      <sheetName val="Ф11"/>
      <sheetName val="Ф11(1)"/>
      <sheetName val="Ф11(2)"/>
      <sheetName val="Ф11(3)"/>
      <sheetName val="Ф11(4)"/>
      <sheetName val="Ф11(5)"/>
      <sheetName val="с_в"/>
      <sheetName val="спр_в"/>
      <sheetName val="2-2"/>
      <sheetName val="с_и"/>
      <sheetName val="241"/>
      <sheetName val="р_241"/>
      <sheetName val="246"/>
      <sheetName val="с_д"/>
      <sheetName val="р_дз"/>
      <sheetName val="п_дк"/>
      <sheetName val="628"/>
      <sheetName val="р_433"/>
      <sheetName val="р_476"/>
      <sheetName val="100_отг"/>
      <sheetName val="100_опл"/>
      <sheetName val="120_отг"/>
      <sheetName val="120_опл"/>
      <sheetName val="130_отг"/>
      <sheetName val="130_опл"/>
      <sheetName val="150_отг"/>
      <sheetName val="150_опл"/>
      <sheetName val="090_отг"/>
      <sheetName val="090_опл"/>
      <sheetName val="030"/>
      <sheetName val="250"/>
    </sheetNames>
    <sheetDataSet>
      <sheetData sheetId="0" refreshError="1"/>
      <sheetData sheetId="1" refreshError="1">
        <row r="1">
          <cell r="E1" t="str">
            <v>Информация не представлена!</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нкета"/>
      <sheetName val="Клим.зоны"/>
      <sheetName val="Темп. возд."/>
      <sheetName val="Продол.отоп.сезона"/>
      <sheetName val="Сред.темп. в сетях"/>
      <sheetName val="Т.1.Тепл нагрузки"/>
      <sheetName val="Реестр дог.Тепло"/>
      <sheetName val="Т.2. Тепл.сети"/>
      <sheetName val="Т.3. Собств.нужды"/>
      <sheetName val="7"/>
      <sheetName val="9"/>
      <sheetName val="10"/>
      <sheetName val="12"/>
      <sheetName val="15 и 22"/>
      <sheetName val="Смета ХОВ"/>
      <sheetName val="Т.4. Вода ХВО"/>
      <sheetName val="16"/>
      <sheetName val="17"/>
      <sheetName val="20.1"/>
      <sheetName val="20"/>
      <sheetName val="21"/>
      <sheetName val="Анкета (2)"/>
      <sheetName val="Прил 2.1 ОХР"/>
      <sheetName val="Прил 2.2 ОХР"/>
      <sheetName val="Прил 2.3 ОХР"/>
      <sheetName val="Прил 2.4 Проценты"/>
      <sheetName val="Прил 2.5 Усл.банков"/>
      <sheetName val="Прил 3.1 Проч статьи"/>
      <sheetName val="Прил 3.2 Сбыт"/>
      <sheetName val="Прил 3.3 Прочие"/>
      <sheetName val="Прил 4.1 Плата за воду"/>
      <sheetName val="Прил 4.2 База Водн."/>
      <sheetName val="Прил 4.3. Водн налог"/>
      <sheetName val="Прил 5.1 Регламент"/>
      <sheetName val="Прил 5.2 Трансп.нат"/>
      <sheetName val="Прил 5.3 Трансп"/>
      <sheetName val="Прил 5.4 Вспом произв"/>
      <sheetName val="Прил 6.1 Хоз.способ"/>
      <sheetName val="Прил 6.2 Материалы"/>
      <sheetName val="Прил 6.3 Подряд"/>
      <sheetName val="Прил 7.1 Спецодежда"/>
      <sheetName val="Прил 7.2 Химреагент"/>
      <sheetName val="Прил 7.3 Вспом."/>
      <sheetName val="Прил 8.1 ФОТ"/>
      <sheetName val="Прил 8.2 Дог подряд"/>
      <sheetName val="Прил 8.3 Числ."/>
      <sheetName val="Прил 9 Эл.энергия"/>
      <sheetName val="Прил 10.1 Баланс топл."/>
      <sheetName val="Прил 10.2 Трансп и проч."/>
      <sheetName val="Прил 10.3 Топливо"/>
      <sheetName val="Прил 10.4 Топл.цена"/>
      <sheetName val="Прил 11.1 Имущество"/>
      <sheetName val="Прил 11.2 Аренда"/>
      <sheetName val="Прил 12.1. Тов.Тепло"/>
      <sheetName val="Прил 12.2 Тов.Вода"/>
      <sheetName val="Прил 12.3 Тов.Стоки"/>
      <sheetName val="Прил 12.4 Выручка"/>
      <sheetName val="Анкета _2_"/>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
      <sheetName val="Справочники"/>
      <sheetName val="Инструкция"/>
      <sheetName val="3"/>
      <sheetName val="4"/>
      <sheetName val="5"/>
      <sheetName val="Лист1"/>
      <sheetName val="Лист2"/>
      <sheetName val="свод"/>
      <sheetName val="16"/>
      <sheetName val="17"/>
      <sheetName val="17 (2)"/>
      <sheetName val="17.1"/>
      <sheetName val="24"/>
      <sheetName val="25"/>
      <sheetName val="P2.1"/>
      <sheetName val="P2.2"/>
      <sheetName val="перекрестка"/>
      <sheetName val="Ф-1 (для АО-энерго)"/>
      <sheetName val="Ф-2 (для АО-энерго)"/>
      <sheetName val="TEHSHEET"/>
    </sheetNames>
    <sheetDataSet>
      <sheetData sheetId="0"/>
      <sheetData sheetId="1"/>
      <sheetData sheetId="2" refreshError="1">
        <row r="13">
          <cell r="E13" t="str">
            <v>Введите название региона</v>
          </cell>
        </row>
      </sheetData>
      <sheetData sheetId="3"/>
      <sheetData sheetId="4"/>
      <sheetData sheetId="5" refreshError="1">
        <row r="15">
          <cell r="AB15">
            <v>826.01900000000001</v>
          </cell>
        </row>
        <row r="16">
          <cell r="AB16">
            <v>591.66899999999998</v>
          </cell>
        </row>
        <row r="17">
          <cell r="AC17">
            <v>908.43399999999997</v>
          </cell>
        </row>
        <row r="20">
          <cell r="Z20">
            <v>826.01900000000001</v>
          </cell>
          <cell r="AA20">
            <v>598.66899999999998</v>
          </cell>
          <cell r="AB20">
            <v>24.018000000000001</v>
          </cell>
          <cell r="AC20">
            <v>0.45300000000000001</v>
          </cell>
        </row>
        <row r="25">
          <cell r="Z25">
            <v>0</v>
          </cell>
          <cell r="AA25">
            <v>7</v>
          </cell>
          <cell r="AB25">
            <v>470.95800000000003</v>
          </cell>
          <cell r="AC25">
            <v>753.53700000000003</v>
          </cell>
        </row>
      </sheetData>
      <sheetData sheetId="6" refreshError="1">
        <row r="15">
          <cell r="AB15">
            <v>226.327</v>
          </cell>
        </row>
        <row r="16">
          <cell r="AB16">
            <v>162.114</v>
          </cell>
        </row>
        <row r="17">
          <cell r="AC17">
            <v>248.90899999999999</v>
          </cell>
        </row>
        <row r="20">
          <cell r="Z20">
            <v>226.327</v>
          </cell>
          <cell r="AA20">
            <v>164.03399999999999</v>
          </cell>
          <cell r="AB20">
            <v>6.5810000000000004</v>
          </cell>
          <cell r="AC20">
            <v>0.124</v>
          </cell>
        </row>
        <row r="21">
          <cell r="AB21">
            <v>17.073</v>
          </cell>
          <cell r="AC21">
            <v>42.566000000000003</v>
          </cell>
        </row>
        <row r="25">
          <cell r="Z25">
            <v>0</v>
          </cell>
          <cell r="AA25">
            <v>1.92</v>
          </cell>
          <cell r="AB25">
            <v>129.042</v>
          </cell>
          <cell r="AC25">
            <v>206.46700000000001</v>
          </cell>
        </row>
      </sheetData>
      <sheetData sheetId="7"/>
      <sheetData sheetId="8"/>
      <sheetData sheetId="9" refreshError="1">
        <row r="10">
          <cell r="E10">
            <v>0</v>
          </cell>
          <cell r="F10">
            <v>0</v>
          </cell>
          <cell r="G10">
            <v>0</v>
          </cell>
          <cell r="H10">
            <v>0</v>
          </cell>
          <cell r="I10">
            <v>397.06600000000003</v>
          </cell>
          <cell r="J10">
            <v>0</v>
          </cell>
          <cell r="K10">
            <v>0</v>
          </cell>
          <cell r="L10">
            <v>0</v>
          </cell>
          <cell r="M10">
            <v>0</v>
          </cell>
        </row>
        <row r="11">
          <cell r="E11">
            <v>0</v>
          </cell>
          <cell r="F11">
            <v>0</v>
          </cell>
          <cell r="G11">
            <v>0</v>
          </cell>
          <cell r="H11">
            <v>0</v>
          </cell>
          <cell r="I11">
            <v>974.77700000000004</v>
          </cell>
          <cell r="J11">
            <v>0</v>
          </cell>
          <cell r="K11">
            <v>0</v>
          </cell>
          <cell r="L11">
            <v>0</v>
          </cell>
          <cell r="M11">
            <v>0</v>
          </cell>
        </row>
        <row r="12">
          <cell r="E12">
            <v>0</v>
          </cell>
          <cell r="F12">
            <v>0</v>
          </cell>
          <cell r="G12">
            <v>0</v>
          </cell>
          <cell r="H12">
            <v>0</v>
          </cell>
          <cell r="I12">
            <v>337.42899999999997</v>
          </cell>
          <cell r="J12">
            <v>0</v>
          </cell>
          <cell r="K12">
            <v>0</v>
          </cell>
          <cell r="L12">
            <v>0</v>
          </cell>
          <cell r="M12">
            <v>0</v>
          </cell>
        </row>
        <row r="13">
          <cell r="E13">
            <v>0</v>
          </cell>
          <cell r="F13">
            <v>0</v>
          </cell>
          <cell r="G13">
            <v>219918.86207999481</v>
          </cell>
          <cell r="H13">
            <v>30700.135799999996</v>
          </cell>
          <cell r="I13">
            <v>354162.41259038664</v>
          </cell>
          <cell r="J13">
            <v>161.04230862269611</v>
          </cell>
          <cell r="K13">
            <v>1153.6183908032963</v>
          </cell>
          <cell r="L13">
            <v>0</v>
          </cell>
          <cell r="M13">
            <v>0</v>
          </cell>
        </row>
        <row r="14">
          <cell r="E14">
            <v>0</v>
          </cell>
          <cell r="F14">
            <v>0</v>
          </cell>
          <cell r="G14">
            <v>4664.63</v>
          </cell>
          <cell r="H14">
            <v>0</v>
          </cell>
          <cell r="I14">
            <v>31673.808936899986</v>
          </cell>
          <cell r="J14">
            <v>679.02082130629844</v>
          </cell>
          <cell r="K14">
            <v>0</v>
          </cell>
          <cell r="L14">
            <v>0</v>
          </cell>
          <cell r="M14">
            <v>0</v>
          </cell>
        </row>
        <row r="15">
          <cell r="I15">
            <v>17680.89</v>
          </cell>
          <cell r="J15">
            <v>0</v>
          </cell>
          <cell r="K15">
            <v>0</v>
          </cell>
          <cell r="L15">
            <v>0</v>
          </cell>
          <cell r="M15">
            <v>0</v>
          </cell>
        </row>
        <row r="16">
          <cell r="G16">
            <v>4664.63</v>
          </cell>
          <cell r="I16">
            <v>13992.918936899985</v>
          </cell>
          <cell r="J16">
            <v>299.97918241961281</v>
          </cell>
          <cell r="K16">
            <v>0</v>
          </cell>
          <cell r="L16">
            <v>0</v>
          </cell>
          <cell r="M16">
            <v>0</v>
          </cell>
        </row>
        <row r="17">
          <cell r="E17">
            <v>0</v>
          </cell>
          <cell r="F17">
            <v>0</v>
          </cell>
          <cell r="G17">
            <v>233.47</v>
          </cell>
          <cell r="H17">
            <v>0</v>
          </cell>
          <cell r="I17">
            <v>0</v>
          </cell>
          <cell r="J17">
            <v>0</v>
          </cell>
          <cell r="K17">
            <v>0</v>
          </cell>
          <cell r="L17">
            <v>0</v>
          </cell>
          <cell r="M17">
            <v>0</v>
          </cell>
        </row>
        <row r="18">
          <cell r="G18">
            <v>233.47</v>
          </cell>
          <cell r="J18">
            <v>0</v>
          </cell>
          <cell r="K18">
            <v>0</v>
          </cell>
          <cell r="L18">
            <v>0</v>
          </cell>
          <cell r="M18">
            <v>0</v>
          </cell>
        </row>
        <row r="19">
          <cell r="J19">
            <v>0</v>
          </cell>
          <cell r="K19">
            <v>0</v>
          </cell>
          <cell r="L19">
            <v>0</v>
          </cell>
          <cell r="M19">
            <v>0</v>
          </cell>
        </row>
        <row r="20">
          <cell r="E20">
            <v>0</v>
          </cell>
          <cell r="F20">
            <v>0</v>
          </cell>
          <cell r="G20">
            <v>29263.659314300003</v>
          </cell>
          <cell r="H20">
            <v>30700.135799999996</v>
          </cell>
          <cell r="I20">
            <v>31254.21</v>
          </cell>
          <cell r="J20">
            <v>106.80212499852092</v>
          </cell>
          <cell r="K20">
            <v>101.80479397097653</v>
          </cell>
          <cell r="L20">
            <v>0</v>
          </cell>
          <cell r="M20">
            <v>0</v>
          </cell>
        </row>
        <row r="21">
          <cell r="E21">
            <v>0</v>
          </cell>
          <cell r="F21">
            <v>0</v>
          </cell>
          <cell r="G21">
            <v>-6.8569999712053686E-4</v>
          </cell>
          <cell r="H21">
            <v>30700.135799999996</v>
          </cell>
          <cell r="I21">
            <v>4343.7112000000016</v>
          </cell>
          <cell r="J21">
            <v>-633471083.30765176</v>
          </cell>
          <cell r="K21">
            <v>14.148833830239937</v>
          </cell>
          <cell r="L21">
            <v>0</v>
          </cell>
          <cell r="M21">
            <v>0</v>
          </cell>
        </row>
        <row r="22">
          <cell r="E22">
            <v>0</v>
          </cell>
          <cell r="F22">
            <v>0</v>
          </cell>
          <cell r="G22">
            <v>29263.66</v>
          </cell>
          <cell r="H22">
            <v>0</v>
          </cell>
          <cell r="I22">
            <v>26910.498799999998</v>
          </cell>
          <cell r="J22">
            <v>91.958759772359286</v>
          </cell>
          <cell r="K22">
            <v>0</v>
          </cell>
          <cell r="L22">
            <v>0</v>
          </cell>
          <cell r="M22">
            <v>0</v>
          </cell>
        </row>
        <row r="23">
          <cell r="I23">
            <v>0</v>
          </cell>
          <cell r="J23">
            <v>0</v>
          </cell>
          <cell r="K23">
            <v>0</v>
          </cell>
          <cell r="L23">
            <v>0</v>
          </cell>
          <cell r="M23">
            <v>0</v>
          </cell>
        </row>
        <row r="24">
          <cell r="I24">
            <v>0</v>
          </cell>
          <cell r="J24">
            <v>0</v>
          </cell>
          <cell r="K24">
            <v>0</v>
          </cell>
          <cell r="L24">
            <v>0</v>
          </cell>
          <cell r="M24">
            <v>0</v>
          </cell>
        </row>
        <row r="25">
          <cell r="G25">
            <v>23661</v>
          </cell>
          <cell r="I25">
            <v>22080.768799999998</v>
          </cell>
          <cell r="J25">
            <v>93.321367651409474</v>
          </cell>
          <cell r="K25">
            <v>0</v>
          </cell>
          <cell r="L25">
            <v>0</v>
          </cell>
          <cell r="M25">
            <v>0</v>
          </cell>
        </row>
        <row r="26">
          <cell r="G26">
            <v>5602.66</v>
          </cell>
          <cell r="I26">
            <v>4829.7299999999996</v>
          </cell>
          <cell r="J26">
            <v>86.204231561436885</v>
          </cell>
          <cell r="K26">
            <v>0</v>
          </cell>
          <cell r="L26">
            <v>0</v>
          </cell>
          <cell r="M26">
            <v>0</v>
          </cell>
        </row>
        <row r="27">
          <cell r="E27">
            <v>0</v>
          </cell>
          <cell r="F27">
            <v>0</v>
          </cell>
          <cell r="G27">
            <v>60188.492765694784</v>
          </cell>
          <cell r="H27">
            <v>0</v>
          </cell>
          <cell r="I27">
            <v>156008.33444566227</v>
          </cell>
          <cell r="J27">
            <v>259.19960324140436</v>
          </cell>
          <cell r="K27">
            <v>0</v>
          </cell>
          <cell r="L27">
            <v>0</v>
          </cell>
          <cell r="M27">
            <v>0</v>
          </cell>
        </row>
        <row r="28">
          <cell r="G28">
            <v>15889.75</v>
          </cell>
          <cell r="I28">
            <v>40874.183624763515</v>
          </cell>
          <cell r="J28">
            <v>257.23616560841748</v>
          </cell>
          <cell r="K28">
            <v>0</v>
          </cell>
          <cell r="L28">
            <v>0</v>
          </cell>
          <cell r="M28">
            <v>0</v>
          </cell>
        </row>
        <row r="29">
          <cell r="G29">
            <v>10744.78</v>
          </cell>
          <cell r="I29">
            <v>30336.171120592346</v>
          </cell>
          <cell r="J29">
            <v>282.33403681222273</v>
          </cell>
          <cell r="K29">
            <v>0</v>
          </cell>
          <cell r="L29">
            <v>0</v>
          </cell>
          <cell r="M29">
            <v>0</v>
          </cell>
        </row>
        <row r="30">
          <cell r="E30">
            <v>0</v>
          </cell>
          <cell r="F30">
            <v>0</v>
          </cell>
          <cell r="G30">
            <v>98934.080000000002</v>
          </cell>
          <cell r="H30">
            <v>0</v>
          </cell>
          <cell r="I30">
            <v>64015.70446246853</v>
          </cell>
          <cell r="J30">
            <v>64.705412394261444</v>
          </cell>
          <cell r="K30">
            <v>0</v>
          </cell>
          <cell r="L30">
            <v>0</v>
          </cell>
          <cell r="M30">
            <v>0</v>
          </cell>
        </row>
        <row r="31">
          <cell r="E31">
            <v>0</v>
          </cell>
          <cell r="F31">
            <v>0</v>
          </cell>
          <cell r="G31">
            <v>0</v>
          </cell>
          <cell r="H31">
            <v>0</v>
          </cell>
          <cell r="I31">
            <v>0</v>
          </cell>
          <cell r="J31">
            <v>0</v>
          </cell>
          <cell r="K31">
            <v>0</v>
          </cell>
          <cell r="L31">
            <v>0</v>
          </cell>
          <cell r="M31">
            <v>0</v>
          </cell>
        </row>
        <row r="32">
          <cell r="J32">
            <v>0</v>
          </cell>
          <cell r="K32">
            <v>0</v>
          </cell>
          <cell r="L32">
            <v>0</v>
          </cell>
          <cell r="M32">
            <v>0</v>
          </cell>
        </row>
        <row r="33">
          <cell r="J33">
            <v>0</v>
          </cell>
          <cell r="K33">
            <v>0</v>
          </cell>
          <cell r="L33">
            <v>0</v>
          </cell>
          <cell r="M33">
            <v>0</v>
          </cell>
        </row>
        <row r="34">
          <cell r="J34">
            <v>0</v>
          </cell>
          <cell r="K34">
            <v>0</v>
          </cell>
          <cell r="L34">
            <v>0</v>
          </cell>
          <cell r="M34">
            <v>0</v>
          </cell>
        </row>
        <row r="35">
          <cell r="J35">
            <v>0</v>
          </cell>
          <cell r="K35">
            <v>0</v>
          </cell>
          <cell r="L35">
            <v>0</v>
          </cell>
          <cell r="M35">
            <v>0</v>
          </cell>
        </row>
        <row r="36">
          <cell r="G36">
            <v>23903.24</v>
          </cell>
          <cell r="I36">
            <v>5212.0083600000462</v>
          </cell>
          <cell r="J36">
            <v>21.804610421014246</v>
          </cell>
          <cell r="K36">
            <v>0</v>
          </cell>
          <cell r="L36">
            <v>0</v>
          </cell>
          <cell r="M36">
            <v>0</v>
          </cell>
        </row>
        <row r="37">
          <cell r="E37">
            <v>0</v>
          </cell>
          <cell r="F37">
            <v>0</v>
          </cell>
          <cell r="G37">
            <v>437.17999999999995</v>
          </cell>
          <cell r="H37">
            <v>0</v>
          </cell>
          <cell r="I37">
            <v>480.25570635999998</v>
          </cell>
          <cell r="J37">
            <v>109.85308256553365</v>
          </cell>
          <cell r="K37">
            <v>0</v>
          </cell>
          <cell r="L37">
            <v>0</v>
          </cell>
          <cell r="M37">
            <v>0</v>
          </cell>
        </row>
        <row r="38">
          <cell r="G38">
            <v>280.39</v>
          </cell>
          <cell r="I38">
            <v>255.72570636</v>
          </cell>
          <cell r="J38">
            <v>91.203575862191954</v>
          </cell>
          <cell r="K38">
            <v>0</v>
          </cell>
          <cell r="L38">
            <v>0</v>
          </cell>
          <cell r="M38">
            <v>0</v>
          </cell>
        </row>
        <row r="39">
          <cell r="I39">
            <v>224.53</v>
          </cell>
          <cell r="J39">
            <v>0</v>
          </cell>
          <cell r="K39">
            <v>0</v>
          </cell>
          <cell r="L39">
            <v>0</v>
          </cell>
          <cell r="M39">
            <v>0</v>
          </cell>
        </row>
        <row r="40">
          <cell r="G40">
            <v>156.79</v>
          </cell>
          <cell r="J40">
            <v>0</v>
          </cell>
          <cell r="K40">
            <v>0</v>
          </cell>
          <cell r="L40">
            <v>0</v>
          </cell>
          <cell r="M40">
            <v>0</v>
          </cell>
        </row>
        <row r="41">
          <cell r="E41">
            <v>0</v>
          </cell>
          <cell r="F41">
            <v>0</v>
          </cell>
          <cell r="G41">
            <v>74593.66</v>
          </cell>
          <cell r="H41">
            <v>0</v>
          </cell>
          <cell r="I41">
            <v>58323.440396108483</v>
          </cell>
          <cell r="J41">
            <v>78.188200439700211</v>
          </cell>
          <cell r="K41">
            <v>0</v>
          </cell>
          <cell r="L41">
            <v>0</v>
          </cell>
          <cell r="M41">
            <v>0</v>
          </cell>
        </row>
        <row r="42">
          <cell r="I42">
            <v>999.4748215661017</v>
          </cell>
          <cell r="J42">
            <v>0</v>
          </cell>
          <cell r="K42">
            <v>0</v>
          </cell>
          <cell r="L42">
            <v>0</v>
          </cell>
          <cell r="M42">
            <v>0</v>
          </cell>
        </row>
        <row r="43">
          <cell r="I43">
            <v>75.644792542372898</v>
          </cell>
          <cell r="J43">
            <v>0</v>
          </cell>
          <cell r="K43">
            <v>0</v>
          </cell>
          <cell r="L43">
            <v>0</v>
          </cell>
          <cell r="M43">
            <v>0</v>
          </cell>
        </row>
        <row r="44">
          <cell r="I44">
            <v>749.57300000000009</v>
          </cell>
          <cell r="J44">
            <v>0</v>
          </cell>
          <cell r="K44">
            <v>0</v>
          </cell>
          <cell r="L44">
            <v>0</v>
          </cell>
          <cell r="M44">
            <v>0</v>
          </cell>
        </row>
        <row r="45">
          <cell r="I45">
            <v>1900.056</v>
          </cell>
          <cell r="J45">
            <v>0</v>
          </cell>
          <cell r="K45">
            <v>0</v>
          </cell>
          <cell r="L45">
            <v>0</v>
          </cell>
          <cell r="M45">
            <v>0</v>
          </cell>
        </row>
        <row r="46">
          <cell r="J46">
            <v>0</v>
          </cell>
          <cell r="K46">
            <v>0</v>
          </cell>
          <cell r="L46">
            <v>0</v>
          </cell>
          <cell r="M46">
            <v>0</v>
          </cell>
        </row>
        <row r="47">
          <cell r="G47">
            <v>40493.480000000003</v>
          </cell>
          <cell r="I47">
            <v>43370.23000000001</v>
          </cell>
          <cell r="J47">
            <v>107.10423011309477</v>
          </cell>
          <cell r="K47">
            <v>0</v>
          </cell>
          <cell r="L47">
            <v>0</v>
          </cell>
          <cell r="M47">
            <v>0</v>
          </cell>
        </row>
        <row r="48">
          <cell r="I48">
            <v>181.17400000000001</v>
          </cell>
          <cell r="J48">
            <v>0</v>
          </cell>
          <cell r="K48">
            <v>0</v>
          </cell>
          <cell r="L48">
            <v>0</v>
          </cell>
          <cell r="M48">
            <v>0</v>
          </cell>
        </row>
        <row r="49">
          <cell r="G49">
            <v>154</v>
          </cell>
          <cell r="I49">
            <v>598.85778200000004</v>
          </cell>
          <cell r="J49">
            <v>388.86868961038965</v>
          </cell>
          <cell r="K49">
            <v>0</v>
          </cell>
          <cell r="L49">
            <v>0</v>
          </cell>
          <cell r="M49">
            <v>0</v>
          </cell>
        </row>
        <row r="50">
          <cell r="I50">
            <v>38.450000000000003</v>
          </cell>
          <cell r="J50">
            <v>0</v>
          </cell>
          <cell r="K50">
            <v>0</v>
          </cell>
          <cell r="L50">
            <v>0</v>
          </cell>
          <cell r="M50">
            <v>0</v>
          </cell>
        </row>
        <row r="51">
          <cell r="J51">
            <v>0</v>
          </cell>
          <cell r="K51">
            <v>0</v>
          </cell>
          <cell r="L51">
            <v>0</v>
          </cell>
          <cell r="M51">
            <v>0</v>
          </cell>
        </row>
        <row r="52">
          <cell r="J52">
            <v>0</v>
          </cell>
          <cell r="K52">
            <v>0</v>
          </cell>
          <cell r="L52">
            <v>0</v>
          </cell>
          <cell r="M52">
            <v>0</v>
          </cell>
        </row>
        <row r="53">
          <cell r="G53">
            <v>33946.18</v>
          </cell>
          <cell r="I53">
            <v>10409.980000000001</v>
          </cell>
          <cell r="J53">
            <v>30.666130916645116</v>
          </cell>
          <cell r="K53">
            <v>0</v>
          </cell>
          <cell r="L53">
            <v>0</v>
          </cell>
          <cell r="M53">
            <v>0</v>
          </cell>
        </row>
        <row r="54">
          <cell r="E54">
            <v>0</v>
          </cell>
          <cell r="F54">
            <v>0</v>
          </cell>
          <cell r="G54">
            <v>5180.91</v>
          </cell>
          <cell r="H54">
            <v>0</v>
          </cell>
          <cell r="I54">
            <v>1044.5529999999999</v>
          </cell>
          <cell r="J54">
            <v>20.161573931992642</v>
          </cell>
          <cell r="K54">
            <v>0</v>
          </cell>
          <cell r="L54">
            <v>0</v>
          </cell>
          <cell r="M54">
            <v>0</v>
          </cell>
        </row>
        <row r="55">
          <cell r="I55">
            <v>292.85599999999999</v>
          </cell>
          <cell r="J55">
            <v>0</v>
          </cell>
          <cell r="K55">
            <v>0</v>
          </cell>
          <cell r="L55">
            <v>0</v>
          </cell>
          <cell r="M55">
            <v>0</v>
          </cell>
        </row>
        <row r="56">
          <cell r="J56">
            <v>0</v>
          </cell>
          <cell r="K56">
            <v>0</v>
          </cell>
          <cell r="L56">
            <v>0</v>
          </cell>
          <cell r="M56">
            <v>0</v>
          </cell>
        </row>
        <row r="57">
          <cell r="E57">
            <v>0</v>
          </cell>
          <cell r="F57">
            <v>0</v>
          </cell>
          <cell r="G57">
            <v>0</v>
          </cell>
          <cell r="H57">
            <v>0</v>
          </cell>
          <cell r="I57">
            <v>751.697</v>
          </cell>
          <cell r="J57">
            <v>0</v>
          </cell>
          <cell r="K57">
            <v>0</v>
          </cell>
          <cell r="L57">
            <v>0</v>
          </cell>
          <cell r="M57">
            <v>0</v>
          </cell>
        </row>
        <row r="58">
          <cell r="J58">
            <v>0</v>
          </cell>
          <cell r="K58">
            <v>0</v>
          </cell>
          <cell r="L58">
            <v>0</v>
          </cell>
          <cell r="M58">
            <v>0</v>
          </cell>
        </row>
        <row r="59">
          <cell r="J59">
            <v>0</v>
          </cell>
          <cell r="K59">
            <v>0</v>
          </cell>
          <cell r="L59">
            <v>0</v>
          </cell>
          <cell r="M59">
            <v>0</v>
          </cell>
        </row>
        <row r="60">
          <cell r="J60">
            <v>0</v>
          </cell>
          <cell r="K60">
            <v>0</v>
          </cell>
          <cell r="L60">
            <v>0</v>
          </cell>
          <cell r="M60">
            <v>0</v>
          </cell>
        </row>
        <row r="61">
          <cell r="I61">
            <v>751.697</v>
          </cell>
          <cell r="J61">
            <v>0</v>
          </cell>
          <cell r="K61">
            <v>0</v>
          </cell>
          <cell r="L61">
            <v>0</v>
          </cell>
          <cell r="M61">
            <v>0</v>
          </cell>
        </row>
        <row r="62">
          <cell r="J62">
            <v>0</v>
          </cell>
          <cell r="K62">
            <v>0</v>
          </cell>
          <cell r="L62">
            <v>0</v>
          </cell>
          <cell r="M62">
            <v>0</v>
          </cell>
        </row>
        <row r="63">
          <cell r="G63">
            <v>5180.91</v>
          </cell>
          <cell r="J63">
            <v>0</v>
          </cell>
          <cell r="K63">
            <v>0</v>
          </cell>
          <cell r="L63">
            <v>0</v>
          </cell>
          <cell r="M63">
            <v>0</v>
          </cell>
        </row>
        <row r="64">
          <cell r="E64">
            <v>0</v>
          </cell>
          <cell r="F64">
            <v>0</v>
          </cell>
          <cell r="G64">
            <v>225099.77207999481</v>
          </cell>
          <cell r="H64">
            <v>30700.135799999996</v>
          </cell>
          <cell r="I64">
            <v>355206.96559038665</v>
          </cell>
          <cell r="J64">
            <v>157.79978909270287</v>
          </cell>
          <cell r="K64">
            <v>1157.0208285215035</v>
          </cell>
          <cell r="L64">
            <v>0</v>
          </cell>
          <cell r="M64">
            <v>0</v>
          </cell>
        </row>
        <row r="65">
          <cell r="E65">
            <v>0</v>
          </cell>
          <cell r="F65">
            <v>0</v>
          </cell>
          <cell r="G65">
            <v>0</v>
          </cell>
          <cell r="H65">
            <v>0</v>
          </cell>
          <cell r="I65">
            <v>0</v>
          </cell>
          <cell r="J65">
            <v>0</v>
          </cell>
          <cell r="K65">
            <v>0</v>
          </cell>
          <cell r="L65">
            <v>0</v>
          </cell>
          <cell r="M65">
            <v>0</v>
          </cell>
        </row>
        <row r="66">
          <cell r="E66">
            <v>0</v>
          </cell>
          <cell r="F66">
            <v>0</v>
          </cell>
          <cell r="G66">
            <v>0</v>
          </cell>
          <cell r="H66">
            <v>0</v>
          </cell>
          <cell r="I66">
            <v>2822.4885590985368</v>
          </cell>
          <cell r="J66">
            <v>0</v>
          </cell>
          <cell r="K66">
            <v>0</v>
          </cell>
          <cell r="L66">
            <v>0</v>
          </cell>
          <cell r="M66">
            <v>0</v>
          </cell>
        </row>
        <row r="67">
          <cell r="E67">
            <v>0</v>
          </cell>
          <cell r="F67">
            <v>0</v>
          </cell>
          <cell r="G67">
            <v>0</v>
          </cell>
          <cell r="H67">
            <v>0</v>
          </cell>
          <cell r="I67">
            <v>297661.19021043321</v>
          </cell>
          <cell r="J67">
            <v>0</v>
          </cell>
          <cell r="K67">
            <v>0</v>
          </cell>
          <cell r="L67">
            <v>0</v>
          </cell>
          <cell r="M67">
            <v>0</v>
          </cell>
        </row>
        <row r="68">
          <cell r="E68">
            <v>0</v>
          </cell>
          <cell r="F68">
            <v>0</v>
          </cell>
          <cell r="G68">
            <v>0</v>
          </cell>
          <cell r="H68">
            <v>0</v>
          </cell>
          <cell r="I68">
            <v>59066.998020854946</v>
          </cell>
          <cell r="J68">
            <v>0</v>
          </cell>
          <cell r="K68">
            <v>0</v>
          </cell>
          <cell r="L68">
            <v>0</v>
          </cell>
          <cell r="M68">
            <v>0</v>
          </cell>
        </row>
        <row r="70">
          <cell r="E70">
            <v>0</v>
          </cell>
          <cell r="F70">
            <v>0</v>
          </cell>
          <cell r="G70">
            <v>16543.43</v>
          </cell>
          <cell r="H70">
            <v>0</v>
          </cell>
          <cell r="I70">
            <v>34927.227333333329</v>
          </cell>
          <cell r="J70">
            <v>211.12446048572352</v>
          </cell>
          <cell r="K70">
            <v>0</v>
          </cell>
          <cell r="L70">
            <v>0</v>
          </cell>
          <cell r="M70">
            <v>0</v>
          </cell>
        </row>
        <row r="71">
          <cell r="E71">
            <v>0</v>
          </cell>
          <cell r="F71">
            <v>0</v>
          </cell>
          <cell r="G71">
            <v>11666.93</v>
          </cell>
          <cell r="H71">
            <v>0</v>
          </cell>
          <cell r="I71">
            <v>26145.919999999998</v>
          </cell>
          <cell r="J71">
            <v>224.10282739332453</v>
          </cell>
          <cell r="K71">
            <v>0</v>
          </cell>
          <cell r="L71">
            <v>0</v>
          </cell>
          <cell r="M71">
            <v>0</v>
          </cell>
        </row>
        <row r="72">
          <cell r="J72">
            <v>0</v>
          </cell>
          <cell r="K72">
            <v>0</v>
          </cell>
          <cell r="L72">
            <v>0</v>
          </cell>
          <cell r="M72">
            <v>0</v>
          </cell>
        </row>
        <row r="73">
          <cell r="I73">
            <v>222.35348405852977</v>
          </cell>
          <cell r="J73">
            <v>0</v>
          </cell>
          <cell r="K73">
            <v>0</v>
          </cell>
          <cell r="L73">
            <v>0</v>
          </cell>
          <cell r="M73">
            <v>0</v>
          </cell>
        </row>
        <row r="74">
          <cell r="G74">
            <v>11666.93</v>
          </cell>
          <cell r="I74">
            <v>21710.014250154643</v>
          </cell>
          <cell r="J74">
            <v>186.0816363015347</v>
          </cell>
          <cell r="K74">
            <v>0</v>
          </cell>
          <cell r="L74">
            <v>0</v>
          </cell>
          <cell r="M74">
            <v>0</v>
          </cell>
        </row>
        <row r="75">
          <cell r="I75">
            <v>4213.552265786825</v>
          </cell>
          <cell r="J75">
            <v>0</v>
          </cell>
          <cell r="K75">
            <v>0</v>
          </cell>
          <cell r="L75">
            <v>0</v>
          </cell>
          <cell r="M75">
            <v>0</v>
          </cell>
        </row>
        <row r="76">
          <cell r="J76">
            <v>0</v>
          </cell>
          <cell r="K76">
            <v>0</v>
          </cell>
          <cell r="L76">
            <v>0</v>
          </cell>
          <cell r="M76">
            <v>0</v>
          </cell>
        </row>
        <row r="77">
          <cell r="G77">
            <v>4876.5</v>
          </cell>
          <cell r="I77">
            <v>7946.7473333333328</v>
          </cell>
          <cell r="J77">
            <v>162.96006015243171</v>
          </cell>
          <cell r="K77">
            <v>0</v>
          </cell>
          <cell r="L77">
            <v>0</v>
          </cell>
          <cell r="M77">
            <v>0</v>
          </cell>
        </row>
        <row r="78">
          <cell r="J78">
            <v>0</v>
          </cell>
          <cell r="K78">
            <v>0</v>
          </cell>
          <cell r="L78">
            <v>0</v>
          </cell>
          <cell r="M78">
            <v>0</v>
          </cell>
        </row>
        <row r="79">
          <cell r="I79">
            <v>834.56000000000006</v>
          </cell>
          <cell r="J79">
            <v>0</v>
          </cell>
          <cell r="K79">
            <v>0</v>
          </cell>
          <cell r="L79">
            <v>0</v>
          </cell>
          <cell r="M79">
            <v>0</v>
          </cell>
        </row>
        <row r="81">
          <cell r="G81">
            <v>29263.66</v>
          </cell>
          <cell r="I81">
            <v>31254.21</v>
          </cell>
          <cell r="J81">
            <v>106.80212249595573</v>
          </cell>
          <cell r="K81">
            <v>0</v>
          </cell>
          <cell r="L81">
            <v>0</v>
          </cell>
          <cell r="M81">
            <v>0</v>
          </cell>
        </row>
        <row r="83">
          <cell r="E83">
            <v>0</v>
          </cell>
          <cell r="F83">
            <v>0</v>
          </cell>
          <cell r="G83">
            <v>21767.670150394737</v>
          </cell>
          <cell r="H83">
            <v>40394.915526315781</v>
          </cell>
          <cell r="I83">
            <v>45956.878070175444</v>
          </cell>
          <cell r="J83">
            <v>211.12446923651157</v>
          </cell>
          <cell r="K83">
            <v>113.76896688949938</v>
          </cell>
          <cell r="L83">
            <v>0</v>
          </cell>
          <cell r="M83">
            <v>0</v>
          </cell>
        </row>
        <row r="84">
          <cell r="E84">
            <v>0</v>
          </cell>
          <cell r="F84">
            <v>0</v>
          </cell>
          <cell r="G84">
            <v>5224.2408360947366</v>
          </cell>
          <cell r="H84">
            <v>9694.7797263157881</v>
          </cell>
          <cell r="I84">
            <v>11029.650736842106</v>
          </cell>
          <cell r="J84">
            <v>211.12446923651157</v>
          </cell>
          <cell r="K84">
            <v>113.76896688949935</v>
          </cell>
          <cell r="L84">
            <v>0</v>
          </cell>
          <cell r="M84">
            <v>0</v>
          </cell>
        </row>
        <row r="85">
          <cell r="I85">
            <v>0</v>
          </cell>
          <cell r="J85">
            <v>0</v>
          </cell>
          <cell r="K85">
            <v>0</v>
          </cell>
          <cell r="L85">
            <v>0</v>
          </cell>
          <cell r="M85">
            <v>0</v>
          </cell>
        </row>
        <row r="86">
          <cell r="I86">
            <v>93.799769496945316</v>
          </cell>
          <cell r="J86">
            <v>0</v>
          </cell>
          <cell r="K86">
            <v>0</v>
          </cell>
          <cell r="L86">
            <v>0</v>
          </cell>
          <cell r="M86">
            <v>0</v>
          </cell>
        </row>
        <row r="87">
          <cell r="I87">
            <v>9158.3648489351617</v>
          </cell>
          <cell r="J87">
            <v>0</v>
          </cell>
          <cell r="K87">
            <v>0</v>
          </cell>
          <cell r="L87">
            <v>0</v>
          </cell>
          <cell r="M87">
            <v>0</v>
          </cell>
        </row>
        <row r="88">
          <cell r="I88">
            <v>1777.4861184099998</v>
          </cell>
          <cell r="J88">
            <v>0</v>
          </cell>
          <cell r="K88">
            <v>0</v>
          </cell>
          <cell r="L88">
            <v>0</v>
          </cell>
          <cell r="M88">
            <v>0</v>
          </cell>
        </row>
        <row r="90">
          <cell r="J90">
            <v>0</v>
          </cell>
          <cell r="K90">
            <v>0</v>
          </cell>
          <cell r="L90">
            <v>0</v>
          </cell>
          <cell r="M90">
            <v>0</v>
          </cell>
        </row>
        <row r="92">
          <cell r="E92">
            <v>0</v>
          </cell>
          <cell r="F92">
            <v>0</v>
          </cell>
          <cell r="G92">
            <v>21767.670836094738</v>
          </cell>
          <cell r="H92">
            <v>9694.7797263157881</v>
          </cell>
          <cell r="I92">
            <v>45956.878070175437</v>
          </cell>
          <cell r="J92">
            <v>211.12446258591257</v>
          </cell>
          <cell r="K92">
            <v>474.03736203958067</v>
          </cell>
          <cell r="L92">
            <v>0</v>
          </cell>
          <cell r="M92">
            <v>0</v>
          </cell>
        </row>
        <row r="93">
          <cell r="E93">
            <v>0</v>
          </cell>
          <cell r="F93">
            <v>0</v>
          </cell>
          <cell r="G93">
            <v>0</v>
          </cell>
          <cell r="H93">
            <v>0</v>
          </cell>
          <cell r="I93">
            <v>0</v>
          </cell>
          <cell r="J93">
            <v>0</v>
          </cell>
          <cell r="K93">
            <v>0</v>
          </cell>
          <cell r="L93">
            <v>0</v>
          </cell>
          <cell r="M93">
            <v>0</v>
          </cell>
        </row>
        <row r="94">
          <cell r="E94">
            <v>0</v>
          </cell>
          <cell r="F94">
            <v>0</v>
          </cell>
          <cell r="G94">
            <v>0</v>
          </cell>
          <cell r="H94">
            <v>0</v>
          </cell>
          <cell r="I94">
            <v>390.83237290393879</v>
          </cell>
          <cell r="J94">
            <v>0</v>
          </cell>
          <cell r="K94">
            <v>0</v>
          </cell>
          <cell r="L94">
            <v>0</v>
          </cell>
          <cell r="M94">
            <v>0</v>
          </cell>
        </row>
        <row r="95">
          <cell r="E95">
            <v>0</v>
          </cell>
          <cell r="F95">
            <v>0</v>
          </cell>
          <cell r="G95">
            <v>0</v>
          </cell>
          <cell r="H95">
            <v>0</v>
          </cell>
          <cell r="I95">
            <v>38159.853537229836</v>
          </cell>
          <cell r="J95">
            <v>0</v>
          </cell>
          <cell r="K95">
            <v>0</v>
          </cell>
          <cell r="L95">
            <v>0</v>
          </cell>
          <cell r="M95">
            <v>0</v>
          </cell>
        </row>
        <row r="96">
          <cell r="E96">
            <v>0</v>
          </cell>
          <cell r="F96">
            <v>0</v>
          </cell>
          <cell r="G96">
            <v>0</v>
          </cell>
          <cell r="H96">
            <v>0</v>
          </cell>
          <cell r="I96">
            <v>7406.1921600416654</v>
          </cell>
          <cell r="J96">
            <v>0</v>
          </cell>
          <cell r="K96">
            <v>0</v>
          </cell>
          <cell r="L96">
            <v>0</v>
          </cell>
          <cell r="M96">
            <v>0</v>
          </cell>
        </row>
        <row r="98">
          <cell r="E98">
            <v>0</v>
          </cell>
          <cell r="F98">
            <v>0</v>
          </cell>
          <cell r="G98">
            <v>246867.44291608955</v>
          </cell>
          <cell r="H98">
            <v>40394.915526315788</v>
          </cell>
          <cell r="I98">
            <v>401163.84366056207</v>
          </cell>
          <cell r="J98">
            <v>162.50172113498093</v>
          </cell>
          <cell r="K98">
            <v>993.10479656584187</v>
          </cell>
          <cell r="L98">
            <v>0</v>
          </cell>
          <cell r="M98">
            <v>0</v>
          </cell>
        </row>
        <row r="101">
          <cell r="E101">
            <v>0</v>
          </cell>
          <cell r="F101">
            <v>0</v>
          </cell>
          <cell r="G101">
            <v>9.6702322863121566</v>
          </cell>
          <cell r="H101">
            <v>31.578947368421051</v>
          </cell>
          <cell r="I101">
            <v>12.938056547903242</v>
          </cell>
          <cell r="J101">
            <v>133.79261391907374</v>
          </cell>
          <cell r="K101">
            <v>40.970512401693604</v>
          </cell>
          <cell r="L101">
            <v>0</v>
          </cell>
          <cell r="M101">
            <v>0</v>
          </cell>
        </row>
        <row r="102">
          <cell r="E102">
            <v>0</v>
          </cell>
          <cell r="F102">
            <v>0</v>
          </cell>
          <cell r="G102">
            <v>0</v>
          </cell>
          <cell r="H102">
            <v>0</v>
          </cell>
          <cell r="I102">
            <v>31.404221229906728</v>
          </cell>
          <cell r="J102">
            <v>0</v>
          </cell>
          <cell r="K102">
            <v>0</v>
          </cell>
          <cell r="L102">
            <v>0</v>
          </cell>
          <cell r="M102">
            <v>0</v>
          </cell>
        </row>
        <row r="104">
          <cell r="E104">
            <v>0</v>
          </cell>
          <cell r="F104">
            <v>0</v>
          </cell>
          <cell r="G104">
            <v>40930.589999999997</v>
          </cell>
          <cell r="H104">
            <v>0</v>
          </cell>
          <cell r="I104">
            <v>57400.13</v>
          </cell>
          <cell r="J104">
            <v>140.2377292875573</v>
          </cell>
          <cell r="K104">
            <v>0</v>
          </cell>
          <cell r="L104">
            <v>0</v>
          </cell>
          <cell r="M104">
            <v>0</v>
          </cell>
        </row>
        <row r="106">
          <cell r="E106">
            <v>0</v>
          </cell>
          <cell r="F106">
            <v>0</v>
          </cell>
          <cell r="G106">
            <v>40930.589999999997</v>
          </cell>
          <cell r="H106">
            <v>0</v>
          </cell>
          <cell r="I106">
            <v>57400.13</v>
          </cell>
          <cell r="J106">
            <v>140.2377292875573</v>
          </cell>
          <cell r="K106">
            <v>0</v>
          </cell>
          <cell r="L106">
            <v>0</v>
          </cell>
          <cell r="M106">
            <v>0</v>
          </cell>
        </row>
        <row r="107">
          <cell r="G107">
            <v>29263.66</v>
          </cell>
          <cell r="I107">
            <v>31254.21</v>
          </cell>
          <cell r="J107">
            <v>106.80212249595573</v>
          </cell>
          <cell r="K107">
            <v>0</v>
          </cell>
          <cell r="L107">
            <v>0</v>
          </cell>
          <cell r="M107">
            <v>0</v>
          </cell>
        </row>
        <row r="108">
          <cell r="J108">
            <v>0</v>
          </cell>
          <cell r="K108">
            <v>0</v>
          </cell>
          <cell r="L108">
            <v>0</v>
          </cell>
          <cell r="M108">
            <v>0</v>
          </cell>
        </row>
        <row r="109">
          <cell r="G109">
            <v>11666.93</v>
          </cell>
          <cell r="I109">
            <v>26145.919999999998</v>
          </cell>
          <cell r="J109">
            <v>224.10282739332453</v>
          </cell>
          <cell r="K109">
            <v>0</v>
          </cell>
          <cell r="L109">
            <v>0</v>
          </cell>
          <cell r="M109">
            <v>0</v>
          </cell>
        </row>
        <row r="110">
          <cell r="J110">
            <v>0</v>
          </cell>
          <cell r="K110">
            <v>0</v>
          </cell>
          <cell r="L110">
            <v>0</v>
          </cell>
          <cell r="M110">
            <v>0</v>
          </cell>
        </row>
        <row r="111">
          <cell r="J111">
            <v>0</v>
          </cell>
          <cell r="K111">
            <v>0</v>
          </cell>
          <cell r="L111">
            <v>0</v>
          </cell>
          <cell r="M111">
            <v>0</v>
          </cell>
        </row>
        <row r="112">
          <cell r="J112">
            <v>0</v>
          </cell>
          <cell r="K112">
            <v>0</v>
          </cell>
          <cell r="L112">
            <v>0</v>
          </cell>
          <cell r="M112">
            <v>0</v>
          </cell>
        </row>
        <row r="113">
          <cell r="E113">
            <v>0</v>
          </cell>
          <cell r="F113">
            <v>0</v>
          </cell>
          <cell r="G113">
            <v>0</v>
          </cell>
          <cell r="H113">
            <v>0</v>
          </cell>
          <cell r="I113">
            <v>0</v>
          </cell>
          <cell r="J113">
            <v>0</v>
          </cell>
          <cell r="K113">
            <v>0</v>
          </cell>
          <cell r="L113">
            <v>0</v>
          </cell>
          <cell r="M113">
            <v>0</v>
          </cell>
        </row>
        <row r="114">
          <cell r="J114">
            <v>0</v>
          </cell>
          <cell r="K114">
            <v>0</v>
          </cell>
          <cell r="L114">
            <v>0</v>
          </cell>
          <cell r="M114">
            <v>0</v>
          </cell>
        </row>
        <row r="115">
          <cell r="J115">
            <v>0</v>
          </cell>
          <cell r="K115">
            <v>0</v>
          </cell>
          <cell r="L115">
            <v>0</v>
          </cell>
          <cell r="M115">
            <v>0</v>
          </cell>
        </row>
        <row r="116">
          <cell r="J116">
            <v>0</v>
          </cell>
          <cell r="K116">
            <v>0</v>
          </cell>
          <cell r="L116">
            <v>0</v>
          </cell>
          <cell r="M116">
            <v>0</v>
          </cell>
        </row>
        <row r="117">
          <cell r="J117">
            <v>0</v>
          </cell>
          <cell r="K117">
            <v>0</v>
          </cell>
          <cell r="L117">
            <v>0</v>
          </cell>
          <cell r="M117">
            <v>0</v>
          </cell>
        </row>
        <row r="120">
          <cell r="E120">
            <v>24</v>
          </cell>
          <cell r="F120">
            <v>24</v>
          </cell>
          <cell r="G120">
            <v>24</v>
          </cell>
          <cell r="H120">
            <v>24</v>
          </cell>
          <cell r="I120">
            <v>24</v>
          </cell>
          <cell r="J120">
            <v>100</v>
          </cell>
          <cell r="K120">
            <v>100</v>
          </cell>
          <cell r="L120">
            <v>100</v>
          </cell>
          <cell r="M120">
            <v>100</v>
          </cell>
        </row>
        <row r="121">
          <cell r="G121">
            <v>26.4</v>
          </cell>
          <cell r="I121">
            <v>26.2</v>
          </cell>
          <cell r="J121">
            <v>99.242424242424249</v>
          </cell>
          <cell r="K121">
            <v>0</v>
          </cell>
          <cell r="L121">
            <v>0</v>
          </cell>
          <cell r="M121">
            <v>0</v>
          </cell>
        </row>
        <row r="123">
          <cell r="E123">
            <v>0</v>
          </cell>
          <cell r="F123">
            <v>0</v>
          </cell>
          <cell r="G123">
            <v>0</v>
          </cell>
          <cell r="H123">
            <v>0</v>
          </cell>
          <cell r="I123">
            <v>12774.201299999999</v>
          </cell>
          <cell r="J123">
            <v>0</v>
          </cell>
          <cell r="K123">
            <v>0</v>
          </cell>
          <cell r="L123">
            <v>0</v>
          </cell>
          <cell r="M123">
            <v>0</v>
          </cell>
        </row>
        <row r="124">
          <cell r="I124">
            <v>0</v>
          </cell>
          <cell r="J124">
            <v>0</v>
          </cell>
          <cell r="K124">
            <v>0</v>
          </cell>
          <cell r="L124">
            <v>0</v>
          </cell>
          <cell r="M124">
            <v>0</v>
          </cell>
        </row>
        <row r="125">
          <cell r="I125">
            <v>108.63600000000001</v>
          </cell>
          <cell r="J125">
            <v>0</v>
          </cell>
          <cell r="K125">
            <v>0</v>
          </cell>
          <cell r="L125">
            <v>0</v>
          </cell>
          <cell r="M125">
            <v>0</v>
          </cell>
        </row>
        <row r="126">
          <cell r="I126">
            <v>10606.935699999998</v>
          </cell>
          <cell r="J126">
            <v>0</v>
          </cell>
          <cell r="K126">
            <v>0</v>
          </cell>
          <cell r="L126">
            <v>0</v>
          </cell>
          <cell r="M126">
            <v>0</v>
          </cell>
        </row>
        <row r="127">
          <cell r="I127">
            <v>2058.6296000000002</v>
          </cell>
          <cell r="J127">
            <v>0</v>
          </cell>
          <cell r="K127">
            <v>0</v>
          </cell>
          <cell r="L127">
            <v>0</v>
          </cell>
          <cell r="M127">
            <v>0</v>
          </cell>
        </row>
      </sheetData>
      <sheetData sheetId="10" refreshError="1">
        <row r="9">
          <cell r="G9">
            <v>386.45</v>
          </cell>
          <cell r="I9">
            <v>644.0560469514985</v>
          </cell>
        </row>
        <row r="13">
          <cell r="G13">
            <v>386.45</v>
          </cell>
          <cell r="I13">
            <v>644.0560469514985</v>
          </cell>
        </row>
        <row r="16">
          <cell r="G16">
            <v>386.45</v>
          </cell>
          <cell r="I16">
            <v>644.0560469514985</v>
          </cell>
        </row>
        <row r="18">
          <cell r="G18">
            <v>2063.5410620000002</v>
          </cell>
          <cell r="I18">
            <v>2393.8040000000001</v>
          </cell>
        </row>
        <row r="19">
          <cell r="G19">
            <v>4.24</v>
          </cell>
          <cell r="I19">
            <v>7.2633516703791257</v>
          </cell>
        </row>
        <row r="20">
          <cell r="G20">
            <v>2.06</v>
          </cell>
          <cell r="I20">
            <v>2.9048685333924769</v>
          </cell>
        </row>
        <row r="23">
          <cell r="G23">
            <v>11.2906</v>
          </cell>
          <cell r="I23">
            <v>0</v>
          </cell>
        </row>
        <row r="26">
          <cell r="G26">
            <v>96.22</v>
          </cell>
          <cell r="I26">
            <v>75</v>
          </cell>
        </row>
        <row r="29">
          <cell r="I29">
            <v>15.297812887053682</v>
          </cell>
        </row>
        <row r="32">
          <cell r="G32">
            <v>10.4</v>
          </cell>
          <cell r="I32">
            <v>32.999999999999993</v>
          </cell>
        </row>
        <row r="34">
          <cell r="B34" t="str">
            <v>Выплаты &lt;______________&gt;:</v>
          </cell>
        </row>
        <row r="37">
          <cell r="B37" t="str">
            <v>Выплаты &lt;______________&gt;:</v>
          </cell>
        </row>
        <row r="41">
          <cell r="G41">
            <v>33.46</v>
          </cell>
          <cell r="I41">
            <v>29.999999999999993</v>
          </cell>
        </row>
        <row r="49">
          <cell r="E49">
            <v>12</v>
          </cell>
          <cell r="F49">
            <v>12</v>
          </cell>
          <cell r="G49">
            <v>12</v>
          </cell>
          <cell r="H49">
            <v>12</v>
          </cell>
          <cell r="I49">
            <v>12</v>
          </cell>
        </row>
        <row r="53">
          <cell r="G53">
            <v>386.45</v>
          </cell>
          <cell r="I53">
            <v>644.0560469514985</v>
          </cell>
        </row>
        <row r="54">
          <cell r="G54">
            <v>386.45</v>
          </cell>
          <cell r="I54">
            <v>644.0560469514985</v>
          </cell>
        </row>
      </sheetData>
      <sheetData sheetId="11"/>
      <sheetData sheetId="12"/>
      <sheetData sheetId="13" refreshError="1">
        <row r="11">
          <cell r="D11">
            <v>9503.8080000000009</v>
          </cell>
          <cell r="I11">
            <v>1143.6597999999999</v>
          </cell>
        </row>
        <row r="12">
          <cell r="D12">
            <v>31346.58</v>
          </cell>
          <cell r="I12">
            <v>4258.4169999999995</v>
          </cell>
        </row>
        <row r="16">
          <cell r="D16">
            <v>74102.290000000008</v>
          </cell>
          <cell r="I16">
            <v>6712.42</v>
          </cell>
        </row>
        <row r="17">
          <cell r="D17">
            <v>8202.3150000000005</v>
          </cell>
          <cell r="I17">
            <v>571.31299999999999</v>
          </cell>
        </row>
        <row r="21">
          <cell r="D21">
            <v>162589.21100000001</v>
          </cell>
          <cell r="I21">
            <v>14224.688999999998</v>
          </cell>
        </row>
      </sheetData>
      <sheetData sheetId="14" refreshError="1">
        <row r="8">
          <cell r="E8">
            <v>0</v>
          </cell>
          <cell r="F8">
            <v>0</v>
          </cell>
          <cell r="G8">
            <v>0</v>
          </cell>
          <cell r="H8">
            <v>0</v>
          </cell>
          <cell r="I8">
            <v>359550.67679038673</v>
          </cell>
          <cell r="J8">
            <v>0</v>
          </cell>
        </row>
        <row r="9">
          <cell r="E9">
            <v>0</v>
          </cell>
          <cell r="F9">
            <v>0</v>
          </cell>
          <cell r="G9">
            <v>0</v>
          </cell>
          <cell r="H9">
            <v>0</v>
          </cell>
          <cell r="I9">
            <v>0</v>
          </cell>
          <cell r="J9">
            <v>0</v>
          </cell>
        </row>
        <row r="10">
          <cell r="E10">
            <v>0</v>
          </cell>
          <cell r="F10">
            <v>0</v>
          </cell>
          <cell r="G10">
            <v>0</v>
          </cell>
          <cell r="H10">
            <v>0</v>
          </cell>
          <cell r="I10">
            <v>300483.67876953178</v>
          </cell>
          <cell r="J10">
            <v>0</v>
          </cell>
        </row>
        <row r="12">
          <cell r="E12">
            <v>0</v>
          </cell>
          <cell r="F12">
            <v>0</v>
          </cell>
          <cell r="G12">
            <v>0</v>
          </cell>
          <cell r="H12">
            <v>0</v>
          </cell>
          <cell r="I12">
            <v>2822.4885590985368</v>
          </cell>
          <cell r="J12">
            <v>0</v>
          </cell>
        </row>
        <row r="13">
          <cell r="E13">
            <v>0</v>
          </cell>
          <cell r="F13">
            <v>0</v>
          </cell>
          <cell r="G13">
            <v>0</v>
          </cell>
          <cell r="H13">
            <v>0</v>
          </cell>
          <cell r="I13">
            <v>297661.19021043321</v>
          </cell>
          <cell r="J13">
            <v>0</v>
          </cell>
        </row>
        <row r="14">
          <cell r="E14">
            <v>0</v>
          </cell>
          <cell r="F14">
            <v>0</v>
          </cell>
          <cell r="G14">
            <v>0</v>
          </cell>
          <cell r="H14">
            <v>0</v>
          </cell>
          <cell r="I14">
            <v>59066.998020854946</v>
          </cell>
          <cell r="J14">
            <v>0</v>
          </cell>
        </row>
        <row r="15">
          <cell r="E15">
            <v>0</v>
          </cell>
          <cell r="F15">
            <v>0</v>
          </cell>
          <cell r="G15">
            <v>0</v>
          </cell>
          <cell r="H15">
            <v>0</v>
          </cell>
          <cell r="I15">
            <v>45956.878070175444</v>
          </cell>
          <cell r="J15">
            <v>0</v>
          </cell>
        </row>
        <row r="16">
          <cell r="E16">
            <v>0</v>
          </cell>
          <cell r="F16">
            <v>0</v>
          </cell>
          <cell r="G16">
            <v>0</v>
          </cell>
          <cell r="H16">
            <v>0</v>
          </cell>
          <cell r="I16">
            <v>0</v>
          </cell>
          <cell r="J16">
            <v>0</v>
          </cell>
        </row>
        <row r="17">
          <cell r="E17">
            <v>0</v>
          </cell>
          <cell r="F17">
            <v>0</v>
          </cell>
          <cell r="G17">
            <v>0</v>
          </cell>
          <cell r="H17">
            <v>0</v>
          </cell>
          <cell r="I17">
            <v>38550.685910133776</v>
          </cell>
          <cell r="J17">
            <v>0</v>
          </cell>
        </row>
        <row r="19">
          <cell r="E19">
            <v>0</v>
          </cell>
          <cell r="F19">
            <v>0</v>
          </cell>
          <cell r="G19">
            <v>0</v>
          </cell>
          <cell r="H19">
            <v>0</v>
          </cell>
          <cell r="I19">
            <v>390.83237290393879</v>
          </cell>
          <cell r="J19">
            <v>0</v>
          </cell>
        </row>
        <row r="20">
          <cell r="E20">
            <v>0</v>
          </cell>
          <cell r="F20">
            <v>0</v>
          </cell>
          <cell r="G20">
            <v>0</v>
          </cell>
          <cell r="H20">
            <v>0</v>
          </cell>
          <cell r="I20">
            <v>38159.853537229836</v>
          </cell>
          <cell r="J20">
            <v>0</v>
          </cell>
        </row>
        <row r="21">
          <cell r="E21">
            <v>0</v>
          </cell>
          <cell r="F21">
            <v>0</v>
          </cell>
          <cell r="G21">
            <v>0</v>
          </cell>
          <cell r="H21">
            <v>0</v>
          </cell>
          <cell r="I21">
            <v>7406.1921600416654</v>
          </cell>
          <cell r="J21">
            <v>0</v>
          </cell>
        </row>
        <row r="22">
          <cell r="E22">
            <v>0</v>
          </cell>
          <cell r="F22">
            <v>0</v>
          </cell>
          <cell r="G22">
            <v>0</v>
          </cell>
          <cell r="H22">
            <v>0</v>
          </cell>
          <cell r="I22">
            <v>12.781752625365714</v>
          </cell>
          <cell r="J22">
            <v>0</v>
          </cell>
        </row>
        <row r="23">
          <cell r="E23">
            <v>0</v>
          </cell>
          <cell r="F23">
            <v>0</v>
          </cell>
          <cell r="G23">
            <v>0</v>
          </cell>
          <cell r="H23">
            <v>0</v>
          </cell>
          <cell r="I23">
            <v>405507.5548605622</v>
          </cell>
          <cell r="J23">
            <v>0</v>
          </cell>
        </row>
        <row r="24">
          <cell r="E24">
            <v>0</v>
          </cell>
          <cell r="F24">
            <v>0</v>
          </cell>
          <cell r="G24">
            <v>0</v>
          </cell>
          <cell r="H24">
            <v>0</v>
          </cell>
          <cell r="I24">
            <v>0</v>
          </cell>
          <cell r="J24">
            <v>0</v>
          </cell>
        </row>
        <row r="25">
          <cell r="E25">
            <v>0</v>
          </cell>
          <cell r="F25">
            <v>0</v>
          </cell>
          <cell r="G25">
            <v>0</v>
          </cell>
          <cell r="H25">
            <v>0</v>
          </cell>
          <cell r="I25">
            <v>339034.36467966554</v>
          </cell>
          <cell r="J25">
            <v>0</v>
          </cell>
        </row>
        <row r="27">
          <cell r="E27">
            <v>0</v>
          </cell>
          <cell r="F27">
            <v>0</v>
          </cell>
          <cell r="G27">
            <v>0</v>
          </cell>
          <cell r="H27">
            <v>0</v>
          </cell>
          <cell r="I27">
            <v>3213.3209320024757</v>
          </cell>
          <cell r="J27">
            <v>0</v>
          </cell>
        </row>
        <row r="28">
          <cell r="E28">
            <v>0</v>
          </cell>
          <cell r="F28">
            <v>0</v>
          </cell>
          <cell r="G28">
            <v>0</v>
          </cell>
          <cell r="H28">
            <v>0</v>
          </cell>
          <cell r="I28">
            <v>335821.04374766303</v>
          </cell>
          <cell r="J28">
            <v>0</v>
          </cell>
        </row>
        <row r="29">
          <cell r="E29">
            <v>0</v>
          </cell>
          <cell r="F29">
            <v>0</v>
          </cell>
          <cell r="G29">
            <v>0</v>
          </cell>
          <cell r="H29">
            <v>0</v>
          </cell>
          <cell r="I29">
            <v>66473.190180896607</v>
          </cell>
          <cell r="J29">
            <v>0</v>
          </cell>
        </row>
        <row r="30">
          <cell r="E30">
            <v>0</v>
          </cell>
          <cell r="F30">
            <v>0</v>
          </cell>
          <cell r="G30">
            <v>0</v>
          </cell>
          <cell r="H30">
            <v>0</v>
          </cell>
          <cell r="I30">
            <v>974.77700000000004</v>
          </cell>
          <cell r="J30">
            <v>0</v>
          </cell>
        </row>
        <row r="31">
          <cell r="E31">
            <v>0</v>
          </cell>
          <cell r="F31">
            <v>0</v>
          </cell>
          <cell r="G31">
            <v>0</v>
          </cell>
          <cell r="H31">
            <v>0</v>
          </cell>
          <cell r="I31">
            <v>748.45</v>
          </cell>
          <cell r="J31">
            <v>0</v>
          </cell>
        </row>
        <row r="32">
          <cell r="E32">
            <v>0</v>
          </cell>
          <cell r="F32">
            <v>0</v>
          </cell>
          <cell r="G32">
            <v>0</v>
          </cell>
          <cell r="H32">
            <v>0</v>
          </cell>
          <cell r="I32">
            <v>584.41600000000005</v>
          </cell>
          <cell r="J32">
            <v>0</v>
          </cell>
        </row>
        <row r="33">
          <cell r="E33">
            <v>0</v>
          </cell>
          <cell r="F33">
            <v>0</v>
          </cell>
          <cell r="G33">
            <v>0</v>
          </cell>
          <cell r="H33">
            <v>0</v>
          </cell>
          <cell r="I33">
            <v>206.46699999999998</v>
          </cell>
          <cell r="J33">
            <v>0</v>
          </cell>
        </row>
        <row r="34">
          <cell r="J34">
            <v>0</v>
          </cell>
        </row>
        <row r="35">
          <cell r="E35">
            <v>0</v>
          </cell>
          <cell r="F35">
            <v>0</v>
          </cell>
          <cell r="G35">
            <v>0</v>
          </cell>
          <cell r="H35">
            <v>0</v>
          </cell>
          <cell r="I35">
            <v>0</v>
          </cell>
          <cell r="J35">
            <v>0</v>
          </cell>
        </row>
        <row r="38">
          <cell r="E38">
            <v>0</v>
          </cell>
          <cell r="F38">
            <v>0</v>
          </cell>
          <cell r="G38">
            <v>0</v>
          </cell>
          <cell r="H38">
            <v>0</v>
          </cell>
          <cell r="I38">
            <v>1632.4465923743835</v>
          </cell>
          <cell r="J38">
            <v>0</v>
          </cell>
        </row>
        <row r="39">
          <cell r="E39">
            <v>0</v>
          </cell>
          <cell r="F39">
            <v>0</v>
          </cell>
          <cell r="G39">
            <v>0</v>
          </cell>
          <cell r="H39">
            <v>0</v>
          </cell>
          <cell r="I39">
            <v>74744.81854919075</v>
          </cell>
          <cell r="J39">
            <v>0</v>
          </cell>
        </row>
        <row r="40">
          <cell r="E40">
            <v>0</v>
          </cell>
          <cell r="F40">
            <v>0</v>
          </cell>
          <cell r="G40">
            <v>0</v>
          </cell>
          <cell r="H40">
            <v>0</v>
          </cell>
          <cell r="I40">
            <v>116938.49896447445</v>
          </cell>
          <cell r="J40">
            <v>0</v>
          </cell>
        </row>
        <row r="41">
          <cell r="J41">
            <v>0</v>
          </cell>
        </row>
        <row r="42">
          <cell r="E42">
            <v>0</v>
          </cell>
          <cell r="F42">
            <v>0</v>
          </cell>
          <cell r="G42">
            <v>0</v>
          </cell>
          <cell r="H42">
            <v>0</v>
          </cell>
          <cell r="I42">
            <v>0</v>
          </cell>
          <cell r="J42">
            <v>0</v>
          </cell>
        </row>
        <row r="43">
          <cell r="J43">
            <v>0</v>
          </cell>
        </row>
        <row r="45">
          <cell r="E45">
            <v>0</v>
          </cell>
          <cell r="F45">
            <v>0</v>
          </cell>
          <cell r="G45">
            <v>0</v>
          </cell>
          <cell r="H45">
            <v>0</v>
          </cell>
          <cell r="I45">
            <v>5.3730813554722561</v>
          </cell>
          <cell r="J45">
            <v>0</v>
          </cell>
        </row>
        <row r="46">
          <cell r="E46">
            <v>0</v>
          </cell>
          <cell r="F46">
            <v>0</v>
          </cell>
          <cell r="G46">
            <v>0</v>
          </cell>
          <cell r="H46">
            <v>0</v>
          </cell>
          <cell r="I46">
            <v>245.76002637750301</v>
          </cell>
          <cell r="J46">
            <v>0</v>
          </cell>
        </row>
        <row r="47">
          <cell r="E47">
            <v>0</v>
          </cell>
          <cell r="F47">
            <v>0</v>
          </cell>
          <cell r="G47">
            <v>0</v>
          </cell>
          <cell r="H47">
            <v>0</v>
          </cell>
          <cell r="I47">
            <v>384.48980313956423</v>
          </cell>
          <cell r="J47">
            <v>0</v>
          </cell>
        </row>
        <row r="49">
          <cell r="E49">
            <v>0</v>
          </cell>
          <cell r="F49">
            <v>0</v>
          </cell>
          <cell r="G49">
            <v>0</v>
          </cell>
          <cell r="H49">
            <v>0</v>
          </cell>
          <cell r="I49">
            <v>0</v>
          </cell>
          <cell r="J49">
            <v>0</v>
          </cell>
        </row>
        <row r="52">
          <cell r="E52">
            <v>0</v>
          </cell>
          <cell r="F52">
            <v>0</v>
          </cell>
          <cell r="G52">
            <v>0</v>
          </cell>
          <cell r="H52">
            <v>0</v>
          </cell>
          <cell r="I52">
            <v>0</v>
          </cell>
          <cell r="J52">
            <v>0</v>
          </cell>
        </row>
        <row r="53">
          <cell r="E53">
            <v>0</v>
          </cell>
          <cell r="F53">
            <v>0</v>
          </cell>
          <cell r="G53">
            <v>0</v>
          </cell>
          <cell r="H53">
            <v>0</v>
          </cell>
          <cell r="I53">
            <v>0</v>
          </cell>
          <cell r="J53">
            <v>0</v>
          </cell>
        </row>
        <row r="59">
          <cell r="E59">
            <v>0</v>
          </cell>
          <cell r="F59">
            <v>0</v>
          </cell>
          <cell r="G59">
            <v>0</v>
          </cell>
          <cell r="H59">
            <v>0</v>
          </cell>
          <cell r="I59">
            <v>3175.7093625141702</v>
          </cell>
          <cell r="J59">
            <v>0</v>
          </cell>
        </row>
        <row r="66">
          <cell r="E66">
            <v>0</v>
          </cell>
          <cell r="F66">
            <v>0</v>
          </cell>
          <cell r="G66">
            <v>0</v>
          </cell>
          <cell r="H66">
            <v>0</v>
          </cell>
          <cell r="I66">
            <v>223254.10260748112</v>
          </cell>
          <cell r="J66">
            <v>0</v>
          </cell>
        </row>
      </sheetData>
      <sheetData sheetId="15" refreshError="1">
        <row r="8">
          <cell r="I8">
            <v>987.18</v>
          </cell>
        </row>
      </sheetData>
      <sheetData sheetId="16"/>
      <sheetData sheetId="17"/>
      <sheetData sheetId="18"/>
      <sheetData sheetId="19" refreshError="1">
        <row r="4">
          <cell r="D4" t="str">
            <v>200_ г.</v>
          </cell>
        </row>
        <row r="7">
          <cell r="C7" t="str">
            <v>____________________________________________</v>
          </cell>
        </row>
        <row r="8">
          <cell r="C8" t="str">
            <v>____________________________________________</v>
          </cell>
        </row>
        <row r="9">
          <cell r="C9" t="str">
            <v>____________________________________________</v>
          </cell>
        </row>
        <row r="10">
          <cell r="C10" t="str">
            <v>_____________________________________________</v>
          </cell>
        </row>
        <row r="11">
          <cell r="A11" t="str">
            <v>_________________________________________________________________________________________________</v>
          </cell>
        </row>
        <row r="13">
          <cell r="C13" t="str">
            <v>____________________________________________</v>
          </cell>
        </row>
        <row r="14">
          <cell r="A14" t="str">
            <v>_________________________________________________________________________________________________</v>
          </cell>
        </row>
        <row r="23">
          <cell r="C23" t="str">
            <v>110</v>
          </cell>
        </row>
        <row r="24">
          <cell r="C24" t="str">
            <v>120</v>
          </cell>
        </row>
        <row r="25">
          <cell r="C25" t="str">
            <v>130</v>
          </cell>
        </row>
        <row r="26">
          <cell r="C26" t="str">
            <v>135</v>
          </cell>
        </row>
        <row r="27">
          <cell r="C27" t="str">
            <v>140</v>
          </cell>
        </row>
        <row r="28">
          <cell r="C28" t="str">
            <v>145</v>
          </cell>
        </row>
        <row r="29">
          <cell r="C29" t="str">
            <v>150</v>
          </cell>
        </row>
        <row r="30">
          <cell r="C30" t="str">
            <v>190</v>
          </cell>
        </row>
        <row r="32">
          <cell r="C32" t="str">
            <v>210</v>
          </cell>
        </row>
        <row r="41">
          <cell r="C41" t="str">
            <v>220</v>
          </cell>
        </row>
        <row r="42">
          <cell r="C42">
            <v>230</v>
          </cell>
        </row>
        <row r="44">
          <cell r="C44" t="str">
            <v>240</v>
          </cell>
        </row>
        <row r="46">
          <cell r="C46" t="str">
            <v>250</v>
          </cell>
        </row>
        <row r="47">
          <cell r="C47" t="str">
            <v>260</v>
          </cell>
        </row>
        <row r="48">
          <cell r="C48" t="str">
            <v>270</v>
          </cell>
        </row>
        <row r="49">
          <cell r="C49" t="str">
            <v>290</v>
          </cell>
        </row>
        <row r="50">
          <cell r="C50" t="str">
            <v>300</v>
          </cell>
        </row>
        <row r="54">
          <cell r="C54" t="str">
            <v>2</v>
          </cell>
        </row>
        <row r="56">
          <cell r="C56" t="str">
            <v>410</v>
          </cell>
        </row>
        <row r="58">
          <cell r="C58" t="str">
            <v>420</v>
          </cell>
        </row>
        <row r="59">
          <cell r="C59" t="str">
            <v>430</v>
          </cell>
        </row>
        <row r="63">
          <cell r="C63" t="str">
            <v>470</v>
          </cell>
        </row>
        <row r="64">
          <cell r="C64" t="str">
            <v>490</v>
          </cell>
        </row>
        <row r="66">
          <cell r="C66" t="str">
            <v>510</v>
          </cell>
        </row>
        <row r="67">
          <cell r="C67" t="str">
            <v>515</v>
          </cell>
        </row>
        <row r="68">
          <cell r="C68" t="str">
            <v>520</v>
          </cell>
        </row>
        <row r="69">
          <cell r="C69" t="str">
            <v>590</v>
          </cell>
        </row>
        <row r="71">
          <cell r="C71" t="str">
            <v>610</v>
          </cell>
        </row>
        <row r="72">
          <cell r="C72" t="str">
            <v>620</v>
          </cell>
        </row>
      </sheetData>
      <sheetData sheetId="20" refreshError="1">
        <row r="5">
          <cell r="C5" t="str">
            <v>_________</v>
          </cell>
          <cell r="D5" t="str">
            <v>200_ г.</v>
          </cell>
        </row>
        <row r="8">
          <cell r="C8" t="str">
            <v>____________________________________________</v>
          </cell>
        </row>
        <row r="9">
          <cell r="C9" t="str">
            <v>____________________________________________</v>
          </cell>
        </row>
        <row r="10">
          <cell r="C10" t="str">
            <v>____________________________________________</v>
          </cell>
        </row>
        <row r="11">
          <cell r="C11" t="str">
            <v>_____________________________________________</v>
          </cell>
        </row>
        <row r="12">
          <cell r="A12" t="str">
            <v>_________________________________________________________________________________________________</v>
          </cell>
        </row>
      </sheetData>
      <sheetData sheetId="21"/>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правления 30.05.2006"/>
      <sheetName val="Заголовок"/>
      <sheetName val="Содержание"/>
      <sheetName val="3"/>
      <sheetName val="4"/>
      <sheetName val="5"/>
      <sheetName val="6"/>
      <sheetName val="15"/>
      <sheetName val="16"/>
      <sheetName val="17"/>
      <sheetName val="17.1"/>
      <sheetName val="18.2"/>
      <sheetName val="20"/>
      <sheetName val="20.1"/>
      <sheetName val="21.3"/>
      <sheetName val="25"/>
      <sheetName val="24"/>
      <sheetName val="27"/>
      <sheetName val="P2.1"/>
      <sheetName val="P2.2"/>
      <sheetName val="2.3"/>
      <sheetName val="перекрестка"/>
      <sheetName val="17_1"/>
      <sheetName val="18_2"/>
      <sheetName val="21_3"/>
      <sheetName val="P2_1"/>
      <sheetName val="2_3"/>
      <sheetName val="Лист1"/>
      <sheetName val="1.2.1"/>
      <sheetName val="2.2.4"/>
    </sheetNames>
    <sheetDataSet>
      <sheetData sheetId="0" refreshError="1"/>
      <sheetData sheetId="1" refreshError="1"/>
      <sheetData sheetId="2" refreshError="1"/>
      <sheetData sheetId="3" refreshError="1"/>
      <sheetData sheetId="4" refreshError="1">
        <row r="11">
          <cell r="L11" t="str">
            <v>3086,65</v>
          </cell>
          <cell r="V11" t="str">
            <v>3152,58</v>
          </cell>
          <cell r="AA11" t="str">
            <v>3184,46</v>
          </cell>
        </row>
        <row r="12">
          <cell r="H12">
            <v>612.47</v>
          </cell>
          <cell r="I12">
            <v>2220.9299999999998</v>
          </cell>
          <cell r="M12">
            <v>630.70000000000005</v>
          </cell>
          <cell r="N12">
            <v>2419.9</v>
          </cell>
          <cell r="R12">
            <v>640.64</v>
          </cell>
          <cell r="S12">
            <v>641.35</v>
          </cell>
          <cell r="W12">
            <v>888.2</v>
          </cell>
          <cell r="X12">
            <v>980.8</v>
          </cell>
          <cell r="AB12">
            <v>881.1</v>
          </cell>
          <cell r="AC12">
            <v>1303.5</v>
          </cell>
        </row>
        <row r="13">
          <cell r="I13">
            <v>472.6</v>
          </cell>
          <cell r="N13">
            <v>486.1</v>
          </cell>
          <cell r="S13">
            <v>370</v>
          </cell>
          <cell r="X13">
            <v>573.29999999999995</v>
          </cell>
          <cell r="Y13">
            <v>1054.0999999999999</v>
          </cell>
          <cell r="AC13">
            <v>582.29999999999995</v>
          </cell>
        </row>
        <row r="14">
          <cell r="J14">
            <v>749.58</v>
          </cell>
          <cell r="O14">
            <v>802.1</v>
          </cell>
          <cell r="T14">
            <v>689.47</v>
          </cell>
          <cell r="AD14">
            <v>1324.6</v>
          </cell>
        </row>
        <row r="15">
          <cell r="G15">
            <v>34.5</v>
          </cell>
          <cell r="I15">
            <v>32.700000000000003</v>
          </cell>
          <cell r="N15">
            <v>25.6</v>
          </cell>
          <cell r="Q15">
            <v>21.7</v>
          </cell>
          <cell r="S15">
            <v>32.700000000000003</v>
          </cell>
          <cell r="X15">
            <v>32.700000000000003</v>
          </cell>
          <cell r="AC15">
            <v>25.7</v>
          </cell>
        </row>
        <row r="16">
          <cell r="G16">
            <v>3391.48</v>
          </cell>
          <cell r="H16">
            <v>16.3</v>
          </cell>
          <cell r="I16">
            <v>0.2</v>
          </cell>
          <cell r="L16">
            <v>544.15</v>
          </cell>
          <cell r="M16">
            <v>9.1999999999999993</v>
          </cell>
          <cell r="N16">
            <v>0.3</v>
          </cell>
          <cell r="Q16">
            <v>3483.66</v>
          </cell>
          <cell r="R16">
            <v>16.3</v>
          </cell>
          <cell r="S16">
            <v>0.2</v>
          </cell>
          <cell r="V16">
            <v>521.72</v>
          </cell>
          <cell r="W16">
            <v>9.1999999999999993</v>
          </cell>
          <cell r="X16">
            <v>0.3</v>
          </cell>
          <cell r="AA16">
            <v>532.94000000000005</v>
          </cell>
          <cell r="AB16">
            <v>16.3</v>
          </cell>
          <cell r="AC16">
            <v>0.2</v>
          </cell>
        </row>
        <row r="17">
          <cell r="V17">
            <v>25.7</v>
          </cell>
          <cell r="AA17">
            <v>35.4</v>
          </cell>
        </row>
        <row r="22">
          <cell r="G22">
            <v>502.4</v>
          </cell>
          <cell r="H22">
            <v>112</v>
          </cell>
          <cell r="I22">
            <v>1819.5</v>
          </cell>
          <cell r="J22">
            <v>684</v>
          </cell>
          <cell r="L22">
            <v>480.1</v>
          </cell>
          <cell r="M22">
            <v>105.1</v>
          </cell>
          <cell r="N22">
            <v>1933.9</v>
          </cell>
          <cell r="O22">
            <v>627</v>
          </cell>
          <cell r="Q22">
            <v>2074.9</v>
          </cell>
          <cell r="R22">
            <v>224</v>
          </cell>
          <cell r="S22">
            <v>257</v>
          </cell>
          <cell r="T22">
            <v>562</v>
          </cell>
          <cell r="V22">
            <v>1727.5</v>
          </cell>
          <cell r="W22">
            <v>269.5</v>
          </cell>
          <cell r="X22">
            <v>327.3</v>
          </cell>
          <cell r="Y22">
            <v>795.9</v>
          </cell>
          <cell r="AA22">
            <v>1464.7</v>
          </cell>
          <cell r="AB22">
            <v>260.5</v>
          </cell>
          <cell r="AC22">
            <v>368</v>
          </cell>
          <cell r="AD22">
            <v>1047.4000000000001</v>
          </cell>
        </row>
      </sheetData>
      <sheetData sheetId="5" refreshError="1"/>
      <sheetData sheetId="6" refreshError="1">
        <row r="10">
          <cell r="B10" t="str">
            <v>БП №1</v>
          </cell>
        </row>
        <row r="11">
          <cell r="B11" t="str">
            <v>БП №2</v>
          </cell>
        </row>
        <row r="12">
          <cell r="B12" t="str">
            <v>БП №3</v>
          </cell>
        </row>
        <row r="13">
          <cell r="B13" t="str">
            <v>БП №4</v>
          </cell>
        </row>
        <row r="14">
          <cell r="B14" t="str">
            <v>БП №5</v>
          </cell>
        </row>
        <row r="15">
          <cell r="B15" t="str">
            <v>БП №6</v>
          </cell>
        </row>
        <row r="16">
          <cell r="B16" t="str">
            <v>БП №7</v>
          </cell>
        </row>
        <row r="17">
          <cell r="B17" t="str">
            <v>БП №8</v>
          </cell>
        </row>
        <row r="18">
          <cell r="B18" t="str">
            <v>БП №9</v>
          </cell>
        </row>
        <row r="19">
          <cell r="B19" t="str">
            <v>БП №10</v>
          </cell>
        </row>
        <row r="21">
          <cell r="E21">
            <v>1.5</v>
          </cell>
          <cell r="F21">
            <v>1</v>
          </cell>
          <cell r="G21">
            <v>64.7</v>
          </cell>
          <cell r="H21">
            <v>288.3</v>
          </cell>
          <cell r="K21">
            <v>0.3</v>
          </cell>
          <cell r="L21">
            <v>0.2</v>
          </cell>
          <cell r="M21">
            <v>12.5</v>
          </cell>
          <cell r="N21">
            <v>55.6</v>
          </cell>
        </row>
        <row r="22">
          <cell r="E22">
            <v>478.6</v>
          </cell>
          <cell r="F22">
            <v>104.1</v>
          </cell>
          <cell r="G22">
            <v>1869.2</v>
          </cell>
          <cell r="H22">
            <v>338.7</v>
          </cell>
          <cell r="K22">
            <v>73.3</v>
          </cell>
          <cell r="L22">
            <v>15.9</v>
          </cell>
          <cell r="M22">
            <v>286.2</v>
          </cell>
          <cell r="N22">
            <v>51.9</v>
          </cell>
        </row>
        <row r="23">
          <cell r="E23">
            <v>8.3000000000000007</v>
          </cell>
          <cell r="F23">
            <v>1</v>
          </cell>
          <cell r="G23">
            <v>118.2</v>
          </cell>
          <cell r="H23">
            <v>154.80000000000001</v>
          </cell>
          <cell r="K23">
            <v>1.7</v>
          </cell>
          <cell r="L23">
            <v>0.2</v>
          </cell>
          <cell r="M23">
            <v>24.5</v>
          </cell>
          <cell r="N23">
            <v>32.1</v>
          </cell>
        </row>
        <row r="28">
          <cell r="B28" t="str">
            <v>БП №1</v>
          </cell>
        </row>
        <row r="29">
          <cell r="B29" t="str">
            <v>БП №2</v>
          </cell>
        </row>
        <row r="30">
          <cell r="B30" t="str">
            <v>БП №3</v>
          </cell>
        </row>
        <row r="31">
          <cell r="B31" t="str">
            <v>БП №4</v>
          </cell>
        </row>
        <row r="32">
          <cell r="B32" t="str">
            <v>БП №5</v>
          </cell>
        </row>
        <row r="33">
          <cell r="B33" t="str">
            <v>БП №6</v>
          </cell>
        </row>
        <row r="34">
          <cell r="B34" t="str">
            <v>БП №7</v>
          </cell>
        </row>
        <row r="35">
          <cell r="B35" t="str">
            <v>БП №8</v>
          </cell>
        </row>
        <row r="36">
          <cell r="B36" t="str">
            <v>БП №9</v>
          </cell>
        </row>
        <row r="37">
          <cell r="B37" t="str">
            <v>БП №10</v>
          </cell>
        </row>
        <row r="39">
          <cell r="E39">
            <v>16</v>
          </cell>
          <cell r="F39">
            <v>11</v>
          </cell>
          <cell r="G39">
            <v>48</v>
          </cell>
          <cell r="H39">
            <v>388</v>
          </cell>
          <cell r="K39">
            <v>3.1</v>
          </cell>
          <cell r="L39">
            <v>2.1</v>
          </cell>
          <cell r="M39">
            <v>9.3000000000000007</v>
          </cell>
          <cell r="N39">
            <v>74.8</v>
          </cell>
        </row>
        <row r="40">
          <cell r="E40">
            <v>1711.5</v>
          </cell>
          <cell r="F40">
            <v>258.5</v>
          </cell>
          <cell r="G40">
            <v>279.3</v>
          </cell>
          <cell r="H40">
            <v>407.9</v>
          </cell>
          <cell r="K40">
            <v>262</v>
          </cell>
          <cell r="L40">
            <v>39.6</v>
          </cell>
          <cell r="M40">
            <v>42.8</v>
          </cell>
          <cell r="N40">
            <v>62.4</v>
          </cell>
        </row>
        <row r="41">
          <cell r="E41">
            <v>8</v>
          </cell>
          <cell r="F41">
            <v>1</v>
          </cell>
          <cell r="G41">
            <v>117</v>
          </cell>
          <cell r="H41">
            <v>126.4</v>
          </cell>
          <cell r="K41">
            <v>1.7</v>
          </cell>
          <cell r="L41">
            <v>0.2</v>
          </cell>
          <cell r="M41">
            <v>24.2</v>
          </cell>
          <cell r="N41">
            <v>26.2</v>
          </cell>
        </row>
        <row r="46">
          <cell r="B46" t="str">
            <v>БП №1</v>
          </cell>
        </row>
        <row r="47">
          <cell r="B47" t="str">
            <v>БП №2</v>
          </cell>
        </row>
        <row r="48">
          <cell r="B48" t="str">
            <v>БП №3</v>
          </cell>
        </row>
        <row r="49">
          <cell r="B49" t="str">
            <v>БП №4</v>
          </cell>
        </row>
        <row r="50">
          <cell r="B50" t="str">
            <v>БП №5</v>
          </cell>
        </row>
        <row r="51">
          <cell r="B51" t="str">
            <v>БП №6</v>
          </cell>
        </row>
        <row r="52">
          <cell r="B52" t="str">
            <v>БП №7</v>
          </cell>
        </row>
        <row r="53">
          <cell r="B53" t="str">
            <v>БП №8</v>
          </cell>
        </row>
        <row r="54">
          <cell r="B54" t="str">
            <v>БП №9</v>
          </cell>
        </row>
        <row r="55">
          <cell r="B55" t="str">
            <v>БП №10</v>
          </cell>
        </row>
        <row r="57">
          <cell r="E57">
            <v>16</v>
          </cell>
          <cell r="F57">
            <v>11</v>
          </cell>
          <cell r="G57">
            <v>49</v>
          </cell>
          <cell r="H57">
            <v>500</v>
          </cell>
          <cell r="K57">
            <v>3.1</v>
          </cell>
          <cell r="L57">
            <v>2.2000000000000002</v>
          </cell>
          <cell r="M57">
            <v>9.4</v>
          </cell>
          <cell r="N57">
            <v>96.4</v>
          </cell>
        </row>
        <row r="58">
          <cell r="E58">
            <v>1448.7</v>
          </cell>
          <cell r="F58">
            <v>249.5</v>
          </cell>
          <cell r="G58">
            <v>319</v>
          </cell>
          <cell r="H58">
            <v>547.4</v>
          </cell>
          <cell r="K58">
            <v>221.8</v>
          </cell>
          <cell r="L58">
            <v>38.200000000000003</v>
          </cell>
          <cell r="M58">
            <v>48.8</v>
          </cell>
          <cell r="N58">
            <v>83.8</v>
          </cell>
        </row>
        <row r="59">
          <cell r="E59">
            <v>8</v>
          </cell>
          <cell r="F59">
            <v>1</v>
          </cell>
          <cell r="G59">
            <v>120</v>
          </cell>
          <cell r="H59">
            <v>151.30000000000001</v>
          </cell>
          <cell r="K59">
            <v>1.7</v>
          </cell>
          <cell r="L59">
            <v>0.2</v>
          </cell>
          <cell r="M59">
            <v>24.9</v>
          </cell>
          <cell r="N59">
            <v>31.4</v>
          </cell>
        </row>
      </sheetData>
      <sheetData sheetId="7" refreshError="1">
        <row r="10">
          <cell r="E10">
            <v>34739</v>
          </cell>
          <cell r="F10">
            <v>73214</v>
          </cell>
          <cell r="G10">
            <v>37727</v>
          </cell>
          <cell r="H10">
            <v>72253</v>
          </cell>
          <cell r="I10">
            <v>77459</v>
          </cell>
        </row>
        <row r="12">
          <cell r="E12">
            <v>85605</v>
          </cell>
          <cell r="F12">
            <v>35754</v>
          </cell>
          <cell r="G12">
            <v>92967</v>
          </cell>
          <cell r="H12">
            <v>68441</v>
          </cell>
          <cell r="I12">
            <v>81024</v>
          </cell>
        </row>
        <row r="15">
          <cell r="E15">
            <v>217408</v>
          </cell>
          <cell r="F15">
            <v>362378</v>
          </cell>
          <cell r="G15">
            <v>277623</v>
          </cell>
          <cell r="H15">
            <v>411680</v>
          </cell>
          <cell r="I15">
            <v>526849</v>
          </cell>
        </row>
        <row r="16">
          <cell r="E16" t="str">
            <v>209415</v>
          </cell>
          <cell r="F16" t="str">
            <v>350347</v>
          </cell>
          <cell r="G16" t="str">
            <v>263125</v>
          </cell>
          <cell r="H16" t="str">
            <v>395391</v>
          </cell>
          <cell r="I16" t="str">
            <v>510890</v>
          </cell>
        </row>
        <row r="17">
          <cell r="E17">
            <v>7993</v>
          </cell>
          <cell r="F17">
            <v>12031</v>
          </cell>
          <cell r="G17">
            <v>14498</v>
          </cell>
          <cell r="H17">
            <v>16289</v>
          </cell>
          <cell r="I17">
            <v>15959</v>
          </cell>
        </row>
        <row r="20">
          <cell r="E20">
            <v>62962</v>
          </cell>
          <cell r="F20">
            <v>61971.12</v>
          </cell>
          <cell r="G20">
            <v>73318.843128185428</v>
          </cell>
          <cell r="H20">
            <v>90749.22240376081</v>
          </cell>
          <cell r="I20">
            <v>110589.61628880003</v>
          </cell>
        </row>
        <row r="25">
          <cell r="E25">
            <v>1050</v>
          </cell>
          <cell r="G25">
            <v>1050</v>
          </cell>
          <cell r="H25">
            <v>1050</v>
          </cell>
          <cell r="I25">
            <v>1050</v>
          </cell>
        </row>
        <row r="26">
          <cell r="E26">
            <v>11616</v>
          </cell>
          <cell r="F26">
            <v>17159</v>
          </cell>
          <cell r="G26">
            <v>17644</v>
          </cell>
          <cell r="H26">
            <v>20721</v>
          </cell>
          <cell r="I26">
            <v>46242</v>
          </cell>
        </row>
        <row r="28">
          <cell r="E28">
            <v>0</v>
          </cell>
          <cell r="G28">
            <v>345008</v>
          </cell>
          <cell r="H28">
            <v>383322</v>
          </cell>
          <cell r="I28">
            <v>445350</v>
          </cell>
        </row>
        <row r="31">
          <cell r="E31">
            <v>9626</v>
          </cell>
          <cell r="F31">
            <v>4526</v>
          </cell>
          <cell r="G31">
            <v>10447</v>
          </cell>
          <cell r="H31">
            <v>10447</v>
          </cell>
          <cell r="I31">
            <v>10967</v>
          </cell>
        </row>
        <row r="32">
          <cell r="E32">
            <v>9188</v>
          </cell>
          <cell r="F32">
            <v>4048</v>
          </cell>
          <cell r="G32">
            <v>9969</v>
          </cell>
          <cell r="H32">
            <v>9969</v>
          </cell>
          <cell r="I32">
            <v>9969</v>
          </cell>
        </row>
        <row r="33">
          <cell r="E33">
            <v>438</v>
          </cell>
          <cell r="F33">
            <v>478</v>
          </cell>
          <cell r="G33">
            <v>478</v>
          </cell>
          <cell r="H33">
            <v>478</v>
          </cell>
          <cell r="I33">
            <v>998</v>
          </cell>
        </row>
        <row r="34">
          <cell r="E34">
            <v>105785</v>
          </cell>
          <cell r="F34">
            <v>97319</v>
          </cell>
          <cell r="G34">
            <v>90741.27</v>
          </cell>
          <cell r="H34">
            <v>137171</v>
          </cell>
          <cell r="I34">
            <v>221270</v>
          </cell>
        </row>
        <row r="36">
          <cell r="B36" t="str">
            <v>Регистрация прав собственности на недвижимость и землю</v>
          </cell>
          <cell r="E36">
            <v>39817</v>
          </cell>
          <cell r="F36">
            <v>22256</v>
          </cell>
          <cell r="G36">
            <v>42526</v>
          </cell>
          <cell r="H36">
            <v>42526</v>
          </cell>
          <cell r="I36">
            <v>60000</v>
          </cell>
        </row>
        <row r="37">
          <cell r="B37" t="str">
            <v>Прочие другие затраты</v>
          </cell>
        </row>
        <row r="38">
          <cell r="B38" t="str">
            <v>транзит электроэнергии</v>
          </cell>
          <cell r="G38">
            <v>15674</v>
          </cell>
          <cell r="H38">
            <v>15674</v>
          </cell>
          <cell r="I38">
            <v>15319</v>
          </cell>
        </row>
      </sheetData>
      <sheetData sheetId="8" refreshError="1">
        <row r="7">
          <cell r="G7">
            <v>2239</v>
          </cell>
          <cell r="H7">
            <v>2270</v>
          </cell>
          <cell r="I7">
            <v>2239</v>
          </cell>
          <cell r="J7">
            <v>2500</v>
          </cell>
          <cell r="K7">
            <v>2643</v>
          </cell>
        </row>
        <row r="8">
          <cell r="G8">
            <v>2226</v>
          </cell>
          <cell r="H8">
            <v>2258</v>
          </cell>
          <cell r="I8">
            <v>2226</v>
          </cell>
          <cell r="J8">
            <v>2487</v>
          </cell>
          <cell r="K8">
            <v>2630</v>
          </cell>
        </row>
        <row r="10">
          <cell r="G10">
            <v>2095.4299999999998</v>
          </cell>
          <cell r="H10">
            <v>2130</v>
          </cell>
          <cell r="I10">
            <v>2417.44</v>
          </cell>
          <cell r="J10">
            <v>2343</v>
          </cell>
          <cell r="K10">
            <v>2700</v>
          </cell>
        </row>
        <row r="12">
          <cell r="G12">
            <v>2095.4299999999998</v>
          </cell>
          <cell r="H12">
            <v>2130</v>
          </cell>
          <cell r="I12">
            <v>2178.623</v>
          </cell>
          <cell r="J12">
            <v>2343</v>
          </cell>
          <cell r="K12">
            <v>2700</v>
          </cell>
        </row>
        <row r="13">
          <cell r="G13">
            <v>6</v>
          </cell>
          <cell r="H13">
            <v>6.2</v>
          </cell>
          <cell r="I13">
            <v>6</v>
          </cell>
          <cell r="J13">
            <v>6.1</v>
          </cell>
          <cell r="K13">
            <v>6.1</v>
          </cell>
        </row>
        <row r="14">
          <cell r="G14">
            <v>1.76</v>
          </cell>
          <cell r="H14">
            <v>1.7939000000000001</v>
          </cell>
          <cell r="I14">
            <v>2.1</v>
          </cell>
          <cell r="J14">
            <v>2.15</v>
          </cell>
          <cell r="K14">
            <v>2.15</v>
          </cell>
        </row>
        <row r="17">
          <cell r="G17">
            <v>15</v>
          </cell>
          <cell r="H17">
            <v>16.399999999999999</v>
          </cell>
          <cell r="I17">
            <v>15</v>
          </cell>
          <cell r="J17">
            <v>15</v>
          </cell>
          <cell r="K17">
            <v>15</v>
          </cell>
        </row>
        <row r="20">
          <cell r="G20">
            <v>75</v>
          </cell>
          <cell r="H20">
            <v>75.3</v>
          </cell>
          <cell r="I20">
            <v>75</v>
          </cell>
          <cell r="J20">
            <v>75</v>
          </cell>
          <cell r="K20">
            <v>75</v>
          </cell>
        </row>
        <row r="23">
          <cell r="G23">
            <v>15</v>
          </cell>
          <cell r="H23">
            <v>13.4</v>
          </cell>
          <cell r="I23">
            <v>15</v>
          </cell>
          <cell r="J23">
            <v>16.399999999999999</v>
          </cell>
          <cell r="K23">
            <v>16.399999999999999</v>
          </cell>
        </row>
        <row r="26">
          <cell r="G26">
            <v>22</v>
          </cell>
          <cell r="H26">
            <v>11.8</v>
          </cell>
          <cell r="I26">
            <v>11</v>
          </cell>
          <cell r="J26">
            <v>11</v>
          </cell>
          <cell r="K26">
            <v>11</v>
          </cell>
        </row>
        <row r="38">
          <cell r="G38">
            <v>7384</v>
          </cell>
          <cell r="H38">
            <v>7384</v>
          </cell>
          <cell r="I38">
            <v>7821.8</v>
          </cell>
          <cell r="J38">
            <v>7821.8</v>
          </cell>
          <cell r="K38">
            <v>8611.7999999999993</v>
          </cell>
        </row>
        <row r="44">
          <cell r="G44">
            <v>722.2</v>
          </cell>
          <cell r="H44">
            <v>722.2</v>
          </cell>
          <cell r="I44">
            <v>915.9</v>
          </cell>
          <cell r="J44">
            <v>915.9</v>
          </cell>
          <cell r="K44">
            <v>1008.4</v>
          </cell>
        </row>
      </sheetData>
      <sheetData sheetId="9" refreshError="1"/>
      <sheetData sheetId="10" refreshError="1">
        <row r="9">
          <cell r="D9">
            <v>1194728</v>
          </cell>
          <cell r="E9">
            <v>6900</v>
          </cell>
          <cell r="I9">
            <v>33549</v>
          </cell>
        </row>
        <row r="10">
          <cell r="D10">
            <v>710494</v>
          </cell>
          <cell r="E10">
            <v>4350</v>
          </cell>
          <cell r="I10">
            <v>19114</v>
          </cell>
        </row>
        <row r="11">
          <cell r="D11">
            <v>1357355</v>
          </cell>
          <cell r="E11">
            <v>25100</v>
          </cell>
          <cell r="I11">
            <v>36741</v>
          </cell>
        </row>
        <row r="12">
          <cell r="D12">
            <v>1583701</v>
          </cell>
          <cell r="E12">
            <v>40120</v>
          </cell>
          <cell r="F12">
            <v>1750</v>
          </cell>
          <cell r="I12">
            <v>48087</v>
          </cell>
        </row>
        <row r="15">
          <cell r="D15">
            <v>239</v>
          </cell>
          <cell r="I15">
            <v>8</v>
          </cell>
        </row>
        <row r="16">
          <cell r="D16">
            <v>27934</v>
          </cell>
          <cell r="E16">
            <v>4500</v>
          </cell>
          <cell r="I16">
            <v>1026</v>
          </cell>
        </row>
        <row r="17">
          <cell r="D17">
            <v>16109</v>
          </cell>
          <cell r="E17">
            <v>2100</v>
          </cell>
          <cell r="F17">
            <v>1100</v>
          </cell>
          <cell r="I17">
            <v>565</v>
          </cell>
        </row>
        <row r="19">
          <cell r="D19">
            <v>1259072</v>
          </cell>
          <cell r="E19">
            <v>17540</v>
          </cell>
          <cell r="F19" t="str">
            <v>98</v>
          </cell>
          <cell r="I19">
            <v>43105</v>
          </cell>
        </row>
        <row r="20">
          <cell r="D20">
            <v>614086</v>
          </cell>
          <cell r="E20">
            <v>2400</v>
          </cell>
          <cell r="I20">
            <v>20920</v>
          </cell>
        </row>
        <row r="21">
          <cell r="D21">
            <v>1622312</v>
          </cell>
          <cell r="E21">
            <v>1455</v>
          </cell>
          <cell r="F21">
            <v>384</v>
          </cell>
          <cell r="I21">
            <v>55177</v>
          </cell>
        </row>
      </sheetData>
      <sheetData sheetId="11" refreshError="1">
        <row r="12">
          <cell r="F12">
            <v>34019</v>
          </cell>
          <cell r="G12">
            <v>38783</v>
          </cell>
          <cell r="H12">
            <v>38783</v>
          </cell>
          <cell r="J12">
            <v>76654</v>
          </cell>
        </row>
        <row r="13">
          <cell r="F13">
            <v>28316</v>
          </cell>
          <cell r="G13">
            <v>19695</v>
          </cell>
          <cell r="H13">
            <v>19695</v>
          </cell>
          <cell r="J13">
            <v>40042</v>
          </cell>
        </row>
        <row r="14">
          <cell r="F14">
            <v>52289</v>
          </cell>
          <cell r="G14">
            <v>48301</v>
          </cell>
          <cell r="H14">
            <v>48301</v>
          </cell>
          <cell r="J14">
            <v>92944</v>
          </cell>
        </row>
        <row r="15">
          <cell r="F15">
            <v>24313</v>
          </cell>
          <cell r="G15">
            <v>27273</v>
          </cell>
          <cell r="H15">
            <v>27273</v>
          </cell>
          <cell r="J15">
            <v>48652</v>
          </cell>
        </row>
        <row r="22">
          <cell r="F22">
            <v>1050</v>
          </cell>
          <cell r="G22">
            <v>0</v>
          </cell>
          <cell r="H22">
            <v>1050</v>
          </cell>
          <cell r="I22">
            <v>1050</v>
          </cell>
          <cell r="J22">
            <v>1050</v>
          </cell>
        </row>
        <row r="23">
          <cell r="F23">
            <v>11616</v>
          </cell>
          <cell r="G23">
            <v>17159</v>
          </cell>
          <cell r="H23">
            <v>17644</v>
          </cell>
          <cell r="I23">
            <v>20721</v>
          </cell>
          <cell r="J23">
            <v>46242</v>
          </cell>
        </row>
        <row r="24">
          <cell r="F24">
            <v>0</v>
          </cell>
          <cell r="G24">
            <v>0</v>
          </cell>
          <cell r="H24">
            <v>0</v>
          </cell>
          <cell r="I24">
            <v>0</v>
          </cell>
          <cell r="J24">
            <v>0</v>
          </cell>
        </row>
        <row r="28">
          <cell r="B28" t="str">
            <v>налог на землю</v>
          </cell>
          <cell r="F28">
            <v>9188</v>
          </cell>
          <cell r="G28">
            <v>4048</v>
          </cell>
          <cell r="H28">
            <v>9969</v>
          </cell>
          <cell r="I28">
            <v>9969</v>
          </cell>
          <cell r="J28">
            <v>9969</v>
          </cell>
        </row>
        <row r="29">
          <cell r="B29" t="str">
            <v>транспортный налог</v>
          </cell>
          <cell r="F29">
            <v>438</v>
          </cell>
          <cell r="G29">
            <v>478</v>
          </cell>
          <cell r="H29">
            <v>478</v>
          </cell>
          <cell r="I29">
            <v>478</v>
          </cell>
          <cell r="J29">
            <v>998</v>
          </cell>
        </row>
        <row r="32">
          <cell r="F32">
            <v>553466.512614112</v>
          </cell>
          <cell r="G32">
            <v>528587.9997310146</v>
          </cell>
          <cell r="H32">
            <v>601457.00376525149</v>
          </cell>
          <cell r="I32">
            <v>874704.27696346072</v>
          </cell>
          <cell r="J32">
            <v>972591.67798880022</v>
          </cell>
        </row>
        <row r="34">
          <cell r="B34" t="str">
            <v>Регистрация прав собственности на недвижимость</v>
          </cell>
        </row>
        <row r="35">
          <cell r="B35" t="str">
            <v>Негосударственное пенсионное обеспечение</v>
          </cell>
        </row>
        <row r="36">
          <cell r="B36" t="str">
            <v>Услуги МРСК</v>
          </cell>
        </row>
        <row r="40">
          <cell r="F40">
            <v>0</v>
          </cell>
          <cell r="G40">
            <v>0</v>
          </cell>
          <cell r="H40">
            <v>345008</v>
          </cell>
          <cell r="I40">
            <v>383322</v>
          </cell>
          <cell r="J40">
            <v>445350</v>
          </cell>
        </row>
        <row r="44">
          <cell r="F44">
            <v>0</v>
          </cell>
          <cell r="G44">
            <v>0</v>
          </cell>
          <cell r="H44">
            <v>0</v>
          </cell>
          <cell r="I44">
            <v>0</v>
          </cell>
          <cell r="J44">
            <v>0</v>
          </cell>
        </row>
        <row r="45">
          <cell r="F45">
            <v>0</v>
          </cell>
          <cell r="G45">
            <v>0</v>
          </cell>
          <cell r="H45">
            <v>0</v>
          </cell>
          <cell r="I45">
            <v>0</v>
          </cell>
          <cell r="J45">
            <v>0</v>
          </cell>
        </row>
        <row r="52">
          <cell r="F52">
            <v>3117.9</v>
          </cell>
          <cell r="G52">
            <v>3146.1000000000004</v>
          </cell>
          <cell r="H52">
            <v>3117.9</v>
          </cell>
          <cell r="I52">
            <v>3120.2000000000003</v>
          </cell>
          <cell r="J52">
            <v>3140.6</v>
          </cell>
        </row>
        <row r="56">
          <cell r="F56">
            <v>575758.512614112</v>
          </cell>
          <cell r="G56">
            <v>550272.9997310146</v>
          </cell>
          <cell r="H56">
            <v>975606.00376525149</v>
          </cell>
          <cell r="I56">
            <v>1290244.2769634607</v>
          </cell>
          <cell r="J56">
            <v>1476200.6779888002</v>
          </cell>
        </row>
        <row r="57">
          <cell r="F57">
            <v>0</v>
          </cell>
          <cell r="G57">
            <v>0</v>
          </cell>
          <cell r="H57">
            <v>345008</v>
          </cell>
          <cell r="I57">
            <v>383322</v>
          </cell>
          <cell r="J57">
            <v>445350</v>
          </cell>
        </row>
        <row r="60">
          <cell r="F60">
            <v>109197.8</v>
          </cell>
          <cell r="G60">
            <v>110172.79999999999</v>
          </cell>
          <cell r="H60">
            <v>109373.2</v>
          </cell>
          <cell r="I60">
            <v>117492.29999999999</v>
          </cell>
          <cell r="J60">
            <v>117492.29999999999</v>
          </cell>
        </row>
        <row r="62">
          <cell r="F62">
            <v>11199.7</v>
          </cell>
          <cell r="G62">
            <v>11646</v>
          </cell>
          <cell r="H62">
            <v>11444.4</v>
          </cell>
          <cell r="I62">
            <v>9150.9</v>
          </cell>
          <cell r="J62">
            <v>9150.9</v>
          </cell>
        </row>
        <row r="63">
          <cell r="F63">
            <v>12696.8</v>
          </cell>
          <cell r="G63">
            <v>12714.7</v>
          </cell>
          <cell r="H63">
            <v>12687</v>
          </cell>
          <cell r="I63">
            <v>12944.25</v>
          </cell>
          <cell r="J63">
            <v>12944.25</v>
          </cell>
        </row>
        <row r="64">
          <cell r="F64">
            <v>67277.3</v>
          </cell>
          <cell r="G64">
            <v>67700.5</v>
          </cell>
          <cell r="H64">
            <v>66949</v>
          </cell>
          <cell r="I64">
            <v>76075.929999999993</v>
          </cell>
          <cell r="J64">
            <v>76075.929999999993</v>
          </cell>
        </row>
        <row r="65">
          <cell r="F65">
            <v>18024</v>
          </cell>
          <cell r="G65">
            <v>18111.599999999999</v>
          </cell>
          <cell r="H65">
            <v>18292.8</v>
          </cell>
          <cell r="I65">
            <v>19321.22</v>
          </cell>
          <cell r="J65">
            <v>19321.22</v>
          </cell>
        </row>
      </sheetData>
      <sheetData sheetId="12" refreshError="1"/>
      <sheetData sheetId="13" refreshError="1"/>
      <sheetData sheetId="14" refreshError="1">
        <row r="10">
          <cell r="E10">
            <v>22015</v>
          </cell>
          <cell r="F10">
            <v>12181</v>
          </cell>
          <cell r="G10">
            <v>26149</v>
          </cell>
          <cell r="H10">
            <v>26149</v>
          </cell>
          <cell r="I10">
            <v>79150</v>
          </cell>
        </row>
        <row r="13">
          <cell r="I13">
            <v>25641</v>
          </cell>
        </row>
        <row r="14">
          <cell r="I14">
            <v>22759</v>
          </cell>
        </row>
        <row r="15">
          <cell r="I15">
            <v>16502</v>
          </cell>
        </row>
        <row r="16">
          <cell r="I16">
            <v>14248</v>
          </cell>
        </row>
        <row r="17">
          <cell r="E17">
            <v>1533</v>
          </cell>
          <cell r="F17">
            <v>1668</v>
          </cell>
          <cell r="G17">
            <v>1710</v>
          </cell>
          <cell r="H17">
            <v>1520</v>
          </cell>
          <cell r="I17">
            <v>1813</v>
          </cell>
        </row>
        <row r="20">
          <cell r="E20">
            <v>25701</v>
          </cell>
          <cell r="F20">
            <v>14904</v>
          </cell>
          <cell r="G20">
            <v>24172</v>
          </cell>
          <cell r="H20">
            <v>26103</v>
          </cell>
          <cell r="I20">
            <v>29880</v>
          </cell>
        </row>
        <row r="21">
          <cell r="E21">
            <v>14951</v>
          </cell>
          <cell r="F21">
            <v>16128</v>
          </cell>
          <cell r="G21">
            <v>16499</v>
          </cell>
          <cell r="H21">
            <v>6578</v>
          </cell>
          <cell r="I21">
            <v>17110</v>
          </cell>
        </row>
        <row r="22">
          <cell r="E22">
            <v>2994</v>
          </cell>
          <cell r="F22">
            <v>11456</v>
          </cell>
          <cell r="G22">
            <v>6224</v>
          </cell>
          <cell r="H22">
            <v>12540</v>
          </cell>
          <cell r="I22">
            <v>30252</v>
          </cell>
        </row>
        <row r="24">
          <cell r="F24">
            <v>6605</v>
          </cell>
          <cell r="G24" t="str">
            <v>4000</v>
          </cell>
          <cell r="H24" t="str">
            <v>10320</v>
          </cell>
          <cell r="I24">
            <v>26870</v>
          </cell>
        </row>
        <row r="25">
          <cell r="E25" t="str">
            <v>2700</v>
          </cell>
          <cell r="F25">
            <v>2446</v>
          </cell>
          <cell r="G25" t="str">
            <v>1962</v>
          </cell>
          <cell r="H25" t="str">
            <v>1960</v>
          </cell>
          <cell r="I25">
            <v>3036</v>
          </cell>
        </row>
        <row r="28">
          <cell r="B28" t="str">
            <v>Другие прочие платежи из прибыли</v>
          </cell>
          <cell r="E28">
            <v>294</v>
          </cell>
          <cell r="F28">
            <v>2405</v>
          </cell>
          <cell r="G28">
            <v>262</v>
          </cell>
          <cell r="H28">
            <v>260</v>
          </cell>
          <cell r="I28">
            <v>346</v>
          </cell>
        </row>
        <row r="29">
          <cell r="B29" t="str">
            <v>Резерв по сомнительным долгам</v>
          </cell>
          <cell r="F29" t="str">
            <v>2225</v>
          </cell>
          <cell r="H29" t="str">
            <v>2225</v>
          </cell>
        </row>
        <row r="30">
          <cell r="B30" t="str">
            <v>Погашение задолженности МУП РГРЭС</v>
          </cell>
        </row>
        <row r="35">
          <cell r="E35">
            <v>20274</v>
          </cell>
          <cell r="F35">
            <v>24813</v>
          </cell>
          <cell r="G35">
            <v>21558</v>
          </cell>
          <cell r="H35">
            <v>18128</v>
          </cell>
          <cell r="I35">
            <v>40515</v>
          </cell>
        </row>
        <row r="36">
          <cell r="E36">
            <v>2079.3708096683267</v>
          </cell>
          <cell r="F36">
            <v>2622.8996449214328</v>
          </cell>
          <cell r="G36">
            <v>2255.7479821382203</v>
          </cell>
          <cell r="H36">
            <v>1411.9011645869559</v>
          </cell>
          <cell r="I36">
            <v>3155.51498693957</v>
          </cell>
        </row>
        <row r="37">
          <cell r="E37">
            <v>2357.3270084195833</v>
          </cell>
          <cell r="F37">
            <v>2863.5911141406959</v>
          </cell>
          <cell r="G37">
            <v>2500.6706030362102</v>
          </cell>
          <cell r="H37">
            <v>1997.1807854642391</v>
          </cell>
          <cell r="I37">
            <v>4463.5800707791068</v>
          </cell>
        </row>
        <row r="38">
          <cell r="E38">
            <v>12490.910807726896</v>
          </cell>
          <cell r="F38">
            <v>15247.43408990241</v>
          </cell>
          <cell r="G38">
            <v>13195.979837839617</v>
          </cell>
          <cell r="H38">
            <v>11737.828428245937</v>
          </cell>
          <cell r="I38">
            <v>26233.347240202125</v>
          </cell>
        </row>
        <row r="39">
          <cell r="E39">
            <v>3346.3913741851943</v>
          </cell>
          <cell r="F39">
            <v>4079.0751510354644</v>
          </cell>
          <cell r="G39">
            <v>3605.6015769859528</v>
          </cell>
          <cell r="H39">
            <v>2981.0896217028694</v>
          </cell>
          <cell r="I39">
            <v>6662.5577020792016</v>
          </cell>
        </row>
        <row r="40">
          <cell r="E40">
            <v>6500</v>
          </cell>
          <cell r="F40">
            <v>6627</v>
          </cell>
          <cell r="G40">
            <v>6000</v>
          </cell>
          <cell r="H40">
            <v>6000</v>
          </cell>
          <cell r="I40">
            <v>7070</v>
          </cell>
        </row>
        <row r="41">
          <cell r="F41">
            <v>0</v>
          </cell>
          <cell r="H41">
            <v>0</v>
          </cell>
          <cell r="I41">
            <v>2098.182599538507</v>
          </cell>
        </row>
        <row r="42">
          <cell r="F42" t="e">
            <v>#DIV/0!</v>
          </cell>
          <cell r="H42" t="e">
            <v>#DIV/0!</v>
          </cell>
          <cell r="I42">
            <v>1096.0344880987409</v>
          </cell>
        </row>
        <row r="43">
          <cell r="F43" t="e">
            <v>#DIV/0!</v>
          </cell>
          <cell r="H43" t="e">
            <v>#DIV/0!</v>
          </cell>
          <cell r="I43">
            <v>2544.0744583649512</v>
          </cell>
        </row>
        <row r="44">
          <cell r="F44" t="e">
            <v>#DIV/0!</v>
          </cell>
          <cell r="H44" t="e">
            <v>#DIV/0!</v>
          </cell>
          <cell r="I44">
            <v>1331.7084539978009</v>
          </cell>
        </row>
        <row r="48">
          <cell r="B48" t="str">
            <v>Сбор на содержание милиции</v>
          </cell>
        </row>
        <row r="54">
          <cell r="E54">
            <v>6713.0836344688259</v>
          </cell>
          <cell r="F54">
            <v>7290.4834405588317</v>
          </cell>
          <cell r="G54">
            <v>7341.592247460987</v>
          </cell>
          <cell r="H54">
            <v>5052.3288087815117</v>
          </cell>
          <cell r="I54">
            <v>37051.90448003621</v>
          </cell>
        </row>
        <row r="55">
          <cell r="E55">
            <v>7610.4431627743397</v>
          </cell>
          <cell r="F55" t="e">
            <v>#DIV/0!</v>
          </cell>
          <cell r="G55">
            <v>8138.7211949545226</v>
          </cell>
          <cell r="H55" t="e">
            <v>#DIV/0!</v>
          </cell>
          <cell r="I55">
            <v>37028.186877659587</v>
          </cell>
        </row>
        <row r="56">
          <cell r="E56">
            <v>40325.914229957016</v>
          </cell>
          <cell r="F56" t="e">
            <v>#DIV/0!</v>
          </cell>
          <cell r="G56">
            <v>42947.839937022967</v>
          </cell>
          <cell r="H56" t="e">
            <v>#DIV/0!</v>
          </cell>
          <cell r="I56">
            <v>96467.309297584201</v>
          </cell>
        </row>
        <row r="57">
          <cell r="E57">
            <v>10803.558972799818</v>
          </cell>
          <cell r="F57" t="e">
            <v>#DIV/0!</v>
          </cell>
          <cell r="G57">
            <v>11734.846620561528</v>
          </cell>
          <cell r="H57" t="e">
            <v>#DIV/0!</v>
          </cell>
          <cell r="I57">
            <v>35242.599344720002</v>
          </cell>
        </row>
      </sheetData>
      <sheetData sheetId="15" refreshError="1"/>
      <sheetData sheetId="16" refreshError="1"/>
      <sheetData sheetId="17" refreshError="1">
        <row r="4">
          <cell r="K4" t="str">
            <v>БП №1</v>
          </cell>
          <cell r="Q4" t="str">
            <v>БП №2</v>
          </cell>
          <cell r="W4" t="str">
            <v>БП №3</v>
          </cell>
          <cell r="AC4" t="str">
            <v>БП №4</v>
          </cell>
        </row>
      </sheetData>
      <sheetData sheetId="18" refreshError="1">
        <row r="21">
          <cell r="F21">
            <v>160</v>
          </cell>
          <cell r="G21">
            <v>116.36</v>
          </cell>
        </row>
        <row r="22">
          <cell r="F22">
            <v>130</v>
          </cell>
          <cell r="G22">
            <v>573.29</v>
          </cell>
        </row>
        <row r="23">
          <cell r="F23">
            <v>190</v>
          </cell>
          <cell r="G23">
            <v>112.15</v>
          </cell>
        </row>
        <row r="24">
          <cell r="F24">
            <v>160</v>
          </cell>
          <cell r="G24">
            <v>747.41</v>
          </cell>
        </row>
        <row r="28">
          <cell r="F28">
            <v>140</v>
          </cell>
          <cell r="G28">
            <v>113.25</v>
          </cell>
        </row>
        <row r="29">
          <cell r="F29">
            <v>120</v>
          </cell>
          <cell r="G29">
            <v>1504.95</v>
          </cell>
        </row>
        <row r="30">
          <cell r="F30">
            <v>180</v>
          </cell>
          <cell r="G30">
            <v>65.709999999999994</v>
          </cell>
        </row>
        <row r="31">
          <cell r="F31">
            <v>150</v>
          </cell>
          <cell r="G31">
            <v>302.92</v>
          </cell>
        </row>
        <row r="32">
          <cell r="F32">
            <v>160</v>
          </cell>
          <cell r="G32">
            <v>150</v>
          </cell>
        </row>
        <row r="33">
          <cell r="F33">
            <v>140</v>
          </cell>
          <cell r="G33">
            <v>947</v>
          </cell>
        </row>
        <row r="34">
          <cell r="F34">
            <v>110</v>
          </cell>
          <cell r="G34">
            <v>11227</v>
          </cell>
        </row>
        <row r="37">
          <cell r="F37">
            <v>350</v>
          </cell>
          <cell r="G37">
            <v>982.18</v>
          </cell>
        </row>
        <row r="40">
          <cell r="F40">
            <v>260</v>
          </cell>
          <cell r="G40">
            <v>941</v>
          </cell>
        </row>
        <row r="41">
          <cell r="F41">
            <v>220</v>
          </cell>
          <cell r="G41">
            <v>2926</v>
          </cell>
        </row>
        <row r="42">
          <cell r="F42">
            <v>150</v>
          </cell>
          <cell r="G42">
            <v>5800</v>
          </cell>
        </row>
        <row r="43">
          <cell r="F43">
            <v>270</v>
          </cell>
          <cell r="G43">
            <v>643.49</v>
          </cell>
        </row>
      </sheetData>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юнь"/>
      <sheetName val="май"/>
      <sheetName val="апр."/>
      <sheetName val="2001"/>
      <sheetName val="2кв.02урт."/>
      <sheetName val="2 кв.2002"/>
      <sheetName val="2002"/>
      <sheetName val="2кв.02урт. (6.03.)"/>
      <sheetName val="2кв.02урт. (7.03.) (2)"/>
      <sheetName val="3 кв.отк."/>
      <sheetName val="3 кв.реал."/>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2"/>
      <sheetName val="TEHSHEET"/>
      <sheetName val="Инструкция"/>
      <sheetName val="Заголовок"/>
      <sheetName val="расчет расходов "/>
      <sheetName val="расчет НВВ и тарифа"/>
      <sheetName val="Отчет о совместимости"/>
    </sheetNames>
    <sheetDataSet>
      <sheetData sheetId="0" refreshError="1"/>
      <sheetData sheetId="1" refreshError="1"/>
      <sheetData sheetId="2">
        <row r="2">
          <cell r="B2" t="str">
            <v>Алтайский край</v>
          </cell>
        </row>
        <row r="3">
          <cell r="B3" t="str">
            <v>Амурская область</v>
          </cell>
        </row>
        <row r="4">
          <cell r="B4" t="str">
            <v>Архангельская область</v>
          </cell>
        </row>
        <row r="5">
          <cell r="B5" t="str">
            <v>Астраханская область</v>
          </cell>
        </row>
        <row r="6">
          <cell r="B6" t="str">
            <v>Белгородская область</v>
          </cell>
        </row>
        <row r="7">
          <cell r="B7" t="str">
            <v>Брянская область</v>
          </cell>
        </row>
        <row r="8">
          <cell r="B8" t="str">
            <v>Владимирская область</v>
          </cell>
        </row>
        <row r="9">
          <cell r="B9" t="str">
            <v>Волгоградская область</v>
          </cell>
        </row>
        <row r="10">
          <cell r="B10" t="str">
            <v>Вологодская область</v>
          </cell>
        </row>
        <row r="11">
          <cell r="B11" t="str">
            <v>Воронежская область</v>
          </cell>
        </row>
        <row r="12">
          <cell r="B12" t="str">
            <v>г. Москва</v>
          </cell>
        </row>
        <row r="13">
          <cell r="B13" t="str">
            <v>г.Байконур</v>
          </cell>
        </row>
        <row r="14">
          <cell r="B14" t="str">
            <v>г.Санкт-Петербург</v>
          </cell>
        </row>
        <row r="15">
          <cell r="B15" t="str">
            <v>Еврейская автономная область</v>
          </cell>
        </row>
        <row r="16">
          <cell r="B16" t="str">
            <v>Забайкальский край</v>
          </cell>
        </row>
        <row r="17">
          <cell r="B17" t="str">
            <v>Ивановская область</v>
          </cell>
        </row>
        <row r="18">
          <cell r="B18" t="str">
            <v>Иркутская область</v>
          </cell>
        </row>
        <row r="19">
          <cell r="B19" t="str">
            <v>Кабардино-Балкарская республика</v>
          </cell>
        </row>
        <row r="20">
          <cell r="B20" t="str">
            <v>Калининградская область</v>
          </cell>
        </row>
        <row r="21">
          <cell r="B21" t="str">
            <v>Калужская область</v>
          </cell>
        </row>
        <row r="22">
          <cell r="B22" t="str">
            <v>Камчатский край</v>
          </cell>
        </row>
        <row r="23">
          <cell r="B23" t="str">
            <v>Карачаево-Черкесская республика</v>
          </cell>
        </row>
        <row r="24">
          <cell r="B24" t="str">
            <v>Кемеровская область</v>
          </cell>
        </row>
        <row r="25">
          <cell r="B25" t="str">
            <v>Кировская область</v>
          </cell>
        </row>
        <row r="26">
          <cell r="B26" t="str">
            <v>Костромская область</v>
          </cell>
        </row>
        <row r="27">
          <cell r="B27" t="str">
            <v>Краснодарский край</v>
          </cell>
        </row>
        <row r="28">
          <cell r="B28" t="str">
            <v>Красноярский край</v>
          </cell>
        </row>
        <row r="29">
          <cell r="B29" t="str">
            <v>Курганская область</v>
          </cell>
        </row>
        <row r="30">
          <cell r="B30" t="str">
            <v>Курская область</v>
          </cell>
        </row>
        <row r="31">
          <cell r="B31" t="str">
            <v>Ленинградская область</v>
          </cell>
        </row>
        <row r="32">
          <cell r="B32" t="str">
            <v>Липецкая область</v>
          </cell>
        </row>
        <row r="33">
          <cell r="B33" t="str">
            <v>Магаданская область</v>
          </cell>
        </row>
        <row r="34">
          <cell r="B34" t="str">
            <v>Московская область</v>
          </cell>
        </row>
        <row r="35">
          <cell r="B35" t="str">
            <v>Мурманская область</v>
          </cell>
        </row>
        <row r="36">
          <cell r="B36" t="str">
            <v>Ненецкий автономный округ</v>
          </cell>
        </row>
        <row r="37">
          <cell r="B37" t="str">
            <v>Нижегородская область</v>
          </cell>
        </row>
        <row r="38">
          <cell r="B38" t="str">
            <v>Новгородская область</v>
          </cell>
        </row>
        <row r="39">
          <cell r="B39" t="str">
            <v>Новосибирская область</v>
          </cell>
        </row>
        <row r="40">
          <cell r="B40" t="str">
            <v>Омская область</v>
          </cell>
        </row>
        <row r="41">
          <cell r="B41" t="str">
            <v>Оренбургская область</v>
          </cell>
        </row>
        <row r="42">
          <cell r="B42" t="str">
            <v>Орловская область</v>
          </cell>
        </row>
        <row r="43">
          <cell r="B43" t="str">
            <v>Пензенская область</v>
          </cell>
        </row>
        <row r="44">
          <cell r="B44" t="str">
            <v>Пермский край</v>
          </cell>
        </row>
        <row r="45">
          <cell r="B45" t="str">
            <v>Приморский край</v>
          </cell>
        </row>
        <row r="46">
          <cell r="B46" t="str">
            <v>Псковская область</v>
          </cell>
        </row>
        <row r="47">
          <cell r="B47" t="str">
            <v>Республика Адыгея</v>
          </cell>
        </row>
        <row r="48">
          <cell r="B48" t="str">
            <v>Республика Алтай</v>
          </cell>
        </row>
        <row r="49">
          <cell r="B49" t="str">
            <v>Республика Башкортостан</v>
          </cell>
        </row>
        <row r="50">
          <cell r="B50" t="str">
            <v>Республика Бурятия</v>
          </cell>
        </row>
        <row r="51">
          <cell r="B51" t="str">
            <v>Республика Дагестан</v>
          </cell>
        </row>
        <row r="52">
          <cell r="B52" t="str">
            <v>Республика Ингушетия</v>
          </cell>
        </row>
        <row r="53">
          <cell r="B53" t="str">
            <v>Республика Калмыкия</v>
          </cell>
        </row>
        <row r="54">
          <cell r="B54" t="str">
            <v>Республика Карелия</v>
          </cell>
        </row>
        <row r="55">
          <cell r="B55" t="str">
            <v>Республика Коми</v>
          </cell>
        </row>
        <row r="56">
          <cell r="B56" t="str">
            <v>Республика Марий Эл</v>
          </cell>
        </row>
        <row r="57">
          <cell r="B57" t="str">
            <v>Республика Мордовия</v>
          </cell>
        </row>
        <row r="58">
          <cell r="B58" t="str">
            <v>Республика Саха (Якутия)</v>
          </cell>
        </row>
        <row r="59">
          <cell r="B59" t="str">
            <v>Республика Северная Осетия-Алания</v>
          </cell>
        </row>
        <row r="60">
          <cell r="B60" t="str">
            <v>Республика Татарстан</v>
          </cell>
        </row>
        <row r="61">
          <cell r="B61" t="str">
            <v>Республика Тыва</v>
          </cell>
        </row>
        <row r="62">
          <cell r="B62" t="str">
            <v>Республика Хакасия</v>
          </cell>
        </row>
        <row r="63">
          <cell r="B63" t="str">
            <v>Ростовская область</v>
          </cell>
        </row>
        <row r="64">
          <cell r="B64" t="str">
            <v>Рязанская область</v>
          </cell>
        </row>
        <row r="65">
          <cell r="B65" t="str">
            <v>Самарская область</v>
          </cell>
        </row>
        <row r="66">
          <cell r="B66" t="str">
            <v>Саратовская область</v>
          </cell>
        </row>
        <row r="67">
          <cell r="B67" t="str">
            <v>Сахалинская область</v>
          </cell>
        </row>
        <row r="68">
          <cell r="B68" t="str">
            <v>Свердловская область</v>
          </cell>
        </row>
        <row r="69">
          <cell r="B69" t="str">
            <v>Смоленская область</v>
          </cell>
        </row>
        <row r="70">
          <cell r="B70" t="str">
            <v>Ставропольский край</v>
          </cell>
        </row>
        <row r="71">
          <cell r="B71" t="str">
            <v>Тамбовская область</v>
          </cell>
        </row>
        <row r="72">
          <cell r="B72" t="str">
            <v>Тверская область</v>
          </cell>
        </row>
        <row r="73">
          <cell r="B73" t="str">
            <v>Томская область</v>
          </cell>
        </row>
        <row r="74">
          <cell r="B74" t="str">
            <v>Тульская область</v>
          </cell>
        </row>
        <row r="75">
          <cell r="B75" t="str">
            <v>Тюменская область</v>
          </cell>
        </row>
        <row r="76">
          <cell r="B76" t="str">
            <v>Удмуртская республика</v>
          </cell>
        </row>
        <row r="77">
          <cell r="B77" t="str">
            <v>Ульяновская область</v>
          </cell>
        </row>
        <row r="78">
          <cell r="B78" t="str">
            <v>Хабаровский край</v>
          </cell>
        </row>
        <row r="79">
          <cell r="B79" t="str">
            <v>Ханты-Мансийский автономный округ</v>
          </cell>
        </row>
        <row r="80">
          <cell r="B80" t="str">
            <v>Челябинская область</v>
          </cell>
        </row>
        <row r="81">
          <cell r="B81" t="str">
            <v>Чеченская республика</v>
          </cell>
        </row>
        <row r="82">
          <cell r="B82" t="str">
            <v>Чувашская республика</v>
          </cell>
        </row>
        <row r="83">
          <cell r="B83" t="str">
            <v>Чукотский автономный округ</v>
          </cell>
        </row>
        <row r="84">
          <cell r="B84" t="str">
            <v>Ямало-Ненецкий автономный округ</v>
          </cell>
        </row>
        <row r="85">
          <cell r="B85" t="str">
            <v>Ярославская область</v>
          </cell>
        </row>
      </sheetData>
      <sheetData sheetId="3" refreshError="1"/>
      <sheetData sheetId="4"/>
      <sheetData sheetId="5"/>
      <sheetData sheetId="6" refreshError="1"/>
      <sheetData sheetId="7" refreshError="1"/>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2"/>
      <sheetName val="Инструкция"/>
      <sheetName val="Заголовок"/>
      <sheetName val="Справочник"/>
      <sheetName val="Справочники"/>
      <sheetName val="сбыт"/>
      <sheetName val="сети"/>
      <sheetName val="ЭСО"/>
      <sheetName val="Рег генер"/>
      <sheetName val="Баланс ээ"/>
      <sheetName val="Баланс мощности"/>
      <sheetName val="Свод"/>
      <sheetName val="Титул"/>
      <sheetName val="Прил 1"/>
      <sheetName val="Прил 2"/>
      <sheetName val="Прил 3"/>
      <sheetName val="regs"/>
      <sheetName val="Регионы"/>
      <sheetName val="Лист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 val="Титул"/>
      <sheetName val="Прил 1"/>
      <sheetName val="Прил 2"/>
      <sheetName val="Прил 3"/>
      <sheetName val="Средний"/>
    </sheetNames>
    <sheetDataSet>
      <sheetData sheetId="0" refreshError="1"/>
      <sheetData sheetId="1" refreshError="1"/>
      <sheetData sheetId="2" refreshError="1"/>
      <sheetData sheetId="3" refreshError="1"/>
      <sheetData sheetId="4" refreshError="1"/>
      <sheetData sheetId="5" refreshError="1"/>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2"/>
      <sheetName val="Управление &amp; Настройки"/>
      <sheetName val="Допущения"/>
      <sheetName val="блок 4"/>
      <sheetName val="Отчетность блоки 1-3"/>
      <sheetName val="Инвестиции &amp; финансирование"/>
      <sheetName val="Кредиты и Лизинговые платежи"/>
      <sheetName val="Расчет потоков без учета и.с."/>
      <sheetName val="Отчетность в составе ПГРЭС"/>
      <sheetName val="Отчетность в составе ПГРЭС (2)"/>
      <sheetName val="блоки 1-3"/>
      <sheetName val="блоки 1-4"/>
      <sheetName val="Экономика"/>
      <sheetName val="Chart1"/>
      <sheetName val="Эксплуатация блока 4"/>
      <sheetName val="Отчетность (необходимый тариф)"/>
      <sheetName val="Экономика &amp; Анализ"/>
      <sheetName val="Сводный анализ"/>
      <sheetName val="свод"/>
      <sheetName val="Sheet1"/>
      <sheetName val="Анализ себестоимости"/>
      <sheetName val="Справочники"/>
      <sheetName val="29"/>
      <sheetName val="20"/>
      <sheetName val="21"/>
      <sheetName val="23"/>
      <sheetName val="25"/>
      <sheetName val="26"/>
      <sheetName val="27"/>
      <sheetName val="28"/>
      <sheetName val="19"/>
      <sheetName val="22"/>
      <sheetName val="24"/>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2"/>
      <sheetName val="Инструкция"/>
      <sheetName val="Заголовок"/>
      <sheetName val="Свод"/>
      <sheetName val="Справочник"/>
      <sheetName val="Лист1"/>
      <sheetName val="Сетевые организации"/>
      <sheetName val="Лист2"/>
      <sheetName val="Первоначально утверждено"/>
      <sheetName val="Для утверждения"/>
      <sheetName val="Отчет за 2009 год"/>
      <sheetName val="Сетевые организации (2)"/>
      <sheetName val="Сбытовые организации"/>
      <sheetName val="ЭСО"/>
      <sheetName val="TEHSHEET"/>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2"/>
      <sheetName val="Инструкция"/>
      <sheetName val="Справочники"/>
      <sheetName val="Стоимость ЭЭ"/>
      <sheetName val="TEHSHEET"/>
    </sheetNames>
    <sheetDataSet>
      <sheetData sheetId="0" refreshError="1"/>
      <sheetData sheetId="1" refreshError="1"/>
      <sheetData sheetId="2" refreshError="1"/>
      <sheetData sheetId="3" refreshError="1"/>
      <sheetData sheetId="4" refreshError="1">
        <row r="51">
          <cell r="G51">
            <v>0</v>
          </cell>
          <cell r="H51">
            <v>0</v>
          </cell>
          <cell r="I51">
            <v>0</v>
          </cell>
          <cell r="J51">
            <v>0</v>
          </cell>
          <cell r="K51">
            <v>0</v>
          </cell>
          <cell r="L51">
            <v>0</v>
          </cell>
          <cell r="M51">
            <v>0</v>
          </cell>
          <cell r="N51">
            <v>0</v>
          </cell>
          <cell r="O51">
            <v>0</v>
          </cell>
          <cell r="P51">
            <v>0</v>
          </cell>
          <cell r="Q51">
            <v>0</v>
          </cell>
          <cell r="R51">
            <v>0</v>
          </cell>
          <cell r="S51">
            <v>0</v>
          </cell>
          <cell r="T51">
            <v>0</v>
          </cell>
          <cell r="U51">
            <v>0</v>
          </cell>
          <cell r="V51">
            <v>0</v>
          </cell>
          <cell r="W51">
            <v>0</v>
          </cell>
          <cell r="X51">
            <v>0</v>
          </cell>
          <cell r="Y51">
            <v>0</v>
          </cell>
          <cell r="Z51">
            <v>0</v>
          </cell>
          <cell r="AA51">
            <v>0</v>
          </cell>
          <cell r="AB51">
            <v>0</v>
          </cell>
          <cell r="AC51">
            <v>0</v>
          </cell>
          <cell r="AD51">
            <v>0</v>
          </cell>
          <cell r="AE51">
            <v>0</v>
          </cell>
          <cell r="AF51">
            <v>0</v>
          </cell>
          <cell r="AG51">
            <v>0</v>
          </cell>
          <cell r="AH51">
            <v>0</v>
          </cell>
          <cell r="AI51">
            <v>0</v>
          </cell>
          <cell r="AJ51">
            <v>0</v>
          </cell>
          <cell r="AK51">
            <v>0</v>
          </cell>
          <cell r="AL51">
            <v>0</v>
          </cell>
          <cell r="AM51">
            <v>0</v>
          </cell>
          <cell r="AN51">
            <v>0</v>
          </cell>
        </row>
        <row r="93">
          <cell r="G93">
            <v>0</v>
          </cell>
          <cell r="H93">
            <v>0</v>
          </cell>
          <cell r="I93">
            <v>0</v>
          </cell>
          <cell r="J93">
            <v>0</v>
          </cell>
          <cell r="K93">
            <v>0</v>
          </cell>
          <cell r="L93">
            <v>0</v>
          </cell>
          <cell r="M93">
            <v>0</v>
          </cell>
          <cell r="N93">
            <v>0</v>
          </cell>
          <cell r="O93">
            <v>0</v>
          </cell>
          <cell r="P93">
            <v>0</v>
          </cell>
          <cell r="Q93">
            <v>0</v>
          </cell>
          <cell r="R93">
            <v>0</v>
          </cell>
          <cell r="S93">
            <v>0</v>
          </cell>
          <cell r="T93">
            <v>0</v>
          </cell>
          <cell r="U93">
            <v>0</v>
          </cell>
          <cell r="V93">
            <v>0</v>
          </cell>
          <cell r="W93">
            <v>0</v>
          </cell>
          <cell r="X93">
            <v>0</v>
          </cell>
          <cell r="Y93">
            <v>0</v>
          </cell>
          <cell r="Z93">
            <v>0</v>
          </cell>
          <cell r="AA93">
            <v>0</v>
          </cell>
          <cell r="AB93">
            <v>0</v>
          </cell>
          <cell r="AC93">
            <v>0</v>
          </cell>
          <cell r="AD93">
            <v>0</v>
          </cell>
          <cell r="AE93">
            <v>0</v>
          </cell>
          <cell r="AF93">
            <v>0</v>
          </cell>
          <cell r="AG93">
            <v>0</v>
          </cell>
          <cell r="AH93">
            <v>0</v>
          </cell>
          <cell r="AI93">
            <v>0</v>
          </cell>
          <cell r="AJ93">
            <v>0</v>
          </cell>
          <cell r="AK93">
            <v>0</v>
          </cell>
          <cell r="AL93">
            <v>0</v>
          </cell>
          <cell r="AM93">
            <v>0</v>
          </cell>
          <cell r="AN93">
            <v>0</v>
          </cell>
        </row>
        <row r="111">
          <cell r="G111">
            <v>0</v>
          </cell>
          <cell r="H111">
            <v>0</v>
          </cell>
          <cell r="I111">
            <v>0</v>
          </cell>
          <cell r="J111">
            <v>0</v>
          </cell>
          <cell r="K111">
            <v>0</v>
          </cell>
          <cell r="L111">
            <v>0</v>
          </cell>
          <cell r="M111">
            <v>0</v>
          </cell>
          <cell r="N111">
            <v>0</v>
          </cell>
          <cell r="O111">
            <v>0</v>
          </cell>
          <cell r="P111">
            <v>0</v>
          </cell>
          <cell r="Q111">
            <v>0</v>
          </cell>
          <cell r="R111">
            <v>0</v>
          </cell>
          <cell r="S111">
            <v>0</v>
          </cell>
          <cell r="T111">
            <v>0</v>
          </cell>
          <cell r="U111">
            <v>0</v>
          </cell>
          <cell r="V111">
            <v>0</v>
          </cell>
          <cell r="W111">
            <v>0</v>
          </cell>
          <cell r="X111">
            <v>0</v>
          </cell>
          <cell r="Y111">
            <v>0</v>
          </cell>
          <cell r="Z111">
            <v>0</v>
          </cell>
          <cell r="AA111">
            <v>0</v>
          </cell>
          <cell r="AB111">
            <v>0</v>
          </cell>
          <cell r="AC111">
            <v>0</v>
          </cell>
          <cell r="AD111">
            <v>0</v>
          </cell>
          <cell r="AE111">
            <v>0</v>
          </cell>
          <cell r="AF111">
            <v>0</v>
          </cell>
          <cell r="AG111">
            <v>0</v>
          </cell>
          <cell r="AH111">
            <v>0</v>
          </cell>
          <cell r="AI111">
            <v>0</v>
          </cell>
          <cell r="AJ111">
            <v>0</v>
          </cell>
          <cell r="AK111">
            <v>0</v>
          </cell>
          <cell r="AL111">
            <v>0</v>
          </cell>
          <cell r="AM111">
            <v>0</v>
          </cell>
          <cell r="AN111">
            <v>0</v>
          </cell>
        </row>
      </sheetData>
      <sheetData sheetId="5" refreshError="1"/>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2"/>
      <sheetName val="Инструкция"/>
      <sheetName val="Справочники"/>
      <sheetName val="Свод"/>
      <sheetName val="Калькуляция"/>
      <sheetName val="matrix"/>
      <sheetName val="МО"/>
    </sheetNames>
    <sheetDataSet>
      <sheetData sheetId="0" refreshError="1"/>
      <sheetData sheetId="1" refreshError="1"/>
      <sheetData sheetId="2" refreshError="1"/>
      <sheetData sheetId="3" refreshError="1">
        <row r="3">
          <cell r="E3" t="str">
            <v>Республика Карелия</v>
          </cell>
        </row>
        <row r="6">
          <cell r="E6" t="str">
            <v>D:\Documents and Settings\galina\Мои документы\Г.В. Кондрашкова\ФСТ\К 30.01.2007 - в ФСТ\стоки</v>
          </cell>
        </row>
      </sheetData>
      <sheetData sheetId="4" refreshError="1"/>
      <sheetData sheetId="5" refreshError="1"/>
      <sheetData sheetId="6" refreshError="1"/>
      <sheetData sheetId="7" refreshError="1"/>
    </sheetDataSet>
  </externalBook>
</externalLink>
</file>

<file path=xl/externalLinks/externalLink2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2"/>
      <sheetName val="Инструкция"/>
      <sheetName val="Пример"/>
      <sheetName val="Справочники"/>
      <sheetName val="Баланс ВО"/>
      <sheetName val="Калькуляция ВО"/>
      <sheetName val="МО"/>
    </sheetNames>
    <sheetDataSet>
      <sheetData sheetId="0" refreshError="1"/>
      <sheetData sheetId="1" refreshError="1"/>
      <sheetData sheetId="2" refreshError="1"/>
      <sheetData sheetId="3" refreshError="1"/>
      <sheetData sheetId="4" refreshError="1">
        <row r="3">
          <cell r="R3" t="str">
            <v>упрощенная система</v>
          </cell>
        </row>
        <row r="4">
          <cell r="R4" t="str">
            <v>классическая система</v>
          </cell>
        </row>
      </sheetData>
      <sheetData sheetId="5" refreshError="1"/>
      <sheetData sheetId="6" refreshError="1"/>
      <sheetData sheetId="7" refreshError="1"/>
    </sheetDataSet>
  </externalBook>
</externalLink>
</file>

<file path=xl/externalLinks/externalLink2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коэфф"/>
      <sheetName val="Конс_отчет"/>
      <sheetName val="деньги-реализ"/>
      <sheetName val="prezent"/>
      <sheetName val="Дозакл-new"/>
      <sheetName val="Rual Trade (ДОЗАКЛ)"/>
      <sheetName val="Форма РУАЛ"/>
      <sheetName val="справка_ден"/>
      <sheetName val="Пл_Сметы"/>
      <sheetName val="Операции"/>
      <sheetName val="статьи"/>
      <sheetName val="Лист1"/>
      <sheetName val="Ульянов-СМЗ"/>
      <sheetName val="Лист2"/>
      <sheetName val="Центры_затрат"/>
      <sheetName val="Деб_кред_задолж  "/>
      <sheetName val="Дозакл-new (2)"/>
      <sheetName val="c 91 сентябрь"/>
    </sheetNames>
    <sheetDataSet>
      <sheetData sheetId="0" refreshError="1">
        <row r="2">
          <cell r="B2">
            <v>29.4</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externalLinks/externalLink2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эффективность"/>
      <sheetName val="оборудование"/>
      <sheetName val="график_инвестиций"/>
      <sheetName val="расчет"/>
      <sheetName val="Оборотн_кап"/>
      <sheetName val="Приб_уб"/>
      <sheetName val="Ден_поток"/>
      <sheetName val="Ден_платежи"/>
      <sheetName val="Лист3"/>
      <sheetName val="Конс_отчет"/>
      <sheetName val="деньги-реализ"/>
      <sheetName val="коэфф"/>
      <sheetName val="prezent"/>
      <sheetName val="Дозакл-new"/>
      <sheetName val="Rual Trade (ДОЗАКЛ)"/>
      <sheetName val="Форма РУАЛ"/>
      <sheetName val="справка_ден"/>
      <sheetName val="Пл_Сметы"/>
      <sheetName val="Операции"/>
      <sheetName val="статьи"/>
      <sheetName val="Лист1"/>
      <sheetName val="Ульянов-СМЗ"/>
      <sheetName val="Лист2"/>
      <sheetName val="Центры_затрат"/>
      <sheetName val="Деб_кред_задолж  "/>
      <sheetName val="????????????"/>
      <sheetName val="ýôôåêòèâíîñòü"/>
      <sheetName val="îáîðóäîâàíèå"/>
      <sheetName val="ãðàôèê_èíâåñòèöèé"/>
      <sheetName val="ðàñ÷åò"/>
      <sheetName val="Îáîðîòí_êàï"/>
      <sheetName val="Ïðèá_óá"/>
      <sheetName val="Äåí_ïîòîê"/>
      <sheetName val="Äåí_ïëàòåæè"/>
      <sheetName val="Ëèñò3"/>
      <sheetName val="Êîíñ_îò÷åò"/>
      <sheetName val="äåíüãè-ðåàëèç"/>
      <sheetName val="êîýôô"/>
      <sheetName val="Äîçàêë-new"/>
      <sheetName val="Rual Trade (ÄÎÇÀÊË)"/>
      <sheetName val="Ôîðìà ÐÓÀË"/>
      <sheetName val="ñïðàâêà_äåí"/>
      <sheetName val="Ïë_Ñìåòû"/>
      <sheetName val="Îïåðàöèè"/>
      <sheetName val="ñòàòüè"/>
      <sheetName val="Ëèñò1"/>
      <sheetName val="Óëüÿíîâ-ÑÌÇ"/>
      <sheetName val="Ëèñò2"/>
      <sheetName val="Öåíòðû_çàòðàò"/>
      <sheetName val="Äåá_êðåä_çàäîëæ  "/>
      <sheetName val="FES"/>
      <sheetName val="2001"/>
      <sheetName val="БДДС_нов"/>
      <sheetName val="Контроль"/>
      <sheetName val="Усл К"/>
      <sheetName val="Прил 4"/>
      <sheetName val="С 2004 Ф"/>
      <sheetName val="№1 Осн показ"/>
      <sheetName val="№2 Динамика факта осн пок"/>
      <sheetName val="№3 Динамика ремонтов"/>
      <sheetName val="№4 Анализ ст-ти услуг  КраМЗ "/>
      <sheetName val="№4 Анализ ст-ти услуг БрАЗ"/>
      <sheetName val="№4 Анализ ст-ти услуг САЗ"/>
      <sheetName val="№4 Анализ ст-ти услуг НкАЗ"/>
      <sheetName val="№4 Анализ ст-ти услуг АГК"/>
      <sheetName val="№5 анализ сметы по филиалам"/>
      <sheetName val="№6 анализ БИЗ по филиалам"/>
      <sheetName val="№6 БИЗ(изм)"/>
      <sheetName val="№7 25 счет"/>
      <sheetName val="№8 26 счет"/>
      <sheetName val="№9 Расш услуг"/>
      <sheetName val="№9 Расш услуг КраМЗ(изм)"/>
      <sheetName val="№10 Доп передан затраты "/>
      <sheetName val="№11 Сведения об авансах"/>
      <sheetName val="№12 Отчет по движению"/>
      <sheetName val="№13 Анализ МТО закупки списание"/>
      <sheetName val="№14 Анализ ФОТ "/>
      <sheetName val="№15 Наруш тр дисц"/>
      <sheetName val="№16 Анализ заболев"/>
      <sheetName val="№17 Меропр по охр труда "/>
      <sheetName val="№18 ТМЦ"/>
      <sheetName val="№18 ТМЦ(изм)"/>
      <sheetName val="цены цехов"/>
      <sheetName val="Макро"/>
      <sheetName val="Калькуляции"/>
      <sheetName val="ВиВ"/>
      <sheetName val="Дебиторка"/>
      <sheetName val="имена"/>
      <sheetName val="P2.1"/>
      <sheetName val="ЦФО"/>
      <sheetName val="ПФВ-0.5"/>
      <sheetName val="Д_коммерческий"/>
      <sheetName val="____________"/>
      <sheetName val="s"/>
      <sheetName val="ТЭР"/>
      <sheetName val="?????"/>
      <sheetName val="XRates"/>
      <sheetName val="СВОД"/>
      <sheetName val="балансAL"/>
      <sheetName val="o"/>
      <sheetName val="Info"/>
      <sheetName val="Alumina Cost Statistics"/>
      <sheetName val="Codes"/>
      <sheetName val="TEHSHEET"/>
      <sheetName val="Data USA Cdn$"/>
      <sheetName val="Data USA US$"/>
      <sheetName val="кварталы"/>
      <sheetName val="полугодие"/>
      <sheetName val="Вып.П.П."/>
      <sheetName val="База"/>
      <sheetName val="расчет ФОТ"/>
      <sheetName val="Справочники"/>
      <sheetName val="Данные для расчета"/>
      <sheetName val="рабочий вар-т (2-новые цены)"/>
      <sheetName val="_____"/>
      <sheetName val="- 1 -"/>
      <sheetName val="FX rates"/>
      <sheetName val="Rual_Trade_(ДОЗАКЛ)"/>
      <sheetName val="Форма_РУАЛ"/>
      <sheetName val="Деб_кред_задолж__"/>
      <sheetName val="Усл_К"/>
      <sheetName val="Прил_4"/>
      <sheetName val="С_2004_Ф"/>
      <sheetName val="№1_Осн_показ"/>
      <sheetName val="№2_Динамика_факта_осн_пок"/>
      <sheetName val="№3_Динамика_ремонтов"/>
      <sheetName val="№4_Анализ_ст-ти_услуг__КраМЗ_"/>
      <sheetName val="№4_Анализ_ст-ти_услуг_БрАЗ"/>
      <sheetName val="№4_Анализ_ст-ти_услуг_САЗ"/>
      <sheetName val="№4_Анализ_ст-ти_услуг_НкАЗ"/>
      <sheetName val="№4_Анализ_ст-ти_услуг_АГК"/>
      <sheetName val="№5_анализ_сметы_по_филиалам"/>
      <sheetName val="№6_анализ_БИЗ_по_филиалам"/>
      <sheetName val="№6_БИЗ(изм)"/>
      <sheetName val="№7_25_счет"/>
      <sheetName val="№8_26_счет"/>
      <sheetName val="№9_Расш_услуг"/>
      <sheetName val="№9_Расш_услуг_КраМЗ(изм)"/>
      <sheetName val="№10_Доп_передан_затраты_"/>
      <sheetName val="№11_Сведения_об_авансах"/>
      <sheetName val="№12_Отчет_по_движению"/>
      <sheetName val="№13_Анализ_МТО_закупки_списание"/>
      <sheetName val="№14_Анализ_ФОТ_"/>
      <sheetName val="№15_Наруш_тр_дисц"/>
      <sheetName val="№16_Анализ_заболев"/>
      <sheetName val="№17_Меропр_по_охр_труда_"/>
      <sheetName val="№18_ТМЦ"/>
      <sheetName val="№18_ТМЦ(изм)"/>
      <sheetName val="цены_цехов"/>
      <sheetName val="Alumina_Cost_Statistics"/>
      <sheetName val="рабочий_вар-т_(2-новые_цены)"/>
      <sheetName val="Data_USA_Cdn$"/>
      <sheetName val="Data_USA_US$"/>
      <sheetName val="Вып_П_П_"/>
      <sheetName val="расчет_ФОТ"/>
      <sheetName val="Данные_для_расчета"/>
      <sheetName val="Exchange rates"/>
      <sheetName val="Лист8"/>
      <sheetName val="V БЛГ"/>
      <sheetName val="Suhogruz"/>
      <sheetName val="списки"/>
      <sheetName val="Исходные данные"/>
      <sheetName val="Распределение"/>
      <sheetName val="ТоКС-э"/>
      <sheetName val="График"/>
      <sheetName val="SMetstrait"/>
      <sheetName val="заявка_на_произ"/>
      <sheetName val="Отопление"/>
      <sheetName val="Оборудование_стоим"/>
      <sheetName val="июнь9"/>
      <sheetName val="Параметры"/>
    </sheetNames>
    <sheetDataSet>
      <sheetData sheetId="0" refreshError="1"/>
      <sheetData sheetId="1" refreshError="1">
        <row r="1">
          <cell r="D1">
            <v>22</v>
          </cell>
        </row>
        <row r="2">
          <cell r="D2">
            <v>1.7</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Set>
  </externalBook>
</externalLink>
</file>

<file path=xl/externalLinks/externalLink2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писки ДП"/>
      <sheetName val="Форма ДО"/>
      <sheetName val="Форма ФВ1"/>
      <sheetName val="списки ФП"/>
      <sheetName val="Форма счета Пример"/>
      <sheetName val="Форма счета"/>
    </sheetNames>
    <sheetDataSet>
      <sheetData sheetId="0" refreshError="1"/>
      <sheetData sheetId="1" refreshError="1"/>
      <sheetData sheetId="2" refreshError="1"/>
      <sheetData sheetId="3" refreshError="1">
        <row r="3">
          <cell r="B3" t="str">
            <v>расчетный счет (рубли)</v>
          </cell>
        </row>
        <row r="4">
          <cell r="B4" t="str">
            <v>накопительный счет (рубли)</v>
          </cell>
        </row>
        <row r="5">
          <cell r="B5" t="str">
            <v>текущий валютный счет</v>
          </cell>
        </row>
        <row r="6">
          <cell r="B6" t="str">
            <v>транзитный валютный счет</v>
          </cell>
        </row>
        <row r="7">
          <cell r="B7" t="str">
            <v>специальный счет (в иностранной валюте)</v>
          </cell>
        </row>
      </sheetData>
      <sheetData sheetId="4" refreshError="1"/>
      <sheetData sheetId="5" refreshError="1"/>
    </sheetDataSet>
  </externalBook>
</externalLink>
</file>

<file path=xl/externalLinks/externalLink2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юджет"/>
      <sheetName val="Смета"/>
      <sheetName val="Операц."/>
      <sheetName val="расх. из прибыли"/>
      <sheetName val="товарная"/>
      <sheetName val="прочая"/>
      <sheetName val="баланс"/>
      <sheetName val="энергетич."/>
      <sheetName val="эл.эн."/>
      <sheetName val="тепло"/>
      <sheetName val="Вода"/>
      <sheetName val="ГСМ"/>
      <sheetName val="материалы"/>
      <sheetName val="ЦКР"/>
      <sheetName val="штыри"/>
      <sheetName val="почие_денежные"/>
      <sheetName val="налоги"/>
      <sheetName val="усл.сторон."/>
      <sheetName val="коммерч"/>
      <sheetName val="невходящ"/>
      <sheetName val="НЗП"/>
      <sheetName val="Калькуляции"/>
      <sheetName val="списки ФП"/>
      <sheetName val="Оборудование_стоим"/>
      <sheetName val="оборудование"/>
      <sheetName val="Коэфф"/>
      <sheetName val="Лист1"/>
      <sheetName val="АнализБДРиБДДС"/>
      <sheetName val="анализБДРиИнвПр"/>
      <sheetName val="транспортПочасовой"/>
      <sheetName val="ТЭР"/>
      <sheetName val="БДДС"/>
      <sheetName val="Затраты на 1 эл"/>
      <sheetName val="ТранспМашЧас"/>
      <sheetName val="расчетБезТранспорта"/>
      <sheetName val="удорож"/>
      <sheetName val="только 2007"/>
      <sheetName val="Для управления"/>
      <sheetName val="ФОТскоррект"/>
      <sheetName val="БДРуточн"/>
      <sheetName val="Оплата"/>
      <sheetName val="Исполнение"/>
      <sheetName val="Имя"/>
      <sheetName val="ТоКС-э"/>
      <sheetName val="Ввод"/>
      <sheetName val="списки"/>
      <sheetName val="ПФВ-0.5"/>
      <sheetName val="имена"/>
      <sheetName val="Макро"/>
      <sheetName val="График"/>
      <sheetName val="Données"/>
      <sheetName val="Авансы_уплач,деньги в регионах"/>
      <sheetName val="#ССЫЛКА"/>
      <sheetName val="Авансы_уплач,деньги в регионах,"/>
      <sheetName val="б"/>
      <sheetName val="PLтв - Б"/>
      <sheetName val="Info"/>
      <sheetName val="Ф5"/>
      <sheetName val="Ф6"/>
      <sheetName val="Титул"/>
      <sheetName val="Ф2"/>
      <sheetName val="Ф4"/>
      <sheetName val="s"/>
      <sheetName val="Октябрь"/>
      <sheetName val="TaAZ 35"/>
      <sheetName val="Для расчета"/>
      <sheetName val="Служебная информация"/>
      <sheetName val="Д_коммерческий"/>
      <sheetName val="постоянные затраты"/>
      <sheetName val="долл_"/>
      <sheetName val="руб"/>
      <sheetName val="XRates"/>
      <sheetName val="аналитика по материалам"/>
      <sheetName val="база"/>
      <sheetName val="ПЛ-Г-01 (2)"/>
      <sheetName val="План руб (кальк)"/>
      <sheetName val="План (кальк)$"/>
      <sheetName val="План руб (эл)"/>
      <sheetName val="План (эл)$"/>
      <sheetName val="АНАЛИЗ"/>
      <sheetName val="XLR_NoRangeSheet"/>
      <sheetName val="Январь"/>
      <sheetName val="постоянныезатраты"/>
      <sheetName val="Исполнение плана Август"/>
      <sheetName val="PD BI"/>
      <sheetName val="2 Qrt"/>
      <sheetName val="Исходные данные"/>
      <sheetName val="Данные для расчета"/>
      <sheetName val="план"/>
      <sheetName val="Россия-экспорт"/>
      <sheetName val="Top Sheet"/>
      <sheetName val="рабочий вар-т (2-новые цены)"/>
      <sheetName val="ан_БЕ"/>
      <sheetName val="отходы"/>
      <sheetName val="списки ДП"/>
      <sheetName val="Неделя"/>
      <sheetName val="Операц_"/>
      <sheetName val="расх__из_прибыли"/>
      <sheetName val="энергетич_"/>
      <sheetName val="эл_эн_"/>
      <sheetName val="усл_сторон_"/>
      <sheetName val="Затраты_на_1_эл"/>
      <sheetName val="только_2007"/>
      <sheetName val="Для_управления"/>
      <sheetName val="Для_расчета"/>
      <sheetName val="Служебная_информация"/>
      <sheetName val="Авансы_уплач,деньги_в_регионах"/>
      <sheetName val="Авансы_уплач,деньги_в_регионах,"/>
      <sheetName val="PLтв_-_Б"/>
      <sheetName val="постоянные_затраты"/>
      <sheetName val="TaAZ_35"/>
      <sheetName val="списки_ФП"/>
      <sheetName val="аналитика_по_материалам"/>
      <sheetName val="ПЛ-Г-01_(2)"/>
      <sheetName val="План_руб_(кальк)"/>
      <sheetName val="План_(кальк)$"/>
      <sheetName val="План_руб_(эл)"/>
      <sheetName val="План_(эл)$"/>
      <sheetName val="Исполнение_плана_Август"/>
      <sheetName val="PD_BI"/>
      <sheetName val="Исходные_данные"/>
      <sheetName val="Данные_для_расчета"/>
      <sheetName val="2_Qrt"/>
      <sheetName val="Top_Sheet"/>
      <sheetName val="рабочий_вар-т_(2-новые_цены)"/>
      <sheetName val="Константы"/>
      <sheetName val="ВиВ"/>
      <sheetName val="Дебиторка"/>
      <sheetName val="SMetstrait"/>
      <sheetName val="ип"/>
      <sheetName val="Параметры"/>
      <sheetName val="Отопление"/>
      <sheetName val="титул БДР"/>
      <sheetName val="цены цехов"/>
      <sheetName val="reestr"/>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row r="63">
          <cell r="A63" t="str">
            <v xml:space="preserve">  из него: толлинг без пека</v>
          </cell>
          <cell r="B63">
            <v>0</v>
          </cell>
          <cell r="C63">
            <v>0</v>
          </cell>
          <cell r="D63">
            <v>0</v>
          </cell>
          <cell r="E63">
            <v>0</v>
          </cell>
          <cell r="F63">
            <v>0</v>
          </cell>
          <cell r="G63">
            <v>0</v>
          </cell>
        </row>
        <row r="64">
          <cell r="A64" t="str">
            <v xml:space="preserve">  толлинг без коксов</v>
          </cell>
          <cell r="B64">
            <v>0</v>
          </cell>
          <cell r="C64">
            <v>0</v>
          </cell>
          <cell r="D64">
            <v>0</v>
          </cell>
          <cell r="E64">
            <v>8248.2999999999993</v>
          </cell>
          <cell r="F64">
            <v>0</v>
          </cell>
          <cell r="G64">
            <v>207883.0060938629</v>
          </cell>
        </row>
        <row r="65">
          <cell r="A65" t="str">
            <v xml:space="preserve">  толлинг без анодов</v>
          </cell>
          <cell r="B65">
            <v>0</v>
          </cell>
          <cell r="C65">
            <v>0</v>
          </cell>
          <cell r="D65">
            <v>0</v>
          </cell>
          <cell r="E65">
            <v>0</v>
          </cell>
          <cell r="F65">
            <v>0</v>
          </cell>
          <cell r="G65">
            <v>0</v>
          </cell>
        </row>
        <row r="67">
          <cell r="A67" t="str">
            <v xml:space="preserve">  Договор переработки</v>
          </cell>
          <cell r="B67">
            <v>0</v>
          </cell>
          <cell r="C67">
            <v>0</v>
          </cell>
          <cell r="D67">
            <v>0</v>
          </cell>
          <cell r="E67">
            <v>10428.02</v>
          </cell>
          <cell r="F67">
            <v>0</v>
          </cell>
          <cell r="G67">
            <v>73100.065334915445</v>
          </cell>
        </row>
        <row r="177">
          <cell r="A177" t="str">
            <v xml:space="preserve">  из него: толлинг без пека</v>
          </cell>
          <cell r="B177">
            <v>0</v>
          </cell>
          <cell r="C177">
            <v>0</v>
          </cell>
          <cell r="D177">
            <v>0</v>
          </cell>
          <cell r="E177">
            <v>0</v>
          </cell>
          <cell r="F177">
            <v>0</v>
          </cell>
          <cell r="G177">
            <v>0</v>
          </cell>
        </row>
        <row r="178">
          <cell r="A178" t="str">
            <v xml:space="preserve">  толлинг без коксов</v>
          </cell>
          <cell r="B178">
            <v>0</v>
          </cell>
          <cell r="C178">
            <v>0</v>
          </cell>
          <cell r="D178">
            <v>0</v>
          </cell>
          <cell r="E178">
            <v>2913.15</v>
          </cell>
          <cell r="F178">
            <v>0</v>
          </cell>
          <cell r="G178">
            <v>38988.432405017615</v>
          </cell>
        </row>
        <row r="401">
          <cell r="A401" t="str">
            <v xml:space="preserve">  Договор переработки</v>
          </cell>
          <cell r="B401">
            <v>0</v>
          </cell>
          <cell r="C401">
            <v>0</v>
          </cell>
          <cell r="D401">
            <v>0</v>
          </cell>
          <cell r="E401">
            <v>18558.7</v>
          </cell>
          <cell r="F401">
            <v>0</v>
          </cell>
          <cell r="G401">
            <v>10035.782511695654</v>
          </cell>
        </row>
        <row r="1400">
          <cell r="A1400" t="str">
            <v>ЦЕХОВАЯ СЕБЕСТОИМОСТЬ</v>
          </cell>
          <cell r="B1400">
            <v>0</v>
          </cell>
          <cell r="C1400">
            <v>0</v>
          </cell>
          <cell r="D1400">
            <v>0</v>
          </cell>
          <cell r="E1400">
            <v>13350.72</v>
          </cell>
          <cell r="F1400">
            <v>0</v>
          </cell>
          <cell r="G1400">
            <v>912534.848</v>
          </cell>
        </row>
      </sheetData>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Set>
  </externalBook>
</externalLink>
</file>

<file path=xl/externalLinks/externalLink2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aroux"/>
      <sheetName val="Лист1"/>
      <sheetName val="Дебиторка"/>
      <sheetName val="Деб + склад"/>
      <sheetName val="Тара-клише"/>
      <sheetName val="Алмаз"/>
      <sheetName val="АТ-Кола"/>
      <sheetName val="Бородино"/>
      <sheetName val="Браво"/>
      <sheetName val="ВЕНА"/>
      <sheetName val="Глобус"/>
      <sheetName val="Derek"/>
      <sheetName val="Дионис"/>
      <sheetName val="Интергалант"/>
      <sheetName val="ИПП"/>
      <sheetName val="Кампи"/>
      <sheetName val="Князь Рюрик"/>
      <sheetName val="Кока-Кола"/>
      <sheetName val="Красный Восток"/>
      <sheetName val="КСЛтд (2)"/>
      <sheetName val="КСЛтд"/>
      <sheetName val="Марлен"/>
      <sheetName val="ЭнЭрДжиПлюс"/>
      <sheetName val="Мегапак"/>
      <sheetName val="Мега-Седар"/>
      <sheetName val="Напитки Очаково"/>
      <sheetName val="НОТИСС"/>
      <sheetName val="НЛД"/>
      <sheetName val="Орлан"/>
      <sheetName val="Ост-Аква"/>
      <sheetName val="Остмарк"/>
      <sheetName val="Очаково"/>
      <sheetName val="ОША"/>
      <sheetName val="Пивоварни Ив Т"/>
      <sheetName val="Пепсико"/>
      <sheetName val="Продэкспо"/>
      <sheetName val="ПЛМ"/>
      <sheetName val="Ронтос"/>
      <sheetName val="Ремаркет"/>
      <sheetName val="РФК"/>
      <sheetName val="Сейл"/>
      <sheetName val="Сатурн"/>
      <sheetName val="Седар-2"/>
      <sheetName val="Седар"/>
      <sheetName val="СТАРКОН"/>
      <sheetName val="СтПивовар"/>
      <sheetName val="УайтБоттл"/>
      <sheetName val="Эталон"/>
      <sheetName val="Ярпиво"/>
      <sheetName val="Derek (2)"/>
      <sheetName val="Калькуляции"/>
      <sheetName val="списки ФП"/>
      <sheetName val="Панель управления и проверки"/>
      <sheetName val="оборудование"/>
      <sheetName val="ТАБЛИЦА С"/>
      <sheetName val="Приложение D"/>
      <sheetName val="ПРИЛОЖЕНИЕ G"/>
      <sheetName val="ПРИЛОЖЕНИЕ М"/>
      <sheetName val="ПРИЛОЖЕНИЕ L"/>
      <sheetName val="ПРИЛОЖЕНИЕ К"/>
      <sheetName val="ПРИЛОЖЕНИЕ J"/>
      <sheetName val="Adm"/>
      <sheetName val="Opex"/>
      <sheetName val="Sales"/>
      <sheetName val="CF Less F"/>
      <sheetName val="Salary"/>
      <sheetName val="Cape"/>
      <sheetName val="Com"/>
      <sheetName val="Taxes"/>
      <sheetName val="Production"/>
      <sheetName val="Prices"/>
      <sheetName val="Energy"/>
      <sheetName val="Discount"/>
      <sheetName val="Списки"/>
      <sheetName val="B"/>
      <sheetName val="TasAt"/>
      <sheetName val="На 1 января 2000"/>
      <sheetName val="Рынки и прогнозы"/>
      <sheetName val="Титульн лист"/>
      <sheetName val="Безопасность"/>
      <sheetName val="Ключевые показатели"/>
      <sheetName val="Ключевые показатели-пояснения"/>
      <sheetName val="Ключевые показатели_компании-1"/>
      <sheetName val="Ключевые показатели_компани-2"/>
      <sheetName val="Отчет о прибылях и убытках"/>
      <sheetName val="ОПиУ_пояснения"/>
      <sheetName val="Отчет о движении ден.средств"/>
      <sheetName val="ОДДС_пояснения"/>
      <sheetName val="Персонал"/>
      <sheetName val="&lt;&lt;Инструкция"/>
      <sheetName val="Развитие"/>
      <sheetName val="Основные проблемы бизнеса"/>
      <sheetName val="Корп. управление"/>
      <sheetName val="Кредитный портфель"/>
      <sheetName val="кредиторы"/>
      <sheetName val="Лист2"/>
      <sheetName val="Лист3"/>
      <sheetName val="коэфф"/>
      <sheetName val="Январь"/>
      <sheetName val="база"/>
      <sheetName val="sverxtip"/>
      <sheetName val="XRates"/>
      <sheetName val="s"/>
      <sheetName val="Отчет"/>
      <sheetName val="кварталы"/>
      <sheetName val="полугодие"/>
      <sheetName val="Вып.П.П."/>
      <sheetName val="рабочий вар-т (2-новые цены)"/>
      <sheetName val="руб"/>
      <sheetName val="Неделя"/>
      <sheetName val="Бюдж-тенге"/>
      <sheetName val="Деб_+_склад"/>
      <sheetName val="Князь_Рюрик"/>
      <sheetName val="Красный_Восток"/>
      <sheetName val="КСЛтд_(2)"/>
      <sheetName val="Напитки_Очаково"/>
      <sheetName val="Пивоварни_Ив_Т"/>
      <sheetName val="Derek_(2)"/>
      <sheetName val="Панель_управления_и_проверки"/>
      <sheetName val="ТАБЛИЦА_С"/>
      <sheetName val="Приложение_D"/>
      <sheetName val="ПРИЛОЖЕНИЕ_G"/>
      <sheetName val="ПРИЛОЖЕНИЕ_М"/>
      <sheetName val="ПРИЛОЖЕНИЕ_L"/>
      <sheetName val="ПРИЛОЖЕНИЕ_К"/>
      <sheetName val="ПРИЛОЖЕНИЕ_J"/>
      <sheetName val="На_1_января_2000"/>
      <sheetName val="CF_Less_F"/>
      <sheetName val="списки_ФП"/>
      <sheetName val="Рынки_и_прогнозы"/>
      <sheetName val="Титульн_лист"/>
      <sheetName val="Ключевые_показатели"/>
      <sheetName val="Ключевые_показатели-пояснения"/>
      <sheetName val="Ключевые_показатели_компании-1"/>
      <sheetName val="Ключевые_показатели_компани-2"/>
      <sheetName val="Отчет_о_прибылях_и_убытках"/>
      <sheetName val="Отчет_о_движении_ден_средств"/>
      <sheetName val="Основные_проблемы_бизнеса"/>
      <sheetName val="Корп__управление"/>
      <sheetName val="Кредитный_портфель"/>
      <sheetName val="рабочий_вар-т_(2-новые_цены)"/>
      <sheetName val="Вып_П_П_"/>
      <sheetName val="o"/>
      <sheetName val="BS IFRS_for sh"/>
      <sheetName val="ОДР ПГ помесячно"/>
      <sheetName val="ПО ПГ помесячно"/>
      <sheetName val="Статьи"/>
      <sheetName val="АК_А"/>
      <sheetName val="АК_М"/>
      <sheetName val="АкадемПроект_М"/>
      <sheetName val="АнфиладаЮнион_М"/>
      <sheetName val="АпексГрупп_М"/>
      <sheetName val="АстерионХолдинг_М"/>
      <sheetName val="АтиксТрейд_М"/>
      <sheetName val="ВектаКорп_Ф"/>
      <sheetName val="ВектаТрейд_М"/>
      <sheetName val="ВЕНД_М"/>
      <sheetName val="Газинвест-М"/>
      <sheetName val="Газовик-2000_М"/>
      <sheetName val="ГаммаКапитал_М"/>
      <sheetName val="Гринвальд_М"/>
      <sheetName val="ДельтаПлюс_М"/>
      <sheetName val="Единая КорпоратФин_М"/>
      <sheetName val="ЗингардКоммерц_М"/>
      <sheetName val="ИМ_М"/>
      <sheetName val="ИнтерСигарКомпани_М"/>
      <sheetName val="ИПГ Дельта_М"/>
      <sheetName val="Исеть-металл_М"/>
      <sheetName val="Кальдера_М"/>
      <sheetName val="Комвек_М"/>
      <sheetName val="КомТехСервис_М"/>
      <sheetName val="КроносСтандарт_М"/>
      <sheetName val="ЛэксСистема_А"/>
      <sheetName val="ЛэксСистема_М"/>
      <sheetName val="Марк Капитал_А"/>
      <sheetName val="Марко_УК_М"/>
      <sheetName val="МирамПроект_М"/>
      <sheetName val="МонтиАльф_М"/>
      <sheetName val="НадирФинанс_М"/>
      <sheetName val="НефтянойРезерв_А"/>
      <sheetName val="НефтянойРезерв_М"/>
      <sheetName val="НоваИнвест_А"/>
      <sheetName val="НоваяЭра_А"/>
      <sheetName val="НоваяЭра_М"/>
      <sheetName val="НЭ_М"/>
      <sheetName val="ОНЕГА РК_М"/>
      <sheetName val="ПередТехнологииАдминистр_М"/>
      <sheetName val="Пилар-94_А"/>
      <sheetName val="Пилар-94_М"/>
      <sheetName val="ПиритМаркет_М"/>
      <sheetName val="ПраймИнформ_М"/>
      <sheetName val="ПСЭ_А"/>
      <sheetName val="ПСЭ_М"/>
      <sheetName val="ПФП_А"/>
      <sheetName val="ПФП_М"/>
      <sheetName val="РеноваИнвест_М"/>
      <sheetName val="РеноваИнвестиции_М"/>
      <sheetName val="РеноваИнвестиции(Клиент)_М"/>
      <sheetName val="Рифек_А"/>
      <sheetName val="Рифек_М"/>
      <sheetName val="РПИК_М"/>
      <sheetName val="РЭК_М"/>
      <sheetName val="СГК_М"/>
      <sheetName val="СовремБизнесКонсалтинг_М"/>
      <sheetName val="СовремМаркИсслед_М"/>
      <sheetName val="Сохран_М"/>
      <sheetName val="ССН_М"/>
      <sheetName val="СтеллаМаркет_А"/>
      <sheetName val="СФА_М"/>
      <sheetName val="СЦМ_А"/>
      <sheetName val="СЦМ_М"/>
      <sheetName val="Тайгета_М"/>
      <sheetName val="ТГС_М"/>
      <sheetName val="ТДУ_М"/>
      <sheetName val="ТочноеЛитье_А"/>
      <sheetName val="ТочноеЛитье_М"/>
      <sheetName val="ТрейдИнвест_М"/>
      <sheetName val="ТэгомаИнвест_М"/>
      <sheetName val="УФП_М"/>
      <sheetName val="УЭС_М"/>
      <sheetName val="ФлексАктив_М"/>
      <sheetName val="ЦМЭ_М"/>
      <sheetName val="ЭлектродыУрала_А"/>
      <sheetName val="ЭлектродыУрала_М"/>
      <sheetName val="Энергоэксплуатация_М"/>
      <sheetName val="ЮжнаяВерфь_А"/>
      <sheetName val="ЮжнаяВерфь_М"/>
      <sheetName val="Юнистар_М"/>
      <sheetName val="цены цехов"/>
      <sheetName val="ВиВ"/>
      <sheetName val="постоянные затраты"/>
      <sheetName val="2001"/>
    </sheetNames>
    <sheetDataSet>
      <sheetData sheetId="0" refreshError="1"/>
      <sheetData sheetId="1" refreshError="1"/>
      <sheetData sheetId="2" refreshError="1">
        <row r="7">
          <cell r="J7">
            <v>-17.595898621437208</v>
          </cell>
        </row>
        <row r="9">
          <cell r="J9">
            <v>145009.58618458555</v>
          </cell>
        </row>
        <row r="10">
          <cell r="J10">
            <v>1255.2466150302298</v>
          </cell>
        </row>
        <row r="11">
          <cell r="J11">
            <v>855938.18840706383</v>
          </cell>
        </row>
        <row r="14">
          <cell r="J14">
            <v>48801.916413502993</v>
          </cell>
        </row>
        <row r="15">
          <cell r="J15">
            <v>14740.873206683624</v>
          </cell>
        </row>
        <row r="16">
          <cell r="J16">
            <v>6643.6402937130633</v>
          </cell>
        </row>
        <row r="18">
          <cell r="J18">
            <v>344.74</v>
          </cell>
        </row>
        <row r="27">
          <cell r="J27">
            <v>36142.719999999994</v>
          </cell>
        </row>
        <row r="28">
          <cell r="J28">
            <v>116659.11331394897</v>
          </cell>
        </row>
        <row r="30">
          <cell r="J30">
            <v>4703.4606134397909</v>
          </cell>
        </row>
        <row r="31">
          <cell r="J31">
            <v>53007.562430151513</v>
          </cell>
        </row>
        <row r="32">
          <cell r="J32">
            <v>86.229028803885285</v>
          </cell>
        </row>
        <row r="33">
          <cell r="J33">
            <v>564.98075452804915</v>
          </cell>
        </row>
        <row r="34">
          <cell r="J34">
            <v>63389.328181496319</v>
          </cell>
        </row>
        <row r="35">
          <cell r="J35">
            <v>44068.117656543764</v>
          </cell>
        </row>
        <row r="36">
          <cell r="J36">
            <v>-19105.8</v>
          </cell>
        </row>
        <row r="37">
          <cell r="J37">
            <v>62891.504967415589</v>
          </cell>
        </row>
        <row r="39">
          <cell r="J39">
            <v>-112892.99638498937</v>
          </cell>
        </row>
        <row r="41">
          <cell r="J41">
            <v>49146.764535307921</v>
          </cell>
        </row>
        <row r="45">
          <cell r="J45">
            <v>11009.192606289205</v>
          </cell>
        </row>
        <row r="46">
          <cell r="J46">
            <v>454087.98629877571</v>
          </cell>
        </row>
        <row r="48">
          <cell r="J48">
            <v>33444.908968119526</v>
          </cell>
        </row>
        <row r="49">
          <cell r="J49">
            <v>68204.570041090774</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sheetData sheetId="231"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ES"/>
      <sheetName val="свод до вн.об."/>
      <sheetName val="расш.для РАО"/>
      <sheetName val="расш.для РАО стр.310"/>
      <sheetName val="Лист1"/>
      <sheetName val="1.1."/>
      <sheetName val="1.2."/>
      <sheetName val="Графики_Гкал,тыс.руб."/>
      <sheetName val="2.1."/>
      <sheetName val="2.2."/>
      <sheetName val="2.3."/>
      <sheetName val="2.4."/>
      <sheetName val="3.1."/>
      <sheetName val="3.2."/>
      <sheetName val="3.3."/>
      <sheetName val="4.1."/>
      <sheetName val="4.2."/>
      <sheetName val="4.3."/>
      <sheetName val="4.4."/>
      <sheetName val="4.5."/>
      <sheetName val="4.6."/>
      <sheetName val="4.7."/>
      <sheetName val="5.1."/>
      <sheetName val="5.1_январь"/>
      <sheetName val="5.1_февраль"/>
      <sheetName val="5.1_март"/>
      <sheetName val="6.1."/>
      <sheetName val="Прил 1"/>
      <sheetName val="Прил. 1.1."/>
      <sheetName val="УЗ-21"/>
      <sheetName val="УЗ-21(1кв)"/>
      <sheetName val="УЗ-21(1кв)факт"/>
      <sheetName val="УЗ-21(2кв)"/>
      <sheetName val="УЗ-21(3кв)"/>
      <sheetName val="УЗ-21(4кв)"/>
      <sheetName val="УЗ-22"/>
      <sheetName val="УЗ-22(1кв)"/>
      <sheetName val="УЗ-22(2кв)"/>
      <sheetName val="УЗ-22(3кв)"/>
      <sheetName val="УЗ-22(4кв)"/>
      <sheetName val="УЗ-23"/>
      <sheetName val="УЗ-24"/>
      <sheetName val="УЗ-25"/>
      <sheetName val="УЗ-26"/>
      <sheetName val="УЗ-26 (1)"/>
      <sheetName val="УЗ-26 (2)"/>
      <sheetName val="УЗ-26 (3)"/>
      <sheetName val="УЗ-26 (4)"/>
      <sheetName val="УЗ-27"/>
      <sheetName val="УЗ-27 (1)"/>
      <sheetName val="УЗ-27 (2)"/>
      <sheetName val="УЗ-27 (3)"/>
      <sheetName val="УЗ-27 (4)"/>
      <sheetName val="УП-28"/>
      <sheetName val="УП-29"/>
      <sheetName val="УП-30"/>
      <sheetName val="Модуль2"/>
      <sheetName val="УП-32"/>
      <sheetName val="1 кв."/>
      <sheetName val="2 кв."/>
      <sheetName val="3 кв."/>
      <sheetName val="4 кв."/>
      <sheetName val=" год"/>
      <sheetName val="УП 33 свод."/>
      <sheetName val="Факт"/>
      <sheetName val="пл. и факт"/>
      <sheetName val="Модуль1"/>
      <sheetName val="18.2-"/>
      <sheetName val="20-"/>
      <sheetName val="Э1.14 ОАО"/>
      <sheetName val="Э1.15ОАО"/>
      <sheetName val="Э1.14 ЗЭС"/>
      <sheetName val="Э1.14ЦЭС"/>
      <sheetName val="Э1.14ВЭС"/>
      <sheetName val="Э1.14ЮЭС"/>
      <sheetName val="Э1.15ЗЭС"/>
      <sheetName val="Э1.15ЦЭС"/>
      <sheetName val="Э1.15ВЭС"/>
      <sheetName val="Э1.15ЮЭС"/>
      <sheetName val="Лист2"/>
      <sheetName val="Лист3"/>
      <sheetName val="титул"/>
      <sheetName val="А1"/>
      <sheetName val="А2"/>
      <sheetName val="ПЭП2"/>
      <sheetName val="ПЭП3"/>
      <sheetName val="Б1"/>
      <sheetName val="ДПН1"/>
      <sheetName val="ДПН2"/>
      <sheetName val="ПБ1"/>
      <sheetName val="ПБ2"/>
      <sheetName val="УФ1 "/>
      <sheetName val="М2"/>
      <sheetName val="М3"/>
      <sheetName val="УЗ1 "/>
      <sheetName val="УЗ2"/>
      <sheetName val="УП1"/>
      <sheetName val="УП2"/>
      <sheetName val="УП3"/>
      <sheetName val="УИ1"/>
      <sheetName val="УИ2"/>
      <sheetName val="УР1"/>
      <sheetName val="И1"/>
      <sheetName val="И2"/>
      <sheetName val="УФ2"/>
      <sheetName val="Объемы"/>
      <sheetName val="СКС"/>
      <sheetName val="пл-ф 01.06г."/>
      <sheetName val="Премия (Бизнес-план) "/>
      <sheetName val="Премия (БДР) "/>
      <sheetName val="Объемы "/>
      <sheetName val="СКС "/>
      <sheetName val="Качк_тепло"/>
      <sheetName val="Качк_электро"/>
      <sheetName val="Качк_вода"/>
      <sheetName val="Качк_стоки"/>
      <sheetName val="Качк_свод"/>
      <sheetName val="Н_Тура"/>
      <sheetName val="Первоур"/>
      <sheetName val="пл-ф 02.06г."/>
      <sheetName val="Дотация за февраль"/>
      <sheetName val="Анализ по субконто"/>
      <sheetName val="Объемы март "/>
      <sheetName val="Доходы март"/>
      <sheetName val="свод"/>
      <sheetName val="тэнергия"/>
      <sheetName val="котельные"/>
      <sheetName val="котельные 2"/>
      <sheetName val="ээнергия"/>
      <sheetName val="водоотведение"/>
      <sheetName val="водоснабжение"/>
      <sheetName val="прочие"/>
      <sheetName val="расшифровка по прочим"/>
      <sheetName val="анализ покупки ТЭР"/>
      <sheetName val="обьем продаж"/>
      <sheetName val="смета ахр"/>
      <sheetName val="приложение 2 "/>
      <sheetName val="Приложение6"/>
      <sheetName val="П-15"/>
      <sheetName val="П-16 "/>
      <sheetName val="П-16-с"/>
      <sheetName val="П-16-м"/>
      <sheetName val="П-17 "/>
      <sheetName val="П-18 "/>
      <sheetName val="П-19 "/>
      <sheetName val="П-20"/>
      <sheetName val="УЗ-21 "/>
      <sheetName val="УП-28 "/>
      <sheetName val="УП-29 "/>
      <sheetName val="УП-30 "/>
      <sheetName val="УП-31"/>
      <sheetName val="УП-32 "/>
      <sheetName val="УП-33"/>
      <sheetName val="УИ-34"/>
      <sheetName val="УИ-34-м"/>
      <sheetName val="УИ-35"/>
      <sheetName val="УИ-36"/>
      <sheetName val="УИ-37"/>
      <sheetName val="УИ-39"/>
      <sheetName val="Лист1 (2)"/>
      <sheetName val="УЗ-21 (1полуг 2002)"/>
      <sheetName val="УЗ-21 (1полуг 2003 план)"/>
      <sheetName val="УЗ-21(1полуг2003факт)1"/>
      <sheetName val="УЗ-21 (1полуг 2003 факт)"/>
      <sheetName val="УЗ-22 (1полуг 2002)факт"/>
      <sheetName val="УЗ-22 (1полуг 2003)пл"/>
      <sheetName val="УЗ-22 (1полуг 2003)факт"/>
      <sheetName val="УЗ-23(1 полуг 2002)"/>
      <sheetName val="УЗ-23(1 полуг 2003)пл"/>
      <sheetName val="УЗ-23(1полуг 2003) факт"/>
      <sheetName val="УЗ-26 (1полуг 2002  факт)"/>
      <sheetName val="УЗ-26 (1полуг 2003 план)"/>
      <sheetName val="УЗ-26 (1полуг 2003 факт)"/>
      <sheetName val="выручка"/>
      <sheetName val="ТМЦ ремонт"/>
      <sheetName val="ремонт"/>
      <sheetName val="пуско-нал"/>
      <sheetName val="ОФ вне смет строек"/>
      <sheetName val="ОФ"/>
      <sheetName val="ОС до 10 тр"/>
      <sheetName val="НИОКР"/>
      <sheetName val="аренда"/>
      <sheetName val="диагностика"/>
      <sheetName val="гостехнадзор"/>
      <sheetName val="лицензии"/>
      <sheetName val="вода"/>
      <sheetName val="охрана окр ср"/>
      <sheetName val="типографские бланки"/>
      <sheetName val="ТМЦ канц"/>
      <sheetName val="командиров"/>
      <sheetName val="спецлитература"/>
      <sheetName val="2001"/>
      <sheetName val="_FES"/>
      <sheetName val="Лист"/>
      <sheetName val="навигация"/>
      <sheetName val="Т12"/>
      <sheetName val="Т3"/>
      <sheetName val="УФ-53 1кв02 скорр"/>
      <sheetName val="УФ-53 1кв 2002 факт "/>
      <sheetName val="УФ-53 2кв02 скорр"/>
      <sheetName val="УФ-53 3кв02скорр"/>
      <sheetName val="УФ-53 4кв02 скорр"/>
      <sheetName val="УФ-53 2002 всего"/>
      <sheetName val="TEHSHEET"/>
      <sheetName val="Заголовок"/>
      <sheetName val="под кредитное плечо 25%"/>
      <sheetName val="XLR_NoRangeSheet"/>
      <sheetName val="VLOOKUP"/>
      <sheetName val="INPUTMASTER"/>
      <sheetName val="Sheet2"/>
      <sheetName val="Данные для расчета"/>
      <sheetName val="Справочники"/>
      <sheetName val="SMetstrait"/>
      <sheetName val="ñâîä äî âí.îá."/>
      <sheetName val="ðàñø.äëÿ ÐÀÎ"/>
      <sheetName val="ðàñø.äëÿ ÐÀÎ ñòð.310"/>
      <sheetName val="Ëèñò1"/>
      <sheetName val="Ãðàôèêè_Ãêàë,òûñ.ðóá."/>
      <sheetName val="5.1_ÿíâàðü"/>
      <sheetName val="5.1_ôåâðàëü"/>
      <sheetName val="5.1_ìàðò"/>
      <sheetName val="Ý1.14 ÎÀÎ"/>
      <sheetName val="Ý1.15ÎÀÎ"/>
      <sheetName val="Ý1.14 ÇÝÑ"/>
      <sheetName val="Ý1.14ÖÝÑ"/>
      <sheetName val="Ý1.14ÂÝÑ"/>
      <sheetName val="Ý1.14ÞÝÑ"/>
      <sheetName val="Ý1.15ÇÝÑ"/>
      <sheetName val="Ý1.15ÖÝÑ"/>
      <sheetName val="Ý1.15ÂÝÑ"/>
      <sheetName val="Ý1.15ÞÝÑ"/>
      <sheetName val="1 êâ."/>
      <sheetName val="2 êâ."/>
      <sheetName val="3 êâ."/>
      <sheetName val="4 êâ."/>
      <sheetName val=" ãîä"/>
      <sheetName val="ÓÏ 33 ñâîä."/>
      <sheetName val="Ôàêò"/>
      <sheetName val="ïë. è ôàêò"/>
      <sheetName val="Ìîäóëü2"/>
      <sheetName val="Ìîäóëü1"/>
      <sheetName val="òèòóë"/>
      <sheetName val="À1"/>
      <sheetName val="À2"/>
      <sheetName val="ÏÝÏ2"/>
      <sheetName val="ÏÝÏ3"/>
      <sheetName val="Á1"/>
      <sheetName val="ÄÏÍ1"/>
      <sheetName val="ÄÏÍ2"/>
      <sheetName val="ÏÁ1"/>
      <sheetName val="ÏÁ2"/>
      <sheetName val="ÓÔ1 "/>
      <sheetName val="Ì2"/>
      <sheetName val="Ì3"/>
      <sheetName val="ÓÇ1 "/>
      <sheetName val="ÓÇ2"/>
      <sheetName val="ÓÏ1"/>
      <sheetName val="ÓÏ2"/>
      <sheetName val="ÓÏ3"/>
      <sheetName val="ÓÈ1"/>
      <sheetName val="ÓÈ2"/>
      <sheetName val="ÓÐ1"/>
      <sheetName val="È1"/>
      <sheetName val="È2"/>
      <sheetName val="ÓÔ2"/>
      <sheetName val="Ëèñò2"/>
      <sheetName val="Ëèñò3"/>
      <sheetName val="Ком потери"/>
      <sheetName val="Справочно"/>
      <sheetName val="t_Настройки"/>
      <sheetName val="Инфо"/>
      <sheetName val="СОК накладные (ТК-Бишкек)"/>
      <sheetName val="2013б_п"/>
      <sheetName val="ИТОГИ  по Н,Р,Э,Q"/>
      <sheetName val="материалы"/>
      <sheetName val="Лист13"/>
      <sheetName val="Макет"/>
      <sheetName val="КТ 13.1.1"/>
      <sheetName val="Списки"/>
      <sheetName val="ИТ-бюджет"/>
      <sheetName val="Исходные"/>
      <sheetName val="t_проверки"/>
      <sheetName val="Сценарные условия"/>
      <sheetName val="Список ДЗО"/>
      <sheetName val="3 Программа реализации"/>
      <sheetName val="расходы - ТБР"/>
      <sheetName val="модель - RAB окончат."/>
      <sheetName val="Индексация"/>
      <sheetName val="НВВ - предложение ок."/>
      <sheetName val="Расх. - предложение ок."/>
      <sheetName val="модель - ТБР "/>
      <sheetName val="Расчет расходов RAB окончат. "/>
      <sheetName val="Покупная энергия RAB"/>
      <sheetName val="Расходы - индексация"/>
      <sheetName val="Топливо2009"/>
      <sheetName val="2009"/>
      <sheetName val="T25"/>
      <sheetName val="T31"/>
      <sheetName val="форма-прил к ф№1"/>
      <sheetName val="T0"/>
      <sheetName val="на 1 тут"/>
      <sheetName val="1"/>
      <sheetName val="услуги непроизводств."/>
      <sheetName val="экология"/>
      <sheetName val="страховые"/>
      <sheetName val="другие затраты с-ст"/>
      <sheetName val="налоги в с-ст"/>
      <sheetName val="% за кредит"/>
      <sheetName val="поощрение (ДВ)"/>
      <sheetName val="другие из прибыли"/>
      <sheetName val="выпадающие"/>
      <sheetName val="ремонты"/>
      <sheetName val="9. Смета затрат"/>
      <sheetName val="11 Прочие_расчет"/>
      <sheetName val="10. БДР"/>
      <sheetName val=""/>
      <sheetName val="перечень бизнес-систем"/>
      <sheetName val="перечень ОИК"/>
      <sheetName val="перечень СКО"/>
      <sheetName val="оргструктура"/>
      <sheetName val="InputTI"/>
      <sheetName val="Позиция"/>
      <sheetName val="map_nat"/>
      <sheetName val="map_RPG"/>
      <sheetName val="Profit &amp; Loss Total"/>
      <sheetName val="Контроль"/>
      <sheetName val="Отопление"/>
      <sheetName val="постоянные затраты"/>
      <sheetName val="СВОД (с новой москвой)"/>
      <sheetName val="Корр ИП _2016_2017"/>
      <sheetName val="Расчет НВВ по RAB (2011-2017)"/>
      <sheetName val="#ССЫЛКА"/>
      <sheetName val="10"/>
      <sheetName val="11"/>
      <sheetName val="14"/>
      <sheetName val="16"/>
      <sheetName val="18"/>
      <sheetName val="19"/>
      <sheetName val="25"/>
      <sheetName val="22"/>
      <sheetName val="27"/>
      <sheetName val="28"/>
      <sheetName val="3"/>
      <sheetName val="4.1"/>
      <sheetName val="4"/>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sheetData sheetId="193"/>
      <sheetData sheetId="194"/>
      <sheetData sheetId="195" refreshError="1"/>
      <sheetData sheetId="196" refreshError="1"/>
      <sheetData sheetId="197"/>
      <sheetData sheetId="198"/>
      <sheetData sheetId="199"/>
      <sheetData sheetId="200"/>
      <sheetData sheetId="201"/>
      <sheetData sheetId="202"/>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Set>
  </externalBook>
</externalLink>
</file>

<file path=xl/externalLinks/externalLink3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цены цехов"/>
      <sheetName val="Рез-ты"/>
      <sheetName val="внеш цены"/>
      <sheetName val="ш.Магн ., ГФГ"/>
      <sheetName val="ш.Естюн."/>
      <sheetName val="ш.Экспл."/>
      <sheetName val="ВАЦ"/>
      <sheetName val="ЛАЦ"/>
      <sheetName val="РЭП"/>
      <sheetName val="ПЖТ"/>
      <sheetName val="РОР, УВР"/>
      <sheetName val="Сол. к-р"/>
      <sheetName val="РМП"/>
      <sheetName val="Автоцех"/>
      <sheetName val="ОТК,ВВО,ЦЛК"/>
      <sheetName val="ЛООС"/>
      <sheetName val="январь_1"/>
      <sheetName val="январь"/>
      <sheetName val="февраль"/>
      <sheetName val="2 мес"/>
      <sheetName val="март"/>
      <sheetName val="Макро"/>
      <sheetName val="Дебиторка"/>
      <sheetName val="титул БДР"/>
      <sheetName val="Оборудование_стоим"/>
      <sheetName val="Лист1"/>
      <sheetName val="БДДС_нов"/>
      <sheetName val="заявка_на_произ"/>
      <sheetName val="инвестиции"/>
      <sheetName val="июнь9"/>
      <sheetName val="1.2.1"/>
      <sheetName val="2.2.4"/>
      <sheetName val="Калькуляции"/>
      <sheetName val="246 - 2вариант"/>
      <sheetName val="план"/>
      <sheetName val="Россия-экспорт"/>
      <sheetName val="Гр5(о)"/>
      <sheetName val="ТоКС-э"/>
      <sheetName val="График"/>
      <sheetName val="оборудование"/>
      <sheetName val="исход-итог"/>
      <sheetName val="Параметры"/>
      <sheetName val="затр_подх"/>
      <sheetName val="восст"/>
      <sheetName val="списки ДП"/>
      <sheetName val="BS_PL_Presentation"/>
      <sheetName val="Model Porfolio"/>
      <sheetName val="полугодие"/>
      <sheetName val="#ССЫЛКА"/>
      <sheetName val="база1"/>
      <sheetName val="Виды затрат"/>
      <sheetName val="Единицы консолидации"/>
      <sheetName val="Счета"/>
      <sheetName val="Виды движения"/>
      <sheetName val="Цены"/>
      <sheetName val="Цеховые"/>
      <sheetName val="Центральные"/>
      <sheetName val="дочки"/>
      <sheetName val="246 без до-ек без 230"/>
      <sheetName val="246 без до-ек без 230 (2)"/>
      <sheetName val="SETKI"/>
      <sheetName val="Контроль"/>
      <sheetName val="I-S"/>
      <sheetName val="энергобалансы"/>
      <sheetName val="ВиВ"/>
      <sheetName val="fes"/>
      <sheetName val="кварталы"/>
      <sheetName val="Вып.П.П."/>
      <sheetName val="База"/>
      <sheetName val="MEF 2004"/>
    </sheetNames>
    <sheetDataSet>
      <sheetData sheetId="0" refreshError="1">
        <row r="5">
          <cell r="D5">
            <v>1.25</v>
          </cell>
        </row>
        <row r="6">
          <cell r="D6">
            <v>0.43</v>
          </cell>
        </row>
        <row r="7">
          <cell r="D7">
            <v>0.53</v>
          </cell>
        </row>
        <row r="9">
          <cell r="D9">
            <v>0.65</v>
          </cell>
        </row>
        <row r="10">
          <cell r="D10">
            <v>76.95</v>
          </cell>
        </row>
        <row r="13">
          <cell r="D13">
            <v>138.6</v>
          </cell>
        </row>
        <row r="14">
          <cell r="D14">
            <v>15.52</v>
          </cell>
        </row>
        <row r="15">
          <cell r="D15">
            <v>31.12</v>
          </cell>
        </row>
        <row r="16">
          <cell r="D16">
            <v>450.56</v>
          </cell>
        </row>
        <row r="17">
          <cell r="D17">
            <v>690.42</v>
          </cell>
        </row>
        <row r="19">
          <cell r="D19">
            <v>104.26</v>
          </cell>
        </row>
        <row r="20">
          <cell r="D20">
            <v>59.09</v>
          </cell>
        </row>
        <row r="21">
          <cell r="D21">
            <v>55.78</v>
          </cell>
        </row>
        <row r="22">
          <cell r="D22">
            <v>3231</v>
          </cell>
        </row>
        <row r="25">
          <cell r="D25">
            <v>239.88</v>
          </cell>
        </row>
        <row r="26">
          <cell r="D26">
            <v>24.248999999999999</v>
          </cell>
        </row>
        <row r="29">
          <cell r="D29">
            <v>174.8</v>
          </cell>
        </row>
        <row r="30">
          <cell r="D30">
            <v>840.72</v>
          </cell>
        </row>
        <row r="31">
          <cell r="D31">
            <v>81.010000000000005</v>
          </cell>
        </row>
        <row r="34">
          <cell r="D34">
            <v>18.79</v>
          </cell>
        </row>
        <row r="35">
          <cell r="D35">
            <v>449.71</v>
          </cell>
        </row>
        <row r="41">
          <cell r="D41">
            <v>19.87</v>
          </cell>
        </row>
        <row r="44">
          <cell r="D44">
            <v>0.77</v>
          </cell>
        </row>
        <row r="47">
          <cell r="D47">
            <v>0.18</v>
          </cell>
        </row>
        <row r="50">
          <cell r="D50">
            <v>0.44</v>
          </cell>
        </row>
        <row r="52">
          <cell r="D52">
            <v>1.6519999999999999</v>
          </cell>
        </row>
        <row r="54">
          <cell r="D54">
            <v>1287.18</v>
          </cell>
        </row>
        <row r="56">
          <cell r="D56">
            <v>1818.22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Set>
  </externalBook>
</externalLink>
</file>

<file path=xl/externalLinks/externalLink3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разбивка (3)"/>
      <sheetName val="разбивка (2)"/>
      <sheetName val="Анкета"/>
      <sheetName val="Т.1.1."/>
      <sheetName val="Т.1.2."/>
      <sheetName val="Т.1.4."/>
      <sheetName val="Т.1.5."/>
      <sheetName val="Т.1.6."/>
      <sheetName val="1.15 без пароля"/>
      <sheetName val="Т.1.15."/>
      <sheetName val="Лист1"/>
      <sheetName val="ЗП"/>
      <sheetName val="Смета (2)"/>
      <sheetName val="1.21 без паролей с уменьшением"/>
      <sheetName val="Распределение 23,25."/>
      <sheetName val="Распределение 26"/>
      <sheetName val="факт инструмент 2008 "/>
      <sheetName val="1 к 1.15"/>
      <sheetName val="факт спецодежда 2008"/>
      <sheetName val="2 к 1.15."/>
      <sheetName val="свод 2008 "/>
      <sheetName val="КР муниц."/>
      <sheetName val="КР собств."/>
      <sheetName val="ТР муниц."/>
      <sheetName val="ТР собств."/>
      <sheetName val="капитальный ремонт (2)"/>
      <sheetName val="капитальный ремонт"/>
      <sheetName val="разбивка"/>
      <sheetName val="4.2 к 1.15"/>
      <sheetName val="4.1 к 1.15"/>
      <sheetName val="произ.программа"/>
      <sheetName val="5.1 к 1.15 без пароля"/>
      <sheetName val="5.1 к 1.15."/>
      <sheetName val="5.2 к 1.15."/>
      <sheetName val="5.3 к 1.15."/>
      <sheetName val="5.4. к 1.15 без пароля"/>
      <sheetName val="5.4 к 1.15."/>
      <sheetName val="Автотрансп. расх. разб."/>
      <sheetName val="6 к 1.15 без пароля"/>
      <sheetName val="6 к 1.15."/>
      <sheetName val="6 к 1.15 без пароля (2)"/>
      <sheetName val="7 к 1.15 без пароля"/>
      <sheetName val="7 к 1.15."/>
      <sheetName val="ОХР"/>
      <sheetName val="8 к 1.15."/>
      <sheetName val="Т.1.16."/>
      <sheetName val="8 к 1.15. (2)"/>
      <sheetName val="Т1.16"/>
      <sheetName val="Т1.16 ТТУ"/>
      <sheetName val="П1.16"/>
      <sheetName val="П1.17"/>
      <sheetName val="17 (3)"/>
      <sheetName val="1 к 1.17 без пароля"/>
      <sheetName val="1 к 1.17."/>
      <sheetName val="аренда имущества"/>
      <sheetName val="2010г."/>
      <sheetName val="2 к 1.17."/>
      <sheetName val="1.21 без паролей"/>
      <sheetName val="1.21."/>
      <sheetName val="П1. к 1.21."/>
      <sheetName val="П2. к1.21."/>
      <sheetName val="P2.1 (2)"/>
      <sheetName val="P2.2 (2)"/>
    </sheetNames>
    <sheetDataSet>
      <sheetData sheetId="0" refreshError="1">
        <row r="4">
          <cell r="B4">
            <v>2009</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Set>
  </externalBook>
</externalLink>
</file>

<file path=xl/externalLinks/externalLink3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правочники"/>
      <sheetName val="1"/>
      <sheetName val="Регионы"/>
    </sheetNames>
    <sheetDataSet>
      <sheetData sheetId="0" refreshError="1"/>
      <sheetData sheetId="1" refreshError="1"/>
      <sheetData sheetId="2" refreshError="1"/>
      <sheetData sheetId="3" refreshError="1"/>
    </sheetDataSet>
  </externalBook>
</externalLink>
</file>

<file path=xl/externalLinks/externalLink3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ДДС_нов"/>
      <sheetName val="БДДС"/>
      <sheetName val="КЭС_структура_нов"/>
      <sheetName val="НС_АИР"/>
      <sheetName val="all"/>
      <sheetName val="Группа_эфф_отчет_накоп 12.3"/>
      <sheetName val="актив_ЮЛ"/>
      <sheetName val="Лист3"/>
    </sheetNames>
    <sheetDataSet>
      <sheetData sheetId="0" refreshError="1">
        <row r="2">
          <cell r="C2" t="str">
            <v>Бюджет движения денежных средств ЗАО "КЭС" на 2005г., USD</v>
          </cell>
        </row>
        <row r="4">
          <cell r="C4" t="str">
            <v>Наименование статей</v>
          </cell>
          <cell r="E4" t="str">
            <v>январь</v>
          </cell>
          <cell r="F4" t="str">
            <v>февраль</v>
          </cell>
          <cell r="G4" t="str">
            <v>март</v>
          </cell>
          <cell r="H4" t="str">
            <v>1 квартал</v>
          </cell>
        </row>
        <row r="7">
          <cell r="C7" t="str">
            <v>Остаток денежных средств на начало периода</v>
          </cell>
          <cell r="E7">
            <v>2058743</v>
          </cell>
          <cell r="F7">
            <v>1487383.6345000928</v>
          </cell>
          <cell r="G7">
            <v>1666617.7970000943</v>
          </cell>
          <cell r="H7">
            <v>2058743</v>
          </cell>
        </row>
        <row r="8">
          <cell r="C8" t="str">
            <v>Остаток средств на р/c</v>
          </cell>
          <cell r="E8">
            <v>0</v>
          </cell>
          <cell r="F8">
            <v>0</v>
          </cell>
          <cell r="G8">
            <v>0</v>
          </cell>
        </row>
        <row r="9">
          <cell r="C9" t="str">
            <v>КЭС</v>
          </cell>
        </row>
        <row r="10">
          <cell r="C10" t="str">
            <v>Инфраструктура-резиденты</v>
          </cell>
        </row>
        <row r="11">
          <cell r="C11" t="str">
            <v>Остаток ср. на вал. счете</v>
          </cell>
          <cell r="E11">
            <v>0</v>
          </cell>
          <cell r="F11">
            <v>0</v>
          </cell>
          <cell r="G11">
            <v>0</v>
          </cell>
        </row>
        <row r="12">
          <cell r="C12" t="str">
            <v>КЭС</v>
          </cell>
        </row>
        <row r="13">
          <cell r="C13" t="str">
            <v>Инфраструктура-резиденты</v>
          </cell>
        </row>
        <row r="14">
          <cell r="C14" t="str">
            <v>Инфраструктура-нерезиденты</v>
          </cell>
        </row>
        <row r="15">
          <cell r="C15" t="str">
            <v>Спец. счета в банках</v>
          </cell>
          <cell r="E15">
            <v>0</v>
          </cell>
          <cell r="F15">
            <v>0</v>
          </cell>
          <cell r="G15">
            <v>0</v>
          </cell>
        </row>
        <row r="16">
          <cell r="C16" t="str">
            <v>КЭС</v>
          </cell>
        </row>
        <row r="17">
          <cell r="C17" t="str">
            <v>Инфраструктура-резиденты</v>
          </cell>
        </row>
        <row r="18">
          <cell r="C18" t="str">
            <v>Инфраструктура-нерезиденты</v>
          </cell>
        </row>
        <row r="19">
          <cell r="C19" t="str">
            <v>Остаток средств в кассе</v>
          </cell>
        </row>
        <row r="21">
          <cell r="C21" t="str">
            <v>ОПЕРАЦИОННАЯ ДЕЯТЕЛЬНОСТЬ</v>
          </cell>
        </row>
        <row r="22">
          <cell r="C22" t="str">
            <v>ПОСТУПЛЕНИЯ</v>
          </cell>
          <cell r="E22">
            <v>179075</v>
          </cell>
          <cell r="F22">
            <v>179075</v>
          </cell>
          <cell r="G22">
            <v>177965</v>
          </cell>
          <cell r="H22">
            <v>536115</v>
          </cell>
        </row>
        <row r="23">
          <cell r="C23" t="str">
            <v xml:space="preserve">Поступления по агентским договорам </v>
          </cell>
          <cell r="E23">
            <v>0</v>
          </cell>
          <cell r="F23">
            <v>0</v>
          </cell>
          <cell r="G23">
            <v>0</v>
          </cell>
          <cell r="H23">
            <v>0</v>
          </cell>
        </row>
        <row r="24">
          <cell r="C24" t="str">
            <v>Поступления по консультационным договорам (для финансирования операционной деятельности)</v>
          </cell>
        </row>
        <row r="25">
          <cell r="C25" t="str">
            <v>Услуги по управлению активами</v>
          </cell>
          <cell r="E25">
            <v>56500</v>
          </cell>
          <cell r="F25">
            <v>56500</v>
          </cell>
          <cell r="G25">
            <v>56500</v>
          </cell>
          <cell r="H25">
            <v>169500</v>
          </cell>
        </row>
        <row r="26">
          <cell r="C26" t="str">
            <v>Доход от ДУ ОАО "Иркутскэнерго"</v>
          </cell>
          <cell r="E26">
            <v>56500</v>
          </cell>
          <cell r="F26">
            <v>56500</v>
          </cell>
          <cell r="G26">
            <v>56500</v>
          </cell>
          <cell r="H26">
            <v>169500</v>
          </cell>
        </row>
        <row r="27">
          <cell r="C27" t="str">
            <v>Доходы от управления (РГХ)</v>
          </cell>
          <cell r="E27">
            <v>0</v>
          </cell>
          <cell r="F27">
            <v>0</v>
          </cell>
          <cell r="G27">
            <v>0</v>
          </cell>
          <cell r="H27">
            <v>0</v>
          </cell>
        </row>
        <row r="28">
          <cell r="C28" t="str">
            <v>Поступления в оплату централизованных функций</v>
          </cell>
          <cell r="E28">
            <v>71494</v>
          </cell>
          <cell r="F28">
            <v>71494</v>
          </cell>
          <cell r="G28">
            <v>71494</v>
          </cell>
          <cell r="H28">
            <v>214482</v>
          </cell>
        </row>
        <row r="29">
          <cell r="C29" t="str">
            <v>ФЦП</v>
          </cell>
          <cell r="H29">
            <v>0</v>
          </cell>
        </row>
        <row r="30">
          <cell r="C30" t="str">
            <v>МЭБ (1 полугодие)</v>
          </cell>
          <cell r="E30">
            <v>23066</v>
          </cell>
          <cell r="F30">
            <v>23066</v>
          </cell>
          <cell r="G30">
            <v>23066</v>
          </cell>
          <cell r="H30">
            <v>69198</v>
          </cell>
        </row>
        <row r="31">
          <cell r="C31" t="str">
            <v>Энергетическое строительство</v>
          </cell>
          <cell r="E31">
            <v>13811</v>
          </cell>
          <cell r="F31">
            <v>13811</v>
          </cell>
          <cell r="G31">
            <v>13811</v>
          </cell>
          <cell r="H31">
            <v>41433</v>
          </cell>
        </row>
        <row r="32">
          <cell r="C32" t="str">
            <v>ГазХолдинг</v>
          </cell>
        </row>
        <row r="33">
          <cell r="C33" t="str">
            <v>КЭС-Бизнессервис</v>
          </cell>
        </row>
        <row r="34">
          <cell r="C34" t="str">
            <v>Энергетические решения</v>
          </cell>
          <cell r="E34">
            <v>16417</v>
          </cell>
          <cell r="F34">
            <v>16417</v>
          </cell>
          <cell r="G34">
            <v>16417</v>
          </cell>
          <cell r="H34">
            <v>49251</v>
          </cell>
        </row>
        <row r="35">
          <cell r="C35" t="str">
            <v>Трейдинг</v>
          </cell>
          <cell r="E35">
            <v>18200</v>
          </cell>
          <cell r="F35">
            <v>18200</v>
          </cell>
          <cell r="G35">
            <v>18200</v>
          </cell>
          <cell r="H35">
            <v>54600</v>
          </cell>
        </row>
        <row r="36">
          <cell r="C36" t="str">
            <v>Прочие доходы и возмещения</v>
          </cell>
          <cell r="E36">
            <v>51081</v>
          </cell>
          <cell r="F36">
            <v>51081</v>
          </cell>
          <cell r="G36">
            <v>49971</v>
          </cell>
          <cell r="H36">
            <v>152133</v>
          </cell>
        </row>
        <row r="37">
          <cell r="C37" t="str">
            <v>Консалтинг</v>
          </cell>
        </row>
        <row r="38">
          <cell r="C38" t="str">
            <v>Поступления от субаренды, сублизинга</v>
          </cell>
          <cell r="E38">
            <v>51081</v>
          </cell>
          <cell r="F38">
            <v>51081</v>
          </cell>
          <cell r="G38">
            <v>49971</v>
          </cell>
          <cell r="H38">
            <v>152133</v>
          </cell>
        </row>
        <row r="39">
          <cell r="C39" t="str">
            <v>Поступления от продажи ОС и НМА (менее 10 тыс. долл.)</v>
          </cell>
        </row>
        <row r="40">
          <cell r="C40" t="str">
            <v>Прочие поступления</v>
          </cell>
        </row>
        <row r="41">
          <cell r="C41" t="str">
            <v>ВЫПЛАТЫ (АУР)</v>
          </cell>
          <cell r="E41">
            <v>861201.58847232128</v>
          </cell>
          <cell r="F41">
            <v>1030837.1353167663</v>
          </cell>
          <cell r="G41">
            <v>1281082.1635990264</v>
          </cell>
          <cell r="H41">
            <v>3173120.8873881139</v>
          </cell>
        </row>
        <row r="42">
          <cell r="C42" t="str">
            <v>Оплата централизованных функций</v>
          </cell>
          <cell r="E42">
            <v>0</v>
          </cell>
          <cell r="F42">
            <v>0</v>
          </cell>
          <cell r="G42">
            <v>0</v>
          </cell>
          <cell r="H42">
            <v>0</v>
          </cell>
        </row>
        <row r="43">
          <cell r="C43" t="str">
            <v>Оплата централизованных функций</v>
          </cell>
          <cell r="E43">
            <v>0</v>
          </cell>
          <cell r="F43">
            <v>0</v>
          </cell>
          <cell r="G43">
            <v>0</v>
          </cell>
          <cell r="H43">
            <v>0</v>
          </cell>
        </row>
        <row r="44">
          <cell r="C44" t="str">
            <v>Вознаграждение персоналу</v>
          </cell>
          <cell r="E44">
            <v>381318.02063218394</v>
          </cell>
          <cell r="F44">
            <v>389409.81028735632</v>
          </cell>
          <cell r="G44">
            <v>388800.6473563218</v>
          </cell>
          <cell r="H44">
            <v>1159528.4782758621</v>
          </cell>
        </row>
        <row r="45">
          <cell r="C45" t="str">
            <v>Оклад NET</v>
          </cell>
          <cell r="E45">
            <v>284405</v>
          </cell>
          <cell r="F45">
            <v>255695</v>
          </cell>
          <cell r="G45">
            <v>265320</v>
          </cell>
          <cell r="H45">
            <v>805420</v>
          </cell>
        </row>
        <row r="46">
          <cell r="C46" t="str">
            <v>Премия NET</v>
          </cell>
          <cell r="E46">
            <v>14220.25</v>
          </cell>
          <cell r="F46">
            <v>12784.75</v>
          </cell>
          <cell r="G46">
            <v>13266</v>
          </cell>
          <cell r="H46">
            <v>40271</v>
          </cell>
        </row>
        <row r="47">
          <cell r="C47" t="str">
            <v>Иные выплаты персоналу</v>
          </cell>
          <cell r="E47">
            <v>0</v>
          </cell>
          <cell r="F47">
            <v>0</v>
          </cell>
          <cell r="G47">
            <v>0</v>
          </cell>
          <cell r="H47">
            <v>0</v>
          </cell>
        </row>
        <row r="48">
          <cell r="C48" t="str">
            <v>НДФЛ</v>
          </cell>
          <cell r="E48">
            <v>44622.163793103457</v>
          </cell>
          <cell r="F48">
            <v>40117.663793103449</v>
          </cell>
          <cell r="G48">
            <v>41627.79310344829</v>
          </cell>
          <cell r="H48">
            <v>126367.62068965519</v>
          </cell>
        </row>
        <row r="49">
          <cell r="C49" t="str">
            <v>ЕСН</v>
          </cell>
          <cell r="E49">
            <v>35106.240172413796</v>
          </cell>
          <cell r="F49">
            <v>77848.02982758623</v>
          </cell>
          <cell r="G49">
            <v>65622.487586206887</v>
          </cell>
          <cell r="H49">
            <v>178576.75758620689</v>
          </cell>
        </row>
        <row r="50">
          <cell r="C50" t="str">
            <v>Соцпакет</v>
          </cell>
          <cell r="E50">
            <v>2964.3666666666668</v>
          </cell>
          <cell r="F50">
            <v>2964.3666666666668</v>
          </cell>
          <cell r="G50">
            <v>2964.3666666666668</v>
          </cell>
          <cell r="H50">
            <v>8893.1</v>
          </cell>
        </row>
        <row r="51">
          <cell r="C51" t="str">
            <v>Расходы на HR</v>
          </cell>
          <cell r="E51">
            <v>34116</v>
          </cell>
          <cell r="F51">
            <v>63566.137931034478</v>
          </cell>
          <cell r="G51">
            <v>50194.413793103449</v>
          </cell>
          <cell r="H51">
            <v>147876.55172413791</v>
          </cell>
        </row>
        <row r="52">
          <cell r="C52" t="str">
            <v>Подбор персонала</v>
          </cell>
          <cell r="E52">
            <v>17000</v>
          </cell>
          <cell r="F52">
            <v>0</v>
          </cell>
          <cell r="G52">
            <v>9000</v>
          </cell>
          <cell r="H52">
            <v>26000</v>
          </cell>
        </row>
        <row r="53">
          <cell r="C53" t="str">
            <v xml:space="preserve">Расходы на развитие персонала </v>
          </cell>
          <cell r="E53">
            <v>14616</v>
          </cell>
          <cell r="F53">
            <v>16066.137931034482</v>
          </cell>
          <cell r="G53">
            <v>38694.413793103449</v>
          </cell>
          <cell r="H53">
            <v>69376.551724137928</v>
          </cell>
        </row>
        <row r="54">
          <cell r="C54" t="str">
            <v>Социальные программы</v>
          </cell>
          <cell r="E54">
            <v>0</v>
          </cell>
          <cell r="F54">
            <v>0</v>
          </cell>
          <cell r="G54">
            <v>0</v>
          </cell>
          <cell r="H54">
            <v>0</v>
          </cell>
        </row>
        <row r="55">
          <cell r="C55" t="str">
            <v xml:space="preserve">Прочие расходы на персонал </v>
          </cell>
          <cell r="E55">
            <v>2500</v>
          </cell>
          <cell r="F55">
            <v>47500</v>
          </cell>
          <cell r="G55">
            <v>2500</v>
          </cell>
          <cell r="H55">
            <v>52500</v>
          </cell>
        </row>
        <row r="56">
          <cell r="C56" t="str">
            <v>Командировочные</v>
          </cell>
          <cell r="E56">
            <v>31004.999999999996</v>
          </cell>
          <cell r="F56">
            <v>45298.213103448274</v>
          </cell>
          <cell r="G56">
            <v>33967.389655172417</v>
          </cell>
          <cell r="H56">
            <v>110270.60275862069</v>
          </cell>
        </row>
        <row r="57">
          <cell r="C57" t="str">
            <v>Командировочные</v>
          </cell>
          <cell r="E57">
            <v>31004.999999999996</v>
          </cell>
          <cell r="F57">
            <v>45298.213103448274</v>
          </cell>
          <cell r="G57">
            <v>33967.389655172417</v>
          </cell>
          <cell r="H57">
            <v>110270.60275862069</v>
          </cell>
        </row>
        <row r="58">
          <cell r="C58" t="str">
            <v>Представительские</v>
          </cell>
          <cell r="E58">
            <v>8250</v>
          </cell>
          <cell r="F58">
            <v>8250</v>
          </cell>
          <cell r="G58">
            <v>8250</v>
          </cell>
          <cell r="H58">
            <v>24750</v>
          </cell>
        </row>
        <row r="59">
          <cell r="C59" t="str">
            <v>Представительские</v>
          </cell>
          <cell r="E59">
            <v>8250</v>
          </cell>
          <cell r="F59">
            <v>8250</v>
          </cell>
          <cell r="G59">
            <v>8250</v>
          </cell>
          <cell r="H59">
            <v>24750</v>
          </cell>
        </row>
        <row r="60">
          <cell r="C60" t="str">
            <v>Расходы на ИТ</v>
          </cell>
          <cell r="E60">
            <v>141370.66666666669</v>
          </cell>
          <cell r="F60">
            <v>87705</v>
          </cell>
          <cell r="G60">
            <v>70893.333333333343</v>
          </cell>
          <cell r="H60">
            <v>299969</v>
          </cell>
        </row>
        <row r="61">
          <cell r="C61" t="str">
            <v>Мобильная связь</v>
          </cell>
          <cell r="E61">
            <v>17230</v>
          </cell>
          <cell r="F61">
            <v>18280</v>
          </cell>
          <cell r="G61">
            <v>18280</v>
          </cell>
          <cell r="H61">
            <v>53790</v>
          </cell>
        </row>
        <row r="62">
          <cell r="C62" t="str">
            <v>Приобретение компьютеров, оргтехники, средств связи</v>
          </cell>
          <cell r="E62">
            <v>49821</v>
          </cell>
          <cell r="F62">
            <v>8233.3333333333339</v>
          </cell>
          <cell r="G62">
            <v>6816.666666666667</v>
          </cell>
          <cell r="H62">
            <v>64871</v>
          </cell>
        </row>
        <row r="63">
          <cell r="C63" t="str">
            <v>Амортизация ОС и НМА (ИТ)</v>
          </cell>
          <cell r="E63">
            <v>0</v>
          </cell>
          <cell r="F63">
            <v>0</v>
          </cell>
          <cell r="G63">
            <v>0</v>
          </cell>
          <cell r="H63">
            <v>0</v>
          </cell>
        </row>
        <row r="64">
          <cell r="C64" t="str">
            <v>Аренда ОС и НМА (ИТ)</v>
          </cell>
          <cell r="E64">
            <v>0</v>
          </cell>
          <cell r="F64">
            <v>0</v>
          </cell>
          <cell r="G64">
            <v>0</v>
          </cell>
          <cell r="H64">
            <v>0</v>
          </cell>
        </row>
        <row r="65">
          <cell r="C65" t="str">
            <v>Лизинг ОС и НМА (ИТ)</v>
          </cell>
          <cell r="E65">
            <v>16055</v>
          </cell>
          <cell r="F65">
            <v>16057</v>
          </cell>
          <cell r="G65">
            <v>16058</v>
          </cell>
          <cell r="H65">
            <v>48170</v>
          </cell>
        </row>
        <row r="66">
          <cell r="C66" t="str">
            <v>Информационные услуги</v>
          </cell>
          <cell r="E66">
            <v>19659.666666666668</v>
          </cell>
          <cell r="F66">
            <v>32534.666666666672</v>
          </cell>
          <cell r="G66">
            <v>13134.666666666666</v>
          </cell>
          <cell r="H66">
            <v>65329.000000000007</v>
          </cell>
        </row>
        <row r="67">
          <cell r="C67" t="str">
            <v>Расходные материалы</v>
          </cell>
          <cell r="E67">
            <v>16605</v>
          </cell>
          <cell r="F67">
            <v>0</v>
          </cell>
          <cell r="G67">
            <v>0</v>
          </cell>
          <cell r="H67">
            <v>16605</v>
          </cell>
        </row>
        <row r="68">
          <cell r="C68" t="str">
            <v>Ремонт и эксплуатация (ИТ)</v>
          </cell>
          <cell r="E68">
            <v>0</v>
          </cell>
          <cell r="F68">
            <v>1500</v>
          </cell>
          <cell r="G68">
            <v>0</v>
          </cell>
          <cell r="H68">
            <v>1500</v>
          </cell>
        </row>
        <row r="69">
          <cell r="C69" t="str">
            <v>Страхование (ИТ)</v>
          </cell>
          <cell r="E69">
            <v>0</v>
          </cell>
          <cell r="F69">
            <v>0</v>
          </cell>
          <cell r="G69">
            <v>0</v>
          </cell>
          <cell r="H69">
            <v>0</v>
          </cell>
        </row>
        <row r="70">
          <cell r="C70" t="str">
            <v>Связь и интернет</v>
          </cell>
          <cell r="E70">
            <v>11000</v>
          </cell>
          <cell r="F70">
            <v>11000</v>
          </cell>
          <cell r="G70">
            <v>11000</v>
          </cell>
          <cell r="H70">
            <v>33000</v>
          </cell>
        </row>
        <row r="71">
          <cell r="C71" t="str">
            <v>Прочие расходы на ИТ</v>
          </cell>
          <cell r="E71">
            <v>11000</v>
          </cell>
          <cell r="F71">
            <v>100</v>
          </cell>
          <cell r="G71">
            <v>5604</v>
          </cell>
          <cell r="H71">
            <v>16704</v>
          </cell>
        </row>
        <row r="72">
          <cell r="C72" t="str">
            <v>Расходы на содержание помещений</v>
          </cell>
          <cell r="E72">
            <v>140645.20000000001</v>
          </cell>
          <cell r="F72">
            <v>125713.2</v>
          </cell>
          <cell r="G72">
            <v>123240.2</v>
          </cell>
          <cell r="H72">
            <v>389598.60000000003</v>
          </cell>
        </row>
        <row r="73">
          <cell r="C73" t="str">
            <v>Приобретение мебели, офис. Оборудования</v>
          </cell>
          <cell r="E73">
            <v>19450</v>
          </cell>
          <cell r="F73">
            <v>5098</v>
          </cell>
          <cell r="G73">
            <v>2600</v>
          </cell>
          <cell r="H73">
            <v>27148</v>
          </cell>
        </row>
        <row r="74">
          <cell r="C74" t="str">
            <v>Амортизация ОС (АХО)</v>
          </cell>
          <cell r="E74">
            <v>0</v>
          </cell>
          <cell r="F74">
            <v>0</v>
          </cell>
          <cell r="G74">
            <v>0</v>
          </cell>
          <cell r="H74">
            <v>0</v>
          </cell>
        </row>
        <row r="75">
          <cell r="C75" t="str">
            <v>Аренда ОС (АХО)</v>
          </cell>
          <cell r="E75">
            <v>109224.2</v>
          </cell>
          <cell r="F75">
            <v>109224.2</v>
          </cell>
          <cell r="G75">
            <v>109224.2</v>
          </cell>
          <cell r="H75">
            <v>327672.59999999998</v>
          </cell>
        </row>
        <row r="76">
          <cell r="C76" t="str">
            <v>Лизинг ОС (АХО)</v>
          </cell>
          <cell r="E76">
            <v>0</v>
          </cell>
          <cell r="F76">
            <v>0</v>
          </cell>
          <cell r="G76">
            <v>0</v>
          </cell>
          <cell r="H76">
            <v>0</v>
          </cell>
        </row>
        <row r="77">
          <cell r="C77" t="str">
            <v>Ремонт и эксплуатация (вкл. ремонт по заявке)</v>
          </cell>
          <cell r="E77">
            <v>8411</v>
          </cell>
          <cell r="F77">
            <v>8411</v>
          </cell>
          <cell r="G77">
            <v>8481</v>
          </cell>
          <cell r="H77">
            <v>25303</v>
          </cell>
        </row>
        <row r="78">
          <cell r="C78" t="str">
            <v>Страхование ОС</v>
          </cell>
          <cell r="E78">
            <v>0</v>
          </cell>
          <cell r="F78">
            <v>0</v>
          </cell>
          <cell r="G78">
            <v>0</v>
          </cell>
          <cell r="H78">
            <v>0</v>
          </cell>
        </row>
        <row r="79">
          <cell r="C79" t="str">
            <v>Расходы на АХР (канц.)</v>
          </cell>
          <cell r="E79">
            <v>3560</v>
          </cell>
          <cell r="F79">
            <v>2980</v>
          </cell>
          <cell r="G79">
            <v>2935</v>
          </cell>
          <cell r="H79">
            <v>9475</v>
          </cell>
        </row>
        <row r="80">
          <cell r="C80" t="str">
            <v>Транспорт</v>
          </cell>
          <cell r="E80">
            <v>17173.841638225254</v>
          </cell>
          <cell r="F80">
            <v>22493.295563139931</v>
          </cell>
          <cell r="G80">
            <v>18133.758361774744</v>
          </cell>
          <cell r="H80">
            <v>57800.895563139929</v>
          </cell>
        </row>
        <row r="81">
          <cell r="C81" t="str">
            <v>Амортизация а/м</v>
          </cell>
          <cell r="E81">
            <v>0</v>
          </cell>
          <cell r="F81">
            <v>0</v>
          </cell>
          <cell r="G81">
            <v>0</v>
          </cell>
          <cell r="H81">
            <v>0</v>
          </cell>
        </row>
        <row r="82">
          <cell r="C82" t="str">
            <v>Аренда а/м</v>
          </cell>
          <cell r="E82">
            <v>0</v>
          </cell>
          <cell r="F82">
            <v>0</v>
          </cell>
          <cell r="G82">
            <v>0</v>
          </cell>
          <cell r="H82">
            <v>0</v>
          </cell>
        </row>
        <row r="83">
          <cell r="C83" t="str">
            <v xml:space="preserve">Лизинг а/м </v>
          </cell>
          <cell r="E83">
            <v>9441.8416382252562</v>
          </cell>
          <cell r="F83">
            <v>9442.2955631399309</v>
          </cell>
          <cell r="G83">
            <v>9529.7583617747423</v>
          </cell>
          <cell r="H83">
            <v>28413.895563139929</v>
          </cell>
        </row>
        <row r="84">
          <cell r="C84" t="str">
            <v>Ремонт и эксплуатация а/м</v>
          </cell>
          <cell r="E84">
            <v>2312</v>
          </cell>
          <cell r="F84">
            <v>1800</v>
          </cell>
          <cell r="G84">
            <v>2824</v>
          </cell>
          <cell r="H84">
            <v>6936</v>
          </cell>
        </row>
        <row r="85">
          <cell r="C85" t="str">
            <v>ГСМ</v>
          </cell>
          <cell r="E85">
            <v>2540</v>
          </cell>
          <cell r="F85">
            <v>2540</v>
          </cell>
          <cell r="G85">
            <v>2540</v>
          </cell>
          <cell r="H85">
            <v>7620</v>
          </cell>
        </row>
        <row r="86">
          <cell r="C86" t="str">
            <v>Страхование А/м</v>
          </cell>
          <cell r="E86">
            <v>0</v>
          </cell>
          <cell r="F86">
            <v>1218</v>
          </cell>
          <cell r="G86">
            <v>0</v>
          </cell>
          <cell r="H86">
            <v>1218</v>
          </cell>
        </row>
        <row r="87">
          <cell r="C87" t="str">
            <v>Прочие расходы на транспорт</v>
          </cell>
          <cell r="E87">
            <v>2880</v>
          </cell>
          <cell r="F87">
            <v>7493</v>
          </cell>
          <cell r="G87">
            <v>3240</v>
          </cell>
          <cell r="H87">
            <v>13613</v>
          </cell>
        </row>
        <row r="88">
          <cell r="C88" t="str">
            <v>Расходы на консалтинг, аудит</v>
          </cell>
          <cell r="E88">
            <v>14590.000000000007</v>
          </cell>
          <cell r="F88">
            <v>131000</v>
          </cell>
          <cell r="G88">
            <v>50498</v>
          </cell>
          <cell r="H88">
            <v>196088</v>
          </cell>
        </row>
        <row r="89">
          <cell r="C89" t="str">
            <v>Аудиторские услуги</v>
          </cell>
          <cell r="E89">
            <v>0</v>
          </cell>
          <cell r="F89">
            <v>0</v>
          </cell>
          <cell r="G89">
            <v>0</v>
          </cell>
          <cell r="H89">
            <v>0</v>
          </cell>
        </row>
        <row r="90">
          <cell r="C90" t="str">
            <v>Консалтинг</v>
          </cell>
          <cell r="E90">
            <v>14590.000000000007</v>
          </cell>
          <cell r="F90">
            <v>9000</v>
          </cell>
          <cell r="G90">
            <v>6498</v>
          </cell>
          <cell r="H90">
            <v>30088.000000000007</v>
          </cell>
        </row>
        <row r="91">
          <cell r="C91" t="str">
            <v>Консалтинг-РГХ</v>
          </cell>
          <cell r="E91">
            <v>0</v>
          </cell>
          <cell r="F91">
            <v>122000</v>
          </cell>
          <cell r="G91">
            <v>44000</v>
          </cell>
          <cell r="H91">
            <v>166000</v>
          </cell>
        </row>
        <row r="92">
          <cell r="C92" t="str">
            <v>Расходы на поддержку решений</v>
          </cell>
          <cell r="E92">
            <v>0</v>
          </cell>
          <cell r="F92">
            <v>0</v>
          </cell>
          <cell r="G92">
            <v>0</v>
          </cell>
          <cell r="H92">
            <v>0</v>
          </cell>
        </row>
        <row r="93">
          <cell r="C93" t="str">
            <v>Прочие консультационные расходы</v>
          </cell>
          <cell r="E93">
            <v>0</v>
          </cell>
          <cell r="F93">
            <v>0</v>
          </cell>
          <cell r="G93">
            <v>0</v>
          </cell>
          <cell r="H93">
            <v>0</v>
          </cell>
        </row>
        <row r="94">
          <cell r="C94" t="str">
            <v>Расходы на юридическое сопровождение</v>
          </cell>
          <cell r="E94">
            <v>862</v>
          </cell>
          <cell r="F94">
            <v>862</v>
          </cell>
          <cell r="G94">
            <v>3364</v>
          </cell>
          <cell r="H94">
            <v>5088</v>
          </cell>
        </row>
        <row r="95">
          <cell r="C95" t="str">
            <v>Юридические услуги</v>
          </cell>
          <cell r="E95">
            <v>862</v>
          </cell>
          <cell r="F95">
            <v>862</v>
          </cell>
          <cell r="G95">
            <v>3364</v>
          </cell>
          <cell r="H95">
            <v>5088</v>
          </cell>
        </row>
        <row r="96">
          <cell r="C96" t="str">
            <v>Судебные издержки</v>
          </cell>
          <cell r="E96">
            <v>0</v>
          </cell>
          <cell r="F96">
            <v>0</v>
          </cell>
          <cell r="G96">
            <v>0</v>
          </cell>
          <cell r="H96">
            <v>0</v>
          </cell>
        </row>
        <row r="97">
          <cell r="C97" t="str">
            <v>Расходы на PR и маркетинг</v>
          </cell>
          <cell r="E97">
            <v>34408.25</v>
          </cell>
          <cell r="F97">
            <v>35653.75</v>
          </cell>
          <cell r="G97">
            <v>27703.75</v>
          </cell>
          <cell r="H97">
            <v>97765.75</v>
          </cell>
        </row>
        <row r="98">
          <cell r="C98" t="str">
            <v>GR-расходы</v>
          </cell>
          <cell r="E98">
            <v>8000</v>
          </cell>
          <cell r="F98">
            <v>9400</v>
          </cell>
          <cell r="G98">
            <v>8000</v>
          </cell>
          <cell r="H98">
            <v>25400</v>
          </cell>
        </row>
        <row r="99">
          <cell r="C99" t="str">
            <v xml:space="preserve">Дизайн, полиграфия и сувенирная продукция </v>
          </cell>
          <cell r="E99">
            <v>16749.666666666664</v>
          </cell>
          <cell r="F99">
            <v>15199.666666666664</v>
          </cell>
          <cell r="G99">
            <v>9450.6666666666679</v>
          </cell>
          <cell r="H99">
            <v>41400</v>
          </cell>
        </row>
        <row r="100">
          <cell r="C100" t="str">
            <v>Размещение рекламы и информации (в т.ч.выставки)</v>
          </cell>
          <cell r="E100">
            <v>0</v>
          </cell>
          <cell r="F100">
            <v>0</v>
          </cell>
          <cell r="G100">
            <v>0</v>
          </cell>
          <cell r="H100">
            <v>0</v>
          </cell>
        </row>
        <row r="101">
          <cell r="C101" t="str">
            <v>Медиа-мероприятия</v>
          </cell>
          <cell r="E101">
            <v>4600</v>
          </cell>
          <cell r="F101">
            <v>5650</v>
          </cell>
          <cell r="G101">
            <v>4150</v>
          </cell>
          <cell r="H101">
            <v>14400</v>
          </cell>
        </row>
        <row r="102">
          <cell r="C102" t="str">
            <v>PR-мероприятия</v>
          </cell>
          <cell r="E102">
            <v>0</v>
          </cell>
          <cell r="F102">
            <v>0</v>
          </cell>
          <cell r="G102">
            <v>0</v>
          </cell>
          <cell r="H102">
            <v>0</v>
          </cell>
        </row>
        <row r="103">
          <cell r="C103" t="str">
            <v>Международные проекты и мероприятия</v>
          </cell>
          <cell r="E103">
            <v>0</v>
          </cell>
          <cell r="F103">
            <v>0</v>
          </cell>
          <cell r="G103">
            <v>0</v>
          </cell>
          <cell r="H103">
            <v>0</v>
          </cell>
        </row>
        <row r="104">
          <cell r="C104" t="str">
            <v>Прочие PR-расходы</v>
          </cell>
          <cell r="E104">
            <v>5058.583333333333</v>
          </cell>
          <cell r="F104">
            <v>5404.083333333333</v>
          </cell>
          <cell r="G104">
            <v>6103.083333333333</v>
          </cell>
          <cell r="H104">
            <v>16565.75</v>
          </cell>
        </row>
        <row r="105">
          <cell r="C105" t="str">
            <v>Подписка на СМИ и литература</v>
          </cell>
          <cell r="E105">
            <v>0</v>
          </cell>
          <cell r="F105">
            <v>0</v>
          </cell>
          <cell r="G105">
            <v>0</v>
          </cell>
          <cell r="H105">
            <v>0</v>
          </cell>
        </row>
        <row r="106">
          <cell r="C106" t="str">
            <v>Транзакционные расходы</v>
          </cell>
          <cell r="E106">
            <v>2363.1737325174822</v>
          </cell>
          <cell r="F106">
            <v>62840.075174825171</v>
          </cell>
          <cell r="G106">
            <v>3571.220935314685</v>
          </cell>
          <cell r="H106">
            <v>68774.469842657345</v>
          </cell>
        </row>
        <row r="107">
          <cell r="C107" t="str">
            <v xml:space="preserve">Банковские комиссии </v>
          </cell>
          <cell r="E107">
            <v>2363.1737325174822</v>
          </cell>
          <cell r="F107">
            <v>2060.0751748251746</v>
          </cell>
          <cell r="G107">
            <v>2071.220935314685</v>
          </cell>
          <cell r="H107">
            <v>6494.4698426573414</v>
          </cell>
        </row>
        <row r="108">
          <cell r="C108" t="str">
            <v xml:space="preserve">Расходы по обслуживанию кредитов и займов  </v>
          </cell>
          <cell r="E108">
            <v>0</v>
          </cell>
          <cell r="F108">
            <v>0</v>
          </cell>
          <cell r="G108">
            <v>0</v>
          </cell>
          <cell r="H108">
            <v>0</v>
          </cell>
        </row>
        <row r="109">
          <cell r="C109" t="str">
            <v xml:space="preserve">Прочие операционные расходы </v>
          </cell>
          <cell r="E109">
            <v>0</v>
          </cell>
          <cell r="F109">
            <v>0</v>
          </cell>
          <cell r="G109">
            <v>0</v>
          </cell>
          <cell r="H109">
            <v>0</v>
          </cell>
        </row>
        <row r="110">
          <cell r="C110" t="str">
            <v>Брокерские и депозитарные комиссии</v>
          </cell>
          <cell r="E110">
            <v>0</v>
          </cell>
          <cell r="F110">
            <v>0</v>
          </cell>
          <cell r="G110">
            <v>0</v>
          </cell>
          <cell r="H110">
            <v>0</v>
          </cell>
        </row>
        <row r="111">
          <cell r="C111" t="str">
            <v>Пошлины, штрафы</v>
          </cell>
          <cell r="E111">
            <v>0</v>
          </cell>
          <cell r="F111">
            <v>840</v>
          </cell>
          <cell r="G111">
            <v>0</v>
          </cell>
          <cell r="H111">
            <v>840</v>
          </cell>
        </row>
        <row r="112">
          <cell r="C112" t="str">
            <v>Расходы на регистрацию</v>
          </cell>
          <cell r="E112">
            <v>0</v>
          </cell>
          <cell r="F112">
            <v>59940</v>
          </cell>
          <cell r="G112">
            <v>1500</v>
          </cell>
          <cell r="H112">
            <v>61440</v>
          </cell>
        </row>
        <row r="113">
          <cell r="C113" t="str">
            <v>Расходы на инфраструктуру</v>
          </cell>
          <cell r="E113">
            <v>5260</v>
          </cell>
          <cell r="F113">
            <v>5260</v>
          </cell>
          <cell r="G113">
            <v>7660</v>
          </cell>
          <cell r="H113">
            <v>18180</v>
          </cell>
        </row>
        <row r="114">
          <cell r="C114" t="str">
            <v>Расходы на инфраструктуру</v>
          </cell>
          <cell r="E114">
            <v>5260</v>
          </cell>
          <cell r="F114">
            <v>5260</v>
          </cell>
          <cell r="G114">
            <v>7660</v>
          </cell>
          <cell r="H114">
            <v>18180</v>
          </cell>
        </row>
        <row r="115">
          <cell r="C115" t="str">
            <v>Платежи по налогам и сборам</v>
          </cell>
          <cell r="E115">
            <v>520</v>
          </cell>
          <cell r="F115">
            <v>0</v>
          </cell>
          <cell r="G115">
            <v>450396.10805685591</v>
          </cell>
          <cell r="H115">
            <v>450916.10805685591</v>
          </cell>
        </row>
        <row r="116">
          <cell r="C116" t="str">
            <v>НДС (к уплате)</v>
          </cell>
          <cell r="E116">
            <v>0</v>
          </cell>
          <cell r="F116">
            <v>0</v>
          </cell>
          <cell r="G116">
            <v>211748.095725527</v>
          </cell>
          <cell r="H116">
            <v>211748.095725527</v>
          </cell>
        </row>
        <row r="117">
          <cell r="C117" t="str">
            <v>Налог на прибыль</v>
          </cell>
          <cell r="E117">
            <v>0</v>
          </cell>
          <cell r="F117">
            <v>0</v>
          </cell>
          <cell r="G117">
            <v>236848.01233132891</v>
          </cell>
          <cell r="H117">
            <v>236848.01233132891</v>
          </cell>
        </row>
        <row r="118">
          <cell r="C118" t="str">
            <v>Налог на имущество</v>
          </cell>
          <cell r="E118">
            <v>0</v>
          </cell>
          <cell r="F118">
            <v>0</v>
          </cell>
          <cell r="G118">
            <v>1800</v>
          </cell>
          <cell r="H118">
            <v>1800</v>
          </cell>
        </row>
        <row r="119">
          <cell r="C119" t="str">
            <v>Транспортный налог</v>
          </cell>
          <cell r="E119">
            <v>520</v>
          </cell>
          <cell r="F119">
            <v>0</v>
          </cell>
          <cell r="G119">
            <v>0</v>
          </cell>
          <cell r="H119">
            <v>520</v>
          </cell>
        </row>
        <row r="120">
          <cell r="C120" t="str">
            <v xml:space="preserve">Прочие налоги и сборы </v>
          </cell>
          <cell r="E120">
            <v>0</v>
          </cell>
          <cell r="F120">
            <v>0</v>
          </cell>
          <cell r="G120">
            <v>0</v>
          </cell>
          <cell r="H120">
            <v>0</v>
          </cell>
        </row>
        <row r="121">
          <cell r="C121" t="str">
            <v>Прочие расходы</v>
          </cell>
          <cell r="E121">
            <v>10575</v>
          </cell>
          <cell r="F121">
            <v>12345</v>
          </cell>
          <cell r="G121">
            <v>10575</v>
          </cell>
          <cell r="H121">
            <v>33495</v>
          </cell>
        </row>
        <row r="122">
          <cell r="C122" t="str">
            <v>Охрана</v>
          </cell>
        </row>
        <row r="123">
          <cell r="C123" t="str">
            <v>Курсовые разницы</v>
          </cell>
        </row>
        <row r="124">
          <cell r="C124" t="str">
            <v>Переводы</v>
          </cell>
        </row>
        <row r="125">
          <cell r="C125" t="str">
            <v>Прочие расходы</v>
          </cell>
          <cell r="E125">
            <v>10575</v>
          </cell>
          <cell r="F125">
            <v>12345</v>
          </cell>
          <cell r="G125">
            <v>10575</v>
          </cell>
          <cell r="H125">
            <v>33495</v>
          </cell>
        </row>
        <row r="126">
          <cell r="C126" t="str">
            <v>Резерв</v>
          </cell>
          <cell r="E126">
            <v>38744.435802727989</v>
          </cell>
          <cell r="F126">
            <v>40440.653256962236</v>
          </cell>
          <cell r="G126">
            <v>33834.34210715026</v>
          </cell>
          <cell r="H126">
            <v>113019.43116684048</v>
          </cell>
        </row>
        <row r="127">
          <cell r="C127" t="str">
            <v>Резерв</v>
          </cell>
          <cell r="E127">
            <v>38744.435802727989</v>
          </cell>
          <cell r="F127">
            <v>40440.653256962236</v>
          </cell>
          <cell r="G127">
            <v>33834.34210715026</v>
          </cell>
          <cell r="H127">
            <v>113019.43116684048</v>
          </cell>
        </row>
        <row r="128">
          <cell r="C128" t="str">
            <v>В том числе, выплаты АУР связанные с управлением активами (косвенные)</v>
          </cell>
          <cell r="E128">
            <v>68268.905344827595</v>
          </cell>
          <cell r="F128">
            <v>68292.892931034483</v>
          </cell>
          <cell r="G128">
            <v>65322.892931034483</v>
          </cell>
          <cell r="H128">
            <v>201884.69120689656</v>
          </cell>
        </row>
        <row r="129">
          <cell r="C129" t="str">
            <v>Оклад NET</v>
          </cell>
          <cell r="E129">
            <v>44500</v>
          </cell>
          <cell r="F129">
            <v>45620</v>
          </cell>
          <cell r="G129">
            <v>45620</v>
          </cell>
          <cell r="H129">
            <v>135740</v>
          </cell>
        </row>
        <row r="130">
          <cell r="C130" t="str">
            <v>Премия NET</v>
          </cell>
          <cell r="E130">
            <v>2225</v>
          </cell>
          <cell r="F130">
            <v>2281</v>
          </cell>
          <cell r="G130">
            <v>2281</v>
          </cell>
          <cell r="H130">
            <v>6787</v>
          </cell>
        </row>
        <row r="131">
          <cell r="C131" t="str">
            <v>Иные выплаты персоналу</v>
          </cell>
          <cell r="E131">
            <v>0</v>
          </cell>
          <cell r="F131">
            <v>0</v>
          </cell>
          <cell r="G131">
            <v>0</v>
          </cell>
          <cell r="H131">
            <v>0</v>
          </cell>
        </row>
        <row r="132">
          <cell r="C132" t="str">
            <v>НДФЛ</v>
          </cell>
          <cell r="E132">
            <v>6981.8965517241386</v>
          </cell>
          <cell r="F132">
            <v>7157.620689655173</v>
          </cell>
          <cell r="G132">
            <v>7157.620689655173</v>
          </cell>
          <cell r="H132">
            <v>21297.137931034486</v>
          </cell>
        </row>
        <row r="133">
          <cell r="C133" t="str">
            <v>ЕСН</v>
          </cell>
          <cell r="E133">
            <v>14025.913793103447</v>
          </cell>
          <cell r="F133">
            <v>12698.17724137931</v>
          </cell>
          <cell r="G133">
            <v>9728.1772413793096</v>
          </cell>
          <cell r="H133">
            <v>36452.268275862065</v>
          </cell>
        </row>
        <row r="134">
          <cell r="C134" t="str">
            <v>Соцпакет</v>
          </cell>
          <cell r="E134">
            <v>536.09499999999991</v>
          </cell>
          <cell r="F134">
            <v>536.09499999999991</v>
          </cell>
          <cell r="G134">
            <v>536.09499999999991</v>
          </cell>
          <cell r="H134">
            <v>1608.2849999999999</v>
          </cell>
        </row>
        <row r="135">
          <cell r="C135" t="str">
            <v>Приток/отток по операционной деятельности</v>
          </cell>
          <cell r="E135">
            <v>-682126.58847232128</v>
          </cell>
          <cell r="F135">
            <v>-851762.13531676633</v>
          </cell>
          <cell r="G135">
            <v>-1103117.1635990264</v>
          </cell>
          <cell r="H135">
            <v>-2637005.8873881139</v>
          </cell>
        </row>
        <row r="137">
          <cell r="C137" t="str">
            <v>ИНВЕСТИЦИОННАЯ ДЕЯТЕЛЬНОСТЬ</v>
          </cell>
        </row>
        <row r="138">
          <cell r="C138" t="str">
            <v>ПОСТУПЛЕНИЯ</v>
          </cell>
          <cell r="E138">
            <v>301006.00529999996</v>
          </cell>
          <cell r="F138">
            <v>50191007.140599996</v>
          </cell>
          <cell r="G138">
            <v>6927482.9508800004</v>
          </cell>
          <cell r="H138">
            <v>57419496.096779995</v>
          </cell>
        </row>
        <row r="139">
          <cell r="C139" t="str">
            <v>Реализация инвестиционных вложений</v>
          </cell>
          <cell r="E139">
            <v>0</v>
          </cell>
          <cell r="F139">
            <v>39000000</v>
          </cell>
          <cell r="G139">
            <v>0</v>
          </cell>
          <cell r="H139">
            <v>39000000</v>
          </cell>
        </row>
        <row r="140">
          <cell r="C140" t="str">
            <v>Генерация</v>
          </cell>
          <cell r="E140">
            <v>0</v>
          </cell>
          <cell r="F140">
            <v>39000000</v>
          </cell>
          <cell r="G140">
            <v>0</v>
          </cell>
          <cell r="H140">
            <v>39000000</v>
          </cell>
        </row>
        <row r="141">
          <cell r="C141" t="str">
            <v>ТГК-8</v>
          </cell>
          <cell r="E141">
            <v>0</v>
          </cell>
          <cell r="F141">
            <v>39000000</v>
          </cell>
          <cell r="G141">
            <v>0</v>
          </cell>
          <cell r="H141">
            <v>39000000</v>
          </cell>
        </row>
        <row r="142">
          <cell r="C142" t="str">
            <v>Ростовэнерго</v>
          </cell>
          <cell r="E142">
            <v>0</v>
          </cell>
          <cell r="F142">
            <v>39000000</v>
          </cell>
          <cell r="G142">
            <v>0</v>
          </cell>
          <cell r="H142">
            <v>39000000</v>
          </cell>
        </row>
        <row r="143">
          <cell r="C143" t="str">
            <v>Пермэнерго (ОАО Яйвинская ГРЭС)</v>
          </cell>
          <cell r="E143">
            <v>0</v>
          </cell>
          <cell r="F143">
            <v>0</v>
          </cell>
          <cell r="G143">
            <v>0</v>
          </cell>
          <cell r="H143">
            <v>0</v>
          </cell>
        </row>
        <row r="144">
          <cell r="C144" t="str">
            <v>Нижновэнерго</v>
          </cell>
          <cell r="E144">
            <v>0</v>
          </cell>
          <cell r="F144">
            <v>0</v>
          </cell>
          <cell r="G144">
            <v>0</v>
          </cell>
          <cell r="H144">
            <v>0</v>
          </cell>
        </row>
        <row r="145">
          <cell r="C145" t="str">
            <v>Дивиденды и доп. дивиденды</v>
          </cell>
          <cell r="E145">
            <v>301006.00529999996</v>
          </cell>
          <cell r="F145">
            <v>11191007.1406</v>
          </cell>
          <cell r="G145">
            <v>6927482.9508800004</v>
          </cell>
          <cell r="H145">
            <v>18419496.096780002</v>
          </cell>
        </row>
        <row r="146">
          <cell r="C146" t="str">
            <v>Генерация</v>
          </cell>
        </row>
        <row r="147">
          <cell r="C147" t="str">
            <v>ТГК-5</v>
          </cell>
        </row>
        <row r="148">
          <cell r="C148" t="str">
            <v>Мариэнерго (генерирующая компания)</v>
          </cell>
        </row>
        <row r="149">
          <cell r="C149" t="str">
            <v xml:space="preserve">Дивиденды </v>
          </cell>
        </row>
        <row r="150">
          <cell r="C150" t="str">
            <v xml:space="preserve">Доп. дивиденды </v>
          </cell>
        </row>
        <row r="151">
          <cell r="C151" t="str">
            <v>Кировэнерго (генерирующая компания)</v>
          </cell>
        </row>
        <row r="152">
          <cell r="C152" t="str">
            <v xml:space="preserve">Дивиденды </v>
          </cell>
        </row>
        <row r="153">
          <cell r="C153" t="str">
            <v xml:space="preserve">Доп. дивиденды </v>
          </cell>
        </row>
        <row r="154">
          <cell r="C154" t="str">
            <v>Удмуртская территориальная генерирующая компания</v>
          </cell>
        </row>
        <row r="155">
          <cell r="C155" t="str">
            <v xml:space="preserve">Дивиденды </v>
          </cell>
        </row>
        <row r="156">
          <cell r="C156" t="str">
            <v xml:space="preserve">Доп. дивиденды </v>
          </cell>
        </row>
        <row r="157">
          <cell r="C157" t="str">
            <v>ТГК-6</v>
          </cell>
        </row>
        <row r="158">
          <cell r="C158" t="str">
            <v>Ивановская генерирующая компания</v>
          </cell>
        </row>
        <row r="159">
          <cell r="C159" t="str">
            <v xml:space="preserve">Дивиденды </v>
          </cell>
        </row>
        <row r="160">
          <cell r="C160" t="str">
            <v xml:space="preserve">Доп. дивиденды </v>
          </cell>
        </row>
        <row r="161">
          <cell r="C161" t="str">
            <v>Владимирская генерирующая компания</v>
          </cell>
        </row>
        <row r="162">
          <cell r="C162" t="str">
            <v xml:space="preserve">Дивиденды </v>
          </cell>
        </row>
        <row r="163">
          <cell r="C163" t="str">
            <v xml:space="preserve">Доп. дивиденды </v>
          </cell>
        </row>
        <row r="164">
          <cell r="C164" t="str">
            <v>Пензенская генерирующая компания</v>
          </cell>
        </row>
        <row r="165">
          <cell r="C165" t="str">
            <v xml:space="preserve">Дивиденды </v>
          </cell>
        </row>
        <row r="166">
          <cell r="C166" t="str">
            <v xml:space="preserve">Доп. дивиденды </v>
          </cell>
        </row>
        <row r="167">
          <cell r="C167" t="str">
            <v>АО Нижновэнерго (генерирующая компания)</v>
          </cell>
        </row>
        <row r="168">
          <cell r="C168" t="str">
            <v xml:space="preserve">Дивиденды </v>
          </cell>
        </row>
        <row r="169">
          <cell r="C169" t="str">
            <v xml:space="preserve">Доп. дивиденды </v>
          </cell>
        </row>
        <row r="170">
          <cell r="C170" t="str">
            <v>АО Мордовэнерго (генерирующая компания)</v>
          </cell>
        </row>
        <row r="171">
          <cell r="C171" t="str">
            <v xml:space="preserve">Дивиденды </v>
          </cell>
        </row>
        <row r="172">
          <cell r="C172" t="str">
            <v xml:space="preserve">Доп. дивиденды </v>
          </cell>
        </row>
        <row r="173">
          <cell r="C173" t="str">
            <v>ТГК-9</v>
          </cell>
        </row>
        <row r="174">
          <cell r="C174" t="str">
            <v>Свердловская генерирующая компания</v>
          </cell>
        </row>
        <row r="175">
          <cell r="C175" t="str">
            <v xml:space="preserve">Дивиденды </v>
          </cell>
        </row>
        <row r="176">
          <cell r="C176" t="str">
            <v xml:space="preserve">Доп. дивиденды </v>
          </cell>
        </row>
        <row r="177">
          <cell r="C177" t="str">
            <v>Пермская генерирующая компания</v>
          </cell>
        </row>
        <row r="178">
          <cell r="C178" t="str">
            <v xml:space="preserve">Дивиденды </v>
          </cell>
        </row>
        <row r="179">
          <cell r="C179" t="str">
            <v xml:space="preserve">Доп. дивиденды </v>
          </cell>
        </row>
        <row r="180">
          <cell r="C180" t="str">
            <v>АО Комиэнерго</v>
          </cell>
        </row>
        <row r="181">
          <cell r="C181" t="str">
            <v>Яйва</v>
          </cell>
        </row>
        <row r="182">
          <cell r="C182" t="str">
            <v>Яйвинская ГРЭС</v>
          </cell>
        </row>
        <row r="183">
          <cell r="C183" t="str">
            <v xml:space="preserve">Дивиденды </v>
          </cell>
        </row>
        <row r="184">
          <cell r="C184" t="str">
            <v xml:space="preserve">Доп. дивиденды </v>
          </cell>
        </row>
        <row r="185">
          <cell r="C185" t="str">
            <v>Серов</v>
          </cell>
        </row>
        <row r="186">
          <cell r="C186" t="str">
            <v>Серовская ГРЭС</v>
          </cell>
        </row>
        <row r="187">
          <cell r="C187" t="str">
            <v xml:space="preserve">Дивиденды </v>
          </cell>
        </row>
        <row r="188">
          <cell r="C188" t="str">
            <v xml:space="preserve">Доп. дивиденды </v>
          </cell>
        </row>
        <row r="189">
          <cell r="C189" t="str">
            <v>Сети Энерго</v>
          </cell>
          <cell r="E189">
            <v>0</v>
          </cell>
          <cell r="F189">
            <v>10903490.5</v>
          </cell>
          <cell r="G189">
            <v>757500.09007999999</v>
          </cell>
          <cell r="H189">
            <v>11660990.59008</v>
          </cell>
        </row>
        <row r="190">
          <cell r="C190" t="str">
            <v>Центр</v>
          </cell>
          <cell r="E190">
            <v>0</v>
          </cell>
          <cell r="F190">
            <v>1257306</v>
          </cell>
          <cell r="G190">
            <v>0</v>
          </cell>
          <cell r="H190">
            <v>1257306</v>
          </cell>
        </row>
        <row r="191">
          <cell r="C191" t="str">
            <v>Владимирэнерго (АО)</v>
          </cell>
        </row>
        <row r="192">
          <cell r="C192" t="str">
            <v xml:space="preserve">Дивиденды </v>
          </cell>
        </row>
        <row r="193">
          <cell r="C193" t="str">
            <v xml:space="preserve">Доп. дивиденды </v>
          </cell>
        </row>
        <row r="194">
          <cell r="C194" t="str">
            <v>Ростовэнерго (АО)</v>
          </cell>
          <cell r="E194">
            <v>0</v>
          </cell>
          <cell r="F194">
            <v>1257306</v>
          </cell>
          <cell r="G194">
            <v>0</v>
          </cell>
          <cell r="H194">
            <v>1257306</v>
          </cell>
        </row>
        <row r="195">
          <cell r="C195" t="str">
            <v xml:space="preserve">Дивиденды </v>
          </cell>
          <cell r="E195">
            <v>0</v>
          </cell>
          <cell r="F195">
            <v>1257306</v>
          </cell>
          <cell r="G195">
            <v>0</v>
          </cell>
          <cell r="H195">
            <v>1257306</v>
          </cell>
        </row>
        <row r="196">
          <cell r="C196" t="str">
            <v xml:space="preserve">Доп. дивиденды </v>
          </cell>
        </row>
        <row r="197">
          <cell r="C197" t="str">
            <v>Ивэнерго, ОАО энергетики и электрификации</v>
          </cell>
        </row>
        <row r="198">
          <cell r="C198" t="str">
            <v xml:space="preserve">Дивиденды </v>
          </cell>
        </row>
        <row r="199">
          <cell r="C199" t="str">
            <v xml:space="preserve">Доп. дивиденды </v>
          </cell>
        </row>
        <row r="200">
          <cell r="C200" t="str">
            <v>Урал</v>
          </cell>
          <cell r="E200">
            <v>0</v>
          </cell>
          <cell r="F200">
            <v>9646184.5</v>
          </cell>
          <cell r="G200">
            <v>757500.09007999999</v>
          </cell>
          <cell r="H200">
            <v>10403684.59008</v>
          </cell>
        </row>
        <row r="201">
          <cell r="C201" t="str">
            <v>Свердловэнерго (АО)</v>
          </cell>
          <cell r="E201">
            <v>0</v>
          </cell>
          <cell r="F201">
            <v>540234.5</v>
          </cell>
          <cell r="G201">
            <v>757500.09007999999</v>
          </cell>
          <cell r="H201">
            <v>1297734.59008</v>
          </cell>
        </row>
        <row r="202">
          <cell r="C202" t="str">
            <v xml:space="preserve">Дивиденды </v>
          </cell>
          <cell r="E202">
            <v>0</v>
          </cell>
          <cell r="F202">
            <v>540234.5</v>
          </cell>
          <cell r="G202">
            <v>757500.09007999999</v>
          </cell>
          <cell r="H202">
            <v>1297734.59008</v>
          </cell>
        </row>
        <row r="203">
          <cell r="C203" t="str">
            <v xml:space="preserve">Доп. дивиденды </v>
          </cell>
        </row>
        <row r="204">
          <cell r="C204" t="str">
            <v>Пермэнерго (АО)</v>
          </cell>
          <cell r="E204">
            <v>0</v>
          </cell>
          <cell r="F204">
            <v>9105950</v>
          </cell>
          <cell r="G204">
            <v>0</v>
          </cell>
          <cell r="H204">
            <v>9105950</v>
          </cell>
        </row>
        <row r="205">
          <cell r="C205" t="str">
            <v xml:space="preserve">Дивиденды </v>
          </cell>
          <cell r="E205">
            <v>0</v>
          </cell>
          <cell r="F205">
            <v>9105950</v>
          </cell>
          <cell r="G205">
            <v>0</v>
          </cell>
          <cell r="H205">
            <v>9105950</v>
          </cell>
        </row>
        <row r="206">
          <cell r="C206" t="str">
            <v xml:space="preserve">Доп. дивиденды </v>
          </cell>
        </row>
        <row r="207">
          <cell r="C207" t="str">
            <v xml:space="preserve"> Кировэнерго</v>
          </cell>
        </row>
        <row r="208">
          <cell r="C208" t="str">
            <v xml:space="preserve">Дивиденды </v>
          </cell>
        </row>
        <row r="209">
          <cell r="C209" t="str">
            <v xml:space="preserve">Доп. дивиденды </v>
          </cell>
        </row>
        <row r="210">
          <cell r="C210" t="str">
            <v>Пензаэнерго</v>
          </cell>
        </row>
        <row r="211">
          <cell r="C211" t="str">
            <v xml:space="preserve">Дивиденды </v>
          </cell>
        </row>
        <row r="212">
          <cell r="C212" t="str">
            <v xml:space="preserve">Доп. дивиденды </v>
          </cell>
        </row>
        <row r="213">
          <cell r="C213" t="str">
            <v>Удмуртэнерго</v>
          </cell>
        </row>
        <row r="214">
          <cell r="C214" t="str">
            <v xml:space="preserve">Дивиденды </v>
          </cell>
        </row>
        <row r="215">
          <cell r="C215" t="str">
            <v xml:space="preserve">Доп. дивиденды </v>
          </cell>
        </row>
        <row r="216">
          <cell r="C216" t="str">
            <v>Прочие Энерго</v>
          </cell>
          <cell r="E216">
            <v>0</v>
          </cell>
          <cell r="F216">
            <v>0</v>
          </cell>
          <cell r="G216">
            <v>0</v>
          </cell>
          <cell r="H216">
            <v>0</v>
          </cell>
        </row>
        <row r="217">
          <cell r="C217" t="str">
            <v>ТГК-5</v>
          </cell>
        </row>
        <row r="218">
          <cell r="C218" t="str">
            <v>Удмуртская управляющая энергетическая компания</v>
          </cell>
        </row>
        <row r="219">
          <cell r="C219" t="str">
            <v xml:space="preserve">Дивиденды </v>
          </cell>
        </row>
        <row r="220">
          <cell r="C220" t="str">
            <v xml:space="preserve">Доп. дивиденды </v>
          </cell>
        </row>
        <row r="221">
          <cell r="C221" t="str">
            <v>ТГК-6</v>
          </cell>
        </row>
        <row r="222">
          <cell r="C222" t="str">
            <v>Нижновэнерго (неразделенное)</v>
          </cell>
        </row>
        <row r="223">
          <cell r="C223" t="str">
            <v xml:space="preserve">Дивиденды </v>
          </cell>
        </row>
        <row r="224">
          <cell r="C224" t="str">
            <v xml:space="preserve">Доп. дивиденды </v>
          </cell>
        </row>
        <row r="225">
          <cell r="C225" t="str">
            <v>Владимирская энергетическая компания</v>
          </cell>
        </row>
        <row r="226">
          <cell r="C226" t="str">
            <v xml:space="preserve">Дивиденды </v>
          </cell>
        </row>
        <row r="227">
          <cell r="C227" t="str">
            <v xml:space="preserve">Доп. дивиденды </v>
          </cell>
        </row>
        <row r="228">
          <cell r="C228" t="str">
            <v>Ивановская управляющая энергетическая компания</v>
          </cell>
        </row>
        <row r="229">
          <cell r="C229" t="str">
            <v xml:space="preserve">Дивиденды </v>
          </cell>
        </row>
        <row r="230">
          <cell r="C230" t="str">
            <v xml:space="preserve">Доп. дивиденды </v>
          </cell>
        </row>
        <row r="231">
          <cell r="C231" t="str">
            <v>Пензенская энергетическая управляющая компания</v>
          </cell>
        </row>
        <row r="232">
          <cell r="C232" t="str">
            <v xml:space="preserve">Дивиденды </v>
          </cell>
        </row>
        <row r="233">
          <cell r="C233" t="str">
            <v xml:space="preserve">Доп. дивиденды </v>
          </cell>
        </row>
        <row r="234">
          <cell r="C234" t="str">
            <v>ТГК-8</v>
          </cell>
        </row>
        <row r="235">
          <cell r="C235" t="str">
            <v>Управляющая компания Ростовэнерго</v>
          </cell>
        </row>
        <row r="236">
          <cell r="C236" t="str">
            <v xml:space="preserve">Дивиденды </v>
          </cell>
        </row>
        <row r="237">
          <cell r="C237" t="str">
            <v xml:space="preserve">Доп. дивиденды </v>
          </cell>
        </row>
        <row r="238">
          <cell r="C238" t="str">
            <v>ТГК-9</v>
          </cell>
          <cell r="E238">
            <v>0</v>
          </cell>
          <cell r="F238">
            <v>0</v>
          </cell>
          <cell r="G238">
            <v>0</v>
          </cell>
          <cell r="H238">
            <v>0</v>
          </cell>
        </row>
        <row r="239">
          <cell r="C239" t="str">
            <v>Комиэнерго (неразделенное)</v>
          </cell>
          <cell r="E239">
            <v>0</v>
          </cell>
          <cell r="F239">
            <v>0</v>
          </cell>
          <cell r="G239">
            <v>0</v>
          </cell>
          <cell r="H239">
            <v>0</v>
          </cell>
        </row>
        <row r="240">
          <cell r="C240" t="str">
            <v xml:space="preserve">Дивиденды </v>
          </cell>
          <cell r="E240">
            <v>0</v>
          </cell>
          <cell r="F240">
            <v>0</v>
          </cell>
          <cell r="G240">
            <v>0</v>
          </cell>
          <cell r="H240">
            <v>0</v>
          </cell>
        </row>
        <row r="241">
          <cell r="C241" t="str">
            <v xml:space="preserve">Доп. дивиденды </v>
          </cell>
        </row>
        <row r="242">
          <cell r="C242" t="str">
            <v>Свердловская энергосервисная компания</v>
          </cell>
        </row>
        <row r="243">
          <cell r="C243" t="str">
            <v xml:space="preserve">Дивиденды </v>
          </cell>
        </row>
        <row r="244">
          <cell r="C244" t="str">
            <v xml:space="preserve">Доп. дивиденды </v>
          </cell>
        </row>
        <row r="245">
          <cell r="C245" t="str">
            <v>Свердловская энергоуправляющая компания</v>
          </cell>
        </row>
        <row r="246">
          <cell r="C246" t="str">
            <v xml:space="preserve">Дивиденды </v>
          </cell>
        </row>
        <row r="247">
          <cell r="C247" t="str">
            <v xml:space="preserve">Доп. дивиденды </v>
          </cell>
        </row>
        <row r="248">
          <cell r="C248" t="str">
            <v>Пермская энергоуправляющая компания</v>
          </cell>
        </row>
        <row r="249">
          <cell r="C249" t="str">
            <v xml:space="preserve">Дивиденды </v>
          </cell>
        </row>
        <row r="250">
          <cell r="C250" t="str">
            <v xml:space="preserve">Доп. дивиденды </v>
          </cell>
        </row>
        <row r="251">
          <cell r="C251" t="str">
            <v>РКС</v>
          </cell>
        </row>
        <row r="252">
          <cell r="C252" t="str">
            <v>Терр.1</v>
          </cell>
        </row>
        <row r="253">
          <cell r="C253" t="str">
            <v>ОАО…</v>
          </cell>
        </row>
        <row r="254">
          <cell r="C254" t="str">
            <v xml:space="preserve">Дивиденды </v>
          </cell>
        </row>
        <row r="255">
          <cell r="C255" t="str">
            <v>Терр.1</v>
          </cell>
        </row>
        <row r="256">
          <cell r="C256" t="str">
            <v>ОАО…</v>
          </cell>
        </row>
        <row r="257">
          <cell r="C257" t="str">
            <v xml:space="preserve">Дивиденды </v>
          </cell>
        </row>
        <row r="258">
          <cell r="C258" t="str">
            <v>Энергосбыт</v>
          </cell>
        </row>
        <row r="259">
          <cell r="C259" t="str">
            <v>ТГК-5</v>
          </cell>
        </row>
        <row r="260">
          <cell r="C260" t="str">
            <v>Энергосбыт Мариэнерго</v>
          </cell>
        </row>
        <row r="261">
          <cell r="C261" t="str">
            <v xml:space="preserve">Дивиденды </v>
          </cell>
        </row>
        <row r="262">
          <cell r="C262" t="str">
            <v xml:space="preserve">Доп. дивиденды </v>
          </cell>
        </row>
        <row r="263">
          <cell r="C263" t="str">
            <v xml:space="preserve">Кировэнергосбыт </v>
          </cell>
        </row>
        <row r="264">
          <cell r="C264" t="str">
            <v xml:space="preserve">Дивиденды </v>
          </cell>
        </row>
        <row r="265">
          <cell r="C265" t="str">
            <v xml:space="preserve">Доп. дивиденды </v>
          </cell>
        </row>
        <row r="266">
          <cell r="C266" t="str">
            <v>Удмуртская энергосбытовая компания</v>
          </cell>
        </row>
        <row r="267">
          <cell r="C267" t="str">
            <v xml:space="preserve">Дивиденды </v>
          </cell>
        </row>
        <row r="268">
          <cell r="C268" t="str">
            <v xml:space="preserve">Доп. дивиденды </v>
          </cell>
        </row>
        <row r="269">
          <cell r="C269" t="str">
            <v>ТГК-6</v>
          </cell>
        </row>
        <row r="270">
          <cell r="C270" t="str">
            <v>Ивановская энергосбытовая компания</v>
          </cell>
        </row>
        <row r="271">
          <cell r="C271" t="str">
            <v xml:space="preserve">Дивиденды </v>
          </cell>
        </row>
        <row r="272">
          <cell r="C272" t="str">
            <v xml:space="preserve">Доп. дивиденды </v>
          </cell>
        </row>
        <row r="273">
          <cell r="C273" t="str">
            <v>Владимирская энергосбытовая компания</v>
          </cell>
        </row>
        <row r="274">
          <cell r="C274" t="str">
            <v xml:space="preserve">Дивиденды </v>
          </cell>
        </row>
        <row r="275">
          <cell r="C275" t="str">
            <v xml:space="preserve">Доп. дивиденды </v>
          </cell>
        </row>
        <row r="276">
          <cell r="C276" t="str">
            <v>Пензенская энергосбытовая компания</v>
          </cell>
        </row>
        <row r="277">
          <cell r="C277" t="str">
            <v xml:space="preserve">Дивиденды </v>
          </cell>
        </row>
        <row r="278">
          <cell r="C278" t="str">
            <v xml:space="preserve">Доп. дивиденды </v>
          </cell>
        </row>
        <row r="279">
          <cell r="C279" t="str">
            <v>Энергосбыт Нижновэнерго</v>
          </cell>
        </row>
        <row r="280">
          <cell r="C280" t="str">
            <v xml:space="preserve">Дивиденды </v>
          </cell>
        </row>
        <row r="281">
          <cell r="C281" t="str">
            <v xml:space="preserve">Доп. дивиденды </v>
          </cell>
        </row>
        <row r="282">
          <cell r="C282" t="str">
            <v>Энергосбыт Мордовэнерго</v>
          </cell>
        </row>
        <row r="283">
          <cell r="C283" t="str">
            <v xml:space="preserve">Дивиденды </v>
          </cell>
        </row>
        <row r="284">
          <cell r="C284" t="str">
            <v xml:space="preserve">Доп. дивиденды </v>
          </cell>
        </row>
        <row r="285">
          <cell r="C285" t="str">
            <v>ТГК-8</v>
          </cell>
        </row>
        <row r="286">
          <cell r="C286" t="str">
            <v>Энергосбыт Ростовэнерго</v>
          </cell>
        </row>
        <row r="287">
          <cell r="C287" t="str">
            <v xml:space="preserve">Дивиденды </v>
          </cell>
        </row>
        <row r="288">
          <cell r="C288" t="str">
            <v xml:space="preserve">Доп. дивиденды </v>
          </cell>
        </row>
        <row r="289">
          <cell r="C289" t="str">
            <v>ТГК-9</v>
          </cell>
        </row>
        <row r="290">
          <cell r="C290" t="str">
            <v>Свердловэнергосбыт</v>
          </cell>
        </row>
        <row r="291">
          <cell r="C291" t="str">
            <v xml:space="preserve">Дивиденды </v>
          </cell>
        </row>
        <row r="292">
          <cell r="C292" t="str">
            <v xml:space="preserve">Доп. дивиденды </v>
          </cell>
        </row>
        <row r="293">
          <cell r="C293" t="str">
            <v>Энергосбыт Комиэнерго (?)</v>
          </cell>
        </row>
        <row r="294">
          <cell r="C294" t="str">
            <v xml:space="preserve">Дивиденды </v>
          </cell>
        </row>
        <row r="295">
          <cell r="C295" t="str">
            <v xml:space="preserve">Доп. дивиденды </v>
          </cell>
        </row>
        <row r="296">
          <cell r="C296" t="str">
            <v>Пермская энергетическая сбытовая компания</v>
          </cell>
        </row>
        <row r="297">
          <cell r="C297" t="str">
            <v xml:space="preserve">Дивиденды </v>
          </cell>
        </row>
        <row r="298">
          <cell r="C298" t="str">
            <v xml:space="preserve">Доп. дивиденды </v>
          </cell>
        </row>
        <row r="299">
          <cell r="C299" t="str">
            <v>Энергоремонт</v>
          </cell>
        </row>
        <row r="300">
          <cell r="C300" t="str">
            <v>ТГК-6</v>
          </cell>
        </row>
        <row r="301">
          <cell r="C301" t="str">
            <v>Ремонтный центр Нижновэнерго</v>
          </cell>
        </row>
        <row r="302">
          <cell r="C302" t="str">
            <v xml:space="preserve">Дивиденды </v>
          </cell>
        </row>
        <row r="303">
          <cell r="C303" t="str">
            <v xml:space="preserve">Доп. дивиденды </v>
          </cell>
        </row>
        <row r="304">
          <cell r="C304" t="str">
            <v>Пензенская энергоремонтная компания</v>
          </cell>
        </row>
        <row r="305">
          <cell r="C305" t="str">
            <v xml:space="preserve">Дивиденды </v>
          </cell>
        </row>
        <row r="306">
          <cell r="C306" t="str">
            <v xml:space="preserve">Доп. дивиденды </v>
          </cell>
        </row>
        <row r="307">
          <cell r="C307" t="str">
            <v>ТГК-8</v>
          </cell>
        </row>
        <row r="308">
          <cell r="C308" t="str">
            <v>Ростовэнергоспецремонт</v>
          </cell>
        </row>
        <row r="309">
          <cell r="C309" t="str">
            <v xml:space="preserve">Дивиденды </v>
          </cell>
        </row>
        <row r="310">
          <cell r="C310" t="str">
            <v xml:space="preserve">Доп. дивиденды </v>
          </cell>
        </row>
        <row r="311">
          <cell r="C311" t="str">
            <v>ТГК-9</v>
          </cell>
        </row>
        <row r="312">
          <cell r="C312" t="str">
            <v>Ремонтный центр Свердловэнерго 1</v>
          </cell>
        </row>
        <row r="313">
          <cell r="C313" t="str">
            <v xml:space="preserve">Дивиденды </v>
          </cell>
        </row>
        <row r="314">
          <cell r="C314" t="str">
            <v xml:space="preserve">Доп. дивиденды </v>
          </cell>
        </row>
        <row r="315">
          <cell r="C315" t="str">
            <v>Ремонтный центр Свердловэнерго 2</v>
          </cell>
        </row>
        <row r="316">
          <cell r="C316" t="str">
            <v xml:space="preserve">Дивиденды </v>
          </cell>
        </row>
        <row r="317">
          <cell r="C317" t="str">
            <v xml:space="preserve">Доп. дивиденды </v>
          </cell>
        </row>
        <row r="318">
          <cell r="C318" t="str">
            <v>Пермэнергоремонт</v>
          </cell>
        </row>
        <row r="319">
          <cell r="C319" t="str">
            <v xml:space="preserve">Дивиденды </v>
          </cell>
        </row>
        <row r="320">
          <cell r="C320" t="str">
            <v xml:space="preserve">Доп. дивиденды </v>
          </cell>
        </row>
        <row r="321">
          <cell r="C321" t="str">
            <v>Пермэнергоспецремонт</v>
          </cell>
        </row>
        <row r="322">
          <cell r="C322" t="str">
            <v xml:space="preserve">Дивиденды </v>
          </cell>
        </row>
        <row r="323">
          <cell r="C323" t="str">
            <v xml:space="preserve">Доп. дивиденды </v>
          </cell>
        </row>
        <row r="324">
          <cell r="C324" t="str">
            <v xml:space="preserve">Регионгазхолдинг </v>
          </cell>
        </row>
        <row r="325">
          <cell r="C325" t="str">
            <v xml:space="preserve">Дивиденды </v>
          </cell>
        </row>
        <row r="326">
          <cell r="C326" t="str">
            <v xml:space="preserve">Доп. дивиденды </v>
          </cell>
        </row>
        <row r="327">
          <cell r="C327" t="str">
            <v>Иркутскэнерго</v>
          </cell>
          <cell r="E327">
            <v>0</v>
          </cell>
          <cell r="F327">
            <v>0</v>
          </cell>
          <cell r="G327">
            <v>3577000</v>
          </cell>
          <cell r="H327">
            <v>3577000</v>
          </cell>
        </row>
        <row r="328">
          <cell r="C328" t="str">
            <v xml:space="preserve">Дивиденды </v>
          </cell>
          <cell r="E328">
            <v>0</v>
          </cell>
          <cell r="F328">
            <v>0</v>
          </cell>
          <cell r="G328">
            <v>0</v>
          </cell>
          <cell r="H328">
            <v>0</v>
          </cell>
        </row>
        <row r="329">
          <cell r="C329" t="str">
            <v xml:space="preserve">Доп. дивиденды </v>
          </cell>
          <cell r="E329">
            <v>0</v>
          </cell>
          <cell r="F329">
            <v>0</v>
          </cell>
          <cell r="G329">
            <v>3577000</v>
          </cell>
          <cell r="H329">
            <v>3577000</v>
          </cell>
        </row>
        <row r="330">
          <cell r="C330" t="str">
            <v>Печорская ГРЭС</v>
          </cell>
        </row>
        <row r="331">
          <cell r="C331" t="str">
            <v xml:space="preserve">Дивиденды </v>
          </cell>
        </row>
        <row r="332">
          <cell r="C332" t="str">
            <v xml:space="preserve">Доп. дивиденды </v>
          </cell>
        </row>
        <row r="333">
          <cell r="C333" t="str">
            <v>Федеральный центр продаж</v>
          </cell>
          <cell r="E333">
            <v>301006.00529999996</v>
          </cell>
          <cell r="F333">
            <v>287516.64059999998</v>
          </cell>
          <cell r="G333">
            <v>292982.86080000002</v>
          </cell>
          <cell r="H333">
            <v>881505.50669999991</v>
          </cell>
        </row>
        <row r="334">
          <cell r="C334" t="str">
            <v xml:space="preserve">Дивиденды </v>
          </cell>
        </row>
        <row r="335">
          <cell r="C335" t="str">
            <v xml:space="preserve">Доп. дивиденды </v>
          </cell>
          <cell r="E335">
            <v>301006.00529999996</v>
          </cell>
          <cell r="F335">
            <v>287516.64059999998</v>
          </cell>
          <cell r="G335">
            <v>292982.86080000002</v>
          </cell>
          <cell r="H335">
            <v>881505.50669999991</v>
          </cell>
        </row>
        <row r="336">
          <cell r="C336" t="str">
            <v>Коми (БЭТ - электричество)</v>
          </cell>
          <cell r="E336">
            <v>228074.00489999997</v>
          </cell>
          <cell r="F336">
            <v>219639.01679999998</v>
          </cell>
          <cell r="G336">
            <v>223937.7273</v>
          </cell>
          <cell r="H336">
            <v>671650.74899999995</v>
          </cell>
        </row>
        <row r="337">
          <cell r="C337" t="str">
            <v>Коми (МСК -  уголь)</v>
          </cell>
          <cell r="E337">
            <v>72932.00039999999</v>
          </cell>
          <cell r="F337">
            <v>67877.623800000001</v>
          </cell>
          <cell r="G337">
            <v>69045.133499999996</v>
          </cell>
          <cell r="H337">
            <v>209854.75769999999</v>
          </cell>
        </row>
        <row r="338">
          <cell r="C338" t="str">
            <v>Трейдинг</v>
          </cell>
          <cell r="E338">
            <v>0</v>
          </cell>
          <cell r="F338">
            <v>0</v>
          </cell>
          <cell r="G338">
            <v>0</v>
          </cell>
          <cell r="H338">
            <v>0</v>
          </cell>
        </row>
        <row r="339">
          <cell r="C339" t="str">
            <v>Энергетическое строительство</v>
          </cell>
          <cell r="E339">
            <v>0</v>
          </cell>
          <cell r="F339">
            <v>0</v>
          </cell>
          <cell r="G339">
            <v>800000</v>
          </cell>
          <cell r="H339">
            <v>800000</v>
          </cell>
        </row>
        <row r="340">
          <cell r="C340" t="str">
            <v>ОАО "Востоксибэлектросетьстрой"</v>
          </cell>
        </row>
        <row r="341">
          <cell r="C341" t="str">
            <v xml:space="preserve">Дивиденды </v>
          </cell>
        </row>
        <row r="342">
          <cell r="C342" t="str">
            <v xml:space="preserve">Доп. дивиденды </v>
          </cell>
        </row>
        <row r="343">
          <cell r="C343" t="str">
            <v>ОАО "Запсибэлектросетьстрой"</v>
          </cell>
        </row>
        <row r="344">
          <cell r="C344" t="str">
            <v xml:space="preserve">Дивиденды </v>
          </cell>
        </row>
        <row r="345">
          <cell r="C345" t="str">
            <v xml:space="preserve">Доп. дивиденды </v>
          </cell>
        </row>
        <row r="346">
          <cell r="C346" t="str">
            <v>ОАО "Сибэлектросетьстрой"</v>
          </cell>
        </row>
        <row r="347">
          <cell r="C347" t="str">
            <v xml:space="preserve">Дивиденды </v>
          </cell>
        </row>
        <row r="348">
          <cell r="C348" t="str">
            <v xml:space="preserve">Доп. дивиденды </v>
          </cell>
        </row>
        <row r="349">
          <cell r="C349" t="str">
            <v>ОАО "Ноябрьскэлектросетьстрой"</v>
          </cell>
        </row>
        <row r="350">
          <cell r="C350" t="str">
            <v xml:space="preserve">Дивиденды </v>
          </cell>
        </row>
        <row r="351">
          <cell r="C351" t="str">
            <v xml:space="preserve">Доп. дивиденды </v>
          </cell>
        </row>
        <row r="352">
          <cell r="C352" t="str">
            <v>ГазХолдинг</v>
          </cell>
        </row>
        <row r="353">
          <cell r="C353" t="str">
            <v>Екатеринбург</v>
          </cell>
        </row>
        <row r="354">
          <cell r="C354" t="str">
            <v xml:space="preserve">Дивиденды </v>
          </cell>
        </row>
        <row r="355">
          <cell r="C355" t="str">
            <v xml:space="preserve">Доп. дивиденды </v>
          </cell>
        </row>
        <row r="356">
          <cell r="C356" t="str">
            <v>Иркутск</v>
          </cell>
        </row>
        <row r="357">
          <cell r="C357" t="str">
            <v xml:space="preserve">Дивиденды </v>
          </cell>
        </row>
        <row r="358">
          <cell r="C358" t="str">
            <v xml:space="preserve">Доп. дивиденды </v>
          </cell>
        </row>
        <row r="359">
          <cell r="C359" t="str">
            <v>Чита</v>
          </cell>
        </row>
        <row r="360">
          <cell r="C360" t="str">
            <v xml:space="preserve">Дивиденды </v>
          </cell>
        </row>
        <row r="361">
          <cell r="C361" t="str">
            <v xml:space="preserve">Доп. дивиденды </v>
          </cell>
        </row>
        <row r="362">
          <cell r="C362" t="str">
            <v>Новосибирск</v>
          </cell>
        </row>
        <row r="363">
          <cell r="C363" t="str">
            <v xml:space="preserve">Дивиденды </v>
          </cell>
        </row>
        <row r="364">
          <cell r="C364" t="str">
            <v xml:space="preserve">Доп. дивиденды </v>
          </cell>
        </row>
        <row r="365">
          <cell r="C365" t="str">
            <v>Челябинск</v>
          </cell>
        </row>
        <row r="366">
          <cell r="C366" t="str">
            <v xml:space="preserve">Дивиденды </v>
          </cell>
        </row>
        <row r="367">
          <cell r="C367" t="str">
            <v xml:space="preserve">Доп. дивиденды </v>
          </cell>
        </row>
        <row r="368">
          <cell r="C368" t="str">
            <v>Энергетические решения</v>
          </cell>
          <cell r="E368">
            <v>0</v>
          </cell>
          <cell r="F368">
            <v>0</v>
          </cell>
          <cell r="G368">
            <v>0</v>
          </cell>
          <cell r="H368">
            <v>0</v>
          </cell>
        </row>
        <row r="369">
          <cell r="C369" t="str">
            <v xml:space="preserve">Доп. дивиденды </v>
          </cell>
          <cell r="E369">
            <v>0</v>
          </cell>
          <cell r="F369">
            <v>0</v>
          </cell>
          <cell r="G369">
            <v>0</v>
          </cell>
          <cell r="H369">
            <v>0</v>
          </cell>
        </row>
        <row r="370">
          <cell r="C370" t="str">
            <v>Мультиэнергетический бизнес (1 полугодие)</v>
          </cell>
          <cell r="E370">
            <v>0</v>
          </cell>
          <cell r="F370">
            <v>0</v>
          </cell>
          <cell r="G370">
            <v>1500000</v>
          </cell>
          <cell r="H370">
            <v>1500000</v>
          </cell>
        </row>
        <row r="371">
          <cell r="C371" t="str">
            <v xml:space="preserve">Доп. дивиденды </v>
          </cell>
          <cell r="E371">
            <v>0</v>
          </cell>
          <cell r="F371">
            <v>0</v>
          </cell>
          <cell r="G371">
            <v>1500000</v>
          </cell>
          <cell r="H371">
            <v>1500000</v>
          </cell>
        </row>
        <row r="372">
          <cell r="C372" t="str">
            <v>Реализация ОС и НМА (более 10 тыс. долл.)</v>
          </cell>
        </row>
        <row r="373">
          <cell r="C373" t="str">
            <v>Поступления в уставный капитал</v>
          </cell>
        </row>
        <row r="374">
          <cell r="C374" t="str">
            <v>Прочие поступления от инвестиционной деятельности</v>
          </cell>
        </row>
        <row r="376">
          <cell r="C376" t="str">
            <v>ВЫПЛАТЫ</v>
          </cell>
          <cell r="E376">
            <v>2702180.6248275861</v>
          </cell>
          <cell r="F376">
            <v>7636865.2317241374</v>
          </cell>
          <cell r="G376">
            <v>2710389.4386206893</v>
          </cell>
          <cell r="H376">
            <v>13049435.295172412</v>
          </cell>
        </row>
        <row r="377">
          <cell r="C377" t="str">
            <v>Приобретение инвестиционных вложений</v>
          </cell>
          <cell r="E377">
            <v>2509786.6799999997</v>
          </cell>
          <cell r="F377">
            <v>7459786.6799999997</v>
          </cell>
          <cell r="G377">
            <v>2459792.6799999997</v>
          </cell>
          <cell r="H377">
            <v>12429366.039999999</v>
          </cell>
        </row>
        <row r="378">
          <cell r="C378" t="str">
            <v>Генерация</v>
          </cell>
          <cell r="E378">
            <v>50000</v>
          </cell>
          <cell r="F378">
            <v>0</v>
          </cell>
          <cell r="G378">
            <v>0</v>
          </cell>
          <cell r="H378">
            <v>50000</v>
          </cell>
        </row>
        <row r="379">
          <cell r="C379" t="str">
            <v>ТГК-5</v>
          </cell>
        </row>
        <row r="380">
          <cell r="C380" t="str">
            <v>Мариэнерго (генерирующая компания)</v>
          </cell>
        </row>
        <row r="381">
          <cell r="C381" t="str">
            <v>Кировэнерго (генерирующая компания)</v>
          </cell>
        </row>
        <row r="382">
          <cell r="C382" t="str">
            <v>Удмуртская территориальная генерирующая компания</v>
          </cell>
        </row>
        <row r="383">
          <cell r="C383" t="str">
            <v>ТГК-6</v>
          </cell>
        </row>
        <row r="384">
          <cell r="C384" t="str">
            <v>Ивановская генерирующая компания</v>
          </cell>
        </row>
        <row r="385">
          <cell r="C385" t="str">
            <v>Владимирская генерирующая компания</v>
          </cell>
        </row>
        <row r="386">
          <cell r="C386" t="str">
            <v>Пензенская генерирующая компания</v>
          </cell>
        </row>
        <row r="387">
          <cell r="C387" t="str">
            <v>Нижновэнерго (генерирующая компания)</v>
          </cell>
        </row>
        <row r="388">
          <cell r="C388" t="str">
            <v>Мордовэнерго (генерирующая компания)</v>
          </cell>
        </row>
        <row r="389">
          <cell r="C389" t="str">
            <v>ТГК-9</v>
          </cell>
          <cell r="E389">
            <v>50000</v>
          </cell>
          <cell r="F389">
            <v>0</v>
          </cell>
          <cell r="G389">
            <v>0</v>
          </cell>
          <cell r="H389">
            <v>50000</v>
          </cell>
        </row>
        <row r="390">
          <cell r="C390" t="str">
            <v>Свердловская Генерирующая компания</v>
          </cell>
        </row>
        <row r="391">
          <cell r="C391" t="str">
            <v>Пермская генерирующая компания</v>
          </cell>
        </row>
        <row r="392">
          <cell r="C392" t="str">
            <v>Комиэнерго (генерирующая компания)</v>
          </cell>
        </row>
        <row r="393">
          <cell r="C393" t="str">
            <v>ТГК-9</v>
          </cell>
          <cell r="E393">
            <v>50000</v>
          </cell>
          <cell r="F393">
            <v>0</v>
          </cell>
          <cell r="G393">
            <v>0</v>
          </cell>
          <cell r="H393">
            <v>50000</v>
          </cell>
        </row>
        <row r="394">
          <cell r="C394" t="str">
            <v>Яйва</v>
          </cell>
        </row>
        <row r="395">
          <cell r="C395" t="str">
            <v>Яйвинская ГРЭС</v>
          </cell>
        </row>
        <row r="396">
          <cell r="C396" t="str">
            <v>Серов</v>
          </cell>
        </row>
        <row r="397">
          <cell r="C397" t="str">
            <v>Серовская ГРЭС</v>
          </cell>
        </row>
        <row r="398">
          <cell r="C398" t="str">
            <v>Сети Энерго</v>
          </cell>
          <cell r="E398">
            <v>2459786.6799999997</v>
          </cell>
          <cell r="F398">
            <v>2459786.6799999997</v>
          </cell>
          <cell r="G398">
            <v>2459792.6799999997</v>
          </cell>
          <cell r="H398">
            <v>7379366.0399999991</v>
          </cell>
        </row>
        <row r="399">
          <cell r="C399" t="str">
            <v>Центр</v>
          </cell>
          <cell r="E399">
            <v>0</v>
          </cell>
          <cell r="F399">
            <v>0</v>
          </cell>
          <cell r="G399">
            <v>0</v>
          </cell>
          <cell r="H399">
            <v>0</v>
          </cell>
        </row>
        <row r="400">
          <cell r="C400" t="str">
            <v>Владимирэнерго (АО)</v>
          </cell>
        </row>
        <row r="401">
          <cell r="C401" t="str">
            <v>Ростовэнерго (АО)</v>
          </cell>
        </row>
        <row r="402">
          <cell r="C402" t="str">
            <v>Ивэнерго, ОАО энергетики и электрификации</v>
          </cell>
        </row>
        <row r="403">
          <cell r="C403" t="str">
            <v>Урал</v>
          </cell>
          <cell r="E403">
            <v>2459786.6799999997</v>
          </cell>
          <cell r="F403">
            <v>2459786.6799999997</v>
          </cell>
          <cell r="G403">
            <v>2459792.6799999997</v>
          </cell>
          <cell r="H403">
            <v>7379366.0399999991</v>
          </cell>
        </row>
        <row r="404">
          <cell r="C404" t="str">
            <v>Свердловэнерго (АО)</v>
          </cell>
          <cell r="E404">
            <v>1255291.68</v>
          </cell>
          <cell r="F404">
            <v>1255291.68</v>
          </cell>
          <cell r="G404">
            <v>1255291.68</v>
          </cell>
          <cell r="H404">
            <v>3765875.04</v>
          </cell>
        </row>
        <row r="405">
          <cell r="C405" t="str">
            <v>Пермэнерго, ОАО</v>
          </cell>
          <cell r="E405">
            <v>1204495</v>
          </cell>
          <cell r="F405">
            <v>1204495</v>
          </cell>
          <cell r="G405">
            <v>1204501</v>
          </cell>
          <cell r="H405">
            <v>3613491</v>
          </cell>
        </row>
        <row r="406">
          <cell r="C406" t="str">
            <v>Кировэнерго (АО)</v>
          </cell>
        </row>
        <row r="407">
          <cell r="C407" t="str">
            <v>Пензаэнерго (АО)</v>
          </cell>
        </row>
        <row r="408">
          <cell r="C408" t="str">
            <v>Удмуртэнерго (АО)</v>
          </cell>
          <cell r="E408">
            <v>0</v>
          </cell>
          <cell r="F408">
            <v>0</v>
          </cell>
          <cell r="G408">
            <v>0</v>
          </cell>
          <cell r="H408">
            <v>0</v>
          </cell>
        </row>
        <row r="409">
          <cell r="C409" t="str">
            <v>Прочие Энерго</v>
          </cell>
        </row>
        <row r="410">
          <cell r="C410" t="str">
            <v>ТГК-5</v>
          </cell>
        </row>
        <row r="411">
          <cell r="C411" t="str">
            <v>Удмуртская управляющая энергетическая компания</v>
          </cell>
        </row>
        <row r="412">
          <cell r="C412" t="str">
            <v>ТГК-6</v>
          </cell>
        </row>
        <row r="413">
          <cell r="C413" t="str">
            <v>Нижновэнерго</v>
          </cell>
        </row>
        <row r="414">
          <cell r="C414" t="str">
            <v>Владимирская энергетическая компания</v>
          </cell>
        </row>
        <row r="415">
          <cell r="C415" t="str">
            <v>Ивановская управляющая энергетическая компания</v>
          </cell>
        </row>
        <row r="416">
          <cell r="C416" t="str">
            <v>Пензенская энергетическая управляющая компания</v>
          </cell>
        </row>
        <row r="417">
          <cell r="C417" t="str">
            <v>ТГК-8</v>
          </cell>
        </row>
        <row r="418">
          <cell r="C418" t="str">
            <v>Управляющая компания Ростовэнерго</v>
          </cell>
        </row>
        <row r="419">
          <cell r="C419" t="str">
            <v>ТГК-9</v>
          </cell>
        </row>
        <row r="420">
          <cell r="C420" t="str">
            <v>АО Комиэнерго</v>
          </cell>
        </row>
        <row r="421">
          <cell r="C421" t="str">
            <v>Свердловская энергосервисная компания</v>
          </cell>
        </row>
        <row r="422">
          <cell r="C422" t="str">
            <v>Свердловская энергоуправляющая компания</v>
          </cell>
        </row>
        <row r="423">
          <cell r="C423" t="str">
            <v>Пермская энергоуправляющая компания</v>
          </cell>
        </row>
        <row r="424">
          <cell r="C424" t="str">
            <v>Энергосбыт</v>
          </cell>
        </row>
        <row r="425">
          <cell r="C425" t="str">
            <v>ТГК-5</v>
          </cell>
        </row>
        <row r="426">
          <cell r="C426" t="str">
            <v>Энергосбыт Мариэнерго</v>
          </cell>
        </row>
        <row r="427">
          <cell r="C427" t="str">
            <v>Кировэнергосбыт</v>
          </cell>
        </row>
        <row r="428">
          <cell r="C428" t="str">
            <v>Удмуртская энергосбытовая компания</v>
          </cell>
        </row>
        <row r="429">
          <cell r="C429" t="str">
            <v>ТГК-6</v>
          </cell>
        </row>
        <row r="430">
          <cell r="C430" t="str">
            <v>Ивановская энергосбытовая компания</v>
          </cell>
        </row>
        <row r="431">
          <cell r="C431" t="str">
            <v>Владимирская энергосбытовая компания</v>
          </cell>
        </row>
        <row r="432">
          <cell r="C432" t="str">
            <v>Пензенская энергосбытовая компания</v>
          </cell>
        </row>
        <row r="433">
          <cell r="C433" t="str">
            <v>Энергосбыт Нижновэнерго</v>
          </cell>
        </row>
        <row r="434">
          <cell r="C434" t="str">
            <v>Энергосбыт Мордовэнерго</v>
          </cell>
        </row>
        <row r="435">
          <cell r="C435" t="str">
            <v>ТГК-8</v>
          </cell>
        </row>
        <row r="436">
          <cell r="C436" t="str">
            <v>Энергосбыт Ростовэнерго</v>
          </cell>
        </row>
        <row r="437">
          <cell r="C437" t="str">
            <v>ТГК-9</v>
          </cell>
        </row>
        <row r="438">
          <cell r="C438" t="str">
            <v>Свердловэнергосбыт</v>
          </cell>
        </row>
        <row r="439">
          <cell r="C439" t="str">
            <v>Энергосбыт Комиэнерго (?)</v>
          </cell>
        </row>
        <row r="440">
          <cell r="C440" t="str">
            <v>Пермская энергетическая сбытовая компания</v>
          </cell>
        </row>
        <row r="441">
          <cell r="C441" t="str">
            <v>Энергоремонт</v>
          </cell>
        </row>
        <row r="442">
          <cell r="C442" t="str">
            <v>ТГК-6</v>
          </cell>
        </row>
        <row r="443">
          <cell r="C443" t="str">
            <v>Ремонтный центр Нижновэнерго</v>
          </cell>
        </row>
        <row r="444">
          <cell r="C444" t="str">
            <v>Пензенская энергоремонтная компания</v>
          </cell>
        </row>
        <row r="445">
          <cell r="C445" t="str">
            <v>ТГК-9</v>
          </cell>
        </row>
        <row r="446">
          <cell r="C446" t="str">
            <v>Ремонтный центр Свердловэнерго 1</v>
          </cell>
        </row>
        <row r="447">
          <cell r="C447" t="str">
            <v>Ремонтный центр Свердловэнерго 2</v>
          </cell>
        </row>
        <row r="448">
          <cell r="C448" t="str">
            <v>Пермэнергоремонт</v>
          </cell>
        </row>
        <row r="449">
          <cell r="C449" t="str">
            <v>Пермэнергоспецремонт</v>
          </cell>
        </row>
        <row r="450">
          <cell r="C450" t="str">
            <v>ТГК-8</v>
          </cell>
        </row>
        <row r="451">
          <cell r="C451" t="str">
            <v>Ростовэнергоспецремонт</v>
          </cell>
        </row>
        <row r="452">
          <cell r="C452" t="str">
            <v>РКС</v>
          </cell>
        </row>
        <row r="453">
          <cell r="C453" t="str">
            <v>Федеральный центр продаж</v>
          </cell>
        </row>
        <row r="454">
          <cell r="C454" t="str">
            <v>Мультиэнергетический бизнес (до 1 июля)</v>
          </cell>
          <cell r="E454">
            <v>0</v>
          </cell>
          <cell r="F454">
            <v>5000000</v>
          </cell>
          <cell r="G454">
            <v>0</v>
          </cell>
          <cell r="H454">
            <v>5000000</v>
          </cell>
        </row>
        <row r="455">
          <cell r="C455" t="str">
            <v>Энергетическое строительство</v>
          </cell>
        </row>
        <row r="456">
          <cell r="C456" t="str">
            <v>ОАО "Востоксибэлектросетьстрой"</v>
          </cell>
        </row>
        <row r="457">
          <cell r="C457" t="str">
            <v>ОАО "Запсибэлектросетьстрой"</v>
          </cell>
        </row>
        <row r="458">
          <cell r="C458" t="str">
            <v>ОАО "Сибэлектросетьстрой"</v>
          </cell>
        </row>
        <row r="459">
          <cell r="C459" t="str">
            <v>ОАО "Ноябрьскэлектросетьстрой"</v>
          </cell>
        </row>
        <row r="460">
          <cell r="C460" t="str">
            <v>ГазХолдинг</v>
          </cell>
        </row>
        <row r="461">
          <cell r="C461" t="str">
            <v>Екатеринбург</v>
          </cell>
        </row>
        <row r="462">
          <cell r="C462" t="str">
            <v>Иркутск</v>
          </cell>
        </row>
        <row r="463">
          <cell r="C463" t="str">
            <v>Чита</v>
          </cell>
        </row>
        <row r="464">
          <cell r="C464" t="str">
            <v>Новосибирск</v>
          </cell>
        </row>
        <row r="465">
          <cell r="C465" t="str">
            <v>Челябинск</v>
          </cell>
        </row>
        <row r="466">
          <cell r="C466" t="str">
            <v>Развитие</v>
          </cell>
        </row>
        <row r="467">
          <cell r="C467" t="str">
            <v>Приобретение ОС и НМА (более 10 тыс. долл.)</v>
          </cell>
          <cell r="E467">
            <v>12000</v>
          </cell>
          <cell r="F467">
            <v>12000</v>
          </cell>
          <cell r="G467">
            <v>0</v>
          </cell>
          <cell r="H467">
            <v>24000</v>
          </cell>
        </row>
        <row r="468">
          <cell r="C468" t="str">
            <v>SHARP 4 этаж (ксерокс)</v>
          </cell>
          <cell r="E468">
            <v>0</v>
          </cell>
          <cell r="F468">
            <v>12000</v>
          </cell>
          <cell r="G468">
            <v>0</v>
          </cell>
          <cell r="H468">
            <v>12000</v>
          </cell>
        </row>
        <row r="469">
          <cell r="C469" t="str">
            <v>Сервер Почтовый (DMZ)</v>
          </cell>
          <cell r="E469">
            <v>12000</v>
          </cell>
          <cell r="F469">
            <v>0</v>
          </cell>
          <cell r="G469">
            <v>0</v>
          </cell>
          <cell r="H469">
            <v>12000</v>
          </cell>
        </row>
        <row r="470">
          <cell r="C470" t="str">
            <v>Прямые Административно-инвестиционные расходы, связанные с управлением активами</v>
          </cell>
          <cell r="E470">
            <v>80393.944827586209</v>
          </cell>
          <cell r="F470">
            <v>65078.551724137928</v>
          </cell>
          <cell r="G470">
            <v>90596.758620689652</v>
          </cell>
          <cell r="H470">
            <v>236069.2551724138</v>
          </cell>
        </row>
        <row r="471">
          <cell r="C471" t="str">
            <v>Командировочные</v>
          </cell>
          <cell r="E471">
            <v>7401.3448275862065</v>
          </cell>
          <cell r="F471">
            <v>11478.551724137931</v>
          </cell>
          <cell r="G471">
            <v>11259.758620689656</v>
          </cell>
          <cell r="H471">
            <v>30139.655172413793</v>
          </cell>
        </row>
        <row r="472">
          <cell r="C472" t="str">
            <v>Билеты</v>
          </cell>
          <cell r="E472">
            <v>4449</v>
          </cell>
          <cell r="F472">
            <v>6792</v>
          </cell>
          <cell r="G472">
            <v>6863</v>
          </cell>
          <cell r="H472">
            <v>18104</v>
          </cell>
        </row>
        <row r="473">
          <cell r="C473" t="str">
            <v>Суточные</v>
          </cell>
          <cell r="E473">
            <v>472.34482758620697</v>
          </cell>
          <cell r="F473">
            <v>766.55172413793105</v>
          </cell>
          <cell r="G473">
            <v>716.75862068965523</v>
          </cell>
          <cell r="H473">
            <v>1955.6551724137935</v>
          </cell>
        </row>
        <row r="474">
          <cell r="C474" t="str">
            <v>Проживание</v>
          </cell>
          <cell r="E474">
            <v>2480</v>
          </cell>
          <cell r="F474">
            <v>3920</v>
          </cell>
          <cell r="G474">
            <v>3680</v>
          </cell>
          <cell r="H474">
            <v>10080</v>
          </cell>
        </row>
        <row r="475">
          <cell r="C475" t="str">
            <v>Представительские</v>
          </cell>
        </row>
        <row r="476">
          <cell r="C476" t="str">
            <v>Представительские</v>
          </cell>
        </row>
        <row r="477">
          <cell r="C477" t="str">
            <v>Расходы на консалтинг, аудит</v>
          </cell>
          <cell r="E477">
            <v>64392.6</v>
          </cell>
          <cell r="F477">
            <v>45000</v>
          </cell>
          <cell r="G477">
            <v>70737</v>
          </cell>
          <cell r="H477">
            <v>180129.6</v>
          </cell>
        </row>
        <row r="478">
          <cell r="C478" t="str">
            <v>Консалтинг</v>
          </cell>
          <cell r="E478">
            <v>53392.6</v>
          </cell>
          <cell r="F478">
            <v>44000</v>
          </cell>
          <cell r="G478">
            <v>57537</v>
          </cell>
          <cell r="H478">
            <v>154929.60000000001</v>
          </cell>
        </row>
        <row r="479">
          <cell r="C479" t="str">
            <v>Расходы на поддержку решений</v>
          </cell>
          <cell r="E479">
            <v>11000</v>
          </cell>
          <cell r="F479">
            <v>1000</v>
          </cell>
          <cell r="G479">
            <v>13200</v>
          </cell>
          <cell r="H479">
            <v>25200</v>
          </cell>
        </row>
        <row r="480">
          <cell r="C480" t="str">
            <v>Прочие консультационные расходы</v>
          </cell>
        </row>
        <row r="481">
          <cell r="C481" t="str">
            <v>Расходы на юридическое сопровождение</v>
          </cell>
        </row>
        <row r="482">
          <cell r="C482" t="str">
            <v>Юридические услуги</v>
          </cell>
        </row>
        <row r="483">
          <cell r="C483" t="str">
            <v>Судебные издержки</v>
          </cell>
        </row>
        <row r="484">
          <cell r="C484" t="str">
            <v>Расходы на PR и маркетинг</v>
          </cell>
          <cell r="E484">
            <v>2000</v>
          </cell>
          <cell r="F484">
            <v>2000</v>
          </cell>
          <cell r="G484">
            <v>2000</v>
          </cell>
          <cell r="H484">
            <v>6000</v>
          </cell>
        </row>
        <row r="485">
          <cell r="C485" t="str">
            <v>GR-расходы</v>
          </cell>
        </row>
        <row r="486">
          <cell r="C486" t="str">
            <v>PR-мероприятия</v>
          </cell>
          <cell r="E486">
            <v>2000</v>
          </cell>
          <cell r="F486">
            <v>2000</v>
          </cell>
          <cell r="G486">
            <v>2000</v>
          </cell>
          <cell r="H486">
            <v>6000</v>
          </cell>
        </row>
        <row r="487">
          <cell r="C487" t="str">
            <v>Международные проекты и мероприятия</v>
          </cell>
        </row>
        <row r="488">
          <cell r="C488" t="str">
            <v>Прочие PR-расходы</v>
          </cell>
        </row>
        <row r="489">
          <cell r="C489" t="str">
            <v>Транзакционные расходы</v>
          </cell>
          <cell r="E489">
            <v>0</v>
          </cell>
          <cell r="F489">
            <v>0</v>
          </cell>
          <cell r="G489">
            <v>0</v>
          </cell>
          <cell r="H489">
            <v>0</v>
          </cell>
        </row>
        <row r="490">
          <cell r="C490" t="str">
            <v>Брокерские и депозитарные комиссии</v>
          </cell>
          <cell r="E490">
            <v>0</v>
          </cell>
          <cell r="F490">
            <v>0</v>
          </cell>
          <cell r="G490">
            <v>0</v>
          </cell>
          <cell r="H490">
            <v>0</v>
          </cell>
        </row>
        <row r="491">
          <cell r="C491" t="str">
            <v>Расходы на регистрацию</v>
          </cell>
        </row>
        <row r="492">
          <cell r="C492" t="str">
            <v>Расходы на инфраструктуру</v>
          </cell>
          <cell r="E492">
            <v>6600</v>
          </cell>
          <cell r="F492">
            <v>6600</v>
          </cell>
          <cell r="G492">
            <v>6600</v>
          </cell>
          <cell r="H492">
            <v>19800</v>
          </cell>
        </row>
        <row r="493">
          <cell r="C493" t="str">
            <v>Депозитарные расходы</v>
          </cell>
          <cell r="E493">
            <v>2000</v>
          </cell>
          <cell r="F493">
            <v>2000</v>
          </cell>
          <cell r="G493">
            <v>2000</v>
          </cell>
          <cell r="H493">
            <v>6000</v>
          </cell>
        </row>
        <row r="494">
          <cell r="C494" t="str">
            <v>Юридические услуги</v>
          </cell>
          <cell r="E494">
            <v>4600</v>
          </cell>
          <cell r="F494">
            <v>4600</v>
          </cell>
          <cell r="G494">
            <v>4600</v>
          </cell>
          <cell r="H494">
            <v>13800</v>
          </cell>
        </row>
        <row r="495">
          <cell r="C495" t="str">
            <v>Сервисные комиссии</v>
          </cell>
        </row>
        <row r="496">
          <cell r="C496" t="str">
            <v>Прочие расходы</v>
          </cell>
        </row>
        <row r="497">
          <cell r="C497" t="str">
            <v>Прочие расходы</v>
          </cell>
        </row>
        <row r="498">
          <cell r="C498" t="str">
            <v>Прочие административно-инвестиционные расходы</v>
          </cell>
          <cell r="E498">
            <v>100000</v>
          </cell>
          <cell r="F498">
            <v>100000</v>
          </cell>
          <cell r="G498">
            <v>160000</v>
          </cell>
          <cell r="H498">
            <v>360000</v>
          </cell>
        </row>
        <row r="499">
          <cell r="C499" t="str">
            <v>Консалтинг (Юникон)</v>
          </cell>
          <cell r="E499">
            <v>100000</v>
          </cell>
          <cell r="F499">
            <v>100000</v>
          </cell>
          <cell r="G499">
            <v>100000</v>
          </cell>
          <cell r="H499">
            <v>300000</v>
          </cell>
        </row>
        <row r="500">
          <cell r="C500" t="str">
            <v>Бюджетирование</v>
          </cell>
          <cell r="E500">
            <v>0</v>
          </cell>
          <cell r="F500">
            <v>0</v>
          </cell>
          <cell r="G500">
            <v>60000</v>
          </cell>
          <cell r="H500">
            <v>60000</v>
          </cell>
        </row>
        <row r="501">
          <cell r="C501" t="str">
            <v>Взнос в уставный капитал</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3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вод факт"/>
      <sheetName val="ПФ-0.2"/>
      <sheetName val="ПФ-0.3"/>
      <sheetName val="ПФ-0.4"/>
      <sheetName val="ПФ-0.5"/>
      <sheetName val="ПФЭ-0.5"/>
      <sheetName val="ПФВ-0.5"/>
      <sheetName val="ПФЭ-06"/>
      <sheetName val="ПФТ-06"/>
      <sheetName val="ПФВ-0.6"/>
      <sheetName val="ПФ-0.7"/>
      <sheetName val="ПФ-0.8.1"/>
      <sheetName val="ПФ-0.8.2"/>
      <sheetName val="ПФ-0.9.1"/>
      <sheetName val="ПФ-0.9.2"/>
      <sheetName val="ПФ-0.9.3"/>
      <sheetName val="ПФТ-1.1"/>
      <sheetName val="ПФТ-1.2"/>
      <sheetName val="ПФТ-1.3"/>
      <sheetName val="ПФВ-1.1"/>
      <sheetName val="ПФВ-1.2"/>
      <sheetName val="ПФ-2.1"/>
      <sheetName val="ПФ-2.2"/>
      <sheetName val="ПФ-2.3"/>
      <sheetName val="ПФ-3.1"/>
      <sheetName val="ПФ-3.2"/>
      <sheetName val="ПФ-3.3"/>
      <sheetName val="ПФ-4.1"/>
      <sheetName val="ПФТ-5.1"/>
      <sheetName val="ПФТ-5.2"/>
      <sheetName val="ПФТ-5.3"/>
      <sheetName val="ПФТ-5.4"/>
      <sheetName val="ПФТ-5.5"/>
      <sheetName val="ПФТ-5.6"/>
      <sheetName val="ПФЭ-5.7"/>
      <sheetName val="ПЗ (затраты)"/>
      <sheetName val=" ПЗ (работы)"/>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row r="71">
          <cell r="D71" t="str">
            <v>Да</v>
          </cell>
          <cell r="E71" t="str">
            <v>Нет</v>
          </cell>
        </row>
      </sheetData>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Set>
  </externalBook>
</externalLink>
</file>

<file path=xl/externalLinks/externalLink3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нструкция_новая"/>
      <sheetName val="Лист1"/>
      <sheetName val="ДЗ"/>
      <sheetName val="КЗ"/>
      <sheetName val="ДинамикеДЗ"/>
      <sheetName val="ДинамикаКЗ"/>
      <sheetName val="меропр_ДЗ"/>
      <sheetName val="меропр_КЗ"/>
      <sheetName val="отч_мер_ДЗ"/>
      <sheetName val="отч_мер_КЗ"/>
    </sheetNames>
    <sheetDataSet>
      <sheetData sheetId="0" refreshError="1"/>
      <sheetData sheetId="1" refreshError="1">
        <row r="38">
          <cell r="A38">
            <v>38353</v>
          </cell>
          <cell r="B38">
            <v>1</v>
          </cell>
        </row>
        <row r="39">
          <cell r="A39">
            <v>38384</v>
          </cell>
          <cell r="B39">
            <v>2</v>
          </cell>
        </row>
        <row r="40">
          <cell r="A40">
            <v>38412</v>
          </cell>
          <cell r="B40">
            <v>3</v>
          </cell>
        </row>
        <row r="41">
          <cell r="A41">
            <v>38443</v>
          </cell>
          <cell r="B41">
            <v>4</v>
          </cell>
        </row>
        <row r="42">
          <cell r="A42">
            <v>38473</v>
          </cell>
          <cell r="B42">
            <v>5</v>
          </cell>
        </row>
        <row r="43">
          <cell r="A43">
            <v>38504</v>
          </cell>
        </row>
        <row r="44">
          <cell r="A44">
            <v>38534</v>
          </cell>
        </row>
        <row r="45">
          <cell r="A45">
            <v>38565</v>
          </cell>
        </row>
        <row r="46">
          <cell r="A46">
            <v>38596</v>
          </cell>
        </row>
        <row r="47">
          <cell r="A47">
            <v>38626</v>
          </cell>
        </row>
        <row r="48">
          <cell r="A48">
            <v>38657</v>
          </cell>
        </row>
        <row r="49">
          <cell r="A49">
            <v>38687</v>
          </cell>
        </row>
        <row r="50">
          <cell r="A50">
            <v>38718</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3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Ф-0.5"/>
      <sheetName val="ПФЭ-0.5"/>
      <sheetName val="ПФВ-0.5"/>
      <sheetName val="ПФЭ-06"/>
      <sheetName val="Анкета (2)"/>
      <sheetName val="#REF!"/>
    </sheetNames>
    <sheetDataSet>
      <sheetData sheetId="0" refreshError="1"/>
      <sheetData sheetId="1" refreshError="1"/>
      <sheetData sheetId="2" refreshError="1">
        <row r="4">
          <cell r="AJ4">
            <v>1</v>
          </cell>
          <cell r="AM4">
            <v>1</v>
          </cell>
        </row>
        <row r="5">
          <cell r="AH5" t="str">
            <v>Засор</v>
          </cell>
          <cell r="AJ5">
            <v>2</v>
          </cell>
          <cell r="AM5">
            <v>2</v>
          </cell>
        </row>
        <row r="6">
          <cell r="AH6" t="str">
            <v>Истирание стальной напорной трубы</v>
          </cell>
          <cell r="AJ6">
            <v>3</v>
          </cell>
          <cell r="AM6">
            <v>3</v>
          </cell>
        </row>
        <row r="7">
          <cell r="AH7" t="str">
            <v>Неисправная водоразборная колонка</v>
          </cell>
          <cell r="AJ7">
            <v>4</v>
          </cell>
          <cell r="AM7">
            <v>4</v>
          </cell>
        </row>
        <row r="8">
          <cell r="AH8" t="str">
            <v>Неисправная задвижка (вентиль)</v>
          </cell>
          <cell r="AJ8">
            <v>5</v>
          </cell>
          <cell r="AM8">
            <v>5</v>
          </cell>
        </row>
        <row r="9">
          <cell r="AH9" t="str">
            <v>Неисправный пожарный гидрант</v>
          </cell>
          <cell r="AJ9">
            <v>6</v>
          </cell>
          <cell r="AM9">
            <v>6</v>
          </cell>
        </row>
        <row r="10">
          <cell r="AH10" t="str">
            <v>Перелом трубы</v>
          </cell>
          <cell r="AJ10">
            <v>7</v>
          </cell>
          <cell r="AM10">
            <v>7</v>
          </cell>
        </row>
        <row r="11">
          <cell r="AH11" t="str">
            <v>Расчеканка стыка</v>
          </cell>
          <cell r="AM11">
            <v>8</v>
          </cell>
        </row>
        <row r="12">
          <cell r="AH12" t="str">
            <v>Свищ (трещина) на трубе</v>
          </cell>
          <cell r="AM12">
            <v>9</v>
          </cell>
        </row>
        <row r="13">
          <cell r="AH13" t="str">
            <v>разрушение емкостных сооружений</v>
          </cell>
          <cell r="AK13" t="str">
            <v>до 2-х метров</v>
          </cell>
          <cell r="AM13">
            <v>10</v>
          </cell>
        </row>
        <row r="14">
          <cell r="AH14" t="str">
            <v>разрушение стен зданий и сооружений</v>
          </cell>
          <cell r="AK14" t="str">
            <v>до 5 метров</v>
          </cell>
          <cell r="AM14">
            <v>11</v>
          </cell>
        </row>
        <row r="15">
          <cell r="AH15" t="str">
            <v>разрушение кровель и перекрытий</v>
          </cell>
          <cell r="AK15" t="str">
            <v>более 5 метров</v>
          </cell>
          <cell r="AM15">
            <v>12</v>
          </cell>
        </row>
        <row r="16">
          <cell r="AH16" t="str">
            <v>выход из строя насосов и воздуходувок</v>
          </cell>
          <cell r="AM16">
            <v>13</v>
          </cell>
        </row>
        <row r="17">
          <cell r="AH17" t="str">
            <v>выход из строя другого мех.оборудования (решеток, грабель, илоскребов и т.д.)</v>
          </cell>
          <cell r="AM17">
            <v>14</v>
          </cell>
        </row>
        <row r="18">
          <cell r="AH18" t="str">
            <v>выход из строя эл.двигателей насосов, воздуходувок, приводов и т.д.</v>
          </cell>
          <cell r="AK18" t="str">
            <v>в колодце</v>
          </cell>
          <cell r="AM18">
            <v>15</v>
          </cell>
        </row>
        <row r="19">
          <cell r="AH19" t="str">
            <v>выход из строя трансформаторов</v>
          </cell>
          <cell r="AK19" t="str">
            <v>в траншее</v>
          </cell>
          <cell r="AM19">
            <v>16</v>
          </cell>
        </row>
        <row r="20">
          <cell r="AH20" t="str">
            <v>выход из строя сетей силовых</v>
          </cell>
          <cell r="AM20">
            <v>17</v>
          </cell>
        </row>
        <row r="21">
          <cell r="AH21" t="str">
            <v>вырублен кабель</v>
          </cell>
          <cell r="AM21">
            <v>18</v>
          </cell>
        </row>
        <row r="22">
          <cell r="AH22" t="str">
            <v>выбило из-за грозы</v>
          </cell>
          <cell r="AK22">
            <v>20</v>
          </cell>
          <cell r="AM22">
            <v>19</v>
          </cell>
        </row>
        <row r="23">
          <cell r="AH23" t="str">
            <v>другие повреждения</v>
          </cell>
          <cell r="AK23">
            <v>25</v>
          </cell>
          <cell r="AM23">
            <v>20</v>
          </cell>
        </row>
        <row r="24">
          <cell r="AK24">
            <v>32</v>
          </cell>
          <cell r="AM24">
            <v>21</v>
          </cell>
        </row>
        <row r="25">
          <cell r="AK25">
            <v>40</v>
          </cell>
          <cell r="AM25">
            <v>22</v>
          </cell>
        </row>
        <row r="26">
          <cell r="AG26" t="str">
            <v>сталь</v>
          </cell>
          <cell r="AK26">
            <v>50</v>
          </cell>
          <cell r="AM26">
            <v>23</v>
          </cell>
        </row>
        <row r="27">
          <cell r="AG27" t="str">
            <v>сталь с цем-песч, другой изоляцией</v>
          </cell>
          <cell r="AK27">
            <v>80</v>
          </cell>
          <cell r="AM27">
            <v>24</v>
          </cell>
        </row>
        <row r="28">
          <cell r="AG28" t="str">
            <v>чугун</v>
          </cell>
          <cell r="AK28">
            <v>100</v>
          </cell>
          <cell r="AM28">
            <v>25</v>
          </cell>
        </row>
        <row r="29">
          <cell r="AG29" t="str">
            <v>ж/б</v>
          </cell>
          <cell r="AK29">
            <v>150</v>
          </cell>
          <cell r="AM29">
            <v>26</v>
          </cell>
        </row>
        <row r="30">
          <cell r="AG30" t="str">
            <v>керамика</v>
          </cell>
          <cell r="AK30">
            <v>200</v>
          </cell>
          <cell r="AM30">
            <v>27</v>
          </cell>
        </row>
        <row r="31">
          <cell r="AG31" t="str">
            <v>полиэтилен</v>
          </cell>
          <cell r="AK31">
            <v>250</v>
          </cell>
          <cell r="AM31">
            <v>28</v>
          </cell>
        </row>
        <row r="32">
          <cell r="AG32" t="str">
            <v>чулок</v>
          </cell>
          <cell r="AK32">
            <v>300</v>
          </cell>
          <cell r="AM32">
            <v>29</v>
          </cell>
        </row>
        <row r="33">
          <cell r="AG33" t="str">
            <v>другое</v>
          </cell>
          <cell r="AK33">
            <v>400</v>
          </cell>
          <cell r="AM33">
            <v>30</v>
          </cell>
        </row>
        <row r="34">
          <cell r="AK34">
            <v>500</v>
          </cell>
          <cell r="AM34">
            <v>31</v>
          </cell>
        </row>
        <row r="35">
          <cell r="AK35">
            <v>600</v>
          </cell>
        </row>
        <row r="36">
          <cell r="AG36" t="str">
            <v>дымление</v>
          </cell>
          <cell r="AK36">
            <v>700</v>
          </cell>
        </row>
        <row r="37">
          <cell r="AG37" t="str">
            <v>жалобы жителей, абонентов</v>
          </cell>
          <cell r="AK37">
            <v>900</v>
          </cell>
          <cell r="AM37" t="str">
            <v>Хозспособ</v>
          </cell>
        </row>
        <row r="38">
          <cell r="AG38" t="str">
            <v>затопление подвала и т.п.</v>
          </cell>
          <cell r="AK38">
            <v>1400</v>
          </cell>
          <cell r="AM38" t="str">
            <v>Подряд</v>
          </cell>
        </row>
        <row r="39">
          <cell r="AG39" t="str">
            <v>излив стоков на поверхность</v>
          </cell>
          <cell r="AK39">
            <v>2000</v>
          </cell>
        </row>
        <row r="40">
          <cell r="AG40" t="str">
            <v>нехарактерный шум, перегрев, вибрация</v>
          </cell>
        </row>
        <row r="41">
          <cell r="AG41" t="str">
            <v>останов агрегата, механизма</v>
          </cell>
        </row>
        <row r="42">
          <cell r="AG42" t="str">
            <v>отсутствие электропитания</v>
          </cell>
          <cell r="AK42" t="str">
            <v>Арендованный</v>
          </cell>
        </row>
        <row r="43">
          <cell r="AG43" t="str">
            <v>сработала сигнализация, автоматика</v>
          </cell>
          <cell r="AK43" t="str">
            <v>Бесхозяйный</v>
          </cell>
        </row>
        <row r="44">
          <cell r="AG44" t="str">
            <v>течь воды из земли</v>
          </cell>
          <cell r="AK44" t="str">
            <v>Собственный</v>
          </cell>
        </row>
        <row r="45">
          <cell r="AG45" t="str">
            <v>течь воды из колодца</v>
          </cell>
          <cell r="AK45" t="str">
            <v>Абонентский</v>
          </cell>
        </row>
        <row r="46">
          <cell r="AG46" t="str">
            <v>другое</v>
          </cell>
        </row>
      </sheetData>
      <sheetData sheetId="3" refreshError="1"/>
      <sheetData sheetId="4" refreshError="1"/>
      <sheetData sheetId="5" refreshError="1"/>
    </sheetDataSet>
  </externalBook>
</externalLink>
</file>

<file path=xl/externalLinks/externalLink3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05"/>
      <sheetName val="2009  ФАКТ"/>
      <sheetName val="анализ"/>
      <sheetName val="Параметры"/>
      <sheetName val="НОВЫЙ налог,страх."/>
      <sheetName val="ГСМ, факт норма новый"/>
      <sheetName val="масла литры, деньги НОВЫЙ"/>
      <sheetName val="ГСМ, масла деньги СВОД"/>
      <sheetName val="Механизмы"/>
      <sheetName val="Акт авто"/>
      <sheetName val="Старый налог,страх. "/>
      <sheetName val="ГСМ со старым трансп."/>
      <sheetName val="масла литры, деньги"/>
      <sheetName val="масла"/>
    </sheetNames>
    <sheetDataSet>
      <sheetData sheetId="0" refreshError="1"/>
      <sheetData sheetId="1" refreshError="1"/>
      <sheetData sheetId="2" refreshError="1"/>
      <sheetData sheetId="3" refreshError="1">
        <row r="5">
          <cell r="C5">
            <v>2011</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sheetData sheetId="13" refreshError="1"/>
    </sheetDataSet>
  </externalBook>
</externalLink>
</file>

<file path=xl/externalLinks/externalLink3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2"/>
      <sheetName val="Анкета"/>
      <sheetName val="параметры"/>
      <sheetName val="1.15 без пароля (3)"/>
      <sheetName val="1.21 "/>
      <sheetName val="6 к 1.15"/>
      <sheetName val="спецодежда"/>
      <sheetName val="8 к 1.15 без пароля"/>
      <sheetName val="7 к 1.15"/>
      <sheetName val="Т 1.16"/>
      <sheetName val="1 к 1.15_2012 год"/>
      <sheetName val="1 к 1.15_2013 год"/>
      <sheetName val="1 к 1.15_2014 год"/>
      <sheetName val="2 к 1.15"/>
      <sheetName val="4.2. к 1.15_2012 год"/>
      <sheetName val="4.2. к 1.15_2013 год"/>
      <sheetName val="4.2. к 1.15_2014 год"/>
      <sheetName val="4.1. к 1.15"/>
      <sheetName val="5.1 к 1.15 без пароля"/>
      <sheetName val="Прил 2 к 1.17"/>
      <sheetName val="Аренда на 01.04.11"/>
      <sheetName val="Р 2.1."/>
      <sheetName val="Р 2.2."/>
      <sheetName val="распределение 26"/>
      <sheetName val="распределение 23,25"/>
      <sheetName val="Коммунальные 25 сч"/>
      <sheetName val="Коммунальные 26 сч"/>
      <sheetName val="Комуслуги всего"/>
      <sheetName val="свод АТС"/>
      <sheetName val="свод 25 счета укрупненно"/>
      <sheetName val="23 АТС для тарифа"/>
      <sheetName val="23 ПРБ для тарифа "/>
      <sheetName val="23 РСУ для тарифа"/>
      <sheetName val="26 счет для тарифа"/>
      <sheetName val="Лист1"/>
    </sheetNames>
    <sheetDataSet>
      <sheetData sheetId="0"/>
      <sheetData sheetId="1"/>
      <sheetData sheetId="2">
        <row r="3">
          <cell r="C3">
            <v>2011</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Set>
  </externalBook>
</externalLink>
</file>

<file path=xl/externalLinks/externalLink3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05"/>
      <sheetName val="2009  ФАКТ"/>
      <sheetName val="анализ"/>
      <sheetName val="Параметры"/>
      <sheetName val="НОВЫЙ налог,страх."/>
      <sheetName val="ГСМ, факт норма новый"/>
      <sheetName val="масла литры, деньги НОВЫЙ"/>
      <sheetName val="ГСМ, масла деньги СВОД"/>
      <sheetName val="Механизмы"/>
      <sheetName val="Акт авто"/>
      <sheetName val="Старый налог,страх. "/>
      <sheetName val="ГСМ со старым трансп."/>
      <sheetName val="масла литры, деньги"/>
      <sheetName val="масла"/>
    </sheetNames>
    <sheetDataSet>
      <sheetData sheetId="0"/>
      <sheetData sheetId="1"/>
      <sheetData sheetId="2"/>
      <sheetData sheetId="3">
        <row r="6">
          <cell r="C6">
            <v>1.079</v>
          </cell>
        </row>
      </sheetData>
      <sheetData sheetId="4"/>
      <sheetData sheetId="5"/>
      <sheetData sheetId="6"/>
      <sheetData sheetId="7"/>
      <sheetData sheetId="8"/>
      <sheetData sheetId="9"/>
      <sheetData sheetId="10"/>
      <sheetData sheetId="11"/>
      <sheetData sheetId="12"/>
      <sheetData sheetId="13"/>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ster Summary"/>
      <sheetName val="Master Cashflows - Contractual"/>
      <sheetName val="Master Cashflows - Received"/>
      <sheetName val="Master Cashflows - Variance"/>
      <sheetName val="Executive Summary"/>
      <sheetName val="CNC Funding"/>
      <sheetName val="Archive"/>
    </sheetNames>
    <sheetDataSet>
      <sheetData sheetId="0" refreshError="1"/>
      <sheetData sheetId="1" refreshError="1"/>
      <sheetData sheetId="2" refreshError="1"/>
      <sheetData sheetId="3" refreshError="1"/>
      <sheetData sheetId="4" refreshError="1"/>
      <sheetData sheetId="5" refreshError="1"/>
      <sheetData sheetId="6" refreshError="1"/>
    </sheetDataSet>
  </externalBook>
</externalLink>
</file>

<file path=xl/externalLinks/externalLink4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раметры"/>
      <sheetName val="Нормы расхода  ГСМ старые с пре"/>
      <sheetName val="2011 новые нормы"/>
      <sheetName val="2010 факт ГСМ"/>
      <sheetName val="Котлонадзор, Ремкранмонтаж"/>
      <sheetName val="ГСМ литры  НОВЫЙ"/>
      <sheetName val="масла литры, деньги НОВЫЙ"/>
      <sheetName val="налог,страх НОВЫЙ"/>
      <sheetName val="ГСМ, масла деньги СВОД"/>
      <sheetName val="СВОД ГСМ, масла 2011-2012"/>
      <sheetName val="Механизмы"/>
      <sheetName val="СВОД маш и оборуд 1С"/>
      <sheetName val="СВОД трансп ср 1С"/>
    </sheetNames>
    <sheetDataSet>
      <sheetData sheetId="0" refreshError="1">
        <row r="8">
          <cell r="C8">
            <v>1.0569999999999999</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4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итул БДР"/>
      <sheetName val="титул БДДС"/>
      <sheetName val="титул ПБ"/>
      <sheetName val="ЭП-01"/>
      <sheetName val="ЭП-02"/>
      <sheetName val="ЭП-03"/>
      <sheetName val="ЭП-04 янв"/>
      <sheetName val="ЭП-04 фев"/>
      <sheetName val="ЭП-04 мар"/>
      <sheetName val="ЭП-04 1кв"/>
      <sheetName val="ЭП-04 апр"/>
      <sheetName val="ЭП-04 май"/>
      <sheetName val="ЭП-04 июн"/>
      <sheetName val="ЭП-04 2кв"/>
      <sheetName val="ЭП-04 июл"/>
      <sheetName val="ЭП-04 авг"/>
      <sheetName val="ЭП-04 сен"/>
      <sheetName val="ЭП-04 3кв"/>
      <sheetName val="ЭП-04 окт"/>
      <sheetName val="ЭП-04 ноя"/>
      <sheetName val="ЭП-04 дек"/>
      <sheetName val="ЭП-04 4кв"/>
      <sheetName val="ЭП-04год"/>
      <sheetName val="ЭП-05 янв"/>
      <sheetName val="ЭП-05 фев"/>
      <sheetName val="ЭП-05 мар"/>
      <sheetName val="ЭП-05 1кв"/>
      <sheetName val="ЭП-05 апр"/>
      <sheetName val="ЭП-05 май"/>
      <sheetName val="ЭП-05 июн"/>
      <sheetName val="ЭП-05 2кв"/>
      <sheetName val="ЭП-05 июл"/>
      <sheetName val="ЭП-05 авг"/>
      <sheetName val="ЭП-05 сен"/>
      <sheetName val="ЭП-05 3кв"/>
      <sheetName val="ЭП-05 окт"/>
      <sheetName val="ЭП-05 ноя"/>
      <sheetName val="ЭП-05 дек"/>
      <sheetName val="ЭП-05 4кв"/>
      <sheetName val="ЭП-05год"/>
      <sheetName val="ЭП-06"/>
      <sheetName val="ЭП-07"/>
      <sheetName val="ЭП-10 янв"/>
      <sheetName val="ЭП-10 фев"/>
      <sheetName val="ЭП-10 мар"/>
      <sheetName val="ЭП-10 1кв"/>
      <sheetName val="ЭП-10 апр"/>
      <sheetName val="ЭП-10 май"/>
      <sheetName val="ЭП-10 июн"/>
      <sheetName val="ЭП-10 2кв"/>
      <sheetName val="ЭП-10 июл"/>
      <sheetName val="ЭП-10 авг"/>
      <sheetName val="ЭП-10 сен"/>
      <sheetName val="ЭП-10 3кв"/>
      <sheetName val="ЭП-10 окт"/>
      <sheetName val="ЭП-10 ноя"/>
      <sheetName val="ЭП-10 дек"/>
      <sheetName val="ЭП-10 4кв"/>
      <sheetName val="ЭП-10 год"/>
      <sheetName val="ЭП-11"/>
      <sheetName val="ЛПОСВ"/>
      <sheetName val="ОСВ"/>
      <sheetName val="БП"/>
      <sheetName val="БПК"/>
      <sheetName val="ФП-01-год"/>
      <sheetName val="ФП-01-1кв"/>
      <sheetName val="ФП-01-2кв"/>
      <sheetName val="ФП-01-3кв"/>
      <sheetName val="ФП-01-4кв"/>
      <sheetName val="ФП-03мес"/>
      <sheetName val="ФП-04мес"/>
      <sheetName val="ФП-02"/>
      <sheetName val="ФП-03"/>
      <sheetName val="ФП-04"/>
      <sheetName val="параметры"/>
      <sheetName val="ПФВ-0.5"/>
    </sheetNames>
    <sheetDataSet>
      <sheetData sheetId="0" refreshError="1">
        <row r="18">
          <cell r="A18" t="str">
            <v>ООО ""Энергокомфорт"Единая томская сбытовая компания"</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Set>
  </externalBook>
</externalLink>
</file>

<file path=xl/externalLinks/externalLink4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Оборудование_стоим"/>
      <sheetName val="Инвестиции_строит"/>
      <sheetName val="Инвестиции_план"/>
      <sheetName val="Инвестиции_график"/>
      <sheetName val="Расх_мат-ов_ед"/>
      <sheetName val="Расх_мат-ов_прог"/>
      <sheetName val="Себестоимость"/>
      <sheetName val="Пр_прог_Ст"/>
      <sheetName val="Выпуск_реализация"/>
      <sheetName val="Штат_расп"/>
      <sheetName val="Наклад_расх"/>
      <sheetName val="Оборотн_кап"/>
      <sheetName val="Profit_loss"/>
      <sheetName val="Cash_flows"/>
      <sheetName val="Cashflows_payments"/>
      <sheetName val="Графики"/>
      <sheetName val="????????????_?????"/>
      <sheetName val="титул БДР"/>
      <sheetName val="списки"/>
      <sheetName val="имена"/>
      <sheetName val="Дебиторка"/>
      <sheetName val="титул БДР отчет"/>
      <sheetName val="Имя"/>
      <sheetName val="Исполнение"/>
      <sheetName val="Добыча-факт"/>
      <sheetName val="Cash-Flow"/>
      <sheetName val="даты"/>
      <sheetName val="Титул"/>
      <sheetName val="Анкета"/>
      <sheetName val="Калькуляции"/>
      <sheetName val="параметры"/>
      <sheetName val="Îáîðóäîâàíèå_ñòîèì"/>
      <sheetName val="Èíâåñòèöèè_ñòðîèò"/>
      <sheetName val="Èíâåñòèöèè_ïëàí"/>
      <sheetName val="Èíâåñòèöèè_ãðàôèê"/>
      <sheetName val="Ðàñõ_ìàò-îâ_åä"/>
      <sheetName val="Ðàñõ_ìàò-îâ_ïðîã"/>
      <sheetName val="Ñåáåñòîèìîñòü"/>
      <sheetName val="Ïð_ïðîã_Ñò"/>
      <sheetName val="Âûïóñê_ðåàëèçàöèÿ"/>
      <sheetName val="Øòàò_ðàñï"/>
      <sheetName val="Íàêëàä_ðàñõ"/>
      <sheetName val="Îáîðîòí_êàï"/>
      <sheetName val="Ãðàôèêè"/>
      <sheetName val="Àíêåòà"/>
      <sheetName val="òèòóë ÁÄÐ"/>
      <sheetName val="Äåáèòîðêà"/>
      <sheetName val="ñïèñêè"/>
      <sheetName val="èìåíà"/>
      <sheetName val="òèòóë ÁÄÐ îò÷åò"/>
      <sheetName val="Èìÿ"/>
      <sheetName val="Èñïîëíåíèå"/>
      <sheetName val="Äîáû÷à-ôàêò"/>
      <sheetName val="äàòû"/>
      <sheetName val="Òèòóë"/>
      <sheetName val="Êàëüêóëÿöèè"/>
      <sheetName val="Восход стоки"/>
      <sheetName val="ПФВ-0.5"/>
      <sheetName val="цены цехов"/>
      <sheetName val="Лист1"/>
      <sheetName val="Валюты"/>
      <sheetName val="СИС-Имена и ссылки"/>
      <sheetName val="РД-Оборотная ведомость"/>
      <sheetName val="эл ст"/>
      <sheetName val="план продаж"/>
      <sheetName val="оборудование"/>
      <sheetName val="ТД РАП"/>
      <sheetName val="справки к раз.2"/>
      <sheetName val="база"/>
      <sheetName val="62"/>
      <sheetName val="5350.02(зачеты)+"/>
      <sheetName val="конфиг"/>
      <sheetName val="коэфф"/>
      <sheetName val="Позиция"/>
      <sheetName val="план"/>
      <sheetName val="Неделя"/>
      <sheetName val="Инструкции"/>
      <sheetName val="?????????"/>
      <sheetName val="Опер"/>
      <sheetName val="амортизация"/>
      <sheetName val="Исходные"/>
      <sheetName val=" ГрФМВ 2 "/>
      <sheetName val="1.411.1"/>
      <sheetName val="__________________"/>
      <sheetName val="Реестр"/>
      <sheetName val="Финплан"/>
      <sheetName val="balans 3"/>
      <sheetName val="ФА"/>
      <sheetName val="Д_коммерческий"/>
      <sheetName val="Справочники"/>
      <sheetName val="январь"/>
      <sheetName val="К.рын"/>
      <sheetName val="Сводная смета"/>
      <sheetName val="1"/>
      <sheetName val="_________"/>
      <sheetName val="Исполнение плана Август"/>
      <sheetName val="Bendra"/>
      <sheetName val="НАЛ.97г.пр.Нат."/>
      <sheetName val="СА"/>
      <sheetName val="Inputs"/>
      <sheetName val="data"/>
      <sheetName val="АНАЛИТ"/>
      <sheetName val="CAPEX_шпон"/>
      <sheetName val="Макро"/>
      <sheetName val="Отопление"/>
      <sheetName val="1.2.1"/>
      <sheetName val="2.2.4"/>
      <sheetName val="июнь9"/>
      <sheetName val="перекрестка"/>
      <sheetName val="16"/>
      <sheetName val="18.2"/>
      <sheetName val="4"/>
      <sheetName val="2.3"/>
      <sheetName val="21.3"/>
      <sheetName val="P2.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Set>
  </externalBook>
</externalLink>
</file>

<file path=xl/externalLinks/externalLink4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Справочники"/>
      <sheetName val="0"/>
      <sheetName val="0.1"/>
      <sheetName val="1"/>
      <sheetName val="2"/>
      <sheetName val="2.1"/>
      <sheetName val="2.2"/>
      <sheetName val="4"/>
      <sheetName val="5"/>
      <sheetName val="6"/>
      <sheetName val="6.1"/>
      <sheetName val="7"/>
      <sheetName val="8"/>
      <sheetName val="9"/>
      <sheetName val="10"/>
      <sheetName val="11"/>
      <sheetName val="12"/>
      <sheetName val="13"/>
      <sheetName val="14"/>
      <sheetName val="15"/>
      <sheetName val="16"/>
      <sheetName val="17"/>
      <sheetName val="17.1"/>
      <sheetName val="18"/>
      <sheetName val="19"/>
      <sheetName val="20"/>
      <sheetName val="21"/>
      <sheetName val="22"/>
      <sheetName val="23"/>
      <sheetName val="24"/>
      <sheetName val="24.1"/>
      <sheetName val="25"/>
      <sheetName val="26"/>
      <sheetName val="27"/>
      <sheetName val="28"/>
      <sheetName val="29"/>
      <sheetName val="30"/>
      <sheetName val="Оборудование_стоим"/>
      <sheetName val="ПФВ-0.5"/>
    </sheetNames>
    <sheetDataSet>
      <sheetData sheetId="0" refreshError="1"/>
      <sheetData sheetId="1" refreshError="1"/>
      <sheetData sheetId="2" refreshError="1">
        <row r="4">
          <cell r="A4" t="str">
            <v>РГК</v>
          </cell>
        </row>
        <row r="10">
          <cell r="A10" t="str">
            <v>Станция-1</v>
          </cell>
        </row>
        <row r="11">
          <cell r="A11" t="str">
            <v>Станция-2</v>
          </cell>
        </row>
        <row r="19">
          <cell r="A19" t="str">
            <v>Уголь разреза-1</v>
          </cell>
        </row>
        <row r="20">
          <cell r="A20" t="str">
            <v>Уголь разреза-2</v>
          </cell>
        </row>
        <row r="26">
          <cell r="A26" t="str">
            <v>Торф</v>
          </cell>
        </row>
        <row r="27">
          <cell r="A27" t="str">
            <v>Сланцы</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Set>
  </externalBook>
</externalLink>
</file>

<file path=xl/externalLinks/externalLink4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Цифры по 2004 (2)"/>
      <sheetName val="Цифры по 2004"/>
      <sheetName val="2003"/>
      <sheetName val="Фонд зп"/>
      <sheetName val="Макро"/>
      <sheetName val="Красноуральск"/>
      <sheetName val="Серов"/>
      <sheetName val="Краснотурьинск"/>
      <sheetName val="Кировоград"/>
      <sheetName val="Первоуральск"/>
      <sheetName val="Полевской"/>
      <sheetName val="Ревда"/>
      <sheetName val="Н.Тагил"/>
      <sheetName val="ГАЗЭКС"/>
      <sheetName val="Лист1"/>
      <sheetName val="ДанныеТех паспортов"/>
      <sheetName val="Справочники"/>
    </sheetNames>
    <sheetDataSet>
      <sheetData sheetId="0" refreshError="1"/>
      <sheetData sheetId="1" refreshError="1"/>
      <sheetData sheetId="2" refreshError="1"/>
      <sheetData sheetId="3" refreshError="1"/>
      <sheetData sheetId="4" refreshError="1">
        <row r="2">
          <cell r="B2">
            <v>0.18</v>
          </cell>
        </row>
        <row r="4">
          <cell r="B4">
            <v>0.35899999999999999</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4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вод. табл."/>
      <sheetName val="Мощность"/>
      <sheetName val="Отпуск ээ"/>
      <sheetName val="Аморт-я"/>
      <sheetName val="Зарплата"/>
      <sheetName val="Вспом. мат-лы"/>
      <sheetName val="Услуги"/>
      <sheetName val="Ремонт"/>
      <sheetName val="Кредиты"/>
      <sheetName val="Прочие затраты"/>
      <sheetName val="соцразвитие"/>
      <sheetName val="Лист13"/>
      <sheetName val="Лист14"/>
      <sheetName val="Лист15"/>
      <sheetName val="Лист16"/>
      <sheetName val="Макро"/>
      <sheetName val="ИТОГИ  по Н,Р,Э,Q"/>
      <sheetName val="июнь9"/>
      <sheetName val="ГоГРЭС"/>
      <sheetName val="УЗ-22(2002)"/>
      <sheetName val="УЗ-21(1кв.) (2)"/>
      <sheetName val="УЗ-21(2002)"/>
      <sheetName val="УЗ-22(3кв.) (2)"/>
      <sheetName val="Производство электроэнергии"/>
      <sheetName val="эл ст"/>
      <sheetName val="Справочники"/>
      <sheetName val="ГСМ_УР"/>
      <sheetName val="Услуги ПХ"/>
      <sheetName val="НЗП_УР"/>
      <sheetName val="ЭЭ_УР"/>
      <sheetName val="INV_KR"/>
      <sheetName val="ГСМ_РОК"/>
      <sheetName val="НЗП_РОК"/>
      <sheetName val="ПП"/>
      <sheetName val="ремонты_РОК"/>
      <sheetName val="Ээ_РОК"/>
      <sheetName val="Лист7"/>
      <sheetName val="БДДС"/>
      <sheetName val="БЮДЖЕТ"/>
      <sheetName val="10"/>
      <sheetName val="11"/>
      <sheetName val="14"/>
      <sheetName val="16"/>
      <sheetName val="18"/>
      <sheetName val="19"/>
      <sheetName val="22"/>
      <sheetName val="25"/>
      <sheetName val="0"/>
      <sheetName val="1"/>
      <sheetName val="12"/>
      <sheetName val="15"/>
      <sheetName val="17.1"/>
      <sheetName val="17"/>
      <sheetName val="20"/>
      <sheetName val="21"/>
      <sheetName val="23"/>
      <sheetName val="24.1"/>
      <sheetName val="24"/>
      <sheetName val="26"/>
      <sheetName val="28"/>
      <sheetName val="29"/>
      <sheetName val="30"/>
      <sheetName val="4"/>
      <sheetName val="6"/>
      <sheetName val="7"/>
      <sheetName val="8"/>
      <sheetName val="9"/>
      <sheetName val="Заголовок"/>
      <sheetName val="Закупки"/>
      <sheetName val="18.1"/>
      <sheetName val="19.1.1"/>
      <sheetName val="19.1.2"/>
      <sheetName val="19.2"/>
      <sheetName val="2.1"/>
      <sheetName val="21.1"/>
      <sheetName val="21.2.1"/>
      <sheetName val="21.2.2"/>
      <sheetName val="21.4"/>
      <sheetName val="27"/>
      <sheetName val="28.3"/>
      <sheetName val="1.1"/>
      <sheetName val="1.2"/>
      <sheetName val="18.2"/>
      <sheetName val="2.2"/>
      <sheetName val="20.1"/>
      <sheetName val="21.3"/>
      <sheetName val="25.1"/>
      <sheetName val="28.1"/>
      <sheetName val="28.2"/>
      <sheetName val="3"/>
      <sheetName val="5"/>
      <sheetName val="P2.1"/>
      <sheetName val="P2.2"/>
      <sheetName val="Калькуляция кв"/>
      <sheetName val="Balance Sheet"/>
      <sheetName val="Константы"/>
      <sheetName val="инвестиции 2007"/>
      <sheetName val="1997"/>
      <sheetName val="1998"/>
      <sheetName val="9-1"/>
      <sheetName val="хар-ка земли 1 "/>
      <sheetName val="Коррект"/>
      <sheetName val="Приложение 1"/>
      <sheetName val="факт 2009 года"/>
      <sheetName val="Факт 2010 года"/>
      <sheetName val="План на 2011 год"/>
      <sheetName val="Свод__табл_"/>
      <sheetName val="Отпуск_ээ"/>
      <sheetName val="Вспом__мат-лы"/>
      <sheetName val="Прочие_затраты"/>
      <sheetName val="ИТОГИ__по_Н,Р,Э,Q"/>
      <sheetName val="эл_ст"/>
      <sheetName val="УЗ-21(1кв_)_(2)"/>
      <sheetName val="УЗ-22(3кв_)_(2)"/>
      <sheetName val="Производство_электроэнергии"/>
      <sheetName val="18_1"/>
      <sheetName val="19_1_1"/>
      <sheetName val="19_1_2"/>
      <sheetName val="19_2"/>
      <sheetName val="2_1"/>
      <sheetName val="21_1"/>
      <sheetName val="21_2_1"/>
      <sheetName val="21_2_2"/>
      <sheetName val="21_4"/>
      <sheetName val="28_3"/>
      <sheetName val="1_1"/>
      <sheetName val="1_2"/>
      <sheetName val="18_2"/>
      <sheetName val="2_2"/>
      <sheetName val="20_1"/>
      <sheetName val="21_3"/>
      <sheetName val="24_1"/>
      <sheetName val="25_1"/>
      <sheetName val="28_1"/>
      <sheetName val="28_2"/>
      <sheetName val="P2_1"/>
      <sheetName val="P2_2"/>
      <sheetName val="инвестиции_2007"/>
      <sheetName val="Калькуляция_кв"/>
      <sheetName val="Balance_Sheet"/>
      <sheetName val="обслуживание"/>
      <sheetName val="Приложение 2.1"/>
      <sheetName val="1.11"/>
      <sheetName val="СписочнаяЧисленность"/>
      <sheetName val="Temp_TOV"/>
      <sheetName val="ф.2 за 4 кв.2005"/>
      <sheetName val="БФ-2-8-П"/>
      <sheetName val="FEK 2002.Н"/>
      <sheetName val="Титульный лист С-П"/>
      <sheetName val="2002(v1)"/>
      <sheetName val="ФИНПЛАН"/>
      <sheetName val="13"/>
      <sheetName val="SHPZ"/>
      <sheetName val=" накладные расходы"/>
      <sheetName val="Table"/>
      <sheetName val="Справочник"/>
      <sheetName val="Ожид ФР"/>
      <sheetName val="жилой фонд"/>
      <sheetName val="Справ"/>
      <sheetName val="даты"/>
      <sheetName val="Фин план"/>
      <sheetName val="Свод__табл_1"/>
      <sheetName val="Отпуск_ээ1"/>
      <sheetName val="Вспом__мат-лы1"/>
      <sheetName val="Прочие_затраты1"/>
      <sheetName val="ИТОГИ__по_Н,Р,Э,Q1"/>
      <sheetName val="эл_ст1"/>
      <sheetName val="Производство_электроэнергии1"/>
      <sheetName val="18_11"/>
      <sheetName val="19_1_11"/>
      <sheetName val="19_1_21"/>
      <sheetName val="19_21"/>
      <sheetName val="2_11"/>
      <sheetName val="21_11"/>
      <sheetName val="21_2_11"/>
      <sheetName val="21_2_21"/>
      <sheetName val="21_41"/>
      <sheetName val="28_31"/>
      <sheetName val="1_11"/>
      <sheetName val="1_21"/>
      <sheetName val="18_21"/>
      <sheetName val="2_21"/>
      <sheetName val="20_11"/>
      <sheetName val="21_31"/>
      <sheetName val="24_11"/>
      <sheetName val="25_11"/>
      <sheetName val="28_11"/>
      <sheetName val="28_21"/>
      <sheetName val="P2_11"/>
      <sheetName val="P2_21"/>
      <sheetName val="УЗ-21(1кв_)_(2)1"/>
      <sheetName val="УЗ-22(3кв_)_(2)1"/>
      <sheetName val="Калькуляция_кв1"/>
      <sheetName val="Balance_Sheet1"/>
      <sheetName val="инвестиции_20071"/>
      <sheetName val="хар-ка_земли_1_"/>
      <sheetName val="Приложение_1"/>
      <sheetName val="факт_2009_года"/>
      <sheetName val="Факт_2010_года"/>
      <sheetName val="План_на_2011_год"/>
      <sheetName val="1_111"/>
      <sheetName val="ф_2_за_4_кв_2005"/>
      <sheetName val="FEK_2002_Н"/>
      <sheetName val="Приложение_2_1"/>
      <sheetName val="17_1"/>
      <sheetName val="Услуги_ПХ"/>
      <sheetName val="Титульный_лист_С-П"/>
      <sheetName val="_накладные_расходы"/>
      <sheetName val="Ожид_ФР"/>
      <sheetName val="жилой_фонд"/>
      <sheetName val="Фин_план"/>
      <sheetName val="Свод__табл_2"/>
      <sheetName val="Отпуск_ээ2"/>
      <sheetName val="Вспом__мат-лы2"/>
      <sheetName val="Прочие_затраты2"/>
      <sheetName val="ИТОГИ__по_Н,Р,Э,Q2"/>
      <sheetName val="эл_ст2"/>
      <sheetName val="Производство_электроэнергии2"/>
      <sheetName val="18_12"/>
      <sheetName val="19_1_12"/>
      <sheetName val="19_1_22"/>
      <sheetName val="19_22"/>
      <sheetName val="2_12"/>
      <sheetName val="21_12"/>
      <sheetName val="21_2_12"/>
      <sheetName val="21_2_22"/>
      <sheetName val="21_42"/>
      <sheetName val="28_32"/>
      <sheetName val="1_12"/>
      <sheetName val="1_22"/>
      <sheetName val="18_22"/>
      <sheetName val="2_22"/>
      <sheetName val="20_12"/>
      <sheetName val="21_32"/>
      <sheetName val="24_12"/>
      <sheetName val="25_12"/>
      <sheetName val="28_12"/>
      <sheetName val="28_22"/>
      <sheetName val="P2_12"/>
      <sheetName val="P2_22"/>
      <sheetName val="УЗ-21(1кв_)_(2)2"/>
      <sheetName val="УЗ-22(3кв_)_(2)2"/>
      <sheetName val="Калькуляция_кв2"/>
      <sheetName val="Balance_Sheet2"/>
      <sheetName val="инвестиции_20072"/>
      <sheetName val="хар-ка_земли_1_1"/>
      <sheetName val="Приложение_11"/>
      <sheetName val="факт_2009_года1"/>
      <sheetName val="Факт_2010_года1"/>
      <sheetName val="План_на_2011_год1"/>
      <sheetName val="1_112"/>
      <sheetName val="ф_2_за_4_кв_20051"/>
      <sheetName val="FEK_2002_Н1"/>
      <sheetName val="Приложение_2_11"/>
      <sheetName val="17_11"/>
      <sheetName val="Услуги_ПХ1"/>
      <sheetName val="Титульный_лист_С-П1"/>
      <sheetName val="_накладные_расходы1"/>
      <sheetName val="Ожид_ФР1"/>
      <sheetName val="жилой_фонд1"/>
      <sheetName val="Фин_план1"/>
      <sheetName val="Свод__табл_3"/>
      <sheetName val="Отпуск_ээ3"/>
      <sheetName val="Вспом__мат-лы3"/>
      <sheetName val="Прочие_затраты3"/>
      <sheetName val="ИТОГИ__по_Н,Р,Э,Q3"/>
      <sheetName val="эл_ст3"/>
      <sheetName val="Производство_электроэнергии3"/>
      <sheetName val="18_13"/>
      <sheetName val="19_1_13"/>
      <sheetName val="19_1_23"/>
      <sheetName val="19_23"/>
      <sheetName val="2_13"/>
      <sheetName val="21_13"/>
      <sheetName val="21_2_13"/>
      <sheetName val="21_2_23"/>
      <sheetName val="21_43"/>
      <sheetName val="28_33"/>
      <sheetName val="1_13"/>
      <sheetName val="1_23"/>
      <sheetName val="18_23"/>
      <sheetName val="2_23"/>
      <sheetName val="20_13"/>
      <sheetName val="21_33"/>
      <sheetName val="24_13"/>
      <sheetName val="25_13"/>
      <sheetName val="28_13"/>
      <sheetName val="28_23"/>
      <sheetName val="P2_13"/>
      <sheetName val="P2_23"/>
      <sheetName val="УЗ-21(1кв_)_(2)3"/>
      <sheetName val="УЗ-22(3кв_)_(2)3"/>
      <sheetName val="Калькуляция_кв3"/>
      <sheetName val="Balance_Sheet3"/>
      <sheetName val="инвестиции_20073"/>
      <sheetName val="хар-ка_земли_1_2"/>
      <sheetName val="Приложение_12"/>
      <sheetName val="факт_2009_года2"/>
      <sheetName val="Факт_2010_года2"/>
      <sheetName val="План_на_2011_год2"/>
      <sheetName val="1_113"/>
      <sheetName val="ф_2_за_4_кв_20052"/>
      <sheetName val="FEK_2002_Н2"/>
      <sheetName val="Приложение_2_12"/>
      <sheetName val="17_12"/>
      <sheetName val="Услуги_ПХ2"/>
      <sheetName val="Титульный_лист_С-П2"/>
      <sheetName val="_накладные_расходы2"/>
      <sheetName val="Ожид_ФР2"/>
      <sheetName val="жилой_фонд2"/>
      <sheetName val="Фин_план2"/>
      <sheetName val="ИТ-бюджет"/>
      <sheetName val="Списки"/>
      <sheetName val="Дебет_Кредит"/>
      <sheetName val="2007"/>
      <sheetName val="Исходные данные и тариф ЭЛЕКТР"/>
      <sheetName val="ETС"/>
      <sheetName val="Детализация"/>
      <sheetName val="Справочник затрат_СБ"/>
      <sheetName val="Лизинг"/>
      <sheetName val="Классификатор1"/>
      <sheetName val="ГПУ"/>
      <sheetName val="ДРЭУ"/>
      <sheetName val="МП"/>
      <sheetName val="МСЧ"/>
      <sheetName val="НГДУ"/>
      <sheetName val="РМУ"/>
      <sheetName val="РЭУ"/>
      <sheetName val="СБ"/>
      <sheetName val="СРТ"/>
      <sheetName val="УА"/>
      <sheetName val="УГРиЛМ"/>
      <sheetName val="УИиРС"/>
      <sheetName val="УИТ"/>
      <sheetName val="УНИПР"/>
      <sheetName val="УОМ"/>
      <sheetName val="УСО"/>
      <sheetName val="УТС"/>
      <sheetName val="УТТиСТ"/>
      <sheetName val="ЯРЭУ"/>
      <sheetName val="ЯСК"/>
      <sheetName val="Коды статей"/>
      <sheetName val="Cover"/>
      <sheetName val="CTN"/>
      <sheetName val="TC"/>
      <sheetName val="Data"/>
      <sheetName val="sapactivexlhiddensheet"/>
      <sheetName val="Настр"/>
      <sheetName val="FES"/>
      <sheetName val="расшифровка"/>
      <sheetName val="расчет тарифов"/>
      <sheetName val="исходные данные"/>
      <sheetName val="Лист1"/>
      <sheetName val="Тарифы _ЗН"/>
      <sheetName val="Тарифы _СК"/>
      <sheetName val="Исходные"/>
      <sheetName val="свод"/>
      <sheetName val="Номенклатура"/>
      <sheetName val="продВ(I)"/>
      <sheetName val="У-Алд_наслегаХранение"/>
      <sheetName val="РСД ИА "/>
      <sheetName val="t_настройки"/>
      <sheetName val="Проценты"/>
      <sheetName val="1.19.1 произв тэ"/>
      <sheetName val="План Газпрома"/>
      <sheetName val="01-02 (БДиР Общества)"/>
      <sheetName val="Внеш Совме"/>
      <sheetName val="AddList"/>
      <sheetName val="AddList "/>
      <sheetName val="TEHSHEET"/>
      <sheetName val="Стоимость ЭЭ"/>
      <sheetName val="Standard"/>
      <sheetName val="Pricelist"/>
      <sheetName val="Контрагенты"/>
      <sheetName val="Расчёт НВВ по RAB"/>
      <sheetName val="ОХЗ КТС"/>
      <sheetName val="EKDEB90"/>
      <sheetName val="Закупки центр"/>
      <sheetName val="УЗ-21(2002):УЗ-22(3кв.) (2)"/>
      <sheetName val="Стр1"/>
      <sheetName val="Список"/>
      <sheetName val="sverxtip"/>
      <sheetName val="регионы"/>
      <sheetName val="на 1 тут"/>
      <sheetName val="БФ-2-13-П"/>
      <sheetName val="лист"/>
      <sheetName val="навигация"/>
      <sheetName val="т3"/>
      <sheetName val="Свод__табл_4"/>
      <sheetName val="Отпуск_ээ4"/>
      <sheetName val="Вспом__мат-лы4"/>
      <sheetName val="Прочие_затраты4"/>
      <sheetName val="ИТОГИ__по_Н,Р,Э,Q4"/>
      <sheetName val="эл_ст4"/>
      <sheetName val="Производство_электроэнергии4"/>
      <sheetName val="Balance_Sheet4"/>
      <sheetName val="Калькуляция_кв4"/>
      <sheetName val="18_14"/>
      <sheetName val="19_1_14"/>
      <sheetName val="19_1_24"/>
      <sheetName val="19_24"/>
      <sheetName val="2_14"/>
      <sheetName val="21_14"/>
      <sheetName val="21_2_14"/>
      <sheetName val="21_2_24"/>
      <sheetName val="21_44"/>
      <sheetName val="28_34"/>
      <sheetName val="1_14"/>
      <sheetName val="1_24"/>
      <sheetName val="18_24"/>
      <sheetName val="2_24"/>
      <sheetName val="20_14"/>
      <sheetName val="21_34"/>
      <sheetName val="24_14"/>
      <sheetName val="25_14"/>
      <sheetName val="28_14"/>
      <sheetName val="28_24"/>
      <sheetName val="P2_14"/>
      <sheetName val="P2_24"/>
      <sheetName val="инвестиции_20074"/>
      <sheetName val="УЗ-21(1кв_)_(2)4"/>
      <sheetName val="УЗ-22(3кв_)_(2)4"/>
      <sheetName val="AddList_"/>
      <sheetName val="Приложение_13"/>
      <sheetName val="Титульный_лист_С-П3"/>
      <sheetName val="хар-ка_земли_1_3"/>
      <sheetName val="факт_2009_года3"/>
      <sheetName val="Факт_2010_года3"/>
      <sheetName val="План_на_2011_год3"/>
      <sheetName val="1_114"/>
      <sheetName val="ф_2_за_4_кв_20053"/>
      <sheetName val="FEK_2002_Н3"/>
      <sheetName val="Приложение_2_13"/>
      <sheetName val="жилой_фонд3"/>
      <sheetName val="17_13"/>
      <sheetName val="Услуги_ПХ3"/>
      <sheetName val="_накладные_расходы3"/>
      <sheetName val="Ожид_ФР3"/>
      <sheetName val="Фин_план3"/>
      <sheetName val="Исходные_данные_и_тариф_ЭЛЕКТР"/>
      <sheetName val="Справочник_затрат_СБ"/>
      <sheetName val="Коды_статей"/>
      <sheetName val="1_19_1_произв_тэ"/>
      <sheetName val="расчет_тарифов"/>
      <sheetName val="Внеш_Совме"/>
      <sheetName val="Договоры"/>
      <sheetName val="ОПФ"/>
      <sheetName val="ДДС_Статьи"/>
      <sheetName val="коэфф"/>
      <sheetName val="сценарные условия ОГК"/>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row r="2">
          <cell r="A2">
            <v>1.0489999999999999</v>
          </cell>
          <cell r="B2">
            <v>1.0860000000000001</v>
          </cell>
          <cell r="C2">
            <v>1.091</v>
          </cell>
          <cell r="D2">
            <v>1.1240000000000001</v>
          </cell>
        </row>
      </sheetData>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sheetData sheetId="321"/>
      <sheetData sheetId="322"/>
      <sheetData sheetId="323"/>
      <sheetData sheetId="324"/>
      <sheetData sheetId="325"/>
      <sheetData sheetId="326"/>
      <sheetData sheetId="327"/>
      <sheetData sheetId="328"/>
      <sheetData sheetId="329"/>
      <sheetData sheetId="330"/>
      <sheetData sheetId="331"/>
      <sheetData sheetId="332"/>
      <sheetData sheetId="333"/>
      <sheetData sheetId="334"/>
      <sheetData sheetId="335"/>
      <sheetData sheetId="336"/>
      <sheetData sheetId="337"/>
      <sheetData sheetId="338"/>
      <sheetData sheetId="339"/>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efreshError="1"/>
      <sheetData sheetId="372" refreshError="1"/>
      <sheetData sheetId="373" refreshError="1"/>
      <sheetData sheetId="374" refreshError="1"/>
      <sheetData sheetId="375" refreshError="1"/>
      <sheetData sheetId="376" refreshError="1"/>
      <sheetData sheetId="377" refreshError="1"/>
      <sheetData sheetId="378" refreshError="1"/>
      <sheetData sheetId="379" refreshError="1"/>
      <sheetData sheetId="380" refreshError="1"/>
      <sheetData sheetId="381" refreshError="1"/>
      <sheetData sheetId="382" refreshError="1"/>
      <sheetData sheetId="383" refreshError="1"/>
      <sheetData sheetId="384" refreshError="1"/>
      <sheetData sheetId="385" refreshError="1"/>
      <sheetData sheetId="386" refreshError="1"/>
      <sheetData sheetId="387" refreshError="1"/>
      <sheetData sheetId="388" refreshError="1"/>
      <sheetData sheetId="389" refreshError="1"/>
      <sheetData sheetId="390" refreshError="1"/>
      <sheetData sheetId="391" refreshError="1"/>
      <sheetData sheetId="392" refreshError="1"/>
      <sheetData sheetId="393"/>
      <sheetData sheetId="394"/>
      <sheetData sheetId="395"/>
      <sheetData sheetId="396"/>
      <sheetData sheetId="397"/>
      <sheetData sheetId="398"/>
      <sheetData sheetId="399"/>
      <sheetData sheetId="400"/>
      <sheetData sheetId="401"/>
      <sheetData sheetId="402"/>
      <sheetData sheetId="403"/>
      <sheetData sheetId="404"/>
      <sheetData sheetId="405"/>
      <sheetData sheetId="406"/>
      <sheetData sheetId="407"/>
      <sheetData sheetId="408"/>
      <sheetData sheetId="409"/>
      <sheetData sheetId="410"/>
      <sheetData sheetId="411"/>
      <sheetData sheetId="412"/>
      <sheetData sheetId="413"/>
      <sheetData sheetId="414"/>
      <sheetData sheetId="415"/>
      <sheetData sheetId="416"/>
      <sheetData sheetId="417"/>
      <sheetData sheetId="418"/>
      <sheetData sheetId="419"/>
      <sheetData sheetId="420"/>
      <sheetData sheetId="421"/>
      <sheetData sheetId="422"/>
      <sheetData sheetId="423"/>
      <sheetData sheetId="424"/>
      <sheetData sheetId="425"/>
      <sheetData sheetId="426"/>
      <sheetData sheetId="427"/>
      <sheetData sheetId="428"/>
      <sheetData sheetId="429"/>
      <sheetData sheetId="430"/>
      <sheetData sheetId="431"/>
      <sheetData sheetId="432"/>
      <sheetData sheetId="433"/>
      <sheetData sheetId="434"/>
      <sheetData sheetId="435"/>
      <sheetData sheetId="436"/>
      <sheetData sheetId="437"/>
      <sheetData sheetId="438"/>
      <sheetData sheetId="439"/>
      <sheetData sheetId="440"/>
      <sheetData sheetId="441"/>
      <sheetData sheetId="442"/>
      <sheetData sheetId="443"/>
      <sheetData sheetId="444"/>
      <sheetData sheetId="445" refreshError="1"/>
      <sheetData sheetId="446" refreshError="1"/>
      <sheetData sheetId="447" refreshError="1"/>
      <sheetData sheetId="448" refreshError="1"/>
      <sheetData sheetId="449" refreshError="1"/>
    </sheetDataSet>
  </externalBook>
</externalLink>
</file>

<file path=xl/externalLinks/externalLink4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Объекты (показатели) (2)"/>
      <sheetName val="Основной лист (2)"/>
      <sheetName val="Основной лист"/>
      <sheetName val="ИТОГ"/>
      <sheetName val="Объекты (показатели)"/>
      <sheetName val="приложения (по каждому объекту)"/>
      <sheetName val="источники фин-я"/>
      <sheetName val="упрощенный расчет эффективности"/>
      <sheetName val="расчет эффективности проекта"/>
      <sheetName val="прогноз тарифа"/>
      <sheetName val="технико-экономические параметры"/>
      <sheetName val="свод по эффективности"/>
      <sheetName val="выбор источника фин-я"/>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4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onn?es"/>
      <sheetName val="Pgarde"/>
      <sheetName val="Données"/>
      <sheetName val="Graphes HS"/>
      <sheetName val="Heures Sup"/>
      <sheetName val="HS REGPT"/>
      <sheetName val="HS Annuel"/>
      <sheetName val="Compar HS Cum"/>
      <sheetName val="Feuil15"/>
      <sheetName val="Feuil14"/>
      <sheetName val="Feuil13"/>
      <sheetName val="Feuil12"/>
      <sheetName val="Feuil11"/>
      <sheetName val="Feuil10"/>
      <sheetName val="Feuil9"/>
      <sheetName val="Feuil4"/>
      <sheetName val="Feuil3"/>
      <sheetName val="Feuil2"/>
      <sheetName val="Feuil1"/>
      <sheetName val="Feuil8"/>
      <sheetName val="Feuil7"/>
      <sheetName val="Feuil6"/>
      <sheetName val="Feuil5"/>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externalLinks/externalLink4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Январь"/>
      <sheetName val="прив.рес. янв"/>
      <sheetName val="прив.рес.февр"/>
      <sheetName val="Февраль"/>
      <sheetName val="Март"/>
      <sheetName val="Апрель"/>
      <sheetName val="Май"/>
      <sheetName val="Июнь"/>
      <sheetName val="Июль"/>
      <sheetName val="Август"/>
      <sheetName val=" пост ср-в янв"/>
      <sheetName val="пост ср-в февр"/>
      <sheetName val="пост ср-в март"/>
      <sheetName val="пост ср-в апрель"/>
      <sheetName val="масла,литры"/>
      <sheetName val="постоянные затраты"/>
    </sheetNames>
    <sheetDataSet>
      <sheetData sheetId="0" refreshError="1">
        <row r="9">
          <cell r="C9" t="str">
            <v>А. ДОХОДНАЯ ЧАСТЬ</v>
          </cell>
          <cell r="E9">
            <v>1</v>
          </cell>
        </row>
        <row r="11">
          <cell r="B11">
            <v>1</v>
          </cell>
          <cell r="C11" t="str">
            <v>Всего за алюминий, тыс.$</v>
          </cell>
          <cell r="E11">
            <v>11</v>
          </cell>
        </row>
        <row r="12">
          <cell r="B12">
            <v>11</v>
          </cell>
          <cell r="C12" t="str">
            <v>Толлинг(всего)</v>
          </cell>
          <cell r="E12">
            <v>111</v>
          </cell>
        </row>
        <row r="13">
          <cell r="B13">
            <v>111</v>
          </cell>
          <cell r="D13" t="str">
            <v xml:space="preserve"> - COALCO 303-98</v>
          </cell>
          <cell r="E13">
            <v>11105</v>
          </cell>
        </row>
        <row r="14">
          <cell r="B14">
            <v>111</v>
          </cell>
          <cell r="D14" t="str">
            <v xml:space="preserve"> - COALKO 304-98</v>
          </cell>
          <cell r="E14">
            <v>11106</v>
          </cell>
        </row>
        <row r="15">
          <cell r="B15">
            <v>111</v>
          </cell>
          <cell r="D15" t="str">
            <v xml:space="preserve"> - ALDECO 301-98</v>
          </cell>
          <cell r="E15">
            <v>11107</v>
          </cell>
        </row>
        <row r="16">
          <cell r="B16">
            <v>111</v>
          </cell>
          <cell r="D16" t="str">
            <v xml:space="preserve"> - PEAField 302-98</v>
          </cell>
          <cell r="E16">
            <v>11109</v>
          </cell>
        </row>
        <row r="17">
          <cell r="B17">
            <v>111</v>
          </cell>
          <cell r="D17" t="str">
            <v xml:space="preserve"> - DAEWOO</v>
          </cell>
          <cell r="E17">
            <v>11199</v>
          </cell>
        </row>
        <row r="18">
          <cell r="B18">
            <v>11</v>
          </cell>
          <cell r="C18" t="str">
            <v>Экспорт (всего)</v>
          </cell>
          <cell r="E18">
            <v>112</v>
          </cell>
        </row>
        <row r="19">
          <cell r="B19">
            <v>112</v>
          </cell>
          <cell r="D19" t="str">
            <v xml:space="preserve"> - КРАЗПА 72</v>
          </cell>
          <cell r="E19">
            <v>11201</v>
          </cell>
        </row>
        <row r="20">
          <cell r="B20">
            <v>112</v>
          </cell>
          <cell r="D20" t="str">
            <v xml:space="preserve"> - ДЖЕВЕНЕТ 728</v>
          </cell>
          <cell r="E20">
            <v>11204</v>
          </cell>
        </row>
        <row r="21">
          <cell r="B21">
            <v>112</v>
          </cell>
          <cell r="D21" t="str">
            <v xml:space="preserve"> - COALKO 733</v>
          </cell>
          <cell r="E21">
            <v>11208</v>
          </cell>
        </row>
        <row r="22">
          <cell r="B22">
            <v>112</v>
          </cell>
          <cell r="D22" t="str">
            <v xml:space="preserve"> - COALKO 734</v>
          </cell>
          <cell r="E22">
            <v>11211</v>
          </cell>
        </row>
        <row r="23">
          <cell r="B23">
            <v>112</v>
          </cell>
          <cell r="D23" t="str">
            <v xml:space="preserve"> - ALDECO 803</v>
          </cell>
          <cell r="E23">
            <v>11209</v>
          </cell>
        </row>
        <row r="24">
          <cell r="B24">
            <v>112</v>
          </cell>
          <cell r="D24" t="str">
            <v xml:space="preserve"> - Алюминий Казахстана 804</v>
          </cell>
          <cell r="E24">
            <v>11210</v>
          </cell>
        </row>
        <row r="25">
          <cell r="B25">
            <v>112</v>
          </cell>
          <cell r="D25" t="str">
            <v xml:space="preserve"> - прочие</v>
          </cell>
          <cell r="E25">
            <v>11299</v>
          </cell>
        </row>
        <row r="26">
          <cell r="B26">
            <v>11</v>
          </cell>
          <cell r="C26" t="str">
            <v>Бартер</v>
          </cell>
          <cell r="E26">
            <v>113</v>
          </cell>
        </row>
        <row r="27">
          <cell r="B27">
            <v>113</v>
          </cell>
          <cell r="D27" t="str">
            <v xml:space="preserve"> - КРАЗПА 10</v>
          </cell>
          <cell r="E27">
            <v>11301</v>
          </cell>
        </row>
        <row r="28">
          <cell r="B28">
            <v>113</v>
          </cell>
          <cell r="D28" t="str">
            <v xml:space="preserve"> - Кли 75</v>
          </cell>
          <cell r="E28">
            <v>11302</v>
          </cell>
        </row>
        <row r="29">
          <cell r="B29">
            <v>113</v>
          </cell>
          <cell r="D29" t="str">
            <v xml:space="preserve"> - прочие</v>
          </cell>
          <cell r="E29">
            <v>11399</v>
          </cell>
        </row>
        <row r="32">
          <cell r="B32">
            <v>11</v>
          </cell>
          <cell r="C32" t="str">
            <v>Внутренний рынок, тыс.$</v>
          </cell>
          <cell r="E32">
            <v>114</v>
          </cell>
        </row>
        <row r="33">
          <cell r="B33">
            <v>11</v>
          </cell>
          <cell r="C33" t="str">
            <v>Внутренний рынок, тыс.руб.</v>
          </cell>
          <cell r="E33">
            <v>114</v>
          </cell>
        </row>
        <row r="34">
          <cell r="B34">
            <v>114</v>
          </cell>
          <cell r="D34" t="str">
            <v xml:space="preserve"> - КРАМЗ, 183</v>
          </cell>
          <cell r="E34">
            <v>11401</v>
          </cell>
        </row>
        <row r="35">
          <cell r="B35">
            <v>114</v>
          </cell>
          <cell r="D35" t="str">
            <v xml:space="preserve"> - САМЕКО, 128</v>
          </cell>
          <cell r="E35">
            <v>11402</v>
          </cell>
        </row>
        <row r="36">
          <cell r="B36">
            <v>114</v>
          </cell>
          <cell r="D36" t="str">
            <v xml:space="preserve"> - Танмет, 155, 182</v>
          </cell>
          <cell r="E36">
            <v>11403</v>
          </cell>
        </row>
        <row r="37">
          <cell r="B37">
            <v>114</v>
          </cell>
          <cell r="D37" t="str">
            <v xml:space="preserve"> - Ювис, 112</v>
          </cell>
          <cell r="E37">
            <v>11404</v>
          </cell>
        </row>
        <row r="38">
          <cell r="B38">
            <v>114</v>
          </cell>
          <cell r="D38" t="str">
            <v xml:space="preserve"> - прочие</v>
          </cell>
          <cell r="E38">
            <v>11499</v>
          </cell>
        </row>
        <row r="40">
          <cell r="B40">
            <v>1</v>
          </cell>
          <cell r="C40" t="str">
            <v>Всего других поступлений</v>
          </cell>
          <cell r="E40">
            <v>12</v>
          </cell>
        </row>
        <row r="41">
          <cell r="B41">
            <v>12</v>
          </cell>
          <cell r="C41" t="str">
            <v>Прочая продукция и услуги</v>
          </cell>
          <cell r="E41">
            <v>121</v>
          </cell>
        </row>
        <row r="42">
          <cell r="B42">
            <v>121</v>
          </cell>
          <cell r="D42" t="str">
            <v xml:space="preserve"> - кирпич</v>
          </cell>
          <cell r="E42">
            <v>1211</v>
          </cell>
        </row>
        <row r="43">
          <cell r="B43">
            <v>121</v>
          </cell>
          <cell r="D43" t="str">
            <v xml:space="preserve"> - ТНП</v>
          </cell>
          <cell r="E43">
            <v>1212</v>
          </cell>
        </row>
        <row r="44">
          <cell r="B44">
            <v>121</v>
          </cell>
          <cell r="D44" t="str">
            <v xml:space="preserve"> - услуги на сторону</v>
          </cell>
          <cell r="E44">
            <v>1213</v>
          </cell>
        </row>
        <row r="45">
          <cell r="B45">
            <v>121</v>
          </cell>
          <cell r="D45" t="str">
            <v xml:space="preserve"> - другие услуги и продукция</v>
          </cell>
          <cell r="E45">
            <v>1219</v>
          </cell>
        </row>
        <row r="46">
          <cell r="B46">
            <v>12</v>
          </cell>
          <cell r="C46" t="str">
            <v>Целевое финансирование</v>
          </cell>
          <cell r="E46">
            <v>122</v>
          </cell>
        </row>
        <row r="47">
          <cell r="B47">
            <v>122</v>
          </cell>
          <cell r="D47" t="str">
            <v xml:space="preserve"> - НИОКР и экология</v>
          </cell>
          <cell r="E47">
            <v>1221</v>
          </cell>
        </row>
        <row r="48">
          <cell r="B48">
            <v>122</v>
          </cell>
          <cell r="D48" t="str">
            <v xml:space="preserve"> - прочие</v>
          </cell>
          <cell r="E48">
            <v>1229</v>
          </cell>
        </row>
        <row r="49">
          <cell r="B49">
            <v>12</v>
          </cell>
          <cell r="D49" t="str">
            <v>Продажа имущества и ТМЦ</v>
          </cell>
          <cell r="E49">
            <v>123</v>
          </cell>
        </row>
        <row r="50">
          <cell r="B50">
            <v>12</v>
          </cell>
          <cell r="D50" t="str">
            <v>Возмещение НДС и др. налогов</v>
          </cell>
          <cell r="E50">
            <v>124</v>
          </cell>
        </row>
        <row r="51">
          <cell r="B51">
            <v>12</v>
          </cell>
          <cell r="D51" t="str">
            <v>Другие поступления</v>
          </cell>
          <cell r="E51">
            <v>125</v>
          </cell>
        </row>
        <row r="54">
          <cell r="C54" t="str">
            <v>Привлечение ресурсов :</v>
          </cell>
          <cell r="E54">
            <v>2</v>
          </cell>
        </row>
        <row r="55">
          <cell r="B55">
            <v>2</v>
          </cell>
          <cell r="C55" t="str">
            <v>Получение кредитов банка, всего</v>
          </cell>
          <cell r="E55">
            <v>21</v>
          </cell>
        </row>
        <row r="56">
          <cell r="B56">
            <v>21</v>
          </cell>
          <cell r="D56" t="str">
            <v xml:space="preserve"> - КБ МЕТАЛЭКС</v>
          </cell>
          <cell r="E56">
            <v>2101</v>
          </cell>
        </row>
        <row r="57">
          <cell r="B57">
            <v>21</v>
          </cell>
          <cell r="D57" t="str">
            <v xml:space="preserve"> - КрасСберБанк</v>
          </cell>
          <cell r="E57">
            <v>2102</v>
          </cell>
        </row>
        <row r="58">
          <cell r="B58">
            <v>21</v>
          </cell>
          <cell r="D58" t="str">
            <v xml:space="preserve"> - АЛЬФА Банк</v>
          </cell>
          <cell r="E58">
            <v>2103</v>
          </cell>
        </row>
        <row r="59">
          <cell r="B59">
            <v>21</v>
          </cell>
          <cell r="D59" t="str">
            <v xml:space="preserve"> - ИНКОМ Банк</v>
          </cell>
          <cell r="E59">
            <v>2104</v>
          </cell>
        </row>
        <row r="60">
          <cell r="B60">
            <v>21</v>
          </cell>
          <cell r="D60" t="str">
            <v xml:space="preserve"> - МосБизнес Банк</v>
          </cell>
          <cell r="E60">
            <v>2105</v>
          </cell>
        </row>
        <row r="61">
          <cell r="B61">
            <v>21</v>
          </cell>
          <cell r="D61" t="str">
            <v xml:space="preserve"> - Российский Кредит</v>
          </cell>
          <cell r="E61">
            <v>2106</v>
          </cell>
        </row>
        <row r="62">
          <cell r="B62">
            <v>21</v>
          </cell>
          <cell r="D62" t="str">
            <v xml:space="preserve"> - Залогбанк №89/97</v>
          </cell>
          <cell r="E62">
            <v>2107</v>
          </cell>
        </row>
        <row r="63">
          <cell r="B63">
            <v>21</v>
          </cell>
          <cell r="D63" t="str">
            <v xml:space="preserve"> - Залогбанк №2</v>
          </cell>
          <cell r="E63">
            <v>2108</v>
          </cell>
        </row>
        <row r="64">
          <cell r="B64">
            <v>21</v>
          </cell>
          <cell r="D64" t="str">
            <v xml:space="preserve"> - Залогбанк №3</v>
          </cell>
          <cell r="E64">
            <v>2109</v>
          </cell>
        </row>
        <row r="65">
          <cell r="B65">
            <v>21</v>
          </cell>
          <cell r="D65" t="str">
            <v xml:space="preserve"> - Залогбанк №4</v>
          </cell>
          <cell r="E65">
            <v>2111</v>
          </cell>
        </row>
        <row r="66">
          <cell r="B66">
            <v>21</v>
          </cell>
          <cell r="D66" t="str">
            <v xml:space="preserve"> - Залогбанк №5</v>
          </cell>
          <cell r="E66">
            <v>2110</v>
          </cell>
        </row>
        <row r="67">
          <cell r="B67">
            <v>21</v>
          </cell>
          <cell r="D67" t="str">
            <v xml:space="preserve"> - Залогбанк №6</v>
          </cell>
          <cell r="E67">
            <v>2112</v>
          </cell>
        </row>
        <row r="68">
          <cell r="B68">
            <v>21</v>
          </cell>
          <cell r="D68" t="str">
            <v xml:space="preserve"> - прочие</v>
          </cell>
          <cell r="E68">
            <v>2199</v>
          </cell>
        </row>
        <row r="69">
          <cell r="B69">
            <v>2</v>
          </cell>
          <cell r="D69" t="str">
            <v>Привлечение займов</v>
          </cell>
          <cell r="E69">
            <v>22</v>
          </cell>
        </row>
        <row r="70">
          <cell r="B70">
            <v>2</v>
          </cell>
          <cell r="D70" t="str">
            <v>Выпуск векселей ОАО КРАЗ</v>
          </cell>
          <cell r="E70">
            <v>23</v>
          </cell>
        </row>
        <row r="71">
          <cell r="B71">
            <v>2</v>
          </cell>
          <cell r="D71" t="str">
            <v>Гарантии ОАО КРАЗ (выдача)</v>
          </cell>
          <cell r="E71">
            <v>24</v>
          </cell>
        </row>
        <row r="73">
          <cell r="C73" t="str">
            <v>Возврат ресурсов :</v>
          </cell>
          <cell r="E73">
            <v>3</v>
          </cell>
        </row>
        <row r="74">
          <cell r="B74">
            <v>3</v>
          </cell>
          <cell r="C74" t="str">
            <v>Погашение кредитов банка, всего</v>
          </cell>
          <cell r="E74">
            <v>31</v>
          </cell>
        </row>
        <row r="75">
          <cell r="B75">
            <v>31</v>
          </cell>
          <cell r="D75" t="str">
            <v xml:space="preserve"> - КБ МЕТАЛЭКС</v>
          </cell>
          <cell r="E75">
            <v>3101</v>
          </cell>
        </row>
        <row r="76">
          <cell r="B76">
            <v>31</v>
          </cell>
          <cell r="D76" t="str">
            <v xml:space="preserve"> - КрасСберБанк</v>
          </cell>
          <cell r="E76">
            <v>3102</v>
          </cell>
        </row>
        <row r="77">
          <cell r="B77">
            <v>31</v>
          </cell>
          <cell r="D77" t="str">
            <v xml:space="preserve"> - АЛЬФА Банк</v>
          </cell>
          <cell r="E77">
            <v>3103</v>
          </cell>
        </row>
        <row r="78">
          <cell r="B78">
            <v>31</v>
          </cell>
          <cell r="D78" t="str">
            <v xml:space="preserve"> - ИНКОМ Банк</v>
          </cell>
          <cell r="E78">
            <v>3104</v>
          </cell>
        </row>
        <row r="79">
          <cell r="B79">
            <v>31</v>
          </cell>
          <cell r="D79" t="str">
            <v xml:space="preserve"> - МосБизнес Банк</v>
          </cell>
          <cell r="E79">
            <v>3105</v>
          </cell>
        </row>
        <row r="80">
          <cell r="B80">
            <v>31</v>
          </cell>
          <cell r="D80" t="str">
            <v xml:space="preserve"> - Российский Кредит</v>
          </cell>
          <cell r="E80">
            <v>3106</v>
          </cell>
        </row>
        <row r="81">
          <cell r="B81">
            <v>31</v>
          </cell>
          <cell r="D81" t="str">
            <v xml:space="preserve"> - Залогбанк №89/97</v>
          </cell>
          <cell r="E81">
            <v>3107</v>
          </cell>
        </row>
        <row r="82">
          <cell r="B82">
            <v>31</v>
          </cell>
          <cell r="D82" t="str">
            <v xml:space="preserve"> - Залогбанк №2</v>
          </cell>
          <cell r="E82">
            <v>3108</v>
          </cell>
        </row>
        <row r="83">
          <cell r="B83">
            <v>31</v>
          </cell>
          <cell r="D83" t="str">
            <v xml:space="preserve"> - Залогбанк №3</v>
          </cell>
          <cell r="E83">
            <v>3109</v>
          </cell>
        </row>
        <row r="84">
          <cell r="B84">
            <v>31</v>
          </cell>
          <cell r="D84" t="str">
            <v xml:space="preserve"> - Залогбанк №4</v>
          </cell>
          <cell r="E84">
            <v>3111</v>
          </cell>
        </row>
        <row r="85">
          <cell r="B85">
            <v>31</v>
          </cell>
          <cell r="D85" t="str">
            <v xml:space="preserve"> - Залогбанк №5</v>
          </cell>
          <cell r="E85">
            <v>3110</v>
          </cell>
        </row>
        <row r="86">
          <cell r="B86">
            <v>31</v>
          </cell>
          <cell r="D86" t="str">
            <v xml:space="preserve"> - Залогбанк №6</v>
          </cell>
          <cell r="E86">
            <v>3112</v>
          </cell>
        </row>
        <row r="87">
          <cell r="B87">
            <v>31</v>
          </cell>
          <cell r="D87" t="str">
            <v xml:space="preserve"> - прочие</v>
          </cell>
          <cell r="E87">
            <v>3199</v>
          </cell>
        </row>
        <row r="88">
          <cell r="B88">
            <v>3</v>
          </cell>
          <cell r="D88" t="str">
            <v>Погашение займов</v>
          </cell>
          <cell r="E88">
            <v>32</v>
          </cell>
        </row>
        <row r="89">
          <cell r="B89">
            <v>3</v>
          </cell>
          <cell r="D89" t="str">
            <v>Погашение векселей ОАО КРАЗ</v>
          </cell>
          <cell r="E89">
            <v>33</v>
          </cell>
        </row>
        <row r="90">
          <cell r="B90">
            <v>3</v>
          </cell>
          <cell r="D90" t="str">
            <v>Гарантии и прочие погашения</v>
          </cell>
          <cell r="E90">
            <v>34</v>
          </cell>
        </row>
        <row r="92">
          <cell r="C92" t="str">
            <v>Движение финансовых средств</v>
          </cell>
          <cell r="E92">
            <v>4</v>
          </cell>
        </row>
        <row r="93">
          <cell r="B93">
            <v>4</v>
          </cell>
          <cell r="C93" t="str">
            <v>Конвертация валюты</v>
          </cell>
          <cell r="E93">
            <v>42</v>
          </cell>
        </row>
        <row r="94">
          <cell r="B94">
            <v>42</v>
          </cell>
          <cell r="D94" t="str">
            <v>Поступление рублевых средств</v>
          </cell>
          <cell r="E94">
            <v>420</v>
          </cell>
        </row>
        <row r="95">
          <cell r="B95">
            <v>42</v>
          </cell>
          <cell r="D95" t="str">
            <v>Обязательная продажа валюты</v>
          </cell>
          <cell r="E95">
            <v>421</v>
          </cell>
        </row>
        <row r="96">
          <cell r="B96">
            <v>42</v>
          </cell>
          <cell r="D96" t="str">
            <v>Свободная продажа валюты</v>
          </cell>
          <cell r="E96">
            <v>422</v>
          </cell>
        </row>
        <row r="97">
          <cell r="B97">
            <v>42</v>
          </cell>
          <cell r="D97" t="str">
            <v>Покупка валюты</v>
          </cell>
          <cell r="E97">
            <v>423</v>
          </cell>
        </row>
        <row r="98">
          <cell r="B98">
            <v>4</v>
          </cell>
          <cell r="C98" t="str">
            <v>Движение по расчетному счету</v>
          </cell>
          <cell r="E98">
            <v>43</v>
          </cell>
        </row>
        <row r="99">
          <cell r="B99">
            <v>43</v>
          </cell>
          <cell r="D99" t="str">
            <v>Перевод денежных средств</v>
          </cell>
          <cell r="E99">
            <v>431</v>
          </cell>
        </row>
        <row r="100">
          <cell r="B100">
            <v>43</v>
          </cell>
          <cell r="D100" t="str">
            <v>Сдача наличности в банк</v>
          </cell>
          <cell r="E100">
            <v>432</v>
          </cell>
        </row>
        <row r="101">
          <cell r="B101">
            <v>43</v>
          </cell>
          <cell r="D101" t="str">
            <v>Обналичивание средств со счета</v>
          </cell>
          <cell r="E101">
            <v>433</v>
          </cell>
        </row>
        <row r="102">
          <cell r="B102">
            <v>4</v>
          </cell>
          <cell r="C102" t="str">
            <v>Вексельное обращение</v>
          </cell>
          <cell r="E102">
            <v>44</v>
          </cell>
        </row>
        <row r="103">
          <cell r="B103">
            <v>44</v>
          </cell>
          <cell r="D103" t="str">
            <v>Покупка/продажа Ц.Б. (векселя)</v>
          </cell>
          <cell r="E103">
            <v>441</v>
          </cell>
        </row>
        <row r="104">
          <cell r="B104">
            <v>44</v>
          </cell>
          <cell r="D104" t="str">
            <v>Покупка векселей КРАСЭНЕРГО</v>
          </cell>
          <cell r="E104">
            <v>442</v>
          </cell>
        </row>
        <row r="105">
          <cell r="B105">
            <v>44</v>
          </cell>
          <cell r="D105" t="str">
            <v>Продажа/покупка Ц.Б. (векселя)</v>
          </cell>
          <cell r="E105">
            <v>443</v>
          </cell>
        </row>
        <row r="106">
          <cell r="B106">
            <v>44</v>
          </cell>
          <cell r="D106" t="str">
            <v>Вексель в залог/ответхранение</v>
          </cell>
          <cell r="E106">
            <v>444</v>
          </cell>
        </row>
        <row r="107">
          <cell r="B107">
            <v>4</v>
          </cell>
          <cell r="C107" t="str">
            <v>Другие операции</v>
          </cell>
          <cell r="E107">
            <v>45</v>
          </cell>
        </row>
        <row r="108">
          <cell r="B108">
            <v>45</v>
          </cell>
          <cell r="D108" t="str">
            <v>Финансовые операции</v>
          </cell>
          <cell r="E108">
            <v>451</v>
          </cell>
        </row>
        <row r="109">
          <cell r="B109">
            <v>45</v>
          </cell>
          <cell r="D109" t="str">
            <v>Переуступка права требования</v>
          </cell>
          <cell r="E109">
            <v>452</v>
          </cell>
        </row>
        <row r="110">
          <cell r="B110">
            <v>45</v>
          </cell>
          <cell r="D110" t="str">
            <v>~</v>
          </cell>
          <cell r="E110">
            <v>453</v>
          </cell>
        </row>
        <row r="112">
          <cell r="C112" t="str">
            <v>ОСТАТОК финансовых средств</v>
          </cell>
          <cell r="E112">
            <v>40</v>
          </cell>
        </row>
        <row r="113">
          <cell r="B113">
            <v>40</v>
          </cell>
          <cell r="D113" t="str">
            <v xml:space="preserve"> - КБ МЕТАЛЭКС</v>
          </cell>
          <cell r="E113">
            <v>4001</v>
          </cell>
        </row>
        <row r="114">
          <cell r="B114">
            <v>40</v>
          </cell>
          <cell r="D114" t="str">
            <v xml:space="preserve"> - КрасСберБанк</v>
          </cell>
          <cell r="E114">
            <v>4002</v>
          </cell>
        </row>
        <row r="115">
          <cell r="B115">
            <v>40</v>
          </cell>
          <cell r="D115" t="str">
            <v xml:space="preserve"> - АЛЬФА Банк</v>
          </cell>
          <cell r="E115">
            <v>4003</v>
          </cell>
        </row>
        <row r="116">
          <cell r="B116">
            <v>40</v>
          </cell>
          <cell r="D116" t="str">
            <v xml:space="preserve"> - ИНКОМ Банк</v>
          </cell>
          <cell r="E116">
            <v>4004</v>
          </cell>
        </row>
        <row r="117">
          <cell r="B117">
            <v>40</v>
          </cell>
          <cell r="D117" t="str">
            <v xml:space="preserve"> - Российский Кредит</v>
          </cell>
          <cell r="E117">
            <v>4005</v>
          </cell>
        </row>
        <row r="118">
          <cell r="B118">
            <v>40</v>
          </cell>
          <cell r="D118" t="str">
            <v xml:space="preserve"> - Залогбанк </v>
          </cell>
          <cell r="E118">
            <v>4006</v>
          </cell>
        </row>
        <row r="119">
          <cell r="B119">
            <v>40</v>
          </cell>
          <cell r="D119" t="str">
            <v xml:space="preserve"> - прочие</v>
          </cell>
          <cell r="E119">
            <v>4099</v>
          </cell>
        </row>
        <row r="121">
          <cell r="D121" t="str">
            <v>Д И С Б А Л А Н С  :</v>
          </cell>
          <cell r="G121">
            <v>0</v>
          </cell>
          <cell r="H121">
            <v>0</v>
          </cell>
          <cell r="I121">
            <v>0</v>
          </cell>
        </row>
        <row r="122">
          <cell r="D122" t="str">
            <v>ДОХОДОВ над расходами</v>
          </cell>
        </row>
        <row r="123">
          <cell r="D123" t="str">
            <v>РАСХОДОВ над доходами</v>
          </cell>
        </row>
        <row r="126">
          <cell r="C126" t="str">
            <v>Б. РАСХОДНАЯ ЧАСТЬ</v>
          </cell>
          <cell r="E126">
            <v>5</v>
          </cell>
        </row>
        <row r="127">
          <cell r="D127" t="str">
            <v xml:space="preserve"> - из СЕБЕСТОИМОСТИ</v>
          </cell>
          <cell r="E127">
            <v>51</v>
          </cell>
        </row>
        <row r="128">
          <cell r="D128" t="str">
            <v xml:space="preserve"> - из ПРИБЫЛИ ОТ РЕАЛИЗАЦИИ</v>
          </cell>
          <cell r="E128">
            <v>52</v>
          </cell>
        </row>
        <row r="129">
          <cell r="D129" t="str">
            <v xml:space="preserve"> - из ПРИБЫЛИ ПРЕДПРИЯТИЯ</v>
          </cell>
          <cell r="E129">
            <v>53</v>
          </cell>
        </row>
        <row r="132">
          <cell r="B132">
            <v>5</v>
          </cell>
          <cell r="C132" t="str">
            <v>КОММЕРЧЕСКИЙ ДИРЕКТОР</v>
          </cell>
          <cell r="E132">
            <v>6</v>
          </cell>
        </row>
        <row r="134">
          <cell r="B134">
            <v>6</v>
          </cell>
          <cell r="C134" t="str">
            <v>РАСХОДЫ ЗА СЧЕТ СЕБЕСТОИМОСТИ</v>
          </cell>
          <cell r="E134">
            <v>61</v>
          </cell>
        </row>
        <row r="135">
          <cell r="B135">
            <v>61</v>
          </cell>
          <cell r="C135" t="str">
            <v>С Ы Р Ь Е</v>
          </cell>
          <cell r="E135">
            <v>611</v>
          </cell>
        </row>
        <row r="136">
          <cell r="B136">
            <v>611</v>
          </cell>
          <cell r="D136" t="str">
            <v>Глинозем</v>
          </cell>
          <cell r="E136">
            <v>61101</v>
          </cell>
        </row>
        <row r="137">
          <cell r="B137">
            <v>611</v>
          </cell>
          <cell r="D137" t="str">
            <v>Криолит</v>
          </cell>
          <cell r="E137">
            <v>61103</v>
          </cell>
        </row>
        <row r="138">
          <cell r="B138">
            <v>611</v>
          </cell>
          <cell r="D138" t="str">
            <v>Алюминий фтористый (ALF3)</v>
          </cell>
          <cell r="E138">
            <v>61104</v>
          </cell>
        </row>
        <row r="139">
          <cell r="B139">
            <v>611</v>
          </cell>
          <cell r="D139" t="str">
            <v>Фтористый кальций</v>
          </cell>
          <cell r="E139">
            <v>61105</v>
          </cell>
        </row>
        <row r="140">
          <cell r="B140">
            <v>611</v>
          </cell>
          <cell r="D140" t="str">
            <v>Анодные блоки</v>
          </cell>
          <cell r="E140">
            <v>61106</v>
          </cell>
        </row>
        <row r="141">
          <cell r="B141">
            <v>611</v>
          </cell>
          <cell r="D141" t="str">
            <v>Хлористый натрий</v>
          </cell>
          <cell r="E141">
            <v>61107</v>
          </cell>
        </row>
        <row r="142">
          <cell r="B142">
            <v>611</v>
          </cell>
          <cell r="D142" t="str">
            <v>Сода кальцинированная</v>
          </cell>
          <cell r="E142">
            <v>61108</v>
          </cell>
        </row>
        <row r="143">
          <cell r="B143">
            <v>611</v>
          </cell>
          <cell r="D143" t="str">
            <v>Сода каустическая</v>
          </cell>
          <cell r="E143">
            <v>61109</v>
          </cell>
        </row>
        <row r="144">
          <cell r="B144">
            <v>611</v>
          </cell>
          <cell r="D144" t="str">
            <v>Барий хлористый</v>
          </cell>
          <cell r="E144">
            <v>61110</v>
          </cell>
        </row>
        <row r="145">
          <cell r="B145">
            <v>611</v>
          </cell>
          <cell r="D145" t="str">
            <v>Гидроокись</v>
          </cell>
          <cell r="E145">
            <v>61111</v>
          </cell>
        </row>
        <row r="146">
          <cell r="B146">
            <v>611</v>
          </cell>
          <cell r="D146" t="str">
            <v xml:space="preserve">Медь </v>
          </cell>
          <cell r="E146">
            <v>61112</v>
          </cell>
        </row>
        <row r="147">
          <cell r="B147">
            <v>611</v>
          </cell>
          <cell r="D147" t="str">
            <v>Графит</v>
          </cell>
          <cell r="E147">
            <v>61113</v>
          </cell>
        </row>
        <row r="148">
          <cell r="B148">
            <v>611</v>
          </cell>
          <cell r="D148" t="str">
            <v>Титановая губка</v>
          </cell>
          <cell r="E148">
            <v>61114</v>
          </cell>
        </row>
        <row r="149">
          <cell r="B149">
            <v>611</v>
          </cell>
          <cell r="D149" t="str">
            <v>Кокс сырой</v>
          </cell>
          <cell r="E149">
            <v>61115</v>
          </cell>
        </row>
        <row r="150">
          <cell r="B150">
            <v>611</v>
          </cell>
          <cell r="D150" t="str">
            <v>Кокс прокаленный</v>
          </cell>
          <cell r="E150">
            <v>61116</v>
          </cell>
        </row>
        <row r="151">
          <cell r="B151">
            <v>611</v>
          </cell>
          <cell r="D151" t="str">
            <v>Пек каменноугольный</v>
          </cell>
          <cell r="E151">
            <v>61117</v>
          </cell>
        </row>
        <row r="152">
          <cell r="B152">
            <v>611</v>
          </cell>
          <cell r="D152" t="str">
            <v>Глиноземная шихта</v>
          </cell>
          <cell r="E152">
            <v>61118</v>
          </cell>
        </row>
        <row r="153">
          <cell r="B153">
            <v>611</v>
          </cell>
          <cell r="D153" t="str">
            <v>Пена угольная</v>
          </cell>
          <cell r="E153">
            <v>61119</v>
          </cell>
        </row>
        <row r="154">
          <cell r="B154">
            <v>611</v>
          </cell>
          <cell r="D154" t="str">
            <v>Огарки</v>
          </cell>
          <cell r="E154">
            <v>61120</v>
          </cell>
        </row>
        <row r="155">
          <cell r="B155">
            <v>611</v>
          </cell>
          <cell r="D155" t="str">
            <v>Угольная футеровка</v>
          </cell>
          <cell r="E155">
            <v>61121</v>
          </cell>
        </row>
        <row r="156">
          <cell r="B156">
            <v>611</v>
          </cell>
          <cell r="C156" t="str">
            <v>Завод Фтористого Алюминия</v>
          </cell>
          <cell r="E156">
            <v>61130</v>
          </cell>
        </row>
        <row r="157">
          <cell r="B157">
            <v>61130</v>
          </cell>
          <cell r="D157" t="str">
            <v xml:space="preserve"> - гидроокись</v>
          </cell>
          <cell r="E157">
            <v>611301</v>
          </cell>
        </row>
        <row r="158">
          <cell r="B158">
            <v>61130</v>
          </cell>
          <cell r="D158" t="str">
            <v xml:space="preserve"> - кислота серная</v>
          </cell>
          <cell r="E158">
            <v>611302</v>
          </cell>
        </row>
        <row r="159">
          <cell r="B159">
            <v>61130</v>
          </cell>
          <cell r="D159" t="str">
            <v xml:space="preserve"> - олеум</v>
          </cell>
          <cell r="E159">
            <v>611303</v>
          </cell>
        </row>
        <row r="160">
          <cell r="B160">
            <v>61130</v>
          </cell>
          <cell r="D160" t="str">
            <v xml:space="preserve"> - фтористый кальций </v>
          </cell>
          <cell r="E160">
            <v>611304</v>
          </cell>
        </row>
        <row r="161">
          <cell r="B161">
            <v>61130</v>
          </cell>
          <cell r="D161" t="str">
            <v xml:space="preserve"> - пыль белитоизвестняковая</v>
          </cell>
          <cell r="E161">
            <v>611305</v>
          </cell>
        </row>
        <row r="162">
          <cell r="B162">
            <v>61130</v>
          </cell>
          <cell r="D162" t="str">
            <v xml:space="preserve"> - молоко известковое</v>
          </cell>
          <cell r="E162">
            <v>611306</v>
          </cell>
        </row>
        <row r="163">
          <cell r="B163">
            <v>611</v>
          </cell>
          <cell r="D163" t="str">
            <v xml:space="preserve">Таможенные платежи за сырье </v>
          </cell>
          <cell r="E163">
            <v>6112</v>
          </cell>
        </row>
        <row r="164">
          <cell r="B164">
            <v>611</v>
          </cell>
          <cell r="D164" t="str">
            <v>Ж/д тариф по перевозке сырья</v>
          </cell>
          <cell r="E164">
            <v>6113</v>
          </cell>
        </row>
        <row r="166">
          <cell r="B166">
            <v>61</v>
          </cell>
          <cell r="C166" t="str">
            <v>Топливо всего, в т.ч. :</v>
          </cell>
          <cell r="E166">
            <v>6121</v>
          </cell>
        </row>
        <row r="167">
          <cell r="B167">
            <v>6121</v>
          </cell>
          <cell r="D167" t="str">
            <v xml:space="preserve"> - мазут</v>
          </cell>
          <cell r="E167">
            <v>61211</v>
          </cell>
        </row>
        <row r="168">
          <cell r="B168">
            <v>6121</v>
          </cell>
          <cell r="D168" t="str">
            <v xml:space="preserve"> - газ</v>
          </cell>
          <cell r="E168">
            <v>61212</v>
          </cell>
        </row>
        <row r="169">
          <cell r="B169">
            <v>6121</v>
          </cell>
          <cell r="D169" t="str">
            <v xml:space="preserve"> - дизтопливо</v>
          </cell>
          <cell r="E169">
            <v>61213</v>
          </cell>
        </row>
        <row r="170">
          <cell r="B170">
            <v>6121</v>
          </cell>
          <cell r="D170" t="str">
            <v xml:space="preserve"> - бензин</v>
          </cell>
          <cell r="E170">
            <v>61214</v>
          </cell>
        </row>
        <row r="171">
          <cell r="B171">
            <v>6121</v>
          </cell>
          <cell r="D171" t="str">
            <v xml:space="preserve"> - ГСМ</v>
          </cell>
          <cell r="E171">
            <v>61215</v>
          </cell>
        </row>
        <row r="172">
          <cell r="B172">
            <v>6121</v>
          </cell>
          <cell r="D172" t="str">
            <v xml:space="preserve"> - топливо прочее</v>
          </cell>
          <cell r="E172">
            <v>61219</v>
          </cell>
        </row>
        <row r="173">
          <cell r="B173">
            <v>61</v>
          </cell>
          <cell r="C173" t="str">
            <v xml:space="preserve">Материалы и запчасти, в т.ч. : </v>
          </cell>
          <cell r="E173">
            <v>6122</v>
          </cell>
        </row>
        <row r="174">
          <cell r="B174">
            <v>6122</v>
          </cell>
          <cell r="D174" t="str">
            <v xml:space="preserve"> - гасильный шест</v>
          </cell>
          <cell r="E174">
            <v>61221</v>
          </cell>
        </row>
        <row r="175">
          <cell r="B175">
            <v>6122</v>
          </cell>
          <cell r="D175" t="str">
            <v xml:space="preserve"> - блоки угольные</v>
          </cell>
          <cell r="E175">
            <v>61222</v>
          </cell>
        </row>
        <row r="176">
          <cell r="B176">
            <v>6122</v>
          </cell>
          <cell r="D176" t="str">
            <v xml:space="preserve"> - масса подовая</v>
          </cell>
          <cell r="E176">
            <v>61223</v>
          </cell>
        </row>
        <row r="177">
          <cell r="B177">
            <v>6122</v>
          </cell>
          <cell r="D177" t="str">
            <v xml:space="preserve"> - кирпич шамотный</v>
          </cell>
          <cell r="E177">
            <v>61224</v>
          </cell>
        </row>
        <row r="178">
          <cell r="B178">
            <v>6122</v>
          </cell>
          <cell r="D178" t="str">
            <v xml:space="preserve"> - блюмсы</v>
          </cell>
          <cell r="E178">
            <v>61225</v>
          </cell>
        </row>
        <row r="179">
          <cell r="B179">
            <v>6122</v>
          </cell>
          <cell r="D179" t="str">
            <v xml:space="preserve"> - прочие материалы (коммерция)</v>
          </cell>
          <cell r="E179">
            <v>61229</v>
          </cell>
        </row>
        <row r="180">
          <cell r="B180">
            <v>61</v>
          </cell>
          <cell r="D180" t="str">
            <v xml:space="preserve">Спецодежда </v>
          </cell>
          <cell r="E180">
            <v>6123</v>
          </cell>
        </row>
        <row r="181">
          <cell r="B181">
            <v>61</v>
          </cell>
          <cell r="D181" t="str">
            <v>Ж/Д тариф (экспорт алюминия)</v>
          </cell>
          <cell r="E181">
            <v>613</v>
          </cell>
        </row>
        <row r="182">
          <cell r="B182">
            <v>61</v>
          </cell>
          <cell r="D182" t="str">
            <v>Портовые расходы (экспорт алюминия)</v>
          </cell>
          <cell r="E182">
            <v>614</v>
          </cell>
        </row>
        <row r="183">
          <cell r="B183">
            <v>61</v>
          </cell>
          <cell r="D183" t="str">
            <v>Таможенные услуги прочие</v>
          </cell>
          <cell r="E183">
            <v>615</v>
          </cell>
        </row>
        <row r="184">
          <cell r="B184">
            <v>61</v>
          </cell>
          <cell r="D184" t="str">
            <v>Транспортные  расходы прочие</v>
          </cell>
          <cell r="E184">
            <v>616</v>
          </cell>
        </row>
        <row r="185">
          <cell r="B185">
            <v>61</v>
          </cell>
          <cell r="D185" t="str">
            <v>Прочие расходы с/с (коммерция)</v>
          </cell>
          <cell r="E185">
            <v>619</v>
          </cell>
        </row>
        <row r="186">
          <cell r="B186">
            <v>61</v>
          </cell>
          <cell r="D186" t="str">
            <v>Услуги КрАМЗа по пер-ке Т-образки</v>
          </cell>
          <cell r="E186">
            <v>6191</v>
          </cell>
        </row>
        <row r="188">
          <cell r="B188">
            <v>6</v>
          </cell>
          <cell r="C188" t="str">
            <v>РАСХОДЫ ЗА СЧЕТ ПРИБЫЛИ</v>
          </cell>
          <cell r="E188">
            <v>62</v>
          </cell>
        </row>
        <row r="189">
          <cell r="B189">
            <v>62</v>
          </cell>
          <cell r="D189" t="str">
            <v>Приобретение оборудования</v>
          </cell>
          <cell r="E189">
            <v>621</v>
          </cell>
        </row>
        <row r="192">
          <cell r="B192">
            <v>5</v>
          </cell>
          <cell r="C192" t="str">
            <v>ИСПОЛНИТЕЛЬНЫЙ ДИРЕКТОР</v>
          </cell>
          <cell r="E192">
            <v>7</v>
          </cell>
        </row>
        <row r="194">
          <cell r="B194">
            <v>7</v>
          </cell>
          <cell r="C194" t="str">
            <v>РАСХОДЫ ЗА СЧЕТ СЕБЕСТОИМОСТИ</v>
          </cell>
          <cell r="E194">
            <v>71</v>
          </cell>
        </row>
        <row r="195">
          <cell r="B195">
            <v>71</v>
          </cell>
          <cell r="D195" t="str">
            <v>Электроэнергия</v>
          </cell>
          <cell r="E195">
            <v>711</v>
          </cell>
        </row>
        <row r="196">
          <cell r="B196">
            <v>71</v>
          </cell>
          <cell r="D196" t="str">
            <v>Сжатый воздух</v>
          </cell>
          <cell r="E196">
            <v>712</v>
          </cell>
        </row>
        <row r="197">
          <cell r="B197">
            <v>71</v>
          </cell>
          <cell r="D197" t="str">
            <v>Вода</v>
          </cell>
          <cell r="E197">
            <v>713</v>
          </cell>
        </row>
        <row r="198">
          <cell r="B198">
            <v>71</v>
          </cell>
          <cell r="D198" t="str">
            <v>Тепло</v>
          </cell>
          <cell r="E198">
            <v>714</v>
          </cell>
        </row>
        <row r="199">
          <cell r="B199">
            <v>71</v>
          </cell>
          <cell r="C199" t="str">
            <v xml:space="preserve">Материалы и запчасти, в т.ч. : </v>
          </cell>
          <cell r="E199">
            <v>715</v>
          </cell>
        </row>
        <row r="200">
          <cell r="B200">
            <v>715</v>
          </cell>
          <cell r="D200" t="str">
            <v xml:space="preserve"> - кожух анодный</v>
          </cell>
          <cell r="E200">
            <v>7151</v>
          </cell>
        </row>
        <row r="201">
          <cell r="B201">
            <v>715</v>
          </cell>
          <cell r="D201" t="str">
            <v xml:space="preserve"> - кожух катодный</v>
          </cell>
          <cell r="E201">
            <v>7152</v>
          </cell>
        </row>
        <row r="202">
          <cell r="B202">
            <v>715</v>
          </cell>
          <cell r="D202" t="str">
            <v xml:space="preserve"> - штыри (шт.)</v>
          </cell>
          <cell r="E202">
            <v>7153</v>
          </cell>
        </row>
        <row r="203">
          <cell r="B203">
            <v>715</v>
          </cell>
          <cell r="D203" t="str">
            <v xml:space="preserve"> - секции прямые</v>
          </cell>
          <cell r="E203">
            <v>7154</v>
          </cell>
        </row>
        <row r="204">
          <cell r="B204">
            <v>715</v>
          </cell>
          <cell r="D204" t="str">
            <v xml:space="preserve"> - секции угловые</v>
          </cell>
          <cell r="E204">
            <v>7155</v>
          </cell>
        </row>
        <row r="205">
          <cell r="B205">
            <v>715</v>
          </cell>
          <cell r="D205" t="str">
            <v xml:space="preserve"> - труба прямая</v>
          </cell>
          <cell r="E205">
            <v>7156</v>
          </cell>
        </row>
        <row r="206">
          <cell r="B206">
            <v>715</v>
          </cell>
          <cell r="D206" t="str">
            <v xml:space="preserve"> - прочие материалы (произ-во)</v>
          </cell>
          <cell r="E206">
            <v>7159</v>
          </cell>
        </row>
        <row r="207">
          <cell r="B207">
            <v>71</v>
          </cell>
          <cell r="C207" t="str">
            <v>Услуги подрядчиков, в т.ч. :</v>
          </cell>
          <cell r="E207">
            <v>716</v>
          </cell>
        </row>
        <row r="208">
          <cell r="B208">
            <v>716</v>
          </cell>
          <cell r="D208" t="str">
            <v xml:space="preserve"> - для основных цехов </v>
          </cell>
          <cell r="E208">
            <v>7161</v>
          </cell>
        </row>
        <row r="209">
          <cell r="B209">
            <v>716</v>
          </cell>
          <cell r="D209" t="str">
            <v xml:space="preserve"> - для других нужд </v>
          </cell>
          <cell r="E209">
            <v>7162</v>
          </cell>
        </row>
        <row r="210">
          <cell r="B210">
            <v>71</v>
          </cell>
          <cell r="D210" t="str">
            <v>Плата за нормативные выбросы</v>
          </cell>
          <cell r="E210">
            <v>717</v>
          </cell>
        </row>
        <row r="211">
          <cell r="B211">
            <v>71</v>
          </cell>
          <cell r="D211" t="str">
            <v>Прочие расходы с/с (произ-во)</v>
          </cell>
          <cell r="E211">
            <v>719</v>
          </cell>
        </row>
        <row r="212">
          <cell r="B212">
            <v>71</v>
          </cell>
          <cell r="D212" t="str">
            <v>Расходы по охране труда</v>
          </cell>
          <cell r="E212">
            <v>7191</v>
          </cell>
        </row>
        <row r="213">
          <cell r="B213">
            <v>71</v>
          </cell>
          <cell r="D213" t="str">
            <v>Проверка приборов</v>
          </cell>
          <cell r="E213">
            <v>7192</v>
          </cell>
        </row>
        <row r="215">
          <cell r="B215">
            <v>7</v>
          </cell>
          <cell r="C215" t="str">
            <v>РАСХОДЫ ЗА СЧЕТ ПРИБЫЛИ</v>
          </cell>
          <cell r="E215">
            <v>72</v>
          </cell>
        </row>
        <row r="216">
          <cell r="B216">
            <v>72</v>
          </cell>
          <cell r="C216" t="str">
            <v>Капитальные вложения, в т.ч. :</v>
          </cell>
          <cell r="E216">
            <v>721</v>
          </cell>
        </row>
        <row r="217">
          <cell r="B217">
            <v>721</v>
          </cell>
          <cell r="D217" t="str">
            <v xml:space="preserve"> - СМР</v>
          </cell>
          <cell r="E217">
            <v>7211</v>
          </cell>
        </row>
        <row r="218">
          <cell r="B218">
            <v>721</v>
          </cell>
          <cell r="D218" t="str">
            <v xml:space="preserve"> - оборудование</v>
          </cell>
          <cell r="E218">
            <v>7212</v>
          </cell>
        </row>
        <row r="219">
          <cell r="B219">
            <v>721</v>
          </cell>
          <cell r="D219" t="str">
            <v xml:space="preserve"> - НИОКР</v>
          </cell>
          <cell r="E219">
            <v>7213</v>
          </cell>
        </row>
        <row r="220">
          <cell r="B220">
            <v>72</v>
          </cell>
          <cell r="D220" t="str">
            <v>Плата за сверхнормативные выбросы</v>
          </cell>
          <cell r="E220">
            <v>722</v>
          </cell>
        </row>
        <row r="223">
          <cell r="B223">
            <v>5</v>
          </cell>
          <cell r="C223" t="str">
            <v>ДИРЕКТОР ПО ФИНАНСАМ</v>
          </cell>
          <cell r="E223">
            <v>8</v>
          </cell>
        </row>
        <row r="225">
          <cell r="B225">
            <v>8</v>
          </cell>
          <cell r="C225" t="str">
            <v>РАСХОДЫ ЗА СЧЕТ СЕБЕСТОИМОСТИ</v>
          </cell>
          <cell r="E225">
            <v>81</v>
          </cell>
        </row>
        <row r="226">
          <cell r="B226">
            <v>81</v>
          </cell>
          <cell r="D226" t="str">
            <v>Платежи за счет заработной платы</v>
          </cell>
          <cell r="E226">
            <v>811</v>
          </cell>
        </row>
        <row r="227">
          <cell r="B227">
            <v>81</v>
          </cell>
          <cell r="C227" t="str">
            <v>Отчисления в социальные фонды :</v>
          </cell>
          <cell r="E227">
            <v>812</v>
          </cell>
        </row>
        <row r="228">
          <cell r="B228">
            <v>812</v>
          </cell>
          <cell r="D228" t="str">
            <v xml:space="preserve"> - Пенсионный фонд</v>
          </cell>
          <cell r="E228">
            <v>8121</v>
          </cell>
        </row>
        <row r="229">
          <cell r="B229">
            <v>812</v>
          </cell>
          <cell r="D229" t="str">
            <v xml:space="preserve"> - ФОМС</v>
          </cell>
          <cell r="E229">
            <v>8122</v>
          </cell>
        </row>
        <row r="230">
          <cell r="B230">
            <v>812</v>
          </cell>
          <cell r="D230" t="str">
            <v xml:space="preserve"> - ФСС</v>
          </cell>
          <cell r="E230">
            <v>8123</v>
          </cell>
        </row>
        <row r="231">
          <cell r="B231">
            <v>812</v>
          </cell>
          <cell r="D231" t="str">
            <v xml:space="preserve"> - Фонд занятости</v>
          </cell>
          <cell r="E231">
            <v>8124</v>
          </cell>
        </row>
        <row r="232">
          <cell r="B232">
            <v>81</v>
          </cell>
          <cell r="C232" t="str">
            <v>Налоги и платежи в бюджеты, в т.ч. :</v>
          </cell>
          <cell r="E232">
            <v>813</v>
          </cell>
        </row>
        <row r="233">
          <cell r="B233">
            <v>813</v>
          </cell>
          <cell r="D233" t="str">
            <v xml:space="preserve"> - на пользователей автомобильных дорог</v>
          </cell>
          <cell r="E233">
            <v>81301</v>
          </cell>
        </row>
        <row r="234">
          <cell r="B234">
            <v>813</v>
          </cell>
          <cell r="D234" t="str">
            <v xml:space="preserve"> - транспортный</v>
          </cell>
          <cell r="E234">
            <v>81302</v>
          </cell>
        </row>
        <row r="235">
          <cell r="B235">
            <v>813</v>
          </cell>
          <cell r="D235" t="str">
            <v xml:space="preserve"> - за пользование недрами</v>
          </cell>
          <cell r="E235">
            <v>81303</v>
          </cell>
        </row>
        <row r="236">
          <cell r="B236">
            <v>813</v>
          </cell>
          <cell r="D236" t="str">
            <v xml:space="preserve"> - на воспроизводство минерально-сырьевой базы</v>
          </cell>
          <cell r="E236">
            <v>81304</v>
          </cell>
        </row>
        <row r="237">
          <cell r="B237">
            <v>813</v>
          </cell>
          <cell r="D237" t="str">
            <v xml:space="preserve"> - на землю</v>
          </cell>
          <cell r="E237">
            <v>81305</v>
          </cell>
        </row>
        <row r="238">
          <cell r="B238">
            <v>813</v>
          </cell>
          <cell r="D238" t="str">
            <v xml:space="preserve"> - за аренду земли</v>
          </cell>
          <cell r="E238">
            <v>81306</v>
          </cell>
        </row>
        <row r="239">
          <cell r="B239">
            <v>813</v>
          </cell>
          <cell r="D239" t="str">
            <v xml:space="preserve"> - за воду</v>
          </cell>
          <cell r="E239">
            <v>81307</v>
          </cell>
        </row>
        <row r="240">
          <cell r="B240">
            <v>813</v>
          </cell>
          <cell r="D240" t="str">
            <v xml:space="preserve"> - с владельцев транспортных средств</v>
          </cell>
          <cell r="E240">
            <v>81308</v>
          </cell>
        </row>
        <row r="241">
          <cell r="B241">
            <v>81</v>
          </cell>
          <cell r="D241" t="str">
            <v>Проценты за кредит</v>
          </cell>
          <cell r="E241">
            <v>814</v>
          </cell>
        </row>
        <row r="242">
          <cell r="B242">
            <v>81</v>
          </cell>
          <cell r="D242" t="str">
            <v>Аудиторские услуги</v>
          </cell>
          <cell r="E242">
            <v>817</v>
          </cell>
        </row>
        <row r="243">
          <cell r="B243">
            <v>81</v>
          </cell>
          <cell r="D243" t="str">
            <v>Представительские расходы</v>
          </cell>
          <cell r="E243">
            <v>818</v>
          </cell>
        </row>
        <row r="244">
          <cell r="B244">
            <v>81</v>
          </cell>
          <cell r="D244" t="str">
            <v>Прочие расходы с\с (финансы)</v>
          </cell>
          <cell r="E244">
            <v>819</v>
          </cell>
        </row>
        <row r="245">
          <cell r="B245">
            <v>81</v>
          </cell>
          <cell r="D245" t="str">
            <v>Телеграфные расходы</v>
          </cell>
          <cell r="E245">
            <v>8191</v>
          </cell>
        </row>
        <row r="246">
          <cell r="B246">
            <v>81</v>
          </cell>
          <cell r="D246" t="str">
            <v>Подготовка кадров</v>
          </cell>
          <cell r="E246">
            <v>8199</v>
          </cell>
        </row>
        <row r="248">
          <cell r="B248">
            <v>8</v>
          </cell>
          <cell r="C248" t="str">
            <v>РАСХОДЫ ИЗ ПРИБЫЛИ от реализации</v>
          </cell>
          <cell r="E248">
            <v>82</v>
          </cell>
        </row>
        <row r="249">
          <cell r="B249">
            <v>82</v>
          </cell>
          <cell r="C249" t="str">
            <v>Налоги - всего</v>
          </cell>
          <cell r="E249">
            <v>821</v>
          </cell>
        </row>
        <row r="250">
          <cell r="B250">
            <v>821</v>
          </cell>
          <cell r="D250" t="str">
            <v xml:space="preserve"> - содержание объектов соцкультбыта</v>
          </cell>
          <cell r="E250">
            <v>8211</v>
          </cell>
        </row>
        <row r="251">
          <cell r="B251">
            <v>821</v>
          </cell>
          <cell r="D251" t="str">
            <v xml:space="preserve"> - на имущество</v>
          </cell>
          <cell r="E251">
            <v>8212</v>
          </cell>
        </row>
        <row r="252">
          <cell r="B252">
            <v>821</v>
          </cell>
          <cell r="D252" t="str">
            <v xml:space="preserve"> - сбор на уборку территории</v>
          </cell>
          <cell r="E252">
            <v>8213</v>
          </cell>
        </row>
        <row r="253">
          <cell r="B253">
            <v>821</v>
          </cell>
          <cell r="D253" t="str">
            <v xml:space="preserve"> - сбор на содержание милиции</v>
          </cell>
          <cell r="E253">
            <v>8214</v>
          </cell>
        </row>
        <row r="254">
          <cell r="B254">
            <v>821</v>
          </cell>
          <cell r="D254" t="str">
            <v xml:space="preserve"> - на общеобразовательные нужды</v>
          </cell>
          <cell r="E254">
            <v>8215</v>
          </cell>
        </row>
        <row r="255">
          <cell r="B255">
            <v>821</v>
          </cell>
          <cell r="D255" t="str">
            <v xml:space="preserve"> - на прибыль</v>
          </cell>
          <cell r="E255">
            <v>8216</v>
          </cell>
        </row>
        <row r="257">
          <cell r="B257">
            <v>8</v>
          </cell>
          <cell r="C257" t="str">
            <v>РАСХОДЫ ЗА СЧЕТ ПРИБЫЛИ</v>
          </cell>
          <cell r="E257">
            <v>83</v>
          </cell>
        </row>
        <row r="258">
          <cell r="B258">
            <v>83</v>
          </cell>
          <cell r="D258" t="str">
            <v>Затраты на объекты С-К-Б</v>
          </cell>
          <cell r="E258">
            <v>831</v>
          </cell>
        </row>
        <row r="259">
          <cell r="B259">
            <v>83</v>
          </cell>
          <cell r="D259" t="str">
            <v>Финансовые вложения</v>
          </cell>
          <cell r="E259">
            <v>832</v>
          </cell>
        </row>
        <row r="260">
          <cell r="B260">
            <v>83</v>
          </cell>
          <cell r="D260" t="str">
            <v>Благотворительность</v>
          </cell>
          <cell r="E260">
            <v>833</v>
          </cell>
        </row>
        <row r="261">
          <cell r="B261">
            <v>83</v>
          </cell>
          <cell r="D261" t="str">
            <v>Расходы Совета Директоров</v>
          </cell>
          <cell r="E261">
            <v>834</v>
          </cell>
        </row>
        <row r="262">
          <cell r="B262">
            <v>83</v>
          </cell>
          <cell r="D262" t="str">
            <v>Прочие расходы из прибыли</v>
          </cell>
          <cell r="E262">
            <v>839</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externalLinks/externalLink4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ЧС"/>
      <sheetName val="ЧСВ"/>
      <sheetName val="МСВ"/>
      <sheetName val="ТСж"/>
      <sheetName val="свод"/>
      <sheetName val="подогрев ГВС"/>
      <sheetName val="ХОВ"/>
      <sheetName val="Вода"/>
      <sheetName val="Вода для ГВС"/>
      <sheetName val="Стоки"/>
      <sheetName val="расчет_свод"/>
      <sheetName val="Отопление"/>
      <sheetName val="Свод план тепло"/>
      <sheetName val="1.2.1"/>
      <sheetName val="2.2.4"/>
      <sheetName val="Январь"/>
      <sheetName val="Таблица по нормативам тепло"/>
      <sheetName val="Гр5(о)"/>
      <sheetName val="масла,литры"/>
      <sheetName val="Форма 2(год)"/>
      <sheetName val="транспортировка (3)"/>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row r="2">
          <cell r="D2">
            <v>461268.57</v>
          </cell>
        </row>
        <row r="3">
          <cell r="D3">
            <v>172422.61</v>
          </cell>
        </row>
        <row r="4">
          <cell r="D4">
            <v>2301622.13</v>
          </cell>
        </row>
        <row r="5">
          <cell r="D5">
            <v>2317681.7200000002</v>
          </cell>
        </row>
        <row r="8">
          <cell r="D8">
            <v>27239.75</v>
          </cell>
        </row>
        <row r="9">
          <cell r="D9">
            <v>2846.7</v>
          </cell>
        </row>
        <row r="14">
          <cell r="D14">
            <v>5.4316067457375848E-2</v>
          </cell>
          <cell r="E14">
            <v>4.8829595997034854E-2</v>
          </cell>
          <cell r="F14">
            <v>4.7046492772424023E-2</v>
          </cell>
          <cell r="G14">
            <v>4.6772169199406979E-2</v>
          </cell>
          <cell r="I14">
            <v>5.4316067457375848E-2</v>
          </cell>
          <cell r="J14">
            <v>4.8829595997034854E-2</v>
          </cell>
        </row>
        <row r="15">
          <cell r="D15">
            <v>4.0069681245366945E-2</v>
          </cell>
          <cell r="E15">
            <v>3.6022238695329875E-2</v>
          </cell>
          <cell r="F15">
            <v>3.4706819866567831E-2</v>
          </cell>
          <cell r="G15">
            <v>3.4504447739065976E-2</v>
          </cell>
          <cell r="I15">
            <v>4.0069681245366945E-2</v>
          </cell>
          <cell r="J15">
            <v>3.6022238695329875E-2</v>
          </cell>
        </row>
        <row r="16">
          <cell r="D16">
            <v>4.1945654188287627E-2</v>
          </cell>
          <cell r="E16">
            <v>3.7708719421793921E-2</v>
          </cell>
          <cell r="F16">
            <v>3.6331715622683468E-2</v>
          </cell>
          <cell r="G16">
            <v>3.6119868884358787E-2</v>
          </cell>
          <cell r="I16">
            <v>4.1945654188287627E-2</v>
          </cell>
          <cell r="J16">
            <v>3.7708719421793921E-2</v>
          </cell>
        </row>
        <row r="18">
          <cell r="D18">
            <v>2.7382783543365458E-2</v>
          </cell>
          <cell r="E18">
            <v>2.461684581171238E-2</v>
          </cell>
          <cell r="F18">
            <v>2.371791604892513E-2</v>
          </cell>
          <cell r="G18">
            <v>2.3579619162342476E-2</v>
          </cell>
          <cell r="I18">
            <v>2.7382783543365458E-2</v>
          </cell>
          <cell r="J18">
            <v>2.461684581171238E-2</v>
          </cell>
        </row>
        <row r="19">
          <cell r="D19">
            <v>8.2561156412157173E-3</v>
          </cell>
          <cell r="E19">
            <v>7.4221645663454421E-3</v>
          </cell>
          <cell r="F19">
            <v>7.1511304670126025E-3</v>
          </cell>
          <cell r="G19">
            <v>7.1094329132690894E-3</v>
          </cell>
          <cell r="I19">
            <v>8.2561156412157173E-3</v>
          </cell>
          <cell r="J19">
            <v>7.4221645663454421E-3</v>
          </cell>
        </row>
        <row r="24">
          <cell r="D24">
            <v>8.2561156412157173E-3</v>
          </cell>
          <cell r="E24">
            <v>7.4221645663454421E-3</v>
          </cell>
          <cell r="F24">
            <v>7.1511304670126025E-3</v>
          </cell>
          <cell r="G24">
            <v>7.1094329132690894E-3</v>
          </cell>
          <cell r="I24">
            <v>8.2561156412157173E-3</v>
          </cell>
          <cell r="J24">
            <v>7.4221645663454421E-3</v>
          </cell>
        </row>
        <row r="26">
          <cell r="D26">
            <v>2.5593958487768721E-2</v>
          </cell>
          <cell r="E26">
            <v>2.300871015567087E-2</v>
          </cell>
          <cell r="F26">
            <v>2.2168504447739067E-2</v>
          </cell>
          <cell r="G26">
            <v>2.2039242031134176E-2</v>
          </cell>
          <cell r="I26">
            <v>2.5593958487768721E-2</v>
          </cell>
          <cell r="J26">
            <v>2.300871015567087E-2</v>
          </cell>
        </row>
        <row r="27">
          <cell r="D27">
            <v>4.3482209043736113E-2</v>
          </cell>
          <cell r="E27">
            <v>3.9090066716085996E-2</v>
          </cell>
          <cell r="F27">
            <v>3.7662620459599706E-2</v>
          </cell>
          <cell r="G27">
            <v>3.7443013343217202E-2</v>
          </cell>
          <cell r="I27">
            <v>4.3482209043736113E-2</v>
          </cell>
          <cell r="J27">
            <v>3.9090066716085996E-2</v>
          </cell>
        </row>
        <row r="28">
          <cell r="D28">
            <v>4.9766030392883624E-2</v>
          </cell>
          <cell r="E28">
            <v>4.4739158636026691E-2</v>
          </cell>
          <cell r="F28">
            <v>4.3105425315048185E-2</v>
          </cell>
          <cell r="G28">
            <v>4.285408172720534E-2</v>
          </cell>
          <cell r="I28">
            <v>4.9766030392883624E-2</v>
          </cell>
          <cell r="J28">
            <v>4.4739158636026691E-2</v>
          </cell>
        </row>
      </sheetData>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3"/>
      <sheetName val="4"/>
      <sheetName val="5"/>
      <sheetName val="6"/>
      <sheetName val="Списки"/>
      <sheetName val="15"/>
      <sheetName val="16"/>
      <sheetName val="17"/>
      <sheetName val="17.1"/>
      <sheetName val="18.2"/>
      <sheetName val="20"/>
      <sheetName val="20.1"/>
      <sheetName val="21.3"/>
      <sheetName val="24"/>
      <sheetName val="25"/>
      <sheetName val="27"/>
      <sheetName val="P2.1"/>
      <sheetName val="P2.2"/>
      <sheetName val="свод"/>
      <sheetName val="2.3"/>
      <sheetName val="перекрестка"/>
    </sheetNames>
    <sheetDataSet>
      <sheetData sheetId="0" refreshError="1">
        <row r="21">
          <cell r="B21" t="str">
            <v>EXP</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externalLinks/externalLink5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1"/>
      <sheetName val="Лист9"/>
      <sheetName val="Январь 1997 г"/>
      <sheetName val="Февраль 1997"/>
      <sheetName val="2  месяца 1997"/>
      <sheetName val="МАРТ"/>
      <sheetName val="1 квартал 1997"/>
      <sheetName val="АПРЕЛ Ь"/>
      <sheetName val="МАЙ 1997"/>
      <sheetName val="ИЮНЬ 1997"/>
      <sheetName val="2 квартал 1997"/>
      <sheetName val="Лист13"/>
      <sheetName val="Лист14"/>
      <sheetName val="В $"/>
      <sheetName val="Лист12"/>
      <sheetName val="1полуг"/>
      <sheetName val="июнь"/>
      <sheetName val="7м-в"/>
      <sheetName val="8 мес"/>
      <sheetName val="август"/>
      <sheetName val="сент"/>
      <sheetName val="3кв97"/>
      <sheetName val="9м-в97"/>
      <sheetName val="Октябрь"/>
      <sheetName val="10 м - в"/>
      <sheetName val="нбр97"/>
      <sheetName val="11м-в97"/>
      <sheetName val="дкбр97"/>
      <sheetName val="4кв97"/>
      <sheetName val="97г"/>
      <sheetName val="янв98 "/>
      <sheetName val="фвр98"/>
      <sheetName val="2мес98"/>
      <sheetName val="март98"/>
      <sheetName val="1кв98"/>
      <sheetName val="апр98"/>
      <sheetName val="4 мес 98"/>
      <sheetName val="май 98"/>
      <sheetName val="5 мес 98"/>
      <sheetName val="июнь98"/>
      <sheetName val="2 кв98"/>
      <sheetName val="1 пгд98старый формат"/>
      <sheetName val="1 пгд98 (2)образец формата"/>
      <sheetName val="1 пгд98 "/>
      <sheetName val="июль98"/>
      <sheetName val="7 мес 98"/>
      <sheetName val="авг 98"/>
      <sheetName val="8 мес 98"/>
      <sheetName val="сент 98"/>
      <sheetName val="3 кв 98"/>
      <sheetName val="9 мес 98"/>
      <sheetName val="окт 98"/>
      <sheetName val="10 мес 98"/>
      <sheetName val="нбр 98"/>
      <sheetName val="11 мес 98"/>
      <sheetName val="дкб98"/>
      <sheetName val="4 кв98"/>
      <sheetName val="1998"/>
      <sheetName val="Отч 98 к 97"/>
      <sheetName val="Янв 99"/>
      <sheetName val="Фвр 99"/>
      <sheetName val="2 мес99"/>
      <sheetName val="Мрт 99"/>
      <sheetName val="1 кв 99"/>
      <sheetName val="Ф апр к март"/>
      <sheetName val=" апр 9 к апр 8"/>
      <sheetName val="Апр 99"/>
      <sheetName val="4 мес 99"/>
      <sheetName val="Май 9"/>
      <sheetName val="5 мес 9"/>
      <sheetName val="1 пг9 к 1 пг8"/>
      <sheetName val="июнь9"/>
      <sheetName val="2 кв9"/>
      <sheetName val="1 пг9"/>
      <sheetName val="июль99"/>
      <sheetName val="7 мес99"/>
      <sheetName val="авг99"/>
      <sheetName val="8 мес99"/>
      <sheetName val="сент99"/>
      <sheetName val="3 кв99"/>
      <sheetName val="9мес99"/>
      <sheetName val="окт99"/>
      <sheetName val="10мес99"/>
      <sheetName val="нбр99"/>
      <sheetName val="11мес99"/>
      <sheetName val="дкб99"/>
      <sheetName val="4 кв99"/>
      <sheetName val="1999"/>
      <sheetName val="1999 $$"/>
      <sheetName val="Лист1"/>
      <sheetName val="Янв_01"/>
      <sheetName val="Фвр_01"/>
      <sheetName val="2 мес"/>
      <sheetName val="Лист2"/>
      <sheetName val="масла,литры"/>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Set>
  </externalBook>
</externalLink>
</file>

<file path=xl/externalLinks/externalLink5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Анкета"/>
      <sheetName val="Т.1.1."/>
      <sheetName val="Т.1.2."/>
      <sheetName val="Т.1.4."/>
      <sheetName val="Т.1.5."/>
      <sheetName val="Т.1.6."/>
      <sheetName val="Лист3"/>
      <sheetName val="1.15 без пароля"/>
      <sheetName val="Т.1.15."/>
      <sheetName val="26 счет для тарифа"/>
      <sheetName val="свод 25 счета укрупненно"/>
      <sheetName val="Факт 2009 г. для В.В."/>
      <sheetName val="Для В.В."/>
      <sheetName val="Смета (2)"/>
      <sheetName val="1.21 без паролей с уменьшением"/>
      <sheetName val="П2. к1.21."/>
      <sheetName val="Прил.2 к 1.21."/>
      <sheetName val="1 к 1.15"/>
      <sheetName val="свод 2008 "/>
      <sheetName val="2 к 1.15."/>
      <sheetName val="капитальный ремонт 2010 г."/>
      <sheetName val="разбивка"/>
      <sheetName val="4.2 к 1.15"/>
      <sheetName val="4.1 к 1.15"/>
      <sheetName val="5.1 к 1.15 без пароля"/>
      <sheetName val="5.1 к 1.15."/>
      <sheetName val="5.2 к 1.15."/>
      <sheetName val="5.3 к 1.15."/>
      <sheetName val="5.4. к 1.15 без пароля"/>
      <sheetName val="5.4 к 1.15."/>
      <sheetName val="Автотрансп. расх. разб."/>
      <sheetName val="6 к 1.15 без пароля"/>
      <sheetName val="6 к 1.15."/>
      <sheetName val="6 к 1.15 без пароля (2)"/>
      <sheetName val="7 к 1.15 без пароля"/>
      <sheetName val="7 к 1.15."/>
      <sheetName val="ОХР"/>
      <sheetName val="8 к 1.15 без пароля"/>
      <sheetName val="8 к 1.15."/>
      <sheetName val="Т.1.16."/>
      <sheetName val="8 к 1.15. (2)"/>
      <sheetName val="Т1.16"/>
      <sheetName val="ЗП"/>
      <sheetName val="П1.16"/>
      <sheetName val="Анализ роста ФОТ"/>
      <sheetName val="Т1.16 (2)"/>
      <sheetName val="П1.17"/>
      <sheetName val="Для В.В. (2)"/>
      <sheetName val="17 свернутая"/>
      <sheetName val="17 (3)"/>
      <sheetName val="1 к 1.17 без пароля"/>
      <sheetName val="1 к 1.17."/>
      <sheetName val="аренда имущества"/>
      <sheetName val="2011г."/>
      <sheetName val="2 к 1.17."/>
      <sheetName val="1.21 без паролей"/>
      <sheetName val="1.21."/>
      <sheetName val="П1. к 1.21."/>
      <sheetName val="P2.1 (2)"/>
      <sheetName val="P2.2 (2)"/>
      <sheetName val="Лист2"/>
      <sheetName val="Лист1"/>
      <sheetName val="капитальный ремонт (2)"/>
      <sheetName val="июнь9"/>
      <sheetName val="масла,литры"/>
    </sheetNames>
    <sheetDataSet>
      <sheetData sheetId="0" refreshError="1">
        <row r="5">
          <cell r="B5">
            <v>2009</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Set>
  </externalBook>
</externalLink>
</file>

<file path=xl/externalLinks/externalLink5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мортизация"/>
      <sheetName val="заработная плата"/>
      <sheetName val="постоянные затраты"/>
      <sheetName val="Конс_отчет"/>
      <sheetName val="деньги-реализ"/>
      <sheetName val="коэфф"/>
      <sheetName val="prezent"/>
      <sheetName val="Дозакл-new"/>
      <sheetName val="Rual Trade (ДОЗАКЛ)"/>
      <sheetName val="Форма РУАЛ"/>
      <sheetName val="справка_ден"/>
      <sheetName val="Пл_Сметы"/>
      <sheetName val="Операции"/>
      <sheetName val="статьи"/>
      <sheetName val="Лист1"/>
      <sheetName val="Ульянов-СМЗ"/>
      <sheetName val="Лист2"/>
      <sheetName val="Центры_затрат"/>
      <sheetName val="Лист3"/>
      <sheetName val="Деб_кред_задолж  "/>
      <sheetName val="?????????? ???????"/>
      <sheetName val="июнь9"/>
      <sheetName val="с쀠턮.Ѐен"/>
      <sheetName val="Январь"/>
      <sheetName val="оборудование"/>
      <sheetName val="График"/>
      <sheetName val="Заголовок"/>
      <sheetName val="Отопление"/>
      <sheetName val="àìîðòèçàöèÿ"/>
      <sheetName val="çàðàáîòíàÿ ïëàòà"/>
      <sheetName val="ïîñòîÿííûå çàòðàòû"/>
      <sheetName val="Êîíñ_îò÷åò"/>
      <sheetName val="äåíüãè-ðåàëèç"/>
      <sheetName val="êîýôô"/>
      <sheetName val="Äîçàêë-new"/>
      <sheetName val="Rual Trade (ÄÎÇÀÊË)"/>
      <sheetName val="Ôîðìà ÐÓÀË"/>
      <sheetName val="ñïðàâêà_äåí"/>
      <sheetName val="Ïë_Ñìåòû"/>
      <sheetName val="Îïåðàöèè"/>
      <sheetName val="ñòàòüè"/>
      <sheetName val="Ëèñò1"/>
      <sheetName val="Óëüÿíîâ-ÑÌÇ"/>
      <sheetName val="Ëèñò2"/>
      <sheetName val="Öåíòðû_çàòðàò"/>
      <sheetName val="Ëèñò3"/>
      <sheetName val="Äåá_êðåä_çàäîëæ  "/>
      <sheetName val="èþíü9"/>
      <sheetName val="îáîðóäîâàíèå"/>
      <sheetName val="ñ??????.?åí"/>
      <sheetName val="ßíâàðü"/>
      <sheetName val="Ãðàôèê"/>
      <sheetName val="Çàãîëîâîê"/>
      <sheetName val="Îòîïëåíèå"/>
      <sheetName val="1.2.1"/>
      <sheetName val="2.2.4"/>
      <sheetName val="2002(v1)"/>
      <sheetName val="постоянныезатраты"/>
      <sheetName val="Усл К"/>
      <sheetName val="Прил 4"/>
      <sheetName val="С 2004 Ф"/>
      <sheetName val="№1 Осн показ"/>
      <sheetName val="№2 Динамика факта осн пок"/>
      <sheetName val="№3 Динамика ремонтов"/>
      <sheetName val="№4 Анализ ст-ти услуг  КраМЗ "/>
      <sheetName val="№4 Анализ ст-ти услуг БрАЗ"/>
      <sheetName val="№4 Анализ ст-ти услуг САЗ"/>
      <sheetName val="№4 Анализ ст-ти услуг НкАЗ"/>
      <sheetName val="№4 Анализ ст-ти услуг АГК"/>
      <sheetName val="№5 анализ сметы по филиалам"/>
      <sheetName val="№6 анализ БИЗ по филиалам"/>
      <sheetName val="№6 БИЗ(изм)"/>
      <sheetName val="№7 25 счет"/>
      <sheetName val="№8 26 счет"/>
      <sheetName val="№9 Расш услуг"/>
      <sheetName val="№9 Расш услуг КраМЗ(изм)"/>
      <sheetName val="№10 Доп передан затраты "/>
      <sheetName val="№11 Сведения об авансах"/>
      <sheetName val="№12 Отчет по движению"/>
      <sheetName val="№13 Анализ МТО закупки списание"/>
      <sheetName val="№14 Анализ ФОТ "/>
      <sheetName val="№15 Наруш тр дисц"/>
      <sheetName val="№16 Анализ заболев"/>
      <sheetName val="№17 Меропр по охр труда "/>
      <sheetName val="№18 ТМЦ"/>
      <sheetName val="№18 ТМЦ(изм)"/>
      <sheetName val="Données"/>
      <sheetName val="2002(v2)"/>
      <sheetName val="Калькуляции"/>
      <sheetName val="Personnel"/>
      <sheetName val="титул БДР"/>
      <sheetName val="Общ"/>
      <sheetName val="Параметры"/>
      <sheetName val="Исходные"/>
      <sheetName val="Бюджет по кварталам"/>
      <sheetName val="Сводка2"/>
      <sheetName val="КУРС"/>
      <sheetName val="оглавление"/>
      <sheetName val="?????????????????"/>
      <sheetName val="Сдача "/>
      <sheetName val="Дебиторка"/>
      <sheetName val="№4 лнализ ст-ти услуг АГК"/>
      <sheetName val="Смета укрупнен."/>
      <sheetName val="№10 㕂㘳_x0000__x0000_̀²츿䅿愗H_x0000__x0000__x0000_⸀Ёᨀ_x0000__x0000__x0000_뿎"/>
      <sheetName val=""/>
      <sheetName val="Список"/>
      <sheetName val="Кл предприятий"/>
      <sheetName val="Inventories as of 03.20"/>
      <sheetName val="__________ _______"/>
      <sheetName val="_________________"/>
      <sheetName val="№10 㕂㘳??̀²츿䅿愗H???⸀Ёᨀ???뿎"/>
      <sheetName val="䐦㕂㜸_x0000__x0000_ЀÑ퍹䂟ꩥ岏Ã"/>
      <sheetName val="Оборудование для БП"/>
      <sheetName val="䐦㕂㜸??ЀÑ퍹䂟ꩥ岏Ã"/>
      <sheetName val="Оборудование_стоим"/>
      <sheetName val="Д_коммерческий"/>
      <sheetName val="Списки выбора"/>
      <sheetName val="ГИТ"/>
      <sheetName val="Приложение 15"/>
      <sheetName val="Основные"/>
      <sheetName val="№10 㕂㘳"/>
      <sheetName val="䐦㕂㜸"/>
      <sheetName val="B"/>
      <sheetName val="ТД РАП"/>
      <sheetName val="s"/>
      <sheetName val="ПДС"/>
      <sheetName val="ФА соц.прогр"/>
      <sheetName val="base"/>
      <sheetName val="рабочий вар-т (2-новые цены)"/>
      <sheetName val="ограничения_азот"/>
      <sheetName val="№10 㕂㘳__̀²츿䅿愗H___⸀Ёᨀ___뿎"/>
      <sheetName val="䐦㕂㜸__ЀÑ퍹䂟ꩥ岏Ã"/>
      <sheetName val="Справочник"/>
      <sheetName val="ВЗК"/>
      <sheetName val="сырье"/>
      <sheetName val="БДДС"/>
      <sheetName val="Настройка"/>
      <sheetName val="V (ports)"/>
      <sheetName val="09"/>
      <sheetName val="Списки"/>
      <sheetName val="POST_Z"/>
      <sheetName val="база"/>
      <sheetName val="Вода для ГВС"/>
      <sheetName val="Производство электроэнергии"/>
      <sheetName val="ВиВ"/>
      <sheetName val="БДДС_нов"/>
      <sheetName val="имена"/>
      <sheetName val="Макро"/>
      <sheetName val="Main"/>
      <sheetName val="lang"/>
    </sheetNames>
    <sheetDataSet>
      <sheetData sheetId="0" refreshError="1"/>
      <sheetData sheetId="1" refreshError="1"/>
      <sheetData sheetId="2" refreshError="1">
        <row r="18">
          <cell r="F18">
            <v>410.43131023479225</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Set>
  </externalBook>
</externalLink>
</file>

<file path=xl/externalLinks/externalLink5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егенда"/>
      <sheetName val="I "/>
      <sheetName val="I.1"/>
      <sheetName val="1.1.1"/>
      <sheetName val="1.1.2"/>
      <sheetName val="1.1.3"/>
      <sheetName val="1.1.4"/>
      <sheetName val="1.1.5"/>
      <sheetName val="1.1.6"/>
      <sheetName val="1.1.7"/>
      <sheetName val="1.1.8"/>
      <sheetName val="1.1.9"/>
      <sheetName val="1.1.10"/>
      <sheetName val="1.1.11"/>
      <sheetName val="1.1.12"/>
      <sheetName val="I.2"/>
      <sheetName val="1.2.1"/>
      <sheetName val="1.2.2"/>
      <sheetName val="1.2.3"/>
      <sheetName val="1.2.4"/>
      <sheetName val="Лист1"/>
      <sheetName val="1.2.5"/>
      <sheetName val="1.2.6"/>
      <sheetName val="I.3"/>
      <sheetName val="1.3.1"/>
      <sheetName val="1.3.2"/>
      <sheetName val="1.3.3 "/>
      <sheetName val="1.3.4"/>
      <sheetName val="I.4"/>
      <sheetName val="1.4.1"/>
      <sheetName val="1.4.2"/>
      <sheetName val="II "/>
      <sheetName val="II.1"/>
      <sheetName val="2.1.1 "/>
      <sheetName val="2.1.2"/>
      <sheetName val="2.1.3"/>
      <sheetName val="2.1.4"/>
      <sheetName val="2.1.5"/>
      <sheetName val="2.1.6"/>
      <sheetName val="2.1.1 (2)"/>
      <sheetName val="2.1.2 (2)"/>
      <sheetName val="2.1.4 (2)"/>
      <sheetName val="2.1.3 (2)"/>
      <sheetName val="2.1.6 (2)"/>
      <sheetName val="2.1.5(2)"/>
      <sheetName val="2.1.7"/>
      <sheetName val="2.1.8"/>
      <sheetName val="2.1.9"/>
      <sheetName val="2.1.10"/>
      <sheetName val="2.1.11"/>
      <sheetName val="II.2"/>
      <sheetName val="2.2.1"/>
      <sheetName val="2.2.2"/>
      <sheetName val="2.2.3"/>
      <sheetName val="2.2.4"/>
      <sheetName val="2.2.5"/>
      <sheetName val="2.2.7"/>
      <sheetName val="2.2.6"/>
      <sheetName val="II.3"/>
      <sheetName val="2.3.1"/>
      <sheetName val="2.3.2"/>
      <sheetName val="2.3.3"/>
      <sheetName val="2.3.4"/>
      <sheetName val="2.3.5"/>
      <sheetName val="2.3.6"/>
      <sheetName val="2.3.7"/>
      <sheetName val="2.3.8"/>
      <sheetName val="2.3.9"/>
      <sheetName val="2.3.10"/>
      <sheetName val="2.3.11"/>
      <sheetName val="2.3.12"/>
      <sheetName val="2.3.13"/>
      <sheetName val="2.3.14"/>
      <sheetName val="2.3.15"/>
      <sheetName val="2.3.17"/>
      <sheetName val="2.3.16"/>
      <sheetName val="2.3.18"/>
      <sheetName val="2.3.19"/>
      <sheetName val="2.3.20"/>
      <sheetName val="2.3.21"/>
      <sheetName val="2.3.22"/>
      <sheetName val="2.3.23"/>
      <sheetName val="2.3.24"/>
      <sheetName val="2.3.25"/>
      <sheetName val="II.5"/>
      <sheetName val="2.5.1"/>
      <sheetName val="2.5.2"/>
      <sheetName val="2.5.3"/>
      <sheetName val="2.5.4"/>
      <sheetName val="2.5.5"/>
      <sheetName val="III"/>
      <sheetName val="III.2"/>
      <sheetName val="3.2.1"/>
      <sheetName val="3.2.2"/>
      <sheetName val="3.2.2.а"/>
      <sheetName val="3.2.2.б"/>
      <sheetName val="3.2.2.в"/>
      <sheetName val="3.2.2.г"/>
      <sheetName val="3.2.2.д"/>
      <sheetName val="III.3"/>
      <sheetName val="3.3.1"/>
      <sheetName val="3.3.2"/>
      <sheetName val="Лист2"/>
      <sheetName val="Январь"/>
      <sheetName val="1_2_1"/>
      <sheetName val="2_2_4"/>
      <sheetName val="постоянные затраты"/>
      <sheetName val="Списки"/>
      <sheetName val="Отопление"/>
      <sheetName val="Заголовок"/>
      <sheetName val="ПРОГНОЗ_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refreshError="1">
        <row r="36">
          <cell r="F36">
            <v>8.6999999999999993</v>
          </cell>
        </row>
        <row r="37">
          <cell r="F37">
            <v>19.600000000000001</v>
          </cell>
        </row>
      </sheetData>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Set>
  </externalBook>
</externalLink>
</file>

<file path=xl/externalLinks/externalLink5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 val="СВОД"/>
      <sheetName val="Лист3"/>
      <sheetName val="1.2.1"/>
      <sheetName val="2.2.4"/>
      <sheetName val="постоянные затраты"/>
      <sheetName val="оборудование"/>
    </sheetNames>
    <sheetDataSet>
      <sheetData sheetId="0" refreshError="1">
        <row r="4">
          <cell r="I4">
            <v>4322.66</v>
          </cell>
          <cell r="Q4" t="str">
            <v>монтаж</v>
          </cell>
        </row>
        <row r="5">
          <cell r="I5">
            <v>1246.1300000000001</v>
          </cell>
          <cell r="Q5" t="str">
            <v>прием</v>
          </cell>
        </row>
        <row r="6">
          <cell r="I6">
            <v>570.78</v>
          </cell>
          <cell r="Q6" t="str">
            <v>тек.ремонт</v>
          </cell>
        </row>
        <row r="7">
          <cell r="I7">
            <v>1246.1300000000001</v>
          </cell>
          <cell r="Q7" t="str">
            <v>прием</v>
          </cell>
        </row>
        <row r="8">
          <cell r="I8">
            <v>570.78</v>
          </cell>
          <cell r="Q8" t="str">
            <v>тек.ремонт</v>
          </cell>
        </row>
        <row r="9">
          <cell r="I9">
            <v>1246.1300000000001</v>
          </cell>
          <cell r="Q9" t="str">
            <v>прием</v>
          </cell>
        </row>
        <row r="10">
          <cell r="I10">
            <v>2022.17</v>
          </cell>
          <cell r="Q10" t="str">
            <v>наладка</v>
          </cell>
        </row>
        <row r="11">
          <cell r="I11">
            <v>12192.38</v>
          </cell>
          <cell r="Q11" t="str">
            <v>монтаж</v>
          </cell>
        </row>
        <row r="12">
          <cell r="I12">
            <v>2565.3000000000002</v>
          </cell>
          <cell r="Q12" t="str">
            <v>откл</v>
          </cell>
        </row>
        <row r="13">
          <cell r="I13">
            <v>1246.1300000000001</v>
          </cell>
          <cell r="Q13" t="str">
            <v>прием</v>
          </cell>
        </row>
        <row r="14">
          <cell r="I14">
            <v>4322.66</v>
          </cell>
          <cell r="Q14" t="str">
            <v>монтаж</v>
          </cell>
        </row>
        <row r="15">
          <cell r="I15">
            <v>645.44000000000005</v>
          </cell>
          <cell r="Q15" t="str">
            <v>программирование</v>
          </cell>
        </row>
        <row r="16">
          <cell r="I16">
            <v>1246.1300000000001</v>
          </cell>
          <cell r="Q16" t="str">
            <v>прием</v>
          </cell>
        </row>
        <row r="17">
          <cell r="I17">
            <v>1246.1300000000001</v>
          </cell>
          <cell r="Q17" t="str">
            <v>прием</v>
          </cell>
        </row>
        <row r="18">
          <cell r="I18">
            <v>4984.5200000000004</v>
          </cell>
          <cell r="Q18" t="str">
            <v>прием</v>
          </cell>
        </row>
        <row r="19">
          <cell r="I19">
            <v>2906.61</v>
          </cell>
          <cell r="Q19" t="str">
            <v>монтаж</v>
          </cell>
        </row>
        <row r="20">
          <cell r="I20">
            <v>645.44000000000005</v>
          </cell>
          <cell r="Q20" t="str">
            <v>программирование</v>
          </cell>
        </row>
        <row r="21">
          <cell r="I21">
            <v>1246.1300000000001</v>
          </cell>
          <cell r="Q21" t="str">
            <v>прием</v>
          </cell>
        </row>
        <row r="22">
          <cell r="I22">
            <v>542.33000000000004</v>
          </cell>
          <cell r="Q22" t="str">
            <v>регулир</v>
          </cell>
        </row>
        <row r="23">
          <cell r="I23">
            <v>1246.1300000000001</v>
          </cell>
          <cell r="Q23" t="str">
            <v>прием</v>
          </cell>
        </row>
        <row r="24">
          <cell r="I24">
            <v>2492.2600000000002</v>
          </cell>
          <cell r="Q24" t="str">
            <v>прием</v>
          </cell>
        </row>
        <row r="25">
          <cell r="I25">
            <v>808.87</v>
          </cell>
          <cell r="Q25" t="str">
            <v>прием</v>
          </cell>
        </row>
        <row r="26">
          <cell r="I26">
            <v>2906.61</v>
          </cell>
          <cell r="Q26" t="str">
            <v>монтаж</v>
          </cell>
        </row>
        <row r="27">
          <cell r="I27">
            <v>645.44000000000005</v>
          </cell>
          <cell r="Q27" t="str">
            <v>программирование</v>
          </cell>
        </row>
        <row r="28">
          <cell r="I28">
            <v>1246.1300000000001</v>
          </cell>
          <cell r="Q28" t="str">
            <v>прием</v>
          </cell>
        </row>
        <row r="29">
          <cell r="I29">
            <v>1246.1300000000001</v>
          </cell>
          <cell r="Q29" t="str">
            <v>прием</v>
          </cell>
        </row>
        <row r="30">
          <cell r="I30">
            <v>8645.32</v>
          </cell>
          <cell r="Q30" t="str">
            <v>монтаж</v>
          </cell>
        </row>
        <row r="31">
          <cell r="I31">
            <v>1290.8800000000001</v>
          </cell>
          <cell r="Q31" t="str">
            <v>программирование</v>
          </cell>
        </row>
        <row r="32">
          <cell r="I32">
            <v>2492.2600000000002</v>
          </cell>
          <cell r="Q32" t="str">
            <v>прием</v>
          </cell>
        </row>
        <row r="33">
          <cell r="I33">
            <v>1246.1300000000001</v>
          </cell>
          <cell r="Q33" t="str">
            <v>прием</v>
          </cell>
        </row>
        <row r="34">
          <cell r="I34">
            <v>1246.1300000000001</v>
          </cell>
          <cell r="Q34" t="str">
            <v>прием</v>
          </cell>
        </row>
        <row r="35">
          <cell r="I35">
            <v>808.87</v>
          </cell>
          <cell r="Q35" t="str">
            <v>прием</v>
          </cell>
        </row>
        <row r="36">
          <cell r="I36">
            <v>1246.1300000000001</v>
          </cell>
          <cell r="Q36" t="str">
            <v>прием</v>
          </cell>
        </row>
        <row r="37">
          <cell r="I37">
            <v>1246.1300000000001</v>
          </cell>
          <cell r="Q37" t="str">
            <v>прием</v>
          </cell>
        </row>
        <row r="38">
          <cell r="I38">
            <v>2906.61</v>
          </cell>
          <cell r="Q38" t="str">
            <v>монтаж</v>
          </cell>
        </row>
        <row r="39">
          <cell r="I39">
            <v>1246.1300000000001</v>
          </cell>
          <cell r="Q39" t="str">
            <v>прием</v>
          </cell>
        </row>
        <row r="40">
          <cell r="I40">
            <v>645.44000000000005</v>
          </cell>
          <cell r="Q40" t="str">
            <v>программирование</v>
          </cell>
        </row>
        <row r="41">
          <cell r="I41">
            <v>1246.1300000000001</v>
          </cell>
          <cell r="Q41" t="str">
            <v>прием</v>
          </cell>
        </row>
        <row r="42">
          <cell r="I42">
            <v>4322.66</v>
          </cell>
          <cell r="Q42" t="str">
            <v>монтаж</v>
          </cell>
        </row>
        <row r="43">
          <cell r="I43">
            <v>1246.1300000000001</v>
          </cell>
          <cell r="Q43" t="str">
            <v>прием</v>
          </cell>
        </row>
        <row r="44">
          <cell r="I44">
            <v>645.44000000000005</v>
          </cell>
          <cell r="Q44" t="str">
            <v>программирование</v>
          </cell>
        </row>
        <row r="45">
          <cell r="I45">
            <v>808.87</v>
          </cell>
          <cell r="Q45" t="str">
            <v>прием</v>
          </cell>
        </row>
        <row r="46">
          <cell r="I46">
            <v>1246.1300000000001</v>
          </cell>
          <cell r="Q46" t="str">
            <v>прием</v>
          </cell>
        </row>
        <row r="47">
          <cell r="I47">
            <v>22192.38</v>
          </cell>
          <cell r="Q47" t="str">
            <v>монтаж</v>
          </cell>
        </row>
        <row r="48">
          <cell r="I48">
            <v>5130.6000000000004</v>
          </cell>
          <cell r="Q48" t="str">
            <v>откл</v>
          </cell>
        </row>
        <row r="49">
          <cell r="I49">
            <v>570.78</v>
          </cell>
          <cell r="Q49" t="str">
            <v>тек.ремонт</v>
          </cell>
        </row>
        <row r="50">
          <cell r="I50">
            <v>1246.1300000000001</v>
          </cell>
          <cell r="Q50" t="str">
            <v>прием</v>
          </cell>
        </row>
        <row r="51">
          <cell r="I51">
            <v>183.88</v>
          </cell>
          <cell r="Q51" t="str">
            <v>абонент</v>
          </cell>
        </row>
        <row r="52">
          <cell r="I52">
            <v>1246.1300000000001</v>
          </cell>
          <cell r="Q52" t="str">
            <v>прием</v>
          </cell>
        </row>
        <row r="53">
          <cell r="I53">
            <v>1246.1300000000001</v>
          </cell>
          <cell r="Q53" t="str">
            <v>прием</v>
          </cell>
        </row>
        <row r="54">
          <cell r="I54">
            <v>808.87</v>
          </cell>
          <cell r="Q54" t="str">
            <v>прием</v>
          </cell>
        </row>
        <row r="55">
          <cell r="I55">
            <v>1246.1300000000001</v>
          </cell>
          <cell r="Q55" t="str">
            <v>прием</v>
          </cell>
        </row>
        <row r="56">
          <cell r="I56">
            <v>542.33000000000004</v>
          </cell>
          <cell r="Q56" t="str">
            <v>поверка</v>
          </cell>
        </row>
        <row r="57">
          <cell r="I57">
            <v>645.44000000000005</v>
          </cell>
          <cell r="Q57" t="str">
            <v>программирование</v>
          </cell>
        </row>
        <row r="58">
          <cell r="I58">
            <v>1246.1300000000001</v>
          </cell>
          <cell r="Q58" t="str">
            <v>прием</v>
          </cell>
        </row>
        <row r="59">
          <cell r="I59">
            <v>8645.32</v>
          </cell>
          <cell r="Q59" t="str">
            <v>монтаж</v>
          </cell>
        </row>
        <row r="60">
          <cell r="I60">
            <v>5813.22</v>
          </cell>
          <cell r="Q60" t="str">
            <v>монтаж</v>
          </cell>
        </row>
        <row r="61">
          <cell r="I61">
            <v>2581.7600000000002</v>
          </cell>
          <cell r="Q61" t="str">
            <v>программирование</v>
          </cell>
        </row>
        <row r="62">
          <cell r="I62">
            <v>4984.5200000000004</v>
          </cell>
          <cell r="Q62" t="str">
            <v>прием</v>
          </cell>
        </row>
        <row r="63">
          <cell r="I63">
            <v>17205.759999999998</v>
          </cell>
          <cell r="Q63" t="str">
            <v>прием</v>
          </cell>
        </row>
        <row r="64">
          <cell r="I64">
            <v>808.87</v>
          </cell>
          <cell r="Q64" t="str">
            <v>прием</v>
          </cell>
        </row>
        <row r="65">
          <cell r="I65">
            <v>645.44000000000005</v>
          </cell>
          <cell r="Q65" t="str">
            <v>программирование</v>
          </cell>
        </row>
        <row r="66">
          <cell r="I66">
            <v>1246.1300000000001</v>
          </cell>
          <cell r="Q66" t="str">
            <v>прием</v>
          </cell>
        </row>
        <row r="67">
          <cell r="I67">
            <v>30647.759999999998</v>
          </cell>
          <cell r="Q67" t="str">
            <v>прием</v>
          </cell>
        </row>
        <row r="68">
          <cell r="I68">
            <v>14533.05</v>
          </cell>
          <cell r="Q68" t="str">
            <v>монтаж</v>
          </cell>
        </row>
        <row r="69">
          <cell r="I69">
            <v>8645.32</v>
          </cell>
          <cell r="Q69" t="str">
            <v>монтаж</v>
          </cell>
        </row>
        <row r="70">
          <cell r="I70">
            <v>8722.91</v>
          </cell>
          <cell r="Q70" t="str">
            <v>прием</v>
          </cell>
        </row>
        <row r="71">
          <cell r="I71">
            <v>4518.08</v>
          </cell>
          <cell r="Q71" t="str">
            <v>программирование</v>
          </cell>
        </row>
        <row r="72">
          <cell r="I72">
            <v>1246.1300000000001</v>
          </cell>
          <cell r="Q72" t="str">
            <v>прием</v>
          </cell>
        </row>
        <row r="73">
          <cell r="I73">
            <v>1141.56</v>
          </cell>
          <cell r="Q73" t="str">
            <v>тек.ремонт</v>
          </cell>
        </row>
        <row r="74">
          <cell r="I74">
            <v>1246.1300000000001</v>
          </cell>
          <cell r="Q74" t="str">
            <v>прием</v>
          </cell>
        </row>
        <row r="75">
          <cell r="I75">
            <v>769.59</v>
          </cell>
          <cell r="Q75" t="str">
            <v>однолин.схема</v>
          </cell>
        </row>
        <row r="76">
          <cell r="I76">
            <v>808.87</v>
          </cell>
          <cell r="Q76" t="str">
            <v>прием</v>
          </cell>
        </row>
        <row r="77">
          <cell r="I77">
            <v>4044.34</v>
          </cell>
          <cell r="Q77" t="str">
            <v>наладка</v>
          </cell>
        </row>
        <row r="78">
          <cell r="I78">
            <v>2492.2600000000002</v>
          </cell>
          <cell r="Q78" t="str">
            <v>прием</v>
          </cell>
        </row>
        <row r="79">
          <cell r="I79">
            <v>1290.8800000000001</v>
          </cell>
          <cell r="Q79" t="str">
            <v>программирование</v>
          </cell>
        </row>
        <row r="80">
          <cell r="I80">
            <v>1246.1300000000001</v>
          </cell>
          <cell r="Q80" t="str">
            <v>прием</v>
          </cell>
        </row>
        <row r="81">
          <cell r="I81">
            <v>808.87</v>
          </cell>
          <cell r="Q81" t="str">
            <v>прием</v>
          </cell>
        </row>
        <row r="82">
          <cell r="I82">
            <v>1539.17</v>
          </cell>
          <cell r="Q82" t="str">
            <v>инспектирование</v>
          </cell>
        </row>
        <row r="83">
          <cell r="I83">
            <v>570.78</v>
          </cell>
          <cell r="Q83" t="str">
            <v>тек.ремонт</v>
          </cell>
        </row>
        <row r="84">
          <cell r="I84">
            <v>1246.1300000000001</v>
          </cell>
          <cell r="Q84" t="str">
            <v>прием</v>
          </cell>
        </row>
        <row r="85">
          <cell r="I85">
            <v>808.87</v>
          </cell>
          <cell r="Q85" t="str">
            <v>прием</v>
          </cell>
        </row>
        <row r="86">
          <cell r="I86">
            <v>354.94</v>
          </cell>
          <cell r="Q86" t="str">
            <v>абонент</v>
          </cell>
        </row>
        <row r="87">
          <cell r="I87">
            <v>9678.24</v>
          </cell>
          <cell r="Q87" t="str">
            <v>прием</v>
          </cell>
        </row>
        <row r="88">
          <cell r="I88">
            <v>9969.0400000000009</v>
          </cell>
          <cell r="Q88" t="str">
            <v>прием</v>
          </cell>
        </row>
        <row r="89">
          <cell r="I89">
            <v>354.94</v>
          </cell>
          <cell r="Q89" t="str">
            <v>абонент</v>
          </cell>
        </row>
        <row r="90">
          <cell r="I90">
            <v>709.88</v>
          </cell>
          <cell r="Q90" t="str">
            <v>абонент</v>
          </cell>
        </row>
        <row r="91">
          <cell r="I91">
            <v>354.94</v>
          </cell>
          <cell r="Q91" t="str">
            <v>абонент</v>
          </cell>
        </row>
        <row r="92">
          <cell r="I92">
            <v>709.88</v>
          </cell>
          <cell r="Q92" t="str">
            <v>абонент</v>
          </cell>
        </row>
        <row r="93">
          <cell r="I93">
            <v>354.94</v>
          </cell>
          <cell r="Q93" t="str">
            <v>абонент</v>
          </cell>
        </row>
        <row r="94">
          <cell r="I94">
            <v>354.94</v>
          </cell>
          <cell r="Q94" t="str">
            <v>абонент</v>
          </cell>
        </row>
        <row r="95">
          <cell r="I95">
            <v>709.88</v>
          </cell>
          <cell r="Q95" t="str">
            <v>абонент</v>
          </cell>
        </row>
        <row r="96">
          <cell r="I96">
            <v>354.94</v>
          </cell>
          <cell r="Q96" t="str">
            <v>абонент</v>
          </cell>
        </row>
        <row r="97">
          <cell r="I97">
            <v>354.94</v>
          </cell>
          <cell r="Q97" t="str">
            <v>абонент</v>
          </cell>
        </row>
        <row r="98">
          <cell r="I98">
            <v>354.94</v>
          </cell>
          <cell r="Q98" t="str">
            <v>абонент</v>
          </cell>
        </row>
        <row r="99">
          <cell r="I99">
            <v>354.94</v>
          </cell>
          <cell r="Q99" t="str">
            <v>абонент</v>
          </cell>
        </row>
        <row r="100">
          <cell r="I100">
            <v>354.94</v>
          </cell>
          <cell r="Q100" t="str">
            <v>абонент</v>
          </cell>
        </row>
        <row r="101">
          <cell r="I101">
            <v>354.94</v>
          </cell>
          <cell r="Q101" t="str">
            <v>абонент</v>
          </cell>
        </row>
        <row r="102">
          <cell r="I102">
            <v>354.94</v>
          </cell>
          <cell r="Q102" t="str">
            <v>абонент</v>
          </cell>
        </row>
        <row r="103">
          <cell r="I103">
            <v>354.94</v>
          </cell>
          <cell r="Q103" t="str">
            <v>абонент</v>
          </cell>
        </row>
        <row r="104">
          <cell r="I104">
            <v>354.94</v>
          </cell>
          <cell r="Q104" t="str">
            <v>абонент</v>
          </cell>
        </row>
        <row r="105">
          <cell r="I105">
            <v>354.94</v>
          </cell>
          <cell r="Q105" t="str">
            <v>абонент</v>
          </cell>
        </row>
        <row r="106">
          <cell r="I106">
            <v>354.94</v>
          </cell>
          <cell r="Q106" t="str">
            <v>абонент</v>
          </cell>
        </row>
        <row r="107">
          <cell r="I107">
            <v>354.94</v>
          </cell>
          <cell r="Q107" t="str">
            <v>абонент</v>
          </cell>
        </row>
        <row r="108">
          <cell r="I108">
            <v>354.94</v>
          </cell>
          <cell r="Q108" t="str">
            <v>абонент</v>
          </cell>
        </row>
        <row r="109">
          <cell r="I109">
            <v>354.94</v>
          </cell>
          <cell r="Q109" t="str">
            <v>абонент</v>
          </cell>
        </row>
        <row r="110">
          <cell r="I110">
            <v>354.94</v>
          </cell>
          <cell r="Q110" t="str">
            <v>абонент</v>
          </cell>
        </row>
        <row r="111">
          <cell r="I111">
            <v>354.94</v>
          </cell>
          <cell r="Q111" t="str">
            <v>абонент</v>
          </cell>
        </row>
        <row r="112">
          <cell r="I112">
            <v>354.94</v>
          </cell>
          <cell r="Q112" t="str">
            <v>абонент</v>
          </cell>
        </row>
        <row r="113">
          <cell r="I113">
            <v>354.94</v>
          </cell>
          <cell r="Q113" t="str">
            <v>абонент</v>
          </cell>
        </row>
        <row r="114">
          <cell r="I114">
            <v>354.94</v>
          </cell>
          <cell r="Q114" t="str">
            <v>абонент</v>
          </cell>
        </row>
        <row r="115">
          <cell r="I115">
            <v>354.94</v>
          </cell>
          <cell r="Q115" t="str">
            <v>абонент</v>
          </cell>
        </row>
        <row r="116">
          <cell r="I116">
            <v>709.88</v>
          </cell>
          <cell r="Q116" t="str">
            <v>абонент</v>
          </cell>
        </row>
        <row r="117">
          <cell r="I117">
            <v>354.94</v>
          </cell>
          <cell r="Q117" t="str">
            <v>абонент</v>
          </cell>
        </row>
        <row r="118">
          <cell r="I118">
            <v>709.88</v>
          </cell>
          <cell r="Q118" t="str">
            <v>абонент</v>
          </cell>
        </row>
        <row r="119">
          <cell r="I119">
            <v>709.88</v>
          </cell>
          <cell r="Q119" t="str">
            <v>абонент</v>
          </cell>
        </row>
        <row r="120">
          <cell r="I120">
            <v>709.88</v>
          </cell>
          <cell r="Q120" t="str">
            <v>абонент</v>
          </cell>
        </row>
        <row r="121">
          <cell r="I121">
            <v>297.77999999999997</v>
          </cell>
          <cell r="Q121" t="str">
            <v>абонент</v>
          </cell>
        </row>
        <row r="122">
          <cell r="I122">
            <v>148.88999999999999</v>
          </cell>
          <cell r="Q122" t="str">
            <v>абонент</v>
          </cell>
        </row>
        <row r="123">
          <cell r="I123">
            <v>148.88999999999999</v>
          </cell>
          <cell r="Q123" t="str">
            <v>абонент</v>
          </cell>
        </row>
        <row r="124">
          <cell r="I124">
            <v>434.64</v>
          </cell>
          <cell r="Q124" t="str">
            <v>абонент</v>
          </cell>
        </row>
        <row r="125">
          <cell r="I125">
            <v>148.88999999999999</v>
          </cell>
          <cell r="Q125" t="str">
            <v>абонент</v>
          </cell>
        </row>
        <row r="126">
          <cell r="I126">
            <v>275.82</v>
          </cell>
          <cell r="Q126" t="str">
            <v>абонент</v>
          </cell>
        </row>
        <row r="127">
          <cell r="I127">
            <v>148.88999999999999</v>
          </cell>
          <cell r="Q127" t="str">
            <v>абонент</v>
          </cell>
        </row>
        <row r="128">
          <cell r="I128">
            <v>297.77999999999997</v>
          </cell>
          <cell r="Q128" t="str">
            <v>абонент</v>
          </cell>
        </row>
        <row r="129">
          <cell r="I129">
            <v>738.89</v>
          </cell>
          <cell r="Q129" t="str">
            <v>абонент</v>
          </cell>
        </row>
        <row r="130">
          <cell r="I130">
            <v>183.88</v>
          </cell>
          <cell r="Q130" t="str">
            <v>абонент</v>
          </cell>
        </row>
        <row r="131">
          <cell r="I131">
            <v>448.2</v>
          </cell>
          <cell r="Q131" t="str">
            <v>абонент</v>
          </cell>
        </row>
        <row r="132">
          <cell r="I132">
            <v>761.94</v>
          </cell>
          <cell r="Q132" t="str">
            <v>абонент</v>
          </cell>
        </row>
        <row r="133">
          <cell r="I133">
            <v>448.2</v>
          </cell>
          <cell r="Q133" t="str">
            <v>абонент</v>
          </cell>
        </row>
        <row r="134">
          <cell r="I134">
            <v>183.88</v>
          </cell>
          <cell r="Q134" t="str">
            <v>абонент</v>
          </cell>
        </row>
        <row r="135">
          <cell r="I135">
            <v>448.2</v>
          </cell>
          <cell r="Q135" t="str">
            <v>абонент</v>
          </cell>
        </row>
        <row r="136">
          <cell r="I136">
            <v>183.88</v>
          </cell>
          <cell r="Q136" t="str">
            <v>абонент</v>
          </cell>
        </row>
        <row r="137">
          <cell r="I137">
            <v>183.88</v>
          </cell>
          <cell r="Q137" t="str">
            <v>абонент</v>
          </cell>
        </row>
        <row r="138">
          <cell r="I138">
            <v>183.88</v>
          </cell>
          <cell r="Q138" t="str">
            <v>абонент</v>
          </cell>
        </row>
        <row r="139">
          <cell r="I139">
            <v>448.2</v>
          </cell>
          <cell r="Q139" t="str">
            <v>абонент</v>
          </cell>
        </row>
        <row r="140">
          <cell r="I140">
            <v>183.88</v>
          </cell>
          <cell r="Q140" t="str">
            <v>абонент</v>
          </cell>
        </row>
        <row r="141">
          <cell r="I141">
            <v>448.2</v>
          </cell>
          <cell r="Q141" t="str">
            <v>абонент</v>
          </cell>
        </row>
        <row r="142">
          <cell r="I142">
            <v>183.88</v>
          </cell>
          <cell r="Q142" t="str">
            <v>абонент</v>
          </cell>
        </row>
        <row r="143">
          <cell r="I143">
            <v>448.2</v>
          </cell>
          <cell r="Q143" t="str">
            <v>абонент</v>
          </cell>
        </row>
        <row r="144">
          <cell r="I144">
            <v>448.2</v>
          </cell>
          <cell r="Q144" t="str">
            <v>абонент</v>
          </cell>
        </row>
        <row r="145">
          <cell r="I145">
            <v>448.2</v>
          </cell>
          <cell r="Q145" t="str">
            <v>абонент</v>
          </cell>
        </row>
        <row r="146">
          <cell r="I146">
            <v>448.2</v>
          </cell>
          <cell r="Q146" t="str">
            <v>абонент</v>
          </cell>
        </row>
        <row r="147">
          <cell r="I147">
            <v>448.2</v>
          </cell>
          <cell r="Q147" t="str">
            <v>абонент</v>
          </cell>
        </row>
        <row r="148">
          <cell r="I148">
            <v>448.2</v>
          </cell>
          <cell r="Q148" t="str">
            <v>абонент</v>
          </cell>
        </row>
        <row r="149">
          <cell r="I149">
            <v>183.88</v>
          </cell>
          <cell r="Q149" t="str">
            <v>абонент</v>
          </cell>
        </row>
        <row r="150">
          <cell r="I150">
            <v>448.2</v>
          </cell>
          <cell r="Q150" t="str">
            <v>абонент</v>
          </cell>
        </row>
        <row r="151">
          <cell r="I151">
            <v>448.2</v>
          </cell>
          <cell r="Q151" t="str">
            <v>абонент</v>
          </cell>
        </row>
        <row r="152">
          <cell r="I152">
            <v>448.2</v>
          </cell>
          <cell r="Q152" t="str">
            <v>абонент</v>
          </cell>
        </row>
        <row r="153">
          <cell r="I153">
            <v>448.2</v>
          </cell>
          <cell r="Q153" t="str">
            <v>абонент</v>
          </cell>
        </row>
        <row r="154">
          <cell r="I154">
            <v>761.94</v>
          </cell>
          <cell r="Q154" t="str">
            <v>абонент</v>
          </cell>
        </row>
        <row r="155">
          <cell r="I155">
            <v>448.2</v>
          </cell>
          <cell r="Q155" t="str">
            <v>абонент</v>
          </cell>
        </row>
        <row r="156">
          <cell r="I156">
            <v>183.88</v>
          </cell>
          <cell r="Q156" t="str">
            <v>абонент</v>
          </cell>
        </row>
        <row r="157">
          <cell r="I157">
            <v>183.88</v>
          </cell>
          <cell r="Q157" t="str">
            <v>абонент</v>
          </cell>
        </row>
        <row r="158">
          <cell r="I158">
            <v>448.2</v>
          </cell>
          <cell r="Q158" t="str">
            <v>абонент</v>
          </cell>
        </row>
        <row r="159">
          <cell r="I159">
            <v>448.2</v>
          </cell>
          <cell r="Q159" t="str">
            <v>абонент</v>
          </cell>
        </row>
        <row r="160">
          <cell r="I160">
            <v>448.2</v>
          </cell>
          <cell r="Q160" t="str">
            <v>абонент</v>
          </cell>
        </row>
        <row r="161">
          <cell r="I161">
            <v>448.2</v>
          </cell>
          <cell r="Q161" t="str">
            <v>абонент</v>
          </cell>
        </row>
        <row r="162">
          <cell r="I162">
            <v>761.94</v>
          </cell>
          <cell r="Q162" t="str">
            <v>абонент</v>
          </cell>
        </row>
        <row r="163">
          <cell r="I163">
            <v>448.2</v>
          </cell>
          <cell r="Q163" t="str">
            <v>абонент</v>
          </cell>
        </row>
        <row r="164">
          <cell r="I164">
            <v>448.2</v>
          </cell>
          <cell r="Q164" t="str">
            <v>абонент</v>
          </cell>
        </row>
        <row r="165">
          <cell r="I165">
            <v>448.2</v>
          </cell>
          <cell r="Q165" t="str">
            <v>абонент</v>
          </cell>
        </row>
        <row r="166">
          <cell r="I166">
            <v>183.88</v>
          </cell>
          <cell r="Q166" t="str">
            <v>абонент</v>
          </cell>
        </row>
        <row r="167">
          <cell r="I167">
            <v>183.88</v>
          </cell>
          <cell r="Q167" t="str">
            <v>абонент</v>
          </cell>
        </row>
        <row r="168">
          <cell r="I168">
            <v>183.88</v>
          </cell>
          <cell r="Q168" t="str">
            <v>абонент</v>
          </cell>
        </row>
        <row r="169">
          <cell r="I169">
            <v>275.82</v>
          </cell>
          <cell r="Q169" t="str">
            <v>абонент</v>
          </cell>
        </row>
        <row r="170">
          <cell r="I170">
            <v>448.2</v>
          </cell>
          <cell r="Q170" t="str">
            <v>абонент</v>
          </cell>
        </row>
        <row r="171">
          <cell r="I171">
            <v>367.76</v>
          </cell>
          <cell r="Q171" t="str">
            <v>абонент</v>
          </cell>
        </row>
        <row r="172">
          <cell r="I172">
            <v>367.76</v>
          </cell>
          <cell r="Q172" t="str">
            <v>абонент</v>
          </cell>
        </row>
        <row r="173">
          <cell r="I173">
            <v>448.2</v>
          </cell>
          <cell r="Q173" t="str">
            <v>абонент</v>
          </cell>
        </row>
        <row r="174">
          <cell r="I174">
            <v>183.88</v>
          </cell>
          <cell r="Q174" t="str">
            <v>абонент</v>
          </cell>
        </row>
        <row r="175">
          <cell r="I175">
            <v>183.88</v>
          </cell>
          <cell r="Q175" t="str">
            <v>абонент</v>
          </cell>
        </row>
        <row r="176">
          <cell r="I176">
            <v>448.2</v>
          </cell>
          <cell r="Q176" t="str">
            <v>абонент</v>
          </cell>
        </row>
        <row r="177">
          <cell r="I177">
            <v>448.2</v>
          </cell>
          <cell r="Q177" t="str">
            <v>абонент</v>
          </cell>
        </row>
        <row r="178">
          <cell r="I178">
            <v>183.88</v>
          </cell>
          <cell r="Q178" t="str">
            <v>абонент</v>
          </cell>
        </row>
        <row r="179">
          <cell r="I179">
            <v>367.76</v>
          </cell>
          <cell r="Q179" t="str">
            <v>абонент</v>
          </cell>
        </row>
        <row r="180">
          <cell r="I180">
            <v>367.76</v>
          </cell>
          <cell r="Q180" t="str">
            <v>абонент</v>
          </cell>
        </row>
        <row r="181">
          <cell r="I181">
            <v>367.76</v>
          </cell>
          <cell r="Q181" t="str">
            <v>абонент</v>
          </cell>
        </row>
        <row r="182">
          <cell r="I182">
            <v>183.88</v>
          </cell>
          <cell r="Q182" t="str">
            <v>абонент</v>
          </cell>
        </row>
        <row r="183">
          <cell r="I183">
            <v>448.2</v>
          </cell>
          <cell r="Q183" t="str">
            <v>абонент</v>
          </cell>
        </row>
        <row r="184">
          <cell r="I184">
            <v>183.88</v>
          </cell>
          <cell r="Q184" t="str">
            <v>абонент</v>
          </cell>
        </row>
        <row r="185">
          <cell r="I185">
            <v>1523.88</v>
          </cell>
          <cell r="Q185" t="str">
            <v>абонент</v>
          </cell>
        </row>
        <row r="186">
          <cell r="I186">
            <v>761.94</v>
          </cell>
          <cell r="Q186" t="str">
            <v>абонент</v>
          </cell>
        </row>
        <row r="187">
          <cell r="I187">
            <v>183.88</v>
          </cell>
          <cell r="Q187" t="str">
            <v>абонент</v>
          </cell>
        </row>
        <row r="188">
          <cell r="I188">
            <v>183.88</v>
          </cell>
          <cell r="Q188" t="str">
            <v>абонент</v>
          </cell>
        </row>
        <row r="189">
          <cell r="I189">
            <v>183.88</v>
          </cell>
          <cell r="Q189" t="str">
            <v>абонент</v>
          </cell>
        </row>
        <row r="190">
          <cell r="I190">
            <v>275.82</v>
          </cell>
          <cell r="Q190" t="str">
            <v>абонент</v>
          </cell>
        </row>
        <row r="191">
          <cell r="I191">
            <v>448.2</v>
          </cell>
          <cell r="Q191" t="str">
            <v>абонент</v>
          </cell>
        </row>
        <row r="192">
          <cell r="I192">
            <v>448.2</v>
          </cell>
          <cell r="Q192" t="str">
            <v>абонент</v>
          </cell>
        </row>
        <row r="193">
          <cell r="I193">
            <v>183.88</v>
          </cell>
          <cell r="Q193" t="str">
            <v>абонент</v>
          </cell>
        </row>
        <row r="194">
          <cell r="I194">
            <v>367.76</v>
          </cell>
          <cell r="Q194" t="str">
            <v>абонент</v>
          </cell>
        </row>
        <row r="195">
          <cell r="I195">
            <v>448.2</v>
          </cell>
          <cell r="Q195" t="str">
            <v>абонент</v>
          </cell>
        </row>
        <row r="196">
          <cell r="I196">
            <v>183.88</v>
          </cell>
          <cell r="Q196" t="str">
            <v>абонент</v>
          </cell>
        </row>
        <row r="197">
          <cell r="I197">
            <v>183.88</v>
          </cell>
          <cell r="Q197" t="str">
            <v>абонент</v>
          </cell>
        </row>
        <row r="198">
          <cell r="I198">
            <v>448.2</v>
          </cell>
          <cell r="Q198" t="str">
            <v>абонент</v>
          </cell>
        </row>
        <row r="199">
          <cell r="I199">
            <v>183.88</v>
          </cell>
          <cell r="Q199" t="str">
            <v>абонент</v>
          </cell>
        </row>
        <row r="200">
          <cell r="I200">
            <v>448.2</v>
          </cell>
          <cell r="Q200" t="str">
            <v>абонент</v>
          </cell>
        </row>
        <row r="201">
          <cell r="I201">
            <v>183.88</v>
          </cell>
          <cell r="Q201" t="str">
            <v>абонент</v>
          </cell>
        </row>
        <row r="202">
          <cell r="I202">
            <v>183.88</v>
          </cell>
          <cell r="Q202" t="str">
            <v>абонент</v>
          </cell>
        </row>
        <row r="203">
          <cell r="I203">
            <v>761.94</v>
          </cell>
          <cell r="Q203" t="str">
            <v>абонент</v>
          </cell>
        </row>
        <row r="204">
          <cell r="I204">
            <v>448.2</v>
          </cell>
          <cell r="Q204" t="str">
            <v>абонент</v>
          </cell>
        </row>
        <row r="205">
          <cell r="I205">
            <v>896.4</v>
          </cell>
          <cell r="Q205" t="str">
            <v>абонент</v>
          </cell>
        </row>
        <row r="206">
          <cell r="I206">
            <v>1303.92</v>
          </cell>
          <cell r="Q206" t="str">
            <v>абонент</v>
          </cell>
        </row>
        <row r="207">
          <cell r="I207">
            <v>183.88</v>
          </cell>
          <cell r="Q207" t="str">
            <v>абонент</v>
          </cell>
        </row>
        <row r="208">
          <cell r="I208">
            <v>183.88</v>
          </cell>
          <cell r="Q208" t="str">
            <v>абонент</v>
          </cell>
        </row>
        <row r="209">
          <cell r="I209">
            <v>183.88</v>
          </cell>
          <cell r="Q209" t="str">
            <v>абонент</v>
          </cell>
        </row>
        <row r="210">
          <cell r="I210">
            <v>448.2</v>
          </cell>
          <cell r="Q210" t="str">
            <v>абонент</v>
          </cell>
        </row>
        <row r="211">
          <cell r="I211">
            <v>183.88</v>
          </cell>
          <cell r="Q211" t="str">
            <v>абонент</v>
          </cell>
        </row>
        <row r="212">
          <cell r="I212">
            <v>183.88</v>
          </cell>
          <cell r="Q212" t="str">
            <v>абонент</v>
          </cell>
        </row>
        <row r="213">
          <cell r="I213">
            <v>275.82</v>
          </cell>
          <cell r="Q213" t="str">
            <v>абонент</v>
          </cell>
        </row>
        <row r="214">
          <cell r="I214">
            <v>448.2</v>
          </cell>
          <cell r="Q214" t="str">
            <v>абонент</v>
          </cell>
        </row>
        <row r="215">
          <cell r="I215">
            <v>448.2</v>
          </cell>
          <cell r="Q215" t="str">
            <v>абонент</v>
          </cell>
        </row>
        <row r="216">
          <cell r="I216">
            <v>183.88</v>
          </cell>
          <cell r="Q216" t="str">
            <v>абонент</v>
          </cell>
        </row>
        <row r="217">
          <cell r="I217">
            <v>761.94</v>
          </cell>
          <cell r="Q217" t="str">
            <v>абонент</v>
          </cell>
        </row>
        <row r="218">
          <cell r="I218">
            <v>183.88</v>
          </cell>
          <cell r="Q218" t="str">
            <v>абонент</v>
          </cell>
        </row>
        <row r="219">
          <cell r="I219">
            <v>183.88</v>
          </cell>
          <cell r="Q219" t="str">
            <v>абонент</v>
          </cell>
        </row>
        <row r="220">
          <cell r="I220">
            <v>183.88</v>
          </cell>
          <cell r="Q220" t="str">
            <v>абонент</v>
          </cell>
        </row>
        <row r="221">
          <cell r="I221">
            <v>183.88</v>
          </cell>
          <cell r="Q221" t="str">
            <v>абонент</v>
          </cell>
        </row>
        <row r="222">
          <cell r="I222">
            <v>183.88</v>
          </cell>
          <cell r="Q222" t="str">
            <v>абонент</v>
          </cell>
        </row>
        <row r="223">
          <cell r="I223">
            <v>448.2</v>
          </cell>
          <cell r="Q223" t="str">
            <v>абонент</v>
          </cell>
        </row>
        <row r="224">
          <cell r="I224">
            <v>183.88</v>
          </cell>
          <cell r="Q224" t="str">
            <v>абонент</v>
          </cell>
        </row>
        <row r="225">
          <cell r="I225">
            <v>551.64</v>
          </cell>
          <cell r="Q225" t="str">
            <v>абонент</v>
          </cell>
        </row>
        <row r="226">
          <cell r="I226">
            <v>448.2</v>
          </cell>
          <cell r="Q226" t="str">
            <v>абонент</v>
          </cell>
        </row>
        <row r="227">
          <cell r="I227">
            <v>183.88</v>
          </cell>
          <cell r="Q227" t="str">
            <v>абонент</v>
          </cell>
        </row>
        <row r="228">
          <cell r="I228">
            <v>761.94</v>
          </cell>
          <cell r="Q228" t="str">
            <v>абонент</v>
          </cell>
        </row>
        <row r="229">
          <cell r="I229">
            <v>448.2</v>
          </cell>
          <cell r="Q229" t="str">
            <v>абонент</v>
          </cell>
        </row>
        <row r="230">
          <cell r="I230">
            <v>183.88</v>
          </cell>
          <cell r="Q230" t="str">
            <v>абонент</v>
          </cell>
        </row>
        <row r="231">
          <cell r="I231">
            <v>183.88</v>
          </cell>
          <cell r="Q231" t="str">
            <v>абонент</v>
          </cell>
        </row>
        <row r="232">
          <cell r="I232">
            <v>183.88</v>
          </cell>
          <cell r="Q232" t="str">
            <v>абонент</v>
          </cell>
        </row>
        <row r="233">
          <cell r="I233">
            <v>448.2</v>
          </cell>
          <cell r="Q233" t="str">
            <v>абонент</v>
          </cell>
        </row>
        <row r="234">
          <cell r="I234">
            <v>183.88</v>
          </cell>
          <cell r="Q234" t="str">
            <v>абонент</v>
          </cell>
        </row>
        <row r="235">
          <cell r="I235">
            <v>183.88</v>
          </cell>
          <cell r="Q235" t="str">
            <v>абонент</v>
          </cell>
        </row>
        <row r="236">
          <cell r="I236">
            <v>183.88</v>
          </cell>
          <cell r="Q236" t="str">
            <v>абонент</v>
          </cell>
        </row>
        <row r="237">
          <cell r="I237">
            <v>551.64</v>
          </cell>
          <cell r="Q237" t="str">
            <v>абонент</v>
          </cell>
        </row>
        <row r="238">
          <cell r="I238">
            <v>183.88</v>
          </cell>
          <cell r="Q238" t="str">
            <v>абонент</v>
          </cell>
        </row>
        <row r="239">
          <cell r="I239">
            <v>183.88</v>
          </cell>
          <cell r="Q239" t="str">
            <v>абонент</v>
          </cell>
        </row>
        <row r="240">
          <cell r="I240">
            <v>448.2</v>
          </cell>
          <cell r="Q240" t="str">
            <v>абонент</v>
          </cell>
        </row>
        <row r="241">
          <cell r="I241">
            <v>183.88</v>
          </cell>
          <cell r="Q241" t="str">
            <v>абонент</v>
          </cell>
        </row>
        <row r="242">
          <cell r="I242">
            <v>1303.92</v>
          </cell>
          <cell r="Q242" t="str">
            <v>абонент</v>
          </cell>
        </row>
        <row r="243">
          <cell r="I243">
            <v>448.2</v>
          </cell>
          <cell r="Q243" t="str">
            <v>абонент</v>
          </cell>
        </row>
        <row r="244">
          <cell r="I244">
            <v>183.88</v>
          </cell>
          <cell r="Q244" t="str">
            <v>абонент</v>
          </cell>
        </row>
        <row r="245">
          <cell r="I245">
            <v>183.88</v>
          </cell>
          <cell r="Q245" t="str">
            <v>абонент</v>
          </cell>
        </row>
        <row r="246">
          <cell r="I246">
            <v>448.2</v>
          </cell>
          <cell r="Q246" t="str">
            <v>абонент</v>
          </cell>
        </row>
        <row r="247">
          <cell r="I247">
            <v>448.2</v>
          </cell>
          <cell r="Q247" t="str">
            <v>абонент</v>
          </cell>
        </row>
        <row r="248">
          <cell r="I248">
            <v>448.2</v>
          </cell>
          <cell r="Q248" t="str">
            <v>абонент</v>
          </cell>
        </row>
        <row r="249">
          <cell r="I249">
            <v>761.94</v>
          </cell>
          <cell r="Q249" t="str">
            <v>абонент</v>
          </cell>
        </row>
        <row r="250">
          <cell r="I250">
            <v>761.94</v>
          </cell>
          <cell r="Q250" t="str">
            <v>абонент</v>
          </cell>
        </row>
        <row r="251">
          <cell r="I251">
            <v>761.94</v>
          </cell>
          <cell r="Q251" t="str">
            <v>абонент</v>
          </cell>
        </row>
        <row r="252">
          <cell r="I252">
            <v>448.2</v>
          </cell>
          <cell r="Q252" t="str">
            <v>абонент</v>
          </cell>
        </row>
        <row r="253">
          <cell r="I253">
            <v>448.2</v>
          </cell>
          <cell r="Q253" t="str">
            <v>абонент</v>
          </cell>
        </row>
        <row r="254">
          <cell r="I254">
            <v>183.88</v>
          </cell>
          <cell r="Q254" t="str">
            <v>абонент</v>
          </cell>
        </row>
        <row r="255">
          <cell r="I255">
            <v>183.88</v>
          </cell>
          <cell r="Q255" t="str">
            <v>абонент</v>
          </cell>
        </row>
        <row r="256">
          <cell r="I256">
            <v>183.88</v>
          </cell>
          <cell r="Q256" t="str">
            <v>абонент</v>
          </cell>
        </row>
        <row r="257">
          <cell r="I257">
            <v>448.2</v>
          </cell>
          <cell r="Q257" t="str">
            <v>абонент</v>
          </cell>
        </row>
        <row r="258">
          <cell r="I258">
            <v>183.88</v>
          </cell>
          <cell r="Q258" t="str">
            <v>абонент</v>
          </cell>
        </row>
        <row r="259">
          <cell r="I259">
            <v>448.2</v>
          </cell>
          <cell r="Q259" t="str">
            <v>абонент</v>
          </cell>
        </row>
        <row r="260">
          <cell r="I260">
            <v>448.2</v>
          </cell>
          <cell r="Q260" t="str">
            <v>абонент</v>
          </cell>
        </row>
        <row r="261">
          <cell r="I261">
            <v>761.94</v>
          </cell>
          <cell r="Q261" t="str">
            <v>абонент</v>
          </cell>
        </row>
        <row r="262">
          <cell r="I262">
            <v>448.2</v>
          </cell>
          <cell r="Q262" t="str">
            <v>абонент</v>
          </cell>
        </row>
        <row r="263">
          <cell r="I263">
            <v>183.88</v>
          </cell>
          <cell r="Q263" t="str">
            <v>абонент</v>
          </cell>
        </row>
        <row r="264">
          <cell r="I264">
            <v>183.88</v>
          </cell>
          <cell r="Q264" t="str">
            <v>абонент</v>
          </cell>
        </row>
        <row r="265">
          <cell r="I265">
            <v>183.88</v>
          </cell>
          <cell r="Q265" t="str">
            <v>абонент</v>
          </cell>
        </row>
        <row r="266">
          <cell r="I266">
            <v>183.88</v>
          </cell>
          <cell r="Q266" t="str">
            <v>абонент</v>
          </cell>
        </row>
        <row r="267">
          <cell r="I267">
            <v>448.2</v>
          </cell>
          <cell r="Q267" t="str">
            <v>абонент</v>
          </cell>
        </row>
        <row r="268">
          <cell r="I268">
            <v>448.2</v>
          </cell>
          <cell r="Q268" t="str">
            <v>абонент</v>
          </cell>
        </row>
        <row r="269">
          <cell r="I269">
            <v>448.2</v>
          </cell>
          <cell r="Q269" t="str">
            <v>абонент</v>
          </cell>
        </row>
        <row r="270">
          <cell r="I270">
            <v>183.88</v>
          </cell>
          <cell r="Q270" t="str">
            <v>абонент</v>
          </cell>
        </row>
        <row r="271">
          <cell r="I271">
            <v>183.88</v>
          </cell>
          <cell r="Q271" t="str">
            <v>абонент</v>
          </cell>
        </row>
        <row r="272">
          <cell r="I272">
            <v>183.88</v>
          </cell>
          <cell r="Q272" t="str">
            <v>абонент</v>
          </cell>
        </row>
        <row r="273">
          <cell r="I273">
            <v>275.82</v>
          </cell>
          <cell r="Q273" t="str">
            <v>абонент</v>
          </cell>
        </row>
        <row r="274">
          <cell r="I274">
            <v>183.88</v>
          </cell>
          <cell r="Q274" t="str">
            <v>абонент</v>
          </cell>
        </row>
        <row r="275">
          <cell r="I275">
            <v>183.88</v>
          </cell>
          <cell r="Q275" t="str">
            <v>абонент</v>
          </cell>
        </row>
        <row r="276">
          <cell r="I276">
            <v>183.88</v>
          </cell>
          <cell r="Q276" t="str">
            <v>абонент</v>
          </cell>
        </row>
        <row r="277">
          <cell r="I277">
            <v>448.2</v>
          </cell>
          <cell r="Q277" t="str">
            <v>абонент</v>
          </cell>
        </row>
        <row r="278">
          <cell r="I278">
            <v>183.88</v>
          </cell>
          <cell r="Q278" t="str">
            <v>абонент</v>
          </cell>
        </row>
        <row r="279">
          <cell r="I279">
            <v>448.2</v>
          </cell>
          <cell r="Q279" t="str">
            <v>абонент</v>
          </cell>
        </row>
        <row r="280">
          <cell r="I280">
            <v>367.76</v>
          </cell>
          <cell r="Q280" t="str">
            <v>абонент</v>
          </cell>
        </row>
        <row r="281">
          <cell r="I281">
            <v>183.88</v>
          </cell>
          <cell r="Q281" t="str">
            <v>абонент</v>
          </cell>
        </row>
        <row r="282">
          <cell r="I282">
            <v>448.2</v>
          </cell>
          <cell r="Q282" t="str">
            <v>абонент</v>
          </cell>
        </row>
        <row r="283">
          <cell r="I283">
            <v>183.88</v>
          </cell>
          <cell r="Q283" t="str">
            <v>абонент</v>
          </cell>
        </row>
        <row r="284">
          <cell r="I284">
            <v>183.88</v>
          </cell>
          <cell r="Q284" t="str">
            <v>абонент</v>
          </cell>
        </row>
        <row r="285">
          <cell r="I285">
            <v>183.88</v>
          </cell>
          <cell r="Q285" t="str">
            <v>абонент</v>
          </cell>
        </row>
        <row r="286">
          <cell r="I286">
            <v>275.82</v>
          </cell>
          <cell r="Q286" t="str">
            <v>абонент</v>
          </cell>
        </row>
        <row r="287">
          <cell r="I287">
            <v>183.88</v>
          </cell>
          <cell r="Q287" t="str">
            <v>абонент</v>
          </cell>
        </row>
        <row r="288">
          <cell r="I288">
            <v>448.2</v>
          </cell>
          <cell r="Q288" t="str">
            <v>абонент</v>
          </cell>
        </row>
        <row r="289">
          <cell r="I289">
            <v>183.88</v>
          </cell>
          <cell r="Q289" t="str">
            <v>абонент</v>
          </cell>
        </row>
        <row r="290">
          <cell r="I290">
            <v>183.88</v>
          </cell>
          <cell r="Q290" t="str">
            <v>абонент</v>
          </cell>
        </row>
        <row r="291">
          <cell r="I291">
            <v>761.94</v>
          </cell>
          <cell r="Q291" t="str">
            <v>абонент</v>
          </cell>
        </row>
        <row r="292">
          <cell r="I292">
            <v>761.94</v>
          </cell>
          <cell r="Q292" t="str">
            <v>абонент</v>
          </cell>
        </row>
        <row r="293">
          <cell r="I293">
            <v>275.82</v>
          </cell>
          <cell r="Q293" t="str">
            <v>абонент</v>
          </cell>
        </row>
        <row r="294">
          <cell r="I294">
            <v>761.94</v>
          </cell>
          <cell r="Q294" t="str">
            <v>абонент</v>
          </cell>
        </row>
        <row r="295">
          <cell r="I295">
            <v>1712.34</v>
          </cell>
          <cell r="Q295" t="str">
            <v>тек.ремонт</v>
          </cell>
        </row>
        <row r="296">
          <cell r="I296">
            <v>41266.519999999997</v>
          </cell>
          <cell r="Q296" t="str">
            <v>монтаж</v>
          </cell>
        </row>
        <row r="297">
          <cell r="I297">
            <v>4322.66</v>
          </cell>
          <cell r="Q297" t="str">
            <v>монтаж</v>
          </cell>
        </row>
        <row r="298">
          <cell r="I298">
            <v>5813.22</v>
          </cell>
          <cell r="Q298" t="str">
            <v>монтаж</v>
          </cell>
        </row>
        <row r="299">
          <cell r="I299">
            <v>1936.32</v>
          </cell>
          <cell r="Q299" t="str">
            <v>программирование</v>
          </cell>
        </row>
        <row r="300">
          <cell r="I300">
            <v>3738.39</v>
          </cell>
          <cell r="Q300" t="str">
            <v>прием</v>
          </cell>
        </row>
        <row r="301">
          <cell r="I301">
            <v>6452.16</v>
          </cell>
          <cell r="Q301" t="str">
            <v>прием</v>
          </cell>
        </row>
        <row r="302">
          <cell r="I302">
            <v>4322.66</v>
          </cell>
          <cell r="Q302" t="str">
            <v>монтаж</v>
          </cell>
        </row>
        <row r="303">
          <cell r="I303">
            <v>645.44000000000005</v>
          </cell>
          <cell r="Q303" t="str">
            <v>программирование</v>
          </cell>
        </row>
        <row r="304">
          <cell r="I304">
            <v>1246.1300000000001</v>
          </cell>
          <cell r="Q304" t="str">
            <v>прием</v>
          </cell>
        </row>
        <row r="305">
          <cell r="I305">
            <v>269080.31</v>
          </cell>
          <cell r="Q305" t="str">
            <v>опломбир</v>
          </cell>
        </row>
        <row r="306">
          <cell r="I306">
            <v>183.88</v>
          </cell>
          <cell r="Q306" t="str">
            <v>абонент</v>
          </cell>
        </row>
        <row r="307">
          <cell r="I307">
            <v>2906.61</v>
          </cell>
          <cell r="Q307" t="str">
            <v>монтаж</v>
          </cell>
        </row>
        <row r="308">
          <cell r="I308">
            <v>1246.1300000000001</v>
          </cell>
          <cell r="Q308" t="str">
            <v>прием</v>
          </cell>
        </row>
        <row r="309">
          <cell r="I309">
            <v>645.44000000000005</v>
          </cell>
          <cell r="Q309" t="str">
            <v>программирование</v>
          </cell>
        </row>
        <row r="310">
          <cell r="I310">
            <v>31991.96</v>
          </cell>
          <cell r="Q310" t="str">
            <v>прием</v>
          </cell>
        </row>
        <row r="311">
          <cell r="I311">
            <v>8719.83</v>
          </cell>
          <cell r="Q311" t="str">
            <v>монтаж</v>
          </cell>
        </row>
        <row r="312">
          <cell r="I312">
            <v>6230.65</v>
          </cell>
          <cell r="Q312" t="str">
            <v>прием</v>
          </cell>
        </row>
        <row r="313">
          <cell r="I313">
            <v>8645.32</v>
          </cell>
          <cell r="Q313" t="str">
            <v>монтаж</v>
          </cell>
        </row>
        <row r="314">
          <cell r="I314">
            <v>3227.2</v>
          </cell>
          <cell r="Q314" t="str">
            <v>программирование</v>
          </cell>
        </row>
        <row r="315">
          <cell r="I315">
            <v>645.44000000000005</v>
          </cell>
          <cell r="Q315" t="str">
            <v>программирование</v>
          </cell>
        </row>
        <row r="316">
          <cell r="I316">
            <v>1246.1300000000001</v>
          </cell>
          <cell r="Q316" t="str">
            <v>прием</v>
          </cell>
        </row>
        <row r="317">
          <cell r="I317">
            <v>41939.040000000001</v>
          </cell>
          <cell r="Q317" t="str">
            <v>прием</v>
          </cell>
        </row>
        <row r="318">
          <cell r="I318">
            <v>14533.05</v>
          </cell>
          <cell r="Q318" t="str">
            <v>монтаж</v>
          </cell>
        </row>
        <row r="319">
          <cell r="I319">
            <v>11215.17</v>
          </cell>
          <cell r="Q319" t="str">
            <v>прием</v>
          </cell>
        </row>
        <row r="320">
          <cell r="I320">
            <v>17290.64</v>
          </cell>
          <cell r="Q320" t="str">
            <v>монтаж</v>
          </cell>
        </row>
        <row r="321">
          <cell r="I321">
            <v>5808.96</v>
          </cell>
          <cell r="Q321" t="str">
            <v>программирование</v>
          </cell>
        </row>
        <row r="322">
          <cell r="I322">
            <v>2022.17</v>
          </cell>
          <cell r="Q322" t="str">
            <v>наладка</v>
          </cell>
        </row>
        <row r="323">
          <cell r="I323">
            <v>1246.1300000000001</v>
          </cell>
          <cell r="Q323" t="str">
            <v>прием</v>
          </cell>
        </row>
      </sheetData>
      <sheetData sheetId="1" refreshError="1"/>
      <sheetData sheetId="2" refreshError="1"/>
      <sheetData sheetId="3" refreshError="1"/>
      <sheetData sheetId="4" refreshError="1"/>
      <sheetData sheetId="5" refreshError="1"/>
      <sheetData sheetId="6" refreshError="1"/>
    </sheetDataSet>
  </externalBook>
</externalLink>
</file>

<file path=xl/externalLinks/externalLink5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коэфф"/>
      <sheetName val="Развитие"/>
      <sheetName val="Пленки"/>
      <sheetName val="Пластины"/>
      <sheetName val="Пакеты_подложки"/>
      <sheetName val="Лента_листы_колпачки"/>
      <sheetName val="Банки_крышки"/>
      <sheetName val="Бартер"/>
      <sheetName val="Энергия_сторон"/>
      <sheetName val="Налоги"/>
      <sheetName val="Труд"/>
      <sheetName val="Коммерч"/>
      <sheetName val="Проч"/>
      <sheetName val="фин_план_дек"/>
      <sheetName val="фин_план_день"/>
      <sheetName val="фин_отчет_день"/>
      <sheetName val="фин_отчет_день накопительный"/>
      <sheetName val="График"/>
      <sheetName val="фин_план_дек_usd"/>
      <sheetName val="Бюджеты_мат-лы"/>
      <sheetName val="июнь9"/>
      <sheetName val="имена"/>
      <sheetName val="Январь"/>
      <sheetName val="Параметры"/>
      <sheetName val="Материал"/>
      <sheetName val="1.2.1"/>
      <sheetName val="2.2.4"/>
      <sheetName val="план 2000"/>
      <sheetName val="Списки"/>
      <sheetName val="Лист1"/>
      <sheetName val="21.3"/>
      <sheetName val="ОХР смета "/>
      <sheetName val="справочник ФВиЗК"/>
      <sheetName val="Служебное"/>
      <sheetName val="строки_балансаДК"/>
      <sheetName val="строки_балансаФЗ"/>
      <sheetName val="Main"/>
      <sheetName val="Справочник"/>
      <sheetName val="постоянныезатраты"/>
      <sheetName val="постоянные затраты"/>
      <sheetName val="сырье"/>
      <sheetName val="Cash"/>
      <sheetName val="план продаж"/>
      <sheetName val="Регионы"/>
      <sheetName val="ЦФО"/>
      <sheetName val="2_2_4"/>
      <sheetName val="Позиция"/>
      <sheetName val="Данные плана-счетов"/>
      <sheetName val="++8210.20"/>
      <sheetName val="Ф2.1 Бюджет доходов и расходов"/>
      <sheetName val="Ф2_1 Бюджет доходов и расходов"/>
      <sheetName val="manag_balance"/>
      <sheetName val="LineList"/>
      <sheetName val="предприятия"/>
      <sheetName val="ПДДС_окт2"/>
      <sheetName val="P&amp;L"/>
      <sheetName val="БПиР"/>
      <sheetName val="Юр.вопросы"/>
      <sheetName val="Сводная табл."/>
      <sheetName val="ФРП"/>
      <sheetName val="Списки для ВО ДДС"/>
      <sheetName val="Списки для ВО БДР"/>
      <sheetName val="УСЛУГИ"/>
      <sheetName val="2.2"/>
      <sheetName val="Цеховые"/>
      <sheetName val="база"/>
      <sheetName val="Бал. тов. пр.-1"/>
      <sheetName val="Период"/>
      <sheetName val="Служебная информация"/>
      <sheetName val="2002(v2)"/>
      <sheetName val="статьи"/>
      <sheetName val="Калькуляции"/>
      <sheetName val="for ПрИЗ"/>
      <sheetName val="реестр отгрузка"/>
      <sheetName val="Список"/>
      <sheetName val="СС Al КРАЗ_03.2009"/>
      <sheetName val="ГП"/>
      <sheetName val="ан_БЕ"/>
      <sheetName val="Списки1"/>
      <sheetName val="СС Al к.26"/>
      <sheetName val="БДР"/>
      <sheetName val="Распр.зарп.цех и доп."/>
      <sheetName val="ФОТ классы"/>
      <sheetName val="Исходные данные"/>
      <sheetName val="Конс"/>
      <sheetName val="Коды предприятий"/>
      <sheetName val="310"/>
      <sheetName val="2"/>
      <sheetName val="3"/>
      <sheetName val="Содерж_перс (без надбавок)"/>
      <sheetName val="4а"/>
      <sheetName val="4б"/>
      <sheetName val="4в"/>
      <sheetName val="Сод_оф"/>
      <sheetName val="Марк_PR"/>
      <sheetName val="Опл_тр"/>
      <sheetName val="Содерж_перс"/>
      <sheetName val="Штат"/>
      <sheetName val="Премии_2010"/>
      <sheetName val="Фин_деят"/>
      <sheetName val="СВОД_ДДС"/>
      <sheetName val="ДР"/>
      <sheetName val="Прил_1"/>
      <sheetName val="Прил_3"/>
      <sheetName val="Прил_2 Выставки"/>
      <sheetName val="Амор_Имущ"/>
      <sheetName val="Займ_%"/>
      <sheetName val="ДДС проекты"/>
      <sheetName val="пок-ли"/>
      <sheetName val="Займ_%_"/>
      <sheetName val="Ком"/>
      <sheetName val="Ремни"/>
      <sheetName val="Данные"/>
      <sheetName val="ИД"/>
      <sheetName val="жилой фонд"/>
      <sheetName val="[ПДДС_окт2._x0000__x0000__x0000__x0000__x0000__x0000__x0000__x0000_"/>
      <sheetName val="Декомпозиция"/>
      <sheetName val="Прил 12"/>
      <sheetName val="АЧ"/>
      <sheetName val="ТД РАП"/>
      <sheetName val="Прил. 2 Реестр рисков"/>
      <sheetName val="[ПДДС_окт2.????????"/>
      <sheetName val="Список предприятий"/>
      <sheetName val="рс"/>
      <sheetName val="Прибыль год"/>
      <sheetName val="[ПДДС_окт2."/>
      <sheetName val="Настройка"/>
      <sheetName val="B"/>
      <sheetName val="справочники"/>
      <sheetName val="Inputs1"/>
      <sheetName val="V (ports)"/>
      <sheetName val="руб"/>
      <sheetName val="БЕ_Переработка_руб"/>
      <sheetName val="CAPEX_шпон"/>
      <sheetName val="Неделя"/>
      <sheetName val="Отопление"/>
      <sheetName val="Б_01"/>
      <sheetName val="цены цехов"/>
      <sheetName val="Вода для ГВС"/>
      <sheetName val="Макро"/>
      <sheetName val="Оборудование_стоим"/>
      <sheetName val="ГАЗ_камаз"/>
      <sheetName val="lang"/>
      <sheetName val="reestr"/>
    </sheetNames>
    <sheetDataSet>
      <sheetData sheetId="0" refreshError="1">
        <row r="2">
          <cell r="B2">
            <v>25.5</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Set>
  </externalBook>
</externalLink>
</file>

<file path=xl/externalLinks/externalLink5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еречень"/>
      <sheetName val="Шифры"/>
      <sheetName val="Позиция"/>
      <sheetName val="ПереКодник"/>
      <sheetName val="Основная"/>
      <sheetName val="Модули"/>
      <sheetName val="???????"/>
      <sheetName val="коэфф"/>
      <sheetName val="отчетный период"/>
      <sheetName val="Параметры"/>
      <sheetName val="Январь"/>
      <sheetName val="Лист1"/>
      <sheetName val="2.3.4."/>
      <sheetName val="июнь9"/>
      <sheetName val="21.3"/>
      <sheetName val="Ïåðå÷åíü"/>
      <sheetName val="Øèôðû"/>
      <sheetName val="Ïîçèöèÿ"/>
      <sheetName val="ÏåðåÊîäíèê"/>
      <sheetName val="Îñíîâíàÿ"/>
      <sheetName val="Ìîäóëè"/>
      <sheetName val="êîýôô"/>
      <sheetName val="ßíâàðü"/>
      <sheetName val="îò÷åòíûé ïåðèîä"/>
      <sheetName val="Ïàðàìåòðû"/>
      <sheetName val="Ëèñò1"/>
      <sheetName val="èþíü9"/>
      <sheetName val="Списки"/>
      <sheetName val="имена"/>
      <sheetName val="Отопление"/>
      <sheetName val="постоянные затраты"/>
      <sheetName val="FES"/>
      <sheetName val="Материал"/>
      <sheetName val="1.2.1"/>
      <sheetName val="2.2.4"/>
      <sheetName val="списки ДП"/>
      <sheetName val="Калькуляции"/>
      <sheetName val="цены"/>
      <sheetName val="Справочник"/>
      <sheetName val="Расх.коэфф, полная себ-ть"/>
      <sheetName val="2002(v2)"/>
      <sheetName val="Ввод"/>
      <sheetName val="балансAL"/>
      <sheetName val="sverxtip"/>
      <sheetName val="Personnel"/>
      <sheetName val="SMetstrait"/>
      <sheetName val="предоплата"/>
      <sheetName val="Предположения"/>
      <sheetName val="база"/>
      <sheetName val="Корректирующие Таблицы"/>
      <sheetName val="Форма1"/>
      <sheetName val="60-2"/>
      <sheetName val="60"/>
      <sheetName val="76"/>
      <sheetName val="сырье"/>
      <sheetName val="_______"/>
      <sheetName val="CHP on PES"/>
      <sheetName val="АЧ"/>
      <sheetName val="БДР"/>
      <sheetName val="Июль"/>
      <sheetName val="2004"/>
      <sheetName val="Неделя"/>
      <sheetName val="Справочники"/>
      <sheetName val="Приложение 15"/>
      <sheetName val="ШР -в расчет"/>
      <sheetName val="План"/>
      <sheetName val="Списки1"/>
      <sheetName val="??????"/>
      <sheetName val="Период"/>
      <sheetName val="Кл предприятий"/>
      <sheetName val="БП Ф"/>
      <sheetName val="план 2000"/>
      <sheetName val="base"/>
      <sheetName val="услуги грн"/>
      <sheetName val="С_Версия"/>
      <sheetName val="Вид бюджета"/>
      <sheetName val="С_Заводы"/>
      <sheetName val="С_Месяцы"/>
      <sheetName val="?????????????"/>
      <sheetName val="Données"/>
      <sheetName val="услуги ТМЦ"/>
      <sheetName val="расп МО"/>
      <sheetName val="Гр5(о)"/>
      <sheetName val="Консолидированный"/>
      <sheetName val="______"/>
      <sheetName val="_____________"/>
      <sheetName val="3а"/>
      <sheetName val="сортамент"/>
      <sheetName val="Shifrn"/>
      <sheetName val="группа"/>
      <sheetName val="БЕ_Переработка_руб"/>
      <sheetName val="Коды статей"/>
      <sheetName val="ПО 11 мес'10 (дол)"/>
      <sheetName val="Suhogruz"/>
      <sheetName val="оборудование"/>
      <sheetName val="Данные плана-счетов"/>
      <sheetName val="ПДС"/>
      <sheetName val="ФА соц.прогр"/>
      <sheetName val="СС Al к.26"/>
      <sheetName val="Расх_коэфф,_полная_себ-ть"/>
      <sheetName val="CHP_on_PES"/>
      <sheetName val="Корректирующие_Таблицы"/>
      <sheetName val="постоянные_затраты"/>
      <sheetName val="Приложение_15"/>
      <sheetName val="ШР_-в_расчет"/>
      <sheetName val="Кл_предприятий"/>
      <sheetName val="БП_Ф"/>
      <sheetName val="отчетный_период"/>
      <sheetName val="услуги_грн"/>
      <sheetName val="Вид_бюджета"/>
      <sheetName val="услуги_ТМЦ"/>
      <sheetName val="расп_МО"/>
      <sheetName val="постоянныезатраты"/>
      <sheetName val="#ССЫЛКА"/>
      <sheetName val="Коды"/>
      <sheetName val="График"/>
      <sheetName val="2_2_4"/>
      <sheetName val="Макро"/>
      <sheetName val="Вода для ГВС"/>
      <sheetName val="master cashflows - contractual"/>
      <sheetName val="Анкета"/>
    </sheetNames>
    <sheetDataSet>
      <sheetData sheetId="0" refreshError="1"/>
      <sheetData sheetId="1" refreshError="1"/>
      <sheetData sheetId="2" refreshError="1">
        <row r="5">
          <cell r="B5" t="str">
            <v>ДОХОДЫ И ФИНАНСЫ</v>
          </cell>
        </row>
        <row r="7">
          <cell r="B7">
            <v>1000001</v>
          </cell>
          <cell r="C7">
            <v>1</v>
          </cell>
          <cell r="D7">
            <v>1</v>
          </cell>
          <cell r="E7" t="str">
            <v>А. ДОХОДНАЯ ЧАСТЬ</v>
          </cell>
        </row>
        <row r="8">
          <cell r="B8">
            <v>1000011</v>
          </cell>
          <cell r="C8">
            <v>1</v>
          </cell>
          <cell r="D8">
            <v>11</v>
          </cell>
          <cell r="E8" t="str">
            <v>Всего за алюминий</v>
          </cell>
        </row>
        <row r="9">
          <cell r="B9">
            <v>1000111</v>
          </cell>
          <cell r="C9">
            <v>1</v>
          </cell>
          <cell r="D9">
            <v>111</v>
          </cell>
          <cell r="E9" t="str">
            <v>Толлинг</v>
          </cell>
        </row>
        <row r="10">
          <cell r="B10">
            <v>1011101</v>
          </cell>
          <cell r="C10">
            <v>1</v>
          </cell>
          <cell r="D10">
            <v>11101</v>
          </cell>
          <cell r="E10" t="str">
            <v xml:space="preserve"> - Возмещение расходов по грузоперевозкам</v>
          </cell>
        </row>
        <row r="11">
          <cell r="B11">
            <v>1011102</v>
          </cell>
          <cell r="C11">
            <v>1</v>
          </cell>
          <cell r="D11">
            <v>11102</v>
          </cell>
          <cell r="E11" t="str">
            <v xml:space="preserve"> - KRAZPA Metals</v>
          </cell>
        </row>
        <row r="12">
          <cell r="B12">
            <v>1011103</v>
          </cell>
          <cell r="C12">
            <v>1</v>
          </cell>
          <cell r="D12">
            <v>11103</v>
          </cell>
          <cell r="E12" t="str">
            <v xml:space="preserve"> - FORWARD</v>
          </cell>
        </row>
        <row r="13">
          <cell r="B13">
            <v>1011104</v>
          </cell>
          <cell r="C13">
            <v>1</v>
          </cell>
          <cell r="D13">
            <v>11104</v>
          </cell>
          <cell r="E13" t="str">
            <v xml:space="preserve"> - Танмет</v>
          </cell>
        </row>
        <row r="14">
          <cell r="B14">
            <v>1011105</v>
          </cell>
          <cell r="C14">
            <v>1</v>
          </cell>
          <cell r="D14">
            <v>11105</v>
          </cell>
          <cell r="E14" t="str">
            <v xml:space="preserve"> - COALCO 303-98</v>
          </cell>
        </row>
        <row r="15">
          <cell r="B15">
            <v>1011106</v>
          </cell>
          <cell r="C15">
            <v>1</v>
          </cell>
          <cell r="D15">
            <v>11106</v>
          </cell>
          <cell r="E15" t="str">
            <v xml:space="preserve"> - COALKO 304-98</v>
          </cell>
        </row>
        <row r="16">
          <cell r="B16">
            <v>1011107</v>
          </cell>
          <cell r="C16">
            <v>1</v>
          </cell>
          <cell r="D16">
            <v>11107</v>
          </cell>
          <cell r="E16" t="str">
            <v xml:space="preserve"> - ALDECO 301-98</v>
          </cell>
        </row>
        <row r="17">
          <cell r="B17">
            <v>1011108</v>
          </cell>
          <cell r="C17">
            <v>1</v>
          </cell>
          <cell r="D17">
            <v>11108</v>
          </cell>
          <cell r="E17" t="str">
            <v xml:space="preserve"> - ALDECO 305-98</v>
          </cell>
        </row>
        <row r="18">
          <cell r="B18">
            <v>1011109</v>
          </cell>
          <cell r="C18">
            <v>1</v>
          </cell>
          <cell r="D18">
            <v>11109</v>
          </cell>
          <cell r="E18" t="str">
            <v xml:space="preserve"> - PEAField 302-98</v>
          </cell>
        </row>
        <row r="19">
          <cell r="B19">
            <v>1011110</v>
          </cell>
          <cell r="C19">
            <v>1</v>
          </cell>
          <cell r="D19">
            <v>11110</v>
          </cell>
          <cell r="E19" t="str">
            <v xml:space="preserve"> - PEAField 307</v>
          </cell>
        </row>
        <row r="20">
          <cell r="B20">
            <v>1011112</v>
          </cell>
          <cell r="C20">
            <v>1</v>
          </cell>
          <cell r="D20">
            <v>11112</v>
          </cell>
          <cell r="E20" t="str">
            <v xml:space="preserve"> - Возмещение расходов по таможне</v>
          </cell>
        </row>
        <row r="21">
          <cell r="B21">
            <v>1011113</v>
          </cell>
          <cell r="C21">
            <v>1</v>
          </cell>
          <cell r="D21">
            <v>11113</v>
          </cell>
          <cell r="E21" t="str">
            <v xml:space="preserve"> - ALDECO 308</v>
          </cell>
        </row>
        <row r="22">
          <cell r="B22">
            <v>1011114</v>
          </cell>
          <cell r="C22">
            <v>1</v>
          </cell>
          <cell r="D22">
            <v>11114</v>
          </cell>
          <cell r="E22" t="str">
            <v xml:space="preserve"> - COALCO 309</v>
          </cell>
        </row>
        <row r="23">
          <cell r="B23">
            <v>1011199</v>
          </cell>
          <cell r="C23">
            <v>1</v>
          </cell>
          <cell r="D23">
            <v>11199</v>
          </cell>
          <cell r="E23" t="str">
            <v xml:space="preserve"> - прочие</v>
          </cell>
        </row>
        <row r="24">
          <cell r="B24">
            <v>1000112</v>
          </cell>
          <cell r="C24">
            <v>1</v>
          </cell>
          <cell r="D24">
            <v>112</v>
          </cell>
          <cell r="E24" t="str">
            <v>Экспорт (всего)</v>
          </cell>
        </row>
        <row r="25">
          <cell r="B25">
            <v>1011201</v>
          </cell>
          <cell r="C25">
            <v>1</v>
          </cell>
          <cell r="D25">
            <v>11201</v>
          </cell>
          <cell r="E25" t="str">
            <v xml:space="preserve"> - КРАЗПА 72</v>
          </cell>
        </row>
        <row r="26">
          <cell r="B26">
            <v>1011202</v>
          </cell>
          <cell r="C26">
            <v>1</v>
          </cell>
          <cell r="D26">
            <v>11202</v>
          </cell>
          <cell r="E26" t="str">
            <v xml:space="preserve"> - КРАЗПА 722</v>
          </cell>
        </row>
        <row r="27">
          <cell r="B27">
            <v>1011203</v>
          </cell>
          <cell r="C27">
            <v>1</v>
          </cell>
          <cell r="D27">
            <v>11203</v>
          </cell>
          <cell r="E27" t="str">
            <v xml:space="preserve"> - ДЖЕВЕНЕТ 729</v>
          </cell>
        </row>
        <row r="28">
          <cell r="B28">
            <v>1011204</v>
          </cell>
          <cell r="C28">
            <v>1</v>
          </cell>
          <cell r="D28">
            <v>11204</v>
          </cell>
          <cell r="E28" t="str">
            <v xml:space="preserve"> - ДЖЕВЕНЕТ 728</v>
          </cell>
        </row>
        <row r="29">
          <cell r="B29">
            <v>1011205</v>
          </cell>
          <cell r="C29">
            <v>1</v>
          </cell>
          <cell r="D29">
            <v>11205</v>
          </cell>
          <cell r="E29" t="str">
            <v xml:space="preserve"> - Металлгезельшафт 714</v>
          </cell>
        </row>
        <row r="30">
          <cell r="B30">
            <v>1011206</v>
          </cell>
          <cell r="C30">
            <v>1</v>
          </cell>
          <cell r="D30">
            <v>11206</v>
          </cell>
          <cell r="E30" t="str">
            <v xml:space="preserve"> - Тойота 730</v>
          </cell>
        </row>
        <row r="31">
          <cell r="B31">
            <v>1011207</v>
          </cell>
          <cell r="C31">
            <v>1</v>
          </cell>
          <cell r="D31">
            <v>11207</v>
          </cell>
          <cell r="E31" t="str">
            <v xml:space="preserve"> - JBR Trading 766</v>
          </cell>
        </row>
        <row r="32">
          <cell r="B32">
            <v>1011208</v>
          </cell>
          <cell r="C32">
            <v>1</v>
          </cell>
          <cell r="D32">
            <v>11208</v>
          </cell>
          <cell r="E32" t="str">
            <v xml:space="preserve"> - COALKO 733</v>
          </cell>
        </row>
        <row r="33">
          <cell r="B33">
            <v>1011209</v>
          </cell>
          <cell r="C33">
            <v>1</v>
          </cell>
          <cell r="D33">
            <v>11209</v>
          </cell>
          <cell r="E33" t="str">
            <v xml:space="preserve"> - ALDECO 803</v>
          </cell>
        </row>
        <row r="34">
          <cell r="B34">
            <v>1011210</v>
          </cell>
          <cell r="C34">
            <v>1</v>
          </cell>
          <cell r="D34">
            <v>11210</v>
          </cell>
          <cell r="E34" t="str">
            <v xml:space="preserve"> - Алюминий Казахстана 804</v>
          </cell>
        </row>
        <row r="35">
          <cell r="B35">
            <v>1011211</v>
          </cell>
          <cell r="C35">
            <v>1</v>
          </cell>
          <cell r="D35">
            <v>11211</v>
          </cell>
          <cell r="E35" t="str">
            <v xml:space="preserve"> - COALKO 734</v>
          </cell>
        </row>
        <row r="36">
          <cell r="B36">
            <v>1011212</v>
          </cell>
          <cell r="C36">
            <v>1</v>
          </cell>
          <cell r="D36">
            <v>11212</v>
          </cell>
          <cell r="E36" t="str">
            <v xml:space="preserve"> - ALDECO 810</v>
          </cell>
        </row>
        <row r="37">
          <cell r="B37">
            <v>1011213</v>
          </cell>
          <cell r="C37">
            <v>1</v>
          </cell>
          <cell r="D37">
            <v>11213</v>
          </cell>
          <cell r="E37" t="str">
            <v xml:space="preserve"> - PEAFIELD 811</v>
          </cell>
        </row>
        <row r="38">
          <cell r="B38">
            <v>1011214</v>
          </cell>
          <cell r="C38">
            <v>1</v>
          </cell>
          <cell r="D38">
            <v>11214</v>
          </cell>
          <cell r="E38" t="str">
            <v xml:space="preserve"> - COALKO 812</v>
          </cell>
        </row>
        <row r="39">
          <cell r="B39">
            <v>1011215</v>
          </cell>
          <cell r="C39">
            <v>1</v>
          </cell>
          <cell r="D39">
            <v>11215</v>
          </cell>
          <cell r="E39" t="str">
            <v xml:space="preserve"> - КРАМЗ 253/22/98</v>
          </cell>
        </row>
        <row r="40">
          <cell r="B40">
            <v>1011216</v>
          </cell>
          <cell r="C40">
            <v>1</v>
          </cell>
          <cell r="D40">
            <v>11216</v>
          </cell>
          <cell r="E40" t="str">
            <v xml:space="preserve"> - ALDECO 813</v>
          </cell>
        </row>
        <row r="41">
          <cell r="B41">
            <v>1011299</v>
          </cell>
          <cell r="C41">
            <v>1</v>
          </cell>
          <cell r="D41">
            <v>11299</v>
          </cell>
          <cell r="E41" t="str">
            <v xml:space="preserve"> - прочие</v>
          </cell>
        </row>
        <row r="42">
          <cell r="B42">
            <v>1000113</v>
          </cell>
          <cell r="C42">
            <v>1</v>
          </cell>
          <cell r="D42">
            <v>113</v>
          </cell>
          <cell r="E42" t="str">
            <v>Бартер</v>
          </cell>
        </row>
        <row r="43">
          <cell r="B43">
            <v>1011301</v>
          </cell>
          <cell r="C43">
            <v>1</v>
          </cell>
          <cell r="D43">
            <v>11301</v>
          </cell>
          <cell r="E43" t="str">
            <v xml:space="preserve"> - КРАЗПА 10</v>
          </cell>
        </row>
        <row r="44">
          <cell r="B44">
            <v>1011302</v>
          </cell>
          <cell r="C44">
            <v>1</v>
          </cell>
          <cell r="D44">
            <v>11302</v>
          </cell>
          <cell r="E44" t="str">
            <v xml:space="preserve"> - Кли 75</v>
          </cell>
        </row>
        <row r="45">
          <cell r="B45">
            <v>1011399</v>
          </cell>
          <cell r="C45">
            <v>1</v>
          </cell>
          <cell r="D45">
            <v>11399</v>
          </cell>
          <cell r="E45" t="str">
            <v xml:space="preserve"> - прочие</v>
          </cell>
        </row>
        <row r="46">
          <cell r="B46">
            <v>1000114</v>
          </cell>
          <cell r="C46">
            <v>1</v>
          </cell>
          <cell r="D46">
            <v>114</v>
          </cell>
          <cell r="E46" t="str">
            <v>Внутренний рынок</v>
          </cell>
        </row>
        <row r="47">
          <cell r="B47">
            <v>1011401</v>
          </cell>
          <cell r="C47">
            <v>1</v>
          </cell>
          <cell r="D47">
            <v>11401</v>
          </cell>
          <cell r="E47" t="str">
            <v xml:space="preserve"> - ОАО КРАМЗ</v>
          </cell>
        </row>
        <row r="48">
          <cell r="B48">
            <v>1011402</v>
          </cell>
          <cell r="C48">
            <v>1</v>
          </cell>
          <cell r="D48">
            <v>11402</v>
          </cell>
          <cell r="E48" t="str">
            <v xml:space="preserve"> - Инкомметалл</v>
          </cell>
        </row>
        <row r="49">
          <cell r="B49">
            <v>1011403</v>
          </cell>
          <cell r="C49">
            <v>1</v>
          </cell>
          <cell r="D49">
            <v>11403</v>
          </cell>
          <cell r="E49" t="str">
            <v xml:space="preserve"> - Танмет</v>
          </cell>
        </row>
        <row r="50">
          <cell r="B50">
            <v>1011404</v>
          </cell>
          <cell r="C50">
            <v>1</v>
          </cell>
          <cell r="D50">
            <v>11404</v>
          </cell>
          <cell r="E50" t="str">
            <v xml:space="preserve"> - Ювис</v>
          </cell>
        </row>
        <row r="51">
          <cell r="B51">
            <v>1011405</v>
          </cell>
          <cell r="C51">
            <v>1</v>
          </cell>
          <cell r="D51">
            <v>11405</v>
          </cell>
          <cell r="E51" t="str">
            <v xml:space="preserve"> - ЗАО ТК КРАМЗ</v>
          </cell>
        </row>
        <row r="52">
          <cell r="B52">
            <v>1011406</v>
          </cell>
          <cell r="C52">
            <v>1</v>
          </cell>
          <cell r="D52">
            <v>11406</v>
          </cell>
          <cell r="E52" t="str">
            <v xml:space="preserve"> - Солинг</v>
          </cell>
        </row>
        <row r="53">
          <cell r="B53">
            <v>1011407</v>
          </cell>
          <cell r="C53">
            <v>1</v>
          </cell>
          <cell r="D53">
            <v>11407</v>
          </cell>
          <cell r="E53" t="str">
            <v xml:space="preserve"> - Алюмина</v>
          </cell>
        </row>
        <row r="54">
          <cell r="B54">
            <v>1011499</v>
          </cell>
          <cell r="C54">
            <v>1</v>
          </cell>
          <cell r="D54">
            <v>11499</v>
          </cell>
          <cell r="E54" t="str">
            <v xml:space="preserve"> - прочие</v>
          </cell>
        </row>
        <row r="55">
          <cell r="B55">
            <v>1000012</v>
          </cell>
          <cell r="C55">
            <v>1</v>
          </cell>
          <cell r="D55">
            <v>12</v>
          </cell>
          <cell r="E55" t="str">
            <v>Всего других поступлений</v>
          </cell>
        </row>
        <row r="56">
          <cell r="B56">
            <v>1000121</v>
          </cell>
          <cell r="C56">
            <v>1</v>
          </cell>
          <cell r="D56">
            <v>121</v>
          </cell>
          <cell r="E56" t="str">
            <v>Прочая продукция и услуги</v>
          </cell>
        </row>
        <row r="57">
          <cell r="B57">
            <v>1001211</v>
          </cell>
          <cell r="C57">
            <v>1</v>
          </cell>
          <cell r="D57">
            <v>1211</v>
          </cell>
          <cell r="E57" t="str">
            <v xml:space="preserve"> - кирпич</v>
          </cell>
        </row>
        <row r="58">
          <cell r="B58">
            <v>1001212</v>
          </cell>
          <cell r="C58">
            <v>1</v>
          </cell>
          <cell r="D58">
            <v>1212</v>
          </cell>
          <cell r="E58" t="str">
            <v xml:space="preserve"> - ТНП</v>
          </cell>
        </row>
        <row r="59">
          <cell r="B59">
            <v>1001213</v>
          </cell>
          <cell r="C59">
            <v>1</v>
          </cell>
          <cell r="D59">
            <v>1213</v>
          </cell>
          <cell r="E59" t="str">
            <v xml:space="preserve"> - услуги на сторону</v>
          </cell>
        </row>
        <row r="60">
          <cell r="B60">
            <v>1001219</v>
          </cell>
          <cell r="C60">
            <v>1</v>
          </cell>
          <cell r="D60">
            <v>1219</v>
          </cell>
          <cell r="E60" t="str">
            <v xml:space="preserve"> - прочая продукция</v>
          </cell>
        </row>
        <row r="61">
          <cell r="B61">
            <v>1000122</v>
          </cell>
          <cell r="C61">
            <v>1</v>
          </cell>
          <cell r="D61">
            <v>122</v>
          </cell>
          <cell r="E61" t="str">
            <v>Целевое финансирование</v>
          </cell>
        </row>
        <row r="62">
          <cell r="B62">
            <v>1001221</v>
          </cell>
          <cell r="C62">
            <v>1</v>
          </cell>
          <cell r="D62">
            <v>1221</v>
          </cell>
          <cell r="E62" t="str">
            <v xml:space="preserve"> - НИОКР и экология</v>
          </cell>
        </row>
        <row r="63">
          <cell r="B63">
            <v>1001229</v>
          </cell>
          <cell r="C63">
            <v>1</v>
          </cell>
          <cell r="D63">
            <v>1229</v>
          </cell>
          <cell r="E63" t="str">
            <v xml:space="preserve"> - прочие (ЦЖИ)</v>
          </cell>
        </row>
        <row r="64">
          <cell r="B64">
            <v>1000123</v>
          </cell>
          <cell r="C64">
            <v>1</v>
          </cell>
          <cell r="D64">
            <v>123</v>
          </cell>
          <cell r="E64" t="str">
            <v>Продажа имущества и ТМЦ</v>
          </cell>
        </row>
        <row r="65">
          <cell r="B65">
            <v>1000124</v>
          </cell>
          <cell r="C65">
            <v>1</v>
          </cell>
          <cell r="D65">
            <v>124</v>
          </cell>
          <cell r="E65" t="str">
            <v xml:space="preserve">Возмещение НДС </v>
          </cell>
        </row>
        <row r="66">
          <cell r="B66">
            <v>1000125</v>
          </cell>
          <cell r="C66">
            <v>1</v>
          </cell>
          <cell r="D66">
            <v>125</v>
          </cell>
          <cell r="E66" t="str">
            <v>Другие поступления</v>
          </cell>
        </row>
        <row r="67">
          <cell r="B67">
            <v>1000126</v>
          </cell>
          <cell r="C67">
            <v>1</v>
          </cell>
          <cell r="D67">
            <v>126</v>
          </cell>
          <cell r="E67" t="str">
            <v>Дивиденды полученные</v>
          </cell>
        </row>
        <row r="68">
          <cell r="B68">
            <v>1000127</v>
          </cell>
          <cell r="C68">
            <v>1</v>
          </cell>
          <cell r="D68">
            <v>127</v>
          </cell>
          <cell r="E68" t="str">
            <v>Оплата услуг по оформлению металла</v>
          </cell>
        </row>
        <row r="69">
          <cell r="B69">
            <v>1000128</v>
          </cell>
          <cell r="C69">
            <v>1</v>
          </cell>
          <cell r="D69">
            <v>128</v>
          </cell>
          <cell r="E69" t="str">
            <v>Возврат платежей за экологию</v>
          </cell>
        </row>
        <row r="70">
          <cell r="B70">
            <v>1000129</v>
          </cell>
          <cell r="C70">
            <v>1</v>
          </cell>
          <cell r="D70">
            <v>129</v>
          </cell>
          <cell r="E70" t="str">
            <v>Возмещение затрат служебного транспорта</v>
          </cell>
        </row>
        <row r="71">
          <cell r="B71">
            <v>1000130</v>
          </cell>
          <cell r="C71">
            <v>1</v>
          </cell>
          <cell r="D71">
            <v>130</v>
          </cell>
          <cell r="E71" t="str">
            <v>Доходы от закрытия финансовых вложений</v>
          </cell>
        </row>
        <row r="72">
          <cell r="B72">
            <v>1000002</v>
          </cell>
          <cell r="C72">
            <v>1</v>
          </cell>
          <cell r="D72">
            <v>2</v>
          </cell>
          <cell r="E72" t="str">
            <v>Привлечение ресурсов :</v>
          </cell>
        </row>
        <row r="73">
          <cell r="B73">
            <v>1000021</v>
          </cell>
          <cell r="C73">
            <v>1</v>
          </cell>
          <cell r="D73">
            <v>21</v>
          </cell>
          <cell r="E73" t="str">
            <v>Получение кредитов банка, всего</v>
          </cell>
        </row>
        <row r="74">
          <cell r="B74">
            <v>1002101</v>
          </cell>
          <cell r="C74">
            <v>1</v>
          </cell>
          <cell r="D74">
            <v>2101</v>
          </cell>
          <cell r="E74" t="str">
            <v xml:space="preserve"> - КБ МЕТАЛЭКС</v>
          </cell>
        </row>
        <row r="75">
          <cell r="B75">
            <v>1002102</v>
          </cell>
          <cell r="C75">
            <v>1</v>
          </cell>
          <cell r="D75">
            <v>2102</v>
          </cell>
          <cell r="E75" t="str">
            <v xml:space="preserve"> - КрасСберБанк</v>
          </cell>
        </row>
        <row r="76">
          <cell r="B76">
            <v>1002103</v>
          </cell>
          <cell r="C76">
            <v>1</v>
          </cell>
          <cell r="D76">
            <v>2103</v>
          </cell>
          <cell r="E76" t="str">
            <v xml:space="preserve"> - АЛЬФА Банк</v>
          </cell>
        </row>
        <row r="77">
          <cell r="B77">
            <v>1002104</v>
          </cell>
          <cell r="C77">
            <v>1</v>
          </cell>
          <cell r="D77">
            <v>2104</v>
          </cell>
          <cell r="E77" t="str">
            <v xml:space="preserve"> - ИНКОМ Банк</v>
          </cell>
        </row>
        <row r="78">
          <cell r="B78">
            <v>1002105</v>
          </cell>
          <cell r="C78">
            <v>1</v>
          </cell>
          <cell r="D78">
            <v>2105</v>
          </cell>
          <cell r="E78" t="str">
            <v xml:space="preserve"> - МосБизнес Банк</v>
          </cell>
        </row>
        <row r="79">
          <cell r="B79">
            <v>1002106</v>
          </cell>
          <cell r="C79">
            <v>1</v>
          </cell>
          <cell r="D79">
            <v>2106</v>
          </cell>
          <cell r="E79" t="str">
            <v xml:space="preserve"> - Российский Кредит</v>
          </cell>
        </row>
        <row r="80">
          <cell r="B80">
            <v>1002107</v>
          </cell>
          <cell r="C80">
            <v>1</v>
          </cell>
          <cell r="D80">
            <v>2107</v>
          </cell>
          <cell r="E80" t="str">
            <v xml:space="preserve"> - Залогбанк №89/97</v>
          </cell>
        </row>
        <row r="81">
          <cell r="B81">
            <v>1002108</v>
          </cell>
          <cell r="C81">
            <v>1</v>
          </cell>
          <cell r="D81">
            <v>2108</v>
          </cell>
          <cell r="E81" t="str">
            <v xml:space="preserve"> - Залогбанк №2</v>
          </cell>
        </row>
        <row r="82">
          <cell r="B82">
            <v>1002109</v>
          </cell>
          <cell r="C82">
            <v>1</v>
          </cell>
          <cell r="D82">
            <v>2109</v>
          </cell>
          <cell r="E82" t="str">
            <v xml:space="preserve"> - Залогбанк №3</v>
          </cell>
        </row>
        <row r="83">
          <cell r="B83">
            <v>1002110</v>
          </cell>
          <cell r="C83">
            <v>1</v>
          </cell>
          <cell r="D83">
            <v>2110</v>
          </cell>
          <cell r="E83" t="str">
            <v xml:space="preserve"> - Залогбанк №5</v>
          </cell>
        </row>
        <row r="84">
          <cell r="B84">
            <v>1002111</v>
          </cell>
          <cell r="C84">
            <v>1</v>
          </cell>
          <cell r="D84">
            <v>2111</v>
          </cell>
          <cell r="E84" t="str">
            <v xml:space="preserve"> - Залогбанк №4</v>
          </cell>
        </row>
        <row r="85">
          <cell r="B85">
            <v>1002112</v>
          </cell>
          <cell r="C85">
            <v>1</v>
          </cell>
          <cell r="D85">
            <v>2112</v>
          </cell>
          <cell r="E85" t="str">
            <v xml:space="preserve"> - Залогбанк №6</v>
          </cell>
        </row>
        <row r="86">
          <cell r="B86">
            <v>1002113</v>
          </cell>
          <cell r="C86">
            <v>1</v>
          </cell>
          <cell r="D86">
            <v>2113</v>
          </cell>
          <cell r="E86" t="str">
            <v xml:space="preserve"> - АКБ Енисей</v>
          </cell>
        </row>
        <row r="87">
          <cell r="B87">
            <v>1002114</v>
          </cell>
          <cell r="C87">
            <v>1</v>
          </cell>
          <cell r="D87">
            <v>2114</v>
          </cell>
          <cell r="E87" t="str">
            <v xml:space="preserve"> - Unaited European Bank</v>
          </cell>
        </row>
        <row r="88">
          <cell r="B88">
            <v>1002115</v>
          </cell>
          <cell r="C88">
            <v>1</v>
          </cell>
          <cell r="D88">
            <v>2115</v>
          </cell>
          <cell r="E88" t="str">
            <v xml:space="preserve"> - TFB</v>
          </cell>
        </row>
        <row r="89">
          <cell r="B89">
            <v>1002116</v>
          </cell>
          <cell r="C89">
            <v>1</v>
          </cell>
          <cell r="D89">
            <v>2116</v>
          </cell>
          <cell r="E89" t="str">
            <v xml:space="preserve"> - СВИБ</v>
          </cell>
        </row>
        <row r="90">
          <cell r="B90">
            <v>1002199</v>
          </cell>
          <cell r="C90">
            <v>1</v>
          </cell>
          <cell r="D90">
            <v>2199</v>
          </cell>
          <cell r="E90" t="str">
            <v xml:space="preserve"> - прочие</v>
          </cell>
        </row>
        <row r="91">
          <cell r="B91">
            <v>1000022</v>
          </cell>
          <cell r="C91">
            <v>1</v>
          </cell>
          <cell r="D91">
            <v>22</v>
          </cell>
          <cell r="E91" t="str">
            <v>Привлечение займов</v>
          </cell>
        </row>
        <row r="92">
          <cell r="B92">
            <v>1000023</v>
          </cell>
          <cell r="C92">
            <v>1</v>
          </cell>
          <cell r="D92">
            <v>23</v>
          </cell>
          <cell r="E92" t="str">
            <v>Выпуск векселей ОАО КРАЗ</v>
          </cell>
        </row>
        <row r="93">
          <cell r="B93">
            <v>1000024</v>
          </cell>
          <cell r="C93">
            <v>1</v>
          </cell>
          <cell r="D93">
            <v>24</v>
          </cell>
          <cell r="E93" t="str">
            <v>Гарантии ОАО КРАЗ (выдача)</v>
          </cell>
        </row>
        <row r="94">
          <cell r="B94">
            <v>1000025</v>
          </cell>
          <cell r="C94">
            <v>1</v>
          </cell>
          <cell r="D94">
            <v>25</v>
          </cell>
          <cell r="E94" t="str">
            <v>Векселя Красэнерго</v>
          </cell>
        </row>
        <row r="95">
          <cell r="B95">
            <v>1000026</v>
          </cell>
          <cell r="C95">
            <v>1</v>
          </cell>
          <cell r="D95">
            <v>26</v>
          </cell>
          <cell r="E95" t="str">
            <v>Векселя ВЦ МЭ</v>
          </cell>
        </row>
        <row r="96">
          <cell r="B96">
            <v>1000027</v>
          </cell>
          <cell r="C96">
            <v>1</v>
          </cell>
          <cell r="D96">
            <v>27</v>
          </cell>
          <cell r="E96" t="str">
            <v>Векселя др.организаций</v>
          </cell>
        </row>
        <row r="97">
          <cell r="B97">
            <v>1000003</v>
          </cell>
          <cell r="C97">
            <v>1</v>
          </cell>
          <cell r="D97">
            <v>3</v>
          </cell>
          <cell r="E97" t="str">
            <v>Возврат ресурсов :</v>
          </cell>
        </row>
        <row r="98">
          <cell r="B98">
            <v>1000031</v>
          </cell>
          <cell r="C98">
            <v>1</v>
          </cell>
          <cell r="D98">
            <v>31</v>
          </cell>
          <cell r="E98" t="str">
            <v>Погашение кредитов банка, всего</v>
          </cell>
        </row>
        <row r="99">
          <cell r="B99">
            <v>1003101</v>
          </cell>
          <cell r="C99">
            <v>1</v>
          </cell>
          <cell r="D99">
            <v>3101</v>
          </cell>
          <cell r="E99" t="str">
            <v xml:space="preserve"> - КБ МЕТАЛЭКС</v>
          </cell>
        </row>
        <row r="100">
          <cell r="B100">
            <v>1003102</v>
          </cell>
          <cell r="C100">
            <v>1</v>
          </cell>
          <cell r="D100">
            <v>3102</v>
          </cell>
          <cell r="E100" t="str">
            <v xml:space="preserve"> - КрасСберБанк</v>
          </cell>
        </row>
        <row r="101">
          <cell r="B101">
            <v>1003103</v>
          </cell>
          <cell r="C101">
            <v>1</v>
          </cell>
          <cell r="D101">
            <v>3103</v>
          </cell>
          <cell r="E101" t="str">
            <v xml:space="preserve"> - АЛЬФА Банк</v>
          </cell>
        </row>
        <row r="102">
          <cell r="B102">
            <v>1003104</v>
          </cell>
          <cell r="C102">
            <v>1</v>
          </cell>
          <cell r="D102">
            <v>3104</v>
          </cell>
          <cell r="E102" t="str">
            <v xml:space="preserve"> - ИНКОМ Банк</v>
          </cell>
        </row>
        <row r="103">
          <cell r="B103">
            <v>1003105</v>
          </cell>
          <cell r="C103">
            <v>1</v>
          </cell>
          <cell r="D103">
            <v>3105</v>
          </cell>
          <cell r="E103" t="str">
            <v xml:space="preserve"> - МосБизнес Банк</v>
          </cell>
        </row>
        <row r="104">
          <cell r="B104">
            <v>1003106</v>
          </cell>
          <cell r="C104">
            <v>1</v>
          </cell>
          <cell r="D104">
            <v>3106</v>
          </cell>
          <cell r="E104" t="str">
            <v xml:space="preserve"> - Российский Кредит</v>
          </cell>
        </row>
        <row r="105">
          <cell r="B105">
            <v>1003107</v>
          </cell>
          <cell r="C105">
            <v>1</v>
          </cell>
          <cell r="D105">
            <v>3107</v>
          </cell>
          <cell r="E105" t="str">
            <v xml:space="preserve"> - Залогбанк №89/97</v>
          </cell>
        </row>
        <row r="106">
          <cell r="B106">
            <v>1003108</v>
          </cell>
          <cell r="C106">
            <v>1</v>
          </cell>
          <cell r="D106">
            <v>3108</v>
          </cell>
          <cell r="E106" t="str">
            <v xml:space="preserve"> - Залогбанк №2</v>
          </cell>
        </row>
        <row r="107">
          <cell r="B107">
            <v>1003109</v>
          </cell>
          <cell r="C107">
            <v>1</v>
          </cell>
          <cell r="D107">
            <v>3109</v>
          </cell>
          <cell r="E107" t="str">
            <v xml:space="preserve"> - Залогбанк №3</v>
          </cell>
        </row>
        <row r="108">
          <cell r="B108">
            <v>1003110</v>
          </cell>
          <cell r="C108">
            <v>1</v>
          </cell>
          <cell r="D108">
            <v>3110</v>
          </cell>
          <cell r="E108" t="str">
            <v xml:space="preserve"> - Залогбанк №5</v>
          </cell>
        </row>
        <row r="109">
          <cell r="B109">
            <v>1003111</v>
          </cell>
          <cell r="C109">
            <v>1</v>
          </cell>
          <cell r="D109">
            <v>3111</v>
          </cell>
          <cell r="E109" t="str">
            <v xml:space="preserve"> - Залогбанк №4</v>
          </cell>
        </row>
        <row r="110">
          <cell r="B110">
            <v>1003112</v>
          </cell>
          <cell r="C110">
            <v>1</v>
          </cell>
          <cell r="D110">
            <v>3112</v>
          </cell>
          <cell r="E110" t="str">
            <v xml:space="preserve"> - Залогбанк №6</v>
          </cell>
        </row>
        <row r="111">
          <cell r="B111">
            <v>1003113</v>
          </cell>
          <cell r="C111">
            <v>1</v>
          </cell>
          <cell r="D111">
            <v>3113</v>
          </cell>
          <cell r="E111" t="str">
            <v xml:space="preserve"> - АКБ Енисей</v>
          </cell>
        </row>
        <row r="112">
          <cell r="B112">
            <v>1003114</v>
          </cell>
          <cell r="C112">
            <v>1</v>
          </cell>
          <cell r="D112">
            <v>3114</v>
          </cell>
          <cell r="E112" t="str">
            <v xml:space="preserve"> - Unaited European Bank</v>
          </cell>
        </row>
        <row r="113">
          <cell r="B113">
            <v>1003115</v>
          </cell>
          <cell r="C113">
            <v>1</v>
          </cell>
          <cell r="D113">
            <v>3115</v>
          </cell>
          <cell r="E113" t="str">
            <v xml:space="preserve"> - TFB</v>
          </cell>
        </row>
        <row r="114">
          <cell r="B114">
            <v>1003116</v>
          </cell>
          <cell r="C114">
            <v>1</v>
          </cell>
          <cell r="D114">
            <v>3116</v>
          </cell>
          <cell r="E114" t="str">
            <v xml:space="preserve"> - СВИБ</v>
          </cell>
        </row>
        <row r="115">
          <cell r="B115">
            <v>1003199</v>
          </cell>
          <cell r="C115">
            <v>1</v>
          </cell>
          <cell r="D115">
            <v>3199</v>
          </cell>
          <cell r="E115" t="str">
            <v xml:space="preserve"> - прочие</v>
          </cell>
        </row>
        <row r="116">
          <cell r="B116">
            <v>1000032</v>
          </cell>
          <cell r="C116">
            <v>1</v>
          </cell>
          <cell r="D116">
            <v>32</v>
          </cell>
          <cell r="E116" t="str">
            <v>Погашение займов</v>
          </cell>
        </row>
        <row r="117">
          <cell r="B117">
            <v>1000033</v>
          </cell>
          <cell r="C117">
            <v>1</v>
          </cell>
          <cell r="D117">
            <v>33</v>
          </cell>
          <cell r="E117" t="str">
            <v>Погашение векселей ОАО КРАЗ</v>
          </cell>
        </row>
        <row r="118">
          <cell r="B118">
            <v>1000034</v>
          </cell>
          <cell r="C118">
            <v>1</v>
          </cell>
          <cell r="D118">
            <v>34</v>
          </cell>
          <cell r="E118" t="str">
            <v>Гарантии и прочие погашения</v>
          </cell>
        </row>
        <row r="119">
          <cell r="B119">
            <v>1000035</v>
          </cell>
          <cell r="C119">
            <v>1</v>
          </cell>
          <cell r="D119">
            <v>35</v>
          </cell>
          <cell r="E119" t="str">
            <v>Погашение займов КЭ</v>
          </cell>
        </row>
        <row r="120">
          <cell r="B120">
            <v>1000036</v>
          </cell>
          <cell r="C120">
            <v>1</v>
          </cell>
          <cell r="D120">
            <v>36</v>
          </cell>
          <cell r="E120" t="str">
            <v>Погашение векселей ВЦ МЭ</v>
          </cell>
        </row>
        <row r="121">
          <cell r="B121">
            <v>1000000</v>
          </cell>
          <cell r="C121">
            <v>1</v>
          </cell>
          <cell r="D121">
            <v>0</v>
          </cell>
          <cell r="E121">
            <v>0</v>
          </cell>
        </row>
        <row r="122">
          <cell r="B122">
            <v>3000004</v>
          </cell>
          <cell r="C122">
            <v>3</v>
          </cell>
          <cell r="D122">
            <v>4</v>
          </cell>
          <cell r="E122" t="str">
            <v>Движение финансовых средств</v>
          </cell>
        </row>
        <row r="123">
          <cell r="B123">
            <v>3000042</v>
          </cell>
          <cell r="C123">
            <v>3</v>
          </cell>
          <cell r="D123">
            <v>42</v>
          </cell>
          <cell r="E123" t="str">
            <v>Конвертация валюты</v>
          </cell>
        </row>
        <row r="124">
          <cell r="B124">
            <v>3000420</v>
          </cell>
          <cell r="C124">
            <v>3</v>
          </cell>
          <cell r="D124">
            <v>420</v>
          </cell>
          <cell r="E124" t="str">
            <v>Поступление рублевых средств</v>
          </cell>
        </row>
        <row r="125">
          <cell r="B125">
            <v>3000421</v>
          </cell>
          <cell r="C125">
            <v>3</v>
          </cell>
          <cell r="D125">
            <v>421</v>
          </cell>
          <cell r="E125" t="str">
            <v>Обязательная продажа валюты</v>
          </cell>
        </row>
        <row r="126">
          <cell r="B126">
            <v>3000422</v>
          </cell>
          <cell r="C126">
            <v>3</v>
          </cell>
          <cell r="D126">
            <v>422</v>
          </cell>
          <cell r="E126" t="str">
            <v>Свободная продажа валюты</v>
          </cell>
        </row>
        <row r="127">
          <cell r="B127">
            <v>3000423</v>
          </cell>
          <cell r="C127">
            <v>3</v>
          </cell>
          <cell r="D127">
            <v>423</v>
          </cell>
          <cell r="E127" t="str">
            <v>Покупка валюты</v>
          </cell>
        </row>
        <row r="128">
          <cell r="B128">
            <v>3000424</v>
          </cell>
          <cell r="C128">
            <v>3</v>
          </cell>
          <cell r="D128">
            <v>424</v>
          </cell>
          <cell r="E128" t="str">
            <v>Курсовая разница</v>
          </cell>
        </row>
        <row r="129">
          <cell r="B129">
            <v>3000043</v>
          </cell>
          <cell r="C129">
            <v>3</v>
          </cell>
          <cell r="D129">
            <v>43</v>
          </cell>
          <cell r="E129" t="str">
            <v>Движение по расчетному счету</v>
          </cell>
        </row>
        <row r="130">
          <cell r="B130">
            <v>3000431</v>
          </cell>
          <cell r="C130">
            <v>3</v>
          </cell>
          <cell r="D130">
            <v>431</v>
          </cell>
          <cell r="E130" t="str">
            <v>Перевод денежных средств</v>
          </cell>
        </row>
        <row r="131">
          <cell r="B131">
            <v>3000432</v>
          </cell>
          <cell r="C131">
            <v>3</v>
          </cell>
          <cell r="D131">
            <v>432</v>
          </cell>
          <cell r="E131" t="str">
            <v>Сдача наличности в банк</v>
          </cell>
        </row>
        <row r="132">
          <cell r="B132">
            <v>3000433</v>
          </cell>
          <cell r="C132">
            <v>3</v>
          </cell>
          <cell r="D132">
            <v>433</v>
          </cell>
          <cell r="E132" t="str">
            <v>Обналичивание средств со счета</v>
          </cell>
        </row>
        <row r="133">
          <cell r="B133">
            <v>3000434</v>
          </cell>
          <cell r="C133">
            <v>3</v>
          </cell>
          <cell r="D133">
            <v>434</v>
          </cell>
          <cell r="E133" t="str">
            <v>Перевод средств с транзитного счета</v>
          </cell>
        </row>
        <row r="134">
          <cell r="B134">
            <v>3000044</v>
          </cell>
          <cell r="C134">
            <v>3</v>
          </cell>
          <cell r="D134">
            <v>44</v>
          </cell>
          <cell r="E134" t="str">
            <v>Вексельное обращение</v>
          </cell>
        </row>
        <row r="135">
          <cell r="B135">
            <v>3000441</v>
          </cell>
          <cell r="C135">
            <v>3</v>
          </cell>
          <cell r="D135">
            <v>441</v>
          </cell>
          <cell r="E135" t="str">
            <v>Покупка/продажа Ц.Б. (векселя)</v>
          </cell>
        </row>
        <row r="136">
          <cell r="B136">
            <v>3000442</v>
          </cell>
          <cell r="C136">
            <v>3</v>
          </cell>
          <cell r="D136">
            <v>442</v>
          </cell>
          <cell r="E136" t="str">
            <v>Покупка векселей КРАСЭНЕРГО</v>
          </cell>
        </row>
        <row r="137">
          <cell r="B137">
            <v>3000443</v>
          </cell>
          <cell r="C137">
            <v>3</v>
          </cell>
          <cell r="D137">
            <v>443</v>
          </cell>
          <cell r="E137" t="str">
            <v>Продажа/покупка Ц.Б. (векселя)</v>
          </cell>
        </row>
        <row r="138">
          <cell r="B138">
            <v>3000444</v>
          </cell>
          <cell r="C138">
            <v>3</v>
          </cell>
          <cell r="D138">
            <v>444</v>
          </cell>
          <cell r="E138" t="str">
            <v>Вексель в залог/ответхранение</v>
          </cell>
        </row>
        <row r="139">
          <cell r="B139">
            <v>3000045</v>
          </cell>
          <cell r="C139">
            <v>3</v>
          </cell>
          <cell r="D139">
            <v>45</v>
          </cell>
          <cell r="E139" t="str">
            <v>Другие операции</v>
          </cell>
        </row>
        <row r="140">
          <cell r="B140">
            <v>3000451</v>
          </cell>
          <cell r="C140">
            <v>3</v>
          </cell>
          <cell r="D140">
            <v>451</v>
          </cell>
          <cell r="E140" t="str">
            <v>Финансовые операции</v>
          </cell>
        </row>
        <row r="141">
          <cell r="B141">
            <v>3000452</v>
          </cell>
          <cell r="C141">
            <v>3</v>
          </cell>
          <cell r="D141">
            <v>452</v>
          </cell>
          <cell r="E141" t="str">
            <v>Переуступка права требования</v>
          </cell>
        </row>
        <row r="142">
          <cell r="B142">
            <v>3000453</v>
          </cell>
          <cell r="C142">
            <v>3</v>
          </cell>
          <cell r="D142">
            <v>453</v>
          </cell>
          <cell r="E142" t="str">
            <v>~</v>
          </cell>
        </row>
        <row r="143">
          <cell r="B143">
            <v>3000454</v>
          </cell>
          <cell r="C143">
            <v>3</v>
          </cell>
          <cell r="D143">
            <v>454</v>
          </cell>
          <cell r="E143" t="str">
            <v>Привлечение ресурсов КБ МЭ</v>
          </cell>
        </row>
        <row r="144">
          <cell r="B144">
            <v>3000455</v>
          </cell>
          <cell r="C144">
            <v>3</v>
          </cell>
          <cell r="D144">
            <v>455</v>
          </cell>
          <cell r="E144" t="str">
            <v>Возврат ресурсов КБ МЭ</v>
          </cell>
        </row>
        <row r="145">
          <cell r="B145">
            <v>3000040</v>
          </cell>
          <cell r="C145">
            <v>3</v>
          </cell>
          <cell r="D145">
            <v>40</v>
          </cell>
          <cell r="E145" t="str">
            <v>ОСТАТОК финансовых средств</v>
          </cell>
        </row>
        <row r="146">
          <cell r="B146">
            <v>3004001</v>
          </cell>
          <cell r="C146">
            <v>3</v>
          </cell>
          <cell r="D146">
            <v>4001</v>
          </cell>
          <cell r="E146" t="str">
            <v xml:space="preserve"> - КБ МЕТАЛЭКС</v>
          </cell>
        </row>
        <row r="147">
          <cell r="B147">
            <v>3004002</v>
          </cell>
          <cell r="C147">
            <v>3</v>
          </cell>
          <cell r="D147">
            <v>4002</v>
          </cell>
          <cell r="E147" t="str">
            <v xml:space="preserve"> - КрасСберБанк</v>
          </cell>
        </row>
        <row r="148">
          <cell r="B148">
            <v>3004003</v>
          </cell>
          <cell r="C148">
            <v>3</v>
          </cell>
          <cell r="D148">
            <v>4003</v>
          </cell>
          <cell r="E148" t="str">
            <v xml:space="preserve"> - АЛЬФА Банк</v>
          </cell>
        </row>
        <row r="149">
          <cell r="B149">
            <v>3004004</v>
          </cell>
          <cell r="C149">
            <v>3</v>
          </cell>
          <cell r="D149">
            <v>4004</v>
          </cell>
          <cell r="E149" t="str">
            <v xml:space="preserve"> - ИНКОМ Банк</v>
          </cell>
        </row>
        <row r="150">
          <cell r="B150">
            <v>3004005</v>
          </cell>
          <cell r="C150">
            <v>3</v>
          </cell>
          <cell r="D150">
            <v>4005</v>
          </cell>
          <cell r="E150" t="str">
            <v xml:space="preserve"> - Российский Кредит</v>
          </cell>
        </row>
        <row r="151">
          <cell r="B151">
            <v>3004006</v>
          </cell>
          <cell r="C151">
            <v>3</v>
          </cell>
          <cell r="D151">
            <v>4006</v>
          </cell>
          <cell r="E151" t="str">
            <v xml:space="preserve"> - Залогбанк </v>
          </cell>
        </row>
        <row r="152">
          <cell r="B152">
            <v>3004007</v>
          </cell>
          <cell r="C152">
            <v>3</v>
          </cell>
          <cell r="D152">
            <v>4007</v>
          </cell>
          <cell r="E152" t="str">
            <v xml:space="preserve"> - Векселя ОАО"КрАЗ"</v>
          </cell>
        </row>
        <row r="153">
          <cell r="B153">
            <v>3004099</v>
          </cell>
          <cell r="C153">
            <v>3</v>
          </cell>
          <cell r="D153">
            <v>4099</v>
          </cell>
          <cell r="E153" t="str">
            <v xml:space="preserve"> - прочие</v>
          </cell>
        </row>
        <row r="154">
          <cell r="B154">
            <v>0</v>
          </cell>
          <cell r="C154">
            <v>0</v>
          </cell>
          <cell r="D154">
            <v>0</v>
          </cell>
          <cell r="E154">
            <v>0</v>
          </cell>
        </row>
        <row r="155">
          <cell r="B155">
            <v>0</v>
          </cell>
          <cell r="C155">
            <v>0</v>
          </cell>
          <cell r="D155">
            <v>0</v>
          </cell>
          <cell r="E155">
            <v>0</v>
          </cell>
        </row>
        <row r="156">
          <cell r="B156" t="str">
            <v>РАСХОДЫ</v>
          </cell>
          <cell r="C156">
            <v>0</v>
          </cell>
          <cell r="D156">
            <v>0</v>
          </cell>
          <cell r="E156">
            <v>0</v>
          </cell>
        </row>
        <row r="157">
          <cell r="B157">
            <v>0</v>
          </cell>
          <cell r="C157">
            <v>0</v>
          </cell>
          <cell r="D157">
            <v>0</v>
          </cell>
          <cell r="E157">
            <v>0</v>
          </cell>
        </row>
        <row r="158">
          <cell r="B158">
            <v>0</v>
          </cell>
          <cell r="C158">
            <v>0</v>
          </cell>
          <cell r="D158">
            <v>0</v>
          </cell>
          <cell r="E158">
            <v>0</v>
          </cell>
        </row>
        <row r="159">
          <cell r="B159">
            <v>2000005</v>
          </cell>
          <cell r="C159">
            <v>2</v>
          </cell>
          <cell r="D159">
            <v>5</v>
          </cell>
          <cell r="E159" t="str">
            <v>Б. РАСХОДНАЯ ЧАСТЬ</v>
          </cell>
        </row>
        <row r="160">
          <cell r="B160">
            <v>2000006</v>
          </cell>
          <cell r="C160">
            <v>2</v>
          </cell>
          <cell r="D160">
            <v>6</v>
          </cell>
          <cell r="E160" t="str">
            <v>ЗАЩИЩЕННЫЕ СТАТЬИ</v>
          </cell>
        </row>
        <row r="161">
          <cell r="B161">
            <v>2000061</v>
          </cell>
          <cell r="C161">
            <v>2</v>
          </cell>
          <cell r="D161">
            <v>61</v>
          </cell>
          <cell r="E161" t="str">
            <v>РАСХОДЫ ЗА СЧЕТ СЕБЕСТОИМОСТИ</v>
          </cell>
        </row>
        <row r="162">
          <cell r="B162">
            <v>2000611</v>
          </cell>
          <cell r="C162">
            <v>2</v>
          </cell>
          <cell r="D162">
            <v>611</v>
          </cell>
          <cell r="E162" t="str">
            <v xml:space="preserve">С ы р ь е </v>
          </cell>
        </row>
        <row r="163">
          <cell r="B163">
            <v>2061101</v>
          </cell>
          <cell r="C163">
            <v>2</v>
          </cell>
          <cell r="D163">
            <v>61101</v>
          </cell>
          <cell r="E163" t="str">
            <v>Глинозем</v>
          </cell>
        </row>
        <row r="164">
          <cell r="B164">
            <v>2611011</v>
          </cell>
          <cell r="C164">
            <v>2</v>
          </cell>
          <cell r="D164">
            <v>611011</v>
          </cell>
          <cell r="E164" t="str">
            <v xml:space="preserve"> - глинозем покупной </v>
          </cell>
        </row>
        <row r="165">
          <cell r="B165">
            <v>2611012</v>
          </cell>
          <cell r="C165">
            <v>2</v>
          </cell>
          <cell r="D165">
            <v>611012</v>
          </cell>
          <cell r="E165" t="str">
            <v xml:space="preserve"> - глинозем по толлингу</v>
          </cell>
        </row>
        <row r="166">
          <cell r="B166">
            <v>2000000</v>
          </cell>
          <cell r="C166">
            <v>2</v>
          </cell>
          <cell r="D166">
            <v>0</v>
          </cell>
          <cell r="E166">
            <v>0</v>
          </cell>
        </row>
        <row r="167">
          <cell r="B167">
            <v>2061103</v>
          </cell>
          <cell r="C167">
            <v>2</v>
          </cell>
          <cell r="D167">
            <v>61103</v>
          </cell>
          <cell r="E167" t="str">
            <v>Криолит</v>
          </cell>
        </row>
        <row r="168">
          <cell r="B168">
            <v>2061104</v>
          </cell>
          <cell r="C168">
            <v>2</v>
          </cell>
          <cell r="D168">
            <v>61104</v>
          </cell>
          <cell r="E168" t="str">
            <v>Алюминий фтористый (ALF3)</v>
          </cell>
        </row>
        <row r="169">
          <cell r="B169">
            <v>2611041</v>
          </cell>
          <cell r="C169">
            <v>2</v>
          </cell>
          <cell r="D169">
            <v>611041</v>
          </cell>
          <cell r="E169" t="str">
            <v xml:space="preserve"> -  ALF3 покупной</v>
          </cell>
        </row>
        <row r="170">
          <cell r="B170">
            <v>2611042</v>
          </cell>
          <cell r="C170">
            <v>2</v>
          </cell>
          <cell r="D170">
            <v>611042</v>
          </cell>
          <cell r="E170" t="str">
            <v xml:space="preserve"> - ALF3 от ЗФА</v>
          </cell>
        </row>
        <row r="171">
          <cell r="B171">
            <v>2611043</v>
          </cell>
          <cell r="C171">
            <v>2</v>
          </cell>
          <cell r="D171">
            <v>611043</v>
          </cell>
          <cell r="E171" t="str">
            <v xml:space="preserve"> - ALF3 по толлингу</v>
          </cell>
        </row>
        <row r="172">
          <cell r="B172">
            <v>2061105</v>
          </cell>
          <cell r="C172">
            <v>2</v>
          </cell>
          <cell r="D172">
            <v>61105</v>
          </cell>
          <cell r="E172" t="str">
            <v>Фтористый кальций</v>
          </cell>
        </row>
        <row r="173">
          <cell r="B173">
            <v>2061106</v>
          </cell>
          <cell r="C173">
            <v>2</v>
          </cell>
          <cell r="D173">
            <v>61106</v>
          </cell>
          <cell r="E173" t="str">
            <v>Анодные блоки</v>
          </cell>
        </row>
        <row r="174">
          <cell r="B174">
            <v>2061107</v>
          </cell>
          <cell r="C174">
            <v>2</v>
          </cell>
          <cell r="D174">
            <v>61107</v>
          </cell>
          <cell r="E174" t="str">
            <v>Хлористый натрий</v>
          </cell>
        </row>
        <row r="175">
          <cell r="B175">
            <v>2061108</v>
          </cell>
          <cell r="C175">
            <v>2</v>
          </cell>
          <cell r="D175">
            <v>61108</v>
          </cell>
          <cell r="E175" t="str">
            <v>Сода кальцинированная</v>
          </cell>
        </row>
        <row r="176">
          <cell r="B176">
            <v>2061109</v>
          </cell>
          <cell r="C176">
            <v>2</v>
          </cell>
          <cell r="D176">
            <v>61109</v>
          </cell>
          <cell r="E176" t="str">
            <v>Сода каустическая</v>
          </cell>
        </row>
        <row r="177">
          <cell r="B177">
            <v>2061110</v>
          </cell>
          <cell r="C177">
            <v>2</v>
          </cell>
          <cell r="D177">
            <v>61110</v>
          </cell>
          <cell r="E177" t="str">
            <v>Барий хлористый</v>
          </cell>
        </row>
        <row r="178">
          <cell r="B178">
            <v>2061111</v>
          </cell>
          <cell r="C178">
            <v>2</v>
          </cell>
          <cell r="D178">
            <v>61111</v>
          </cell>
          <cell r="E178" t="str">
            <v>Гидроокись</v>
          </cell>
        </row>
        <row r="179">
          <cell r="B179">
            <v>2061112</v>
          </cell>
          <cell r="C179">
            <v>2</v>
          </cell>
          <cell r="D179">
            <v>61112</v>
          </cell>
          <cell r="E179" t="str">
            <v xml:space="preserve">Медь </v>
          </cell>
        </row>
        <row r="180">
          <cell r="B180">
            <v>2061113</v>
          </cell>
          <cell r="C180">
            <v>2</v>
          </cell>
          <cell r="D180">
            <v>61113</v>
          </cell>
          <cell r="E180" t="str">
            <v>Графит</v>
          </cell>
        </row>
        <row r="181">
          <cell r="B181">
            <v>2061114</v>
          </cell>
          <cell r="C181">
            <v>2</v>
          </cell>
          <cell r="D181">
            <v>61114</v>
          </cell>
          <cell r="E181" t="str">
            <v>Титановая губка</v>
          </cell>
        </row>
        <row r="182">
          <cell r="B182">
            <v>2061115</v>
          </cell>
          <cell r="C182">
            <v>2</v>
          </cell>
          <cell r="D182">
            <v>61115</v>
          </cell>
          <cell r="E182" t="str">
            <v>Кокс сырой</v>
          </cell>
        </row>
        <row r="183">
          <cell r="B183">
            <v>2611151</v>
          </cell>
          <cell r="C183">
            <v>2</v>
          </cell>
          <cell r="D183">
            <v>611151</v>
          </cell>
          <cell r="E183" t="str">
            <v xml:space="preserve"> - кокс сырой покупной </v>
          </cell>
        </row>
        <row r="184">
          <cell r="B184">
            <v>2611152</v>
          </cell>
          <cell r="C184">
            <v>2</v>
          </cell>
          <cell r="D184">
            <v>611152</v>
          </cell>
          <cell r="E184" t="str">
            <v xml:space="preserve"> - кокс сырой по толлингу</v>
          </cell>
        </row>
        <row r="185">
          <cell r="B185">
            <v>2061116</v>
          </cell>
          <cell r="C185">
            <v>2</v>
          </cell>
          <cell r="D185">
            <v>61116</v>
          </cell>
          <cell r="E185" t="str">
            <v>Кокс прокаленный</v>
          </cell>
        </row>
        <row r="186">
          <cell r="B186">
            <v>2611161</v>
          </cell>
          <cell r="C186">
            <v>2</v>
          </cell>
          <cell r="D186">
            <v>611161</v>
          </cell>
          <cell r="E186" t="str">
            <v xml:space="preserve"> - кокс прокаленный покупной</v>
          </cell>
        </row>
        <row r="187">
          <cell r="B187">
            <v>2611162</v>
          </cell>
          <cell r="C187">
            <v>2</v>
          </cell>
          <cell r="D187">
            <v>611162</v>
          </cell>
          <cell r="E187" t="str">
            <v xml:space="preserve"> - кокс прокаленный по толлингу</v>
          </cell>
        </row>
        <row r="188">
          <cell r="B188">
            <v>2061117</v>
          </cell>
          <cell r="C188">
            <v>2</v>
          </cell>
          <cell r="D188">
            <v>61117</v>
          </cell>
          <cell r="E188" t="str">
            <v>Пек каменноугольный</v>
          </cell>
        </row>
        <row r="189">
          <cell r="B189">
            <v>2611171</v>
          </cell>
          <cell r="C189">
            <v>2</v>
          </cell>
          <cell r="D189">
            <v>611171</v>
          </cell>
          <cell r="E189" t="str">
            <v xml:space="preserve"> - пек покупной</v>
          </cell>
        </row>
        <row r="190">
          <cell r="B190">
            <v>2611172</v>
          </cell>
          <cell r="C190">
            <v>2</v>
          </cell>
          <cell r="D190">
            <v>611172</v>
          </cell>
          <cell r="E190" t="str">
            <v xml:space="preserve"> - пек по толлингу</v>
          </cell>
        </row>
        <row r="191">
          <cell r="B191">
            <v>2061118</v>
          </cell>
          <cell r="C191">
            <v>2</v>
          </cell>
          <cell r="D191">
            <v>61118</v>
          </cell>
          <cell r="E191" t="str">
            <v>Глиноземная шихта</v>
          </cell>
        </row>
        <row r="192">
          <cell r="B192">
            <v>2061119</v>
          </cell>
          <cell r="C192">
            <v>2</v>
          </cell>
          <cell r="D192">
            <v>61119</v>
          </cell>
          <cell r="E192" t="str">
            <v>Пена угольная</v>
          </cell>
        </row>
        <row r="193">
          <cell r="B193">
            <v>2061120</v>
          </cell>
          <cell r="C193">
            <v>2</v>
          </cell>
          <cell r="D193">
            <v>61120</v>
          </cell>
          <cell r="E193" t="str">
            <v>Огарки</v>
          </cell>
        </row>
        <row r="194">
          <cell r="B194">
            <v>2061122</v>
          </cell>
          <cell r="C194">
            <v>2</v>
          </cell>
          <cell r="D194">
            <v>61122</v>
          </cell>
          <cell r="E194" t="str">
            <v>Подовые коржи</v>
          </cell>
        </row>
        <row r="195">
          <cell r="B195">
            <v>2061123</v>
          </cell>
          <cell r="C195">
            <v>2</v>
          </cell>
          <cell r="D195">
            <v>61123</v>
          </cell>
          <cell r="E195" t="str">
            <v>Сколы анодов</v>
          </cell>
        </row>
        <row r="196">
          <cell r="B196">
            <v>2061121</v>
          </cell>
          <cell r="C196">
            <v>2</v>
          </cell>
          <cell r="D196">
            <v>61121</v>
          </cell>
          <cell r="E196" t="str">
            <v>Угольная футеровка</v>
          </cell>
        </row>
        <row r="197">
          <cell r="B197">
            <v>2061124</v>
          </cell>
          <cell r="C197">
            <v>2</v>
          </cell>
          <cell r="D197">
            <v>61124</v>
          </cell>
          <cell r="E197" t="str">
            <v>"Пушенка"</v>
          </cell>
        </row>
        <row r="198">
          <cell r="B198">
            <v>2061125</v>
          </cell>
          <cell r="C198">
            <v>2</v>
          </cell>
          <cell r="D198">
            <v>61125</v>
          </cell>
          <cell r="E198" t="str">
            <v xml:space="preserve">Электролитная корочка </v>
          </cell>
        </row>
        <row r="199">
          <cell r="B199">
            <v>2061130</v>
          </cell>
          <cell r="C199">
            <v>2</v>
          </cell>
          <cell r="D199">
            <v>61130</v>
          </cell>
          <cell r="E199" t="str">
            <v>Завод Фтористого Алюминия</v>
          </cell>
        </row>
        <row r="200">
          <cell r="B200">
            <v>2611301</v>
          </cell>
          <cell r="C200">
            <v>2</v>
          </cell>
          <cell r="D200">
            <v>611301</v>
          </cell>
          <cell r="E200" t="str">
            <v xml:space="preserve"> - гидроокись</v>
          </cell>
        </row>
        <row r="201">
          <cell r="B201">
            <v>2611302</v>
          </cell>
          <cell r="C201">
            <v>2</v>
          </cell>
          <cell r="D201">
            <v>611302</v>
          </cell>
          <cell r="E201" t="str">
            <v xml:space="preserve"> - кислота серная</v>
          </cell>
        </row>
        <row r="202">
          <cell r="B202">
            <v>2611303</v>
          </cell>
          <cell r="C202">
            <v>2</v>
          </cell>
          <cell r="D202">
            <v>611303</v>
          </cell>
          <cell r="E202" t="str">
            <v xml:space="preserve"> - олеум</v>
          </cell>
        </row>
        <row r="203">
          <cell r="B203">
            <v>2611304</v>
          </cell>
          <cell r="C203">
            <v>2</v>
          </cell>
          <cell r="D203">
            <v>611304</v>
          </cell>
          <cell r="E203" t="str">
            <v xml:space="preserve"> - фтористый кальций </v>
          </cell>
        </row>
        <row r="204">
          <cell r="B204">
            <v>2611305</v>
          </cell>
          <cell r="C204">
            <v>2</v>
          </cell>
          <cell r="D204">
            <v>611305</v>
          </cell>
          <cell r="E204" t="str">
            <v xml:space="preserve"> - пыль белитоизвестняковая</v>
          </cell>
        </row>
        <row r="205">
          <cell r="B205">
            <v>2611306</v>
          </cell>
          <cell r="C205">
            <v>2</v>
          </cell>
          <cell r="D205">
            <v>611306</v>
          </cell>
          <cell r="E205" t="str">
            <v xml:space="preserve"> - молоко известковое</v>
          </cell>
        </row>
        <row r="206">
          <cell r="B206">
            <v>2006112</v>
          </cell>
          <cell r="C206">
            <v>2</v>
          </cell>
          <cell r="D206">
            <v>6112</v>
          </cell>
          <cell r="E206" t="str">
            <v xml:space="preserve">Таможенные платежи </v>
          </cell>
        </row>
        <row r="207">
          <cell r="B207">
            <v>2611201</v>
          </cell>
          <cell r="C207">
            <v>2</v>
          </cell>
          <cell r="D207">
            <v>611201</v>
          </cell>
          <cell r="E207" t="str">
            <v xml:space="preserve"> - за сырье</v>
          </cell>
        </row>
        <row r="208">
          <cell r="B208">
            <v>2611202</v>
          </cell>
          <cell r="C208">
            <v>2</v>
          </cell>
          <cell r="D208">
            <v>611202</v>
          </cell>
          <cell r="E208" t="str">
            <v xml:space="preserve"> - за металл</v>
          </cell>
        </row>
        <row r="209">
          <cell r="B209">
            <v>2611203</v>
          </cell>
          <cell r="C209">
            <v>2</v>
          </cell>
          <cell r="D209">
            <v>611203</v>
          </cell>
          <cell r="E209" t="str">
            <v xml:space="preserve"> - прочие</v>
          </cell>
        </row>
        <row r="210">
          <cell r="B210">
            <v>2006113</v>
          </cell>
          <cell r="C210">
            <v>2</v>
          </cell>
          <cell r="D210">
            <v>6113</v>
          </cell>
          <cell r="E210" t="str">
            <v xml:space="preserve">Транспортные  расходы </v>
          </cell>
        </row>
        <row r="211">
          <cell r="B211" t="e">
            <v>#VALUE!</v>
          </cell>
          <cell r="C211">
            <v>2</v>
          </cell>
          <cell r="D211" t="str">
            <v>611(??)</v>
          </cell>
          <cell r="E211" t="str">
            <v>ИТОГО (??)</v>
          </cell>
        </row>
        <row r="212">
          <cell r="B212">
            <v>2000000</v>
          </cell>
          <cell r="C212">
            <v>2</v>
          </cell>
          <cell r="D212">
            <v>0</v>
          </cell>
          <cell r="E212">
            <v>0</v>
          </cell>
        </row>
        <row r="213">
          <cell r="B213" t="e">
            <v>#VALUE!</v>
          </cell>
          <cell r="C213">
            <v>2</v>
          </cell>
          <cell r="D213" t="str">
            <v>6112(??)</v>
          </cell>
          <cell r="E213" t="str">
            <v>Таможенные платежи по сырью</v>
          </cell>
        </row>
        <row r="214">
          <cell r="B214" t="e">
            <v>#VALUE!</v>
          </cell>
          <cell r="C214">
            <v>2</v>
          </cell>
          <cell r="D214" t="str">
            <v>6113(??)</v>
          </cell>
          <cell r="E214" t="str">
            <v>Ж/д тариф по перевозке сырья</v>
          </cell>
        </row>
        <row r="215">
          <cell r="B215">
            <v>2000000</v>
          </cell>
          <cell r="C215">
            <v>2</v>
          </cell>
          <cell r="D215">
            <v>0</v>
          </cell>
          <cell r="E215">
            <v>0</v>
          </cell>
        </row>
        <row r="216">
          <cell r="B216">
            <v>2006121</v>
          </cell>
          <cell r="C216">
            <v>2</v>
          </cell>
          <cell r="D216">
            <v>6121</v>
          </cell>
          <cell r="E216" t="str">
            <v xml:space="preserve">Топливо </v>
          </cell>
        </row>
        <row r="217">
          <cell r="B217">
            <v>2061211</v>
          </cell>
          <cell r="C217">
            <v>2</v>
          </cell>
          <cell r="D217">
            <v>61211</v>
          </cell>
          <cell r="E217" t="str">
            <v xml:space="preserve"> - мазут</v>
          </cell>
        </row>
        <row r="218">
          <cell r="B218">
            <v>2061212</v>
          </cell>
          <cell r="C218">
            <v>2</v>
          </cell>
          <cell r="D218">
            <v>61212</v>
          </cell>
          <cell r="E218" t="str">
            <v xml:space="preserve"> - газ</v>
          </cell>
        </row>
        <row r="219">
          <cell r="B219">
            <v>2061213</v>
          </cell>
          <cell r="C219">
            <v>2</v>
          </cell>
          <cell r="D219">
            <v>61213</v>
          </cell>
          <cell r="E219" t="str">
            <v xml:space="preserve"> - дизтопливо</v>
          </cell>
        </row>
        <row r="220">
          <cell r="B220">
            <v>2061214</v>
          </cell>
          <cell r="C220">
            <v>2</v>
          </cell>
          <cell r="D220">
            <v>61214</v>
          </cell>
          <cell r="E220" t="str">
            <v xml:space="preserve"> - бензин</v>
          </cell>
        </row>
        <row r="221">
          <cell r="B221">
            <v>2061215</v>
          </cell>
          <cell r="C221">
            <v>2</v>
          </cell>
          <cell r="D221">
            <v>61215</v>
          </cell>
          <cell r="E221" t="str">
            <v xml:space="preserve"> - ГСМ</v>
          </cell>
        </row>
        <row r="222">
          <cell r="B222">
            <v>2061219</v>
          </cell>
          <cell r="C222">
            <v>2</v>
          </cell>
          <cell r="D222">
            <v>61219</v>
          </cell>
          <cell r="E222" t="str">
            <v xml:space="preserve"> - топливо прочее</v>
          </cell>
        </row>
        <row r="223">
          <cell r="B223">
            <v>2000000</v>
          </cell>
          <cell r="C223">
            <v>2</v>
          </cell>
          <cell r="D223">
            <v>0</v>
          </cell>
          <cell r="E223">
            <v>0</v>
          </cell>
        </row>
        <row r="224">
          <cell r="B224">
            <v>2006122</v>
          </cell>
          <cell r="C224">
            <v>2</v>
          </cell>
          <cell r="D224">
            <v>6122</v>
          </cell>
          <cell r="E224" t="str">
            <v>Материалы на ремонт электролизеров</v>
          </cell>
        </row>
        <row r="225">
          <cell r="B225">
            <v>2061221</v>
          </cell>
          <cell r="C225">
            <v>2</v>
          </cell>
          <cell r="D225">
            <v>61221</v>
          </cell>
          <cell r="E225" t="str">
            <v xml:space="preserve"> - гасильный шест</v>
          </cell>
        </row>
        <row r="226">
          <cell r="B226">
            <v>2061222</v>
          </cell>
          <cell r="C226">
            <v>2</v>
          </cell>
          <cell r="D226">
            <v>61222</v>
          </cell>
          <cell r="E226" t="str">
            <v xml:space="preserve"> - блоки угольные</v>
          </cell>
        </row>
        <row r="227">
          <cell r="B227">
            <v>2061223</v>
          </cell>
          <cell r="C227">
            <v>2</v>
          </cell>
          <cell r="D227">
            <v>61223</v>
          </cell>
          <cell r="E227" t="str">
            <v xml:space="preserve"> - масса подовая</v>
          </cell>
        </row>
        <row r="228">
          <cell r="B228">
            <v>2061224</v>
          </cell>
          <cell r="C228">
            <v>2</v>
          </cell>
          <cell r="D228">
            <v>61224</v>
          </cell>
          <cell r="E228" t="str">
            <v xml:space="preserve"> - кирпич шамотный</v>
          </cell>
        </row>
        <row r="229">
          <cell r="B229">
            <v>2061225</v>
          </cell>
          <cell r="C229">
            <v>2</v>
          </cell>
          <cell r="D229">
            <v>61225</v>
          </cell>
          <cell r="E229" t="str">
            <v xml:space="preserve"> - блюмсы</v>
          </cell>
        </row>
        <row r="230">
          <cell r="B230">
            <v>2061226</v>
          </cell>
          <cell r="C230">
            <v>2</v>
          </cell>
          <cell r="D230">
            <v>61226</v>
          </cell>
          <cell r="E230" t="str">
            <v xml:space="preserve"> - гипс</v>
          </cell>
        </row>
        <row r="231">
          <cell r="B231">
            <v>2061227</v>
          </cell>
          <cell r="C231">
            <v>2</v>
          </cell>
          <cell r="D231">
            <v>61227</v>
          </cell>
          <cell r="E231" t="str">
            <v xml:space="preserve"> - сетка</v>
          </cell>
        </row>
        <row r="232">
          <cell r="B232">
            <v>2061229</v>
          </cell>
          <cell r="C232">
            <v>2</v>
          </cell>
          <cell r="D232">
            <v>61229</v>
          </cell>
          <cell r="E232" t="str">
            <v xml:space="preserve"> - прочие материалы (коммерция)</v>
          </cell>
        </row>
        <row r="233">
          <cell r="B233">
            <v>2006123</v>
          </cell>
          <cell r="C233">
            <v>2</v>
          </cell>
          <cell r="D233">
            <v>6123</v>
          </cell>
          <cell r="E233" t="str">
            <v xml:space="preserve"> - спецодежда</v>
          </cell>
        </row>
        <row r="234">
          <cell r="B234">
            <v>2000612</v>
          </cell>
          <cell r="C234">
            <v>2</v>
          </cell>
          <cell r="D234">
            <v>612</v>
          </cell>
          <cell r="E234" t="str">
            <v>Итого (стр6121 + стр6122 + стр6123)</v>
          </cell>
        </row>
        <row r="235">
          <cell r="B235">
            <v>2000613</v>
          </cell>
          <cell r="C235">
            <v>2</v>
          </cell>
          <cell r="D235">
            <v>613</v>
          </cell>
          <cell r="E235" t="str">
            <v xml:space="preserve"> - на металл</v>
          </cell>
        </row>
        <row r="236">
          <cell r="B236">
            <v>2000614</v>
          </cell>
          <cell r="C236">
            <v>2</v>
          </cell>
          <cell r="D236">
            <v>614</v>
          </cell>
          <cell r="E236" t="str">
            <v>Портовые расходы (экспорт алюминия)</v>
          </cell>
        </row>
        <row r="237">
          <cell r="B237">
            <v>2000615</v>
          </cell>
          <cell r="C237">
            <v>2</v>
          </cell>
          <cell r="D237">
            <v>615</v>
          </cell>
          <cell r="E237" t="str">
            <v xml:space="preserve"> - на сырье</v>
          </cell>
        </row>
        <row r="238">
          <cell r="B238">
            <v>2000616</v>
          </cell>
          <cell r="C238">
            <v>2</v>
          </cell>
          <cell r="D238">
            <v>616</v>
          </cell>
          <cell r="E238" t="str">
            <v xml:space="preserve"> - прочие</v>
          </cell>
        </row>
        <row r="239">
          <cell r="B239">
            <v>2000619</v>
          </cell>
          <cell r="C239">
            <v>2</v>
          </cell>
          <cell r="D239">
            <v>619</v>
          </cell>
          <cell r="E239" t="str">
            <v>Прочие денежные расходы</v>
          </cell>
        </row>
        <row r="240">
          <cell r="B240">
            <v>2006191</v>
          </cell>
          <cell r="C240">
            <v>2</v>
          </cell>
          <cell r="D240">
            <v>6191</v>
          </cell>
          <cell r="E240" t="str">
            <v>Услуги КрАМЗа по пер-ке Т-образки</v>
          </cell>
        </row>
        <row r="241">
          <cell r="B241">
            <v>2006192</v>
          </cell>
          <cell r="C241">
            <v>2</v>
          </cell>
          <cell r="D241">
            <v>6192</v>
          </cell>
          <cell r="E241" t="str">
            <v>Оплата Компановской глины</v>
          </cell>
        </row>
        <row r="242">
          <cell r="B242" t="e">
            <v>#VALUE!</v>
          </cell>
          <cell r="C242">
            <v>2</v>
          </cell>
          <cell r="D242" t="str">
            <v>61 (??)</v>
          </cell>
          <cell r="E242" t="str">
            <v>ВСЕГО расходов за счет себестоимости</v>
          </cell>
        </row>
        <row r="243">
          <cell r="B243">
            <v>2000062</v>
          </cell>
          <cell r="C243">
            <v>2</v>
          </cell>
          <cell r="D243">
            <v>62</v>
          </cell>
          <cell r="E243" t="str">
            <v>РАСХОДЫ ЗА СЧЕТ ПРИБЫЛИ</v>
          </cell>
        </row>
        <row r="244">
          <cell r="B244">
            <v>2000621</v>
          </cell>
          <cell r="C244">
            <v>2</v>
          </cell>
          <cell r="D244">
            <v>621</v>
          </cell>
          <cell r="E244" t="str">
            <v>Производственное развитие, реконструкция, техперевооружение и приобретение оборудования</v>
          </cell>
        </row>
        <row r="245">
          <cell r="B245" t="e">
            <v>#VALUE!</v>
          </cell>
          <cell r="C245">
            <v>2</v>
          </cell>
          <cell r="D245" t="str">
            <v>6(??)</v>
          </cell>
          <cell r="E245" t="str">
            <v>ВСЕГО расходов</v>
          </cell>
        </row>
        <row r="246">
          <cell r="B246">
            <v>2000007</v>
          </cell>
          <cell r="C246">
            <v>2</v>
          </cell>
          <cell r="D246">
            <v>7</v>
          </cell>
          <cell r="E246" t="str">
            <v>НЕЗАЩИЩЕННЫЕ СТАТЬИ</v>
          </cell>
        </row>
        <row r="247">
          <cell r="B247">
            <v>2000071</v>
          </cell>
          <cell r="C247">
            <v>2</v>
          </cell>
          <cell r="D247">
            <v>71</v>
          </cell>
          <cell r="E247" t="str">
            <v>РАСХОДЫ ЗА СЧЕТ СЕБЕСТОИМОСТИ</v>
          </cell>
        </row>
        <row r="248">
          <cell r="B248">
            <v>2000711</v>
          </cell>
          <cell r="C248">
            <v>2</v>
          </cell>
          <cell r="D248">
            <v>711</v>
          </cell>
          <cell r="E248" t="str">
            <v>Электроэнергия</v>
          </cell>
        </row>
        <row r="249">
          <cell r="B249">
            <v>2000712</v>
          </cell>
          <cell r="C249">
            <v>2</v>
          </cell>
          <cell r="D249">
            <v>712</v>
          </cell>
          <cell r="E249" t="str">
            <v>Сжатый воздух</v>
          </cell>
        </row>
        <row r="250">
          <cell r="B250">
            <v>2000713</v>
          </cell>
          <cell r="C250">
            <v>2</v>
          </cell>
          <cell r="D250">
            <v>713</v>
          </cell>
          <cell r="E250" t="str">
            <v>Вода</v>
          </cell>
        </row>
        <row r="251">
          <cell r="B251">
            <v>2000714</v>
          </cell>
          <cell r="C251">
            <v>2</v>
          </cell>
          <cell r="D251">
            <v>714</v>
          </cell>
          <cell r="E251" t="str">
            <v>Тепло</v>
          </cell>
        </row>
        <row r="252">
          <cell r="B252">
            <v>2000715</v>
          </cell>
          <cell r="C252">
            <v>2</v>
          </cell>
          <cell r="D252">
            <v>715</v>
          </cell>
          <cell r="E252" t="str">
            <v>Вспомогательные материалы</v>
          </cell>
        </row>
        <row r="253">
          <cell r="B253">
            <v>2000000</v>
          </cell>
          <cell r="C253">
            <v>2</v>
          </cell>
          <cell r="D253">
            <v>0</v>
          </cell>
          <cell r="E253">
            <v>0</v>
          </cell>
        </row>
        <row r="254">
          <cell r="B254">
            <v>2007151</v>
          </cell>
          <cell r="C254">
            <v>2</v>
          </cell>
          <cell r="D254">
            <v>7151</v>
          </cell>
          <cell r="E254" t="str">
            <v xml:space="preserve"> - кожух анодный</v>
          </cell>
        </row>
        <row r="255">
          <cell r="B255">
            <v>2007152</v>
          </cell>
          <cell r="C255">
            <v>2</v>
          </cell>
          <cell r="D255">
            <v>7152</v>
          </cell>
          <cell r="E255" t="str">
            <v xml:space="preserve"> - кожух катодный</v>
          </cell>
        </row>
        <row r="256">
          <cell r="B256">
            <v>2007153</v>
          </cell>
          <cell r="C256">
            <v>2</v>
          </cell>
          <cell r="D256">
            <v>7153</v>
          </cell>
          <cell r="E256" t="str">
            <v xml:space="preserve"> - штыри (шт.)</v>
          </cell>
        </row>
        <row r="257">
          <cell r="B257">
            <v>2007154</v>
          </cell>
          <cell r="C257">
            <v>2</v>
          </cell>
          <cell r="D257">
            <v>7154</v>
          </cell>
          <cell r="E257" t="str">
            <v xml:space="preserve"> - секции прямые</v>
          </cell>
        </row>
        <row r="258">
          <cell r="B258">
            <v>2007155</v>
          </cell>
          <cell r="C258">
            <v>2</v>
          </cell>
          <cell r="D258">
            <v>7155</v>
          </cell>
          <cell r="E258" t="str">
            <v xml:space="preserve"> - секции угловые</v>
          </cell>
        </row>
        <row r="259">
          <cell r="B259">
            <v>2007156</v>
          </cell>
          <cell r="C259">
            <v>2</v>
          </cell>
          <cell r="D259">
            <v>7156</v>
          </cell>
          <cell r="E259" t="str">
            <v xml:space="preserve"> - труба прямая</v>
          </cell>
        </row>
        <row r="260">
          <cell r="B260">
            <v>2007157</v>
          </cell>
          <cell r="C260">
            <v>2</v>
          </cell>
          <cell r="D260">
            <v>7157</v>
          </cell>
          <cell r="E260" t="str">
            <v xml:space="preserve"> - труба шаровая</v>
          </cell>
        </row>
        <row r="261">
          <cell r="B261">
            <v>2007159</v>
          </cell>
          <cell r="C261">
            <v>2</v>
          </cell>
          <cell r="D261">
            <v>7159</v>
          </cell>
          <cell r="E261" t="str">
            <v xml:space="preserve"> - прочие материалы (произ-во)</v>
          </cell>
        </row>
        <row r="262">
          <cell r="B262">
            <v>2000716</v>
          </cell>
          <cell r="C262">
            <v>2</v>
          </cell>
          <cell r="D262">
            <v>716</v>
          </cell>
          <cell r="E262" t="str">
            <v>Расходы на ремонты подрядным организациям</v>
          </cell>
        </row>
        <row r="263">
          <cell r="B263">
            <v>2007161</v>
          </cell>
          <cell r="C263">
            <v>2</v>
          </cell>
          <cell r="D263">
            <v>7161</v>
          </cell>
          <cell r="E263" t="str">
            <v xml:space="preserve"> - для основных цехов </v>
          </cell>
        </row>
        <row r="264">
          <cell r="B264">
            <v>2007162</v>
          </cell>
          <cell r="C264">
            <v>2</v>
          </cell>
          <cell r="D264">
            <v>7162</v>
          </cell>
          <cell r="E264" t="str">
            <v xml:space="preserve"> - для других нужд </v>
          </cell>
        </row>
        <row r="265">
          <cell r="B265">
            <v>2000717</v>
          </cell>
          <cell r="C265">
            <v>2</v>
          </cell>
          <cell r="D265">
            <v>717</v>
          </cell>
          <cell r="E265" t="str">
            <v>Плата за нормативные выбросы</v>
          </cell>
        </row>
        <row r="266">
          <cell r="B266">
            <v>2000719</v>
          </cell>
          <cell r="C266">
            <v>2</v>
          </cell>
          <cell r="D266">
            <v>719</v>
          </cell>
          <cell r="E266" t="str">
            <v>Прочие материалы</v>
          </cell>
        </row>
        <row r="267">
          <cell r="B267">
            <v>2007191</v>
          </cell>
          <cell r="C267">
            <v>2</v>
          </cell>
          <cell r="D267">
            <v>7191</v>
          </cell>
          <cell r="E267" t="str">
            <v>Расходы по охране труда</v>
          </cell>
        </row>
        <row r="268">
          <cell r="B268">
            <v>2007192</v>
          </cell>
          <cell r="C268">
            <v>2</v>
          </cell>
          <cell r="D268">
            <v>7192</v>
          </cell>
          <cell r="E268" t="str">
            <v>Проверка приборов</v>
          </cell>
        </row>
        <row r="269">
          <cell r="B269">
            <v>2007193</v>
          </cell>
          <cell r="C269">
            <v>2</v>
          </cell>
          <cell r="D269">
            <v>7193</v>
          </cell>
          <cell r="E269" t="str">
            <v>Информационные услуги</v>
          </cell>
        </row>
        <row r="270">
          <cell r="B270">
            <v>2007194</v>
          </cell>
          <cell r="C270">
            <v>2</v>
          </cell>
          <cell r="D270">
            <v>7194</v>
          </cell>
          <cell r="E270" t="str">
            <v>Очистка сточных вод</v>
          </cell>
        </row>
        <row r="271">
          <cell r="B271">
            <v>2007196</v>
          </cell>
          <cell r="C271">
            <v>2</v>
          </cell>
          <cell r="D271">
            <v>7196</v>
          </cell>
          <cell r="E271" t="str">
            <v>Услуги дератизации и прочие</v>
          </cell>
        </row>
        <row r="272">
          <cell r="B272" t="e">
            <v>#VALUE!</v>
          </cell>
          <cell r="C272">
            <v>2</v>
          </cell>
          <cell r="D272" t="str">
            <v>71(??)</v>
          </cell>
          <cell r="E272" t="str">
            <v>Всего расходов за счет себестоимости</v>
          </cell>
        </row>
        <row r="273">
          <cell r="B273">
            <v>2000072</v>
          </cell>
          <cell r="C273">
            <v>2</v>
          </cell>
          <cell r="D273">
            <v>72</v>
          </cell>
          <cell r="E273" t="str">
            <v>РАСХОДЫ ЗА СЧЕТ ПРИБЫЛИ</v>
          </cell>
        </row>
        <row r="274">
          <cell r="B274">
            <v>2000721</v>
          </cell>
          <cell r="C274">
            <v>2</v>
          </cell>
          <cell r="D274">
            <v>721</v>
          </cell>
          <cell r="E274" t="str">
            <v>Капитальные вложения, в т.ч. :</v>
          </cell>
        </row>
        <row r="275">
          <cell r="B275">
            <v>2007211</v>
          </cell>
          <cell r="C275">
            <v>2</v>
          </cell>
          <cell r="D275">
            <v>7211</v>
          </cell>
          <cell r="E275" t="str">
            <v xml:space="preserve"> - СМР</v>
          </cell>
        </row>
        <row r="276">
          <cell r="B276">
            <v>2007212</v>
          </cell>
          <cell r="C276">
            <v>2</v>
          </cell>
          <cell r="D276">
            <v>7212</v>
          </cell>
          <cell r="E276" t="str">
            <v xml:space="preserve"> - оборудование</v>
          </cell>
        </row>
        <row r="277">
          <cell r="B277">
            <v>2007213</v>
          </cell>
          <cell r="C277">
            <v>2</v>
          </cell>
          <cell r="D277">
            <v>7213</v>
          </cell>
          <cell r="E277" t="str">
            <v>Отчисления на НИОКР</v>
          </cell>
        </row>
        <row r="278">
          <cell r="B278">
            <v>2000722</v>
          </cell>
          <cell r="C278">
            <v>2</v>
          </cell>
          <cell r="D278">
            <v>722</v>
          </cell>
          <cell r="E278" t="str">
            <v>Плата за сверхнормативные выбросы</v>
          </cell>
        </row>
        <row r="279">
          <cell r="B279" t="e">
            <v>#VALUE!</v>
          </cell>
          <cell r="C279">
            <v>2</v>
          </cell>
          <cell r="D279" t="str">
            <v>72(??)</v>
          </cell>
          <cell r="E279" t="str">
            <v>Всего расходов за счет прибыли</v>
          </cell>
        </row>
        <row r="280">
          <cell r="B280" t="e">
            <v>#VALUE!</v>
          </cell>
          <cell r="C280">
            <v>2</v>
          </cell>
          <cell r="D280" t="str">
            <v>7(??)</v>
          </cell>
          <cell r="E280" t="str">
            <v>ВСЕГО расходов</v>
          </cell>
        </row>
        <row r="281">
          <cell r="B281">
            <v>2000000</v>
          </cell>
          <cell r="C281">
            <v>2</v>
          </cell>
          <cell r="D281">
            <v>0</v>
          </cell>
          <cell r="E281">
            <v>0</v>
          </cell>
        </row>
        <row r="282">
          <cell r="B282">
            <v>2000008</v>
          </cell>
          <cell r="C282">
            <v>2</v>
          </cell>
          <cell r="D282">
            <v>8</v>
          </cell>
          <cell r="E282" t="str">
            <v>ДИРЕКТОР ПО ФИНАНСАМ</v>
          </cell>
        </row>
        <row r="283">
          <cell r="B283">
            <v>2000081</v>
          </cell>
          <cell r="C283">
            <v>2</v>
          </cell>
          <cell r="D283">
            <v>81</v>
          </cell>
          <cell r="E283" t="str">
            <v>РАСХОДЫ ЗА СЧЕТ СЕБЕСТОИМОСТИ</v>
          </cell>
        </row>
        <row r="284">
          <cell r="B284">
            <v>2000811</v>
          </cell>
          <cell r="C284">
            <v>2</v>
          </cell>
          <cell r="D284">
            <v>811</v>
          </cell>
          <cell r="E284" t="str">
            <v>Заработная плата</v>
          </cell>
        </row>
        <row r="285">
          <cell r="B285">
            <v>2000812</v>
          </cell>
          <cell r="C285">
            <v>2</v>
          </cell>
          <cell r="D285">
            <v>812</v>
          </cell>
          <cell r="E285" t="str">
            <v xml:space="preserve">Отчисления в социальные фонды </v>
          </cell>
        </row>
        <row r="286">
          <cell r="B286">
            <v>2008121</v>
          </cell>
          <cell r="C286">
            <v>2</v>
          </cell>
          <cell r="D286">
            <v>8121</v>
          </cell>
          <cell r="E286" t="str">
            <v xml:space="preserve"> - Пенсионный фонд</v>
          </cell>
        </row>
        <row r="287">
          <cell r="B287">
            <v>2008122</v>
          </cell>
          <cell r="C287">
            <v>2</v>
          </cell>
          <cell r="D287">
            <v>8122</v>
          </cell>
          <cell r="E287" t="str">
            <v xml:space="preserve"> - ФОМС</v>
          </cell>
        </row>
        <row r="288">
          <cell r="B288">
            <v>2008123</v>
          </cell>
          <cell r="C288">
            <v>2</v>
          </cell>
          <cell r="D288">
            <v>8123</v>
          </cell>
          <cell r="E288" t="str">
            <v xml:space="preserve"> - ФСС</v>
          </cell>
        </row>
        <row r="289">
          <cell r="B289">
            <v>2008124</v>
          </cell>
          <cell r="C289">
            <v>2</v>
          </cell>
          <cell r="D289">
            <v>8124</v>
          </cell>
          <cell r="E289" t="str">
            <v xml:space="preserve"> - Фонд занятости</v>
          </cell>
        </row>
        <row r="290">
          <cell r="B290">
            <v>2008125</v>
          </cell>
          <cell r="C290">
            <v>2</v>
          </cell>
          <cell r="D290">
            <v>8125</v>
          </cell>
          <cell r="E290" t="str">
            <v xml:space="preserve"> - Профком</v>
          </cell>
        </row>
        <row r="291">
          <cell r="B291">
            <v>2000000</v>
          </cell>
          <cell r="C291">
            <v>2</v>
          </cell>
          <cell r="D291">
            <v>0</v>
          </cell>
          <cell r="E291">
            <v>0</v>
          </cell>
        </row>
        <row r="292">
          <cell r="B292">
            <v>2000000</v>
          </cell>
          <cell r="C292">
            <v>2</v>
          </cell>
          <cell r="D292">
            <v>0</v>
          </cell>
          <cell r="E292">
            <v>0</v>
          </cell>
        </row>
        <row r="293">
          <cell r="B293">
            <v>2000813</v>
          </cell>
          <cell r="C293">
            <v>2</v>
          </cell>
          <cell r="D293">
            <v>813</v>
          </cell>
          <cell r="E293" t="str">
            <v>Налоги</v>
          </cell>
        </row>
        <row r="294">
          <cell r="B294">
            <v>2000000</v>
          </cell>
          <cell r="C294">
            <v>2</v>
          </cell>
          <cell r="D294">
            <v>0</v>
          </cell>
          <cell r="E294">
            <v>0</v>
          </cell>
        </row>
        <row r="295">
          <cell r="B295">
            <v>2081301</v>
          </cell>
          <cell r="C295">
            <v>2</v>
          </cell>
          <cell r="D295">
            <v>81301</v>
          </cell>
          <cell r="E295" t="str">
            <v xml:space="preserve"> - на пользователей автомобильных дорог</v>
          </cell>
        </row>
        <row r="296">
          <cell r="B296">
            <v>2081302</v>
          </cell>
          <cell r="C296">
            <v>2</v>
          </cell>
          <cell r="D296">
            <v>81302</v>
          </cell>
          <cell r="E296" t="str">
            <v xml:space="preserve"> - транспортный</v>
          </cell>
        </row>
        <row r="297">
          <cell r="B297">
            <v>2081303</v>
          </cell>
          <cell r="C297">
            <v>2</v>
          </cell>
          <cell r="D297">
            <v>81303</v>
          </cell>
          <cell r="E297" t="str">
            <v xml:space="preserve"> - за пользование недрами</v>
          </cell>
        </row>
        <row r="298">
          <cell r="B298">
            <v>2081304</v>
          </cell>
          <cell r="C298">
            <v>2</v>
          </cell>
          <cell r="D298">
            <v>81304</v>
          </cell>
          <cell r="E298" t="str">
            <v xml:space="preserve"> - на воспроизводство минерально-сырьевой базы</v>
          </cell>
        </row>
        <row r="299">
          <cell r="B299">
            <v>2081305</v>
          </cell>
          <cell r="C299">
            <v>2</v>
          </cell>
          <cell r="D299">
            <v>81305</v>
          </cell>
          <cell r="E299" t="str">
            <v xml:space="preserve"> - на землю</v>
          </cell>
        </row>
        <row r="300">
          <cell r="B300">
            <v>2081306</v>
          </cell>
          <cell r="C300">
            <v>2</v>
          </cell>
          <cell r="D300">
            <v>81306</v>
          </cell>
          <cell r="E300" t="str">
            <v>Плата за аренду земли</v>
          </cell>
        </row>
        <row r="301">
          <cell r="B301">
            <v>2081307</v>
          </cell>
          <cell r="C301">
            <v>2</v>
          </cell>
          <cell r="D301">
            <v>81307</v>
          </cell>
          <cell r="E301" t="str">
            <v xml:space="preserve"> - за воду</v>
          </cell>
        </row>
        <row r="302">
          <cell r="B302">
            <v>2081308</v>
          </cell>
          <cell r="C302">
            <v>2</v>
          </cell>
          <cell r="D302">
            <v>81308</v>
          </cell>
          <cell r="E302" t="str">
            <v xml:space="preserve"> - с владельцев транспортных средств</v>
          </cell>
        </row>
        <row r="303">
          <cell r="B303">
            <v>2081309</v>
          </cell>
          <cell r="C303">
            <v>2</v>
          </cell>
          <cell r="D303">
            <v>81309</v>
          </cell>
          <cell r="E303" t="str">
            <v xml:space="preserve"> - налог на приобретение а/тр, средств</v>
          </cell>
        </row>
        <row r="304">
          <cell r="B304">
            <v>2081310</v>
          </cell>
          <cell r="C304">
            <v>2</v>
          </cell>
          <cell r="D304">
            <v>81310</v>
          </cell>
          <cell r="E304" t="str">
            <v xml:space="preserve"> - налог на реализацию ГСМ</v>
          </cell>
        </row>
        <row r="305">
          <cell r="B305">
            <v>2081311</v>
          </cell>
          <cell r="C305">
            <v>2</v>
          </cell>
          <cell r="D305">
            <v>81311</v>
          </cell>
          <cell r="E305" t="str">
            <v xml:space="preserve"> - налог на добавленную стоимость</v>
          </cell>
        </row>
        <row r="306">
          <cell r="B306">
            <v>2081312</v>
          </cell>
          <cell r="C306">
            <v>2</v>
          </cell>
          <cell r="D306">
            <v>81312</v>
          </cell>
          <cell r="E306" t="str">
            <v xml:space="preserve"> - налог на доходы по дивидендам</v>
          </cell>
        </row>
        <row r="307">
          <cell r="B307">
            <v>2081313</v>
          </cell>
          <cell r="C307">
            <v>2</v>
          </cell>
          <cell r="D307">
            <v>81313</v>
          </cell>
          <cell r="E307" t="str">
            <v xml:space="preserve"> - налог на перепродажу</v>
          </cell>
        </row>
        <row r="308">
          <cell r="B308">
            <v>2000000</v>
          </cell>
          <cell r="C308">
            <v>2</v>
          </cell>
          <cell r="D308">
            <v>0</v>
          </cell>
          <cell r="E308" t="str">
            <v xml:space="preserve">   ИТОГО  (???)</v>
          </cell>
        </row>
        <row r="309">
          <cell r="B309">
            <v>2000814</v>
          </cell>
          <cell r="C309">
            <v>2</v>
          </cell>
          <cell r="D309">
            <v>814</v>
          </cell>
          <cell r="E309" t="str">
            <v>Банковские проценты</v>
          </cell>
        </row>
        <row r="310">
          <cell r="B310">
            <v>2000817</v>
          </cell>
          <cell r="C310">
            <v>2</v>
          </cell>
          <cell r="D310">
            <v>817</v>
          </cell>
          <cell r="E310">
            <v>0</v>
          </cell>
        </row>
        <row r="311">
          <cell r="B311">
            <v>2000818</v>
          </cell>
          <cell r="C311">
            <v>2</v>
          </cell>
          <cell r="D311">
            <v>818</v>
          </cell>
          <cell r="E311" t="str">
            <v>Представительские расходы</v>
          </cell>
        </row>
        <row r="312">
          <cell r="B312">
            <v>2000819</v>
          </cell>
          <cell r="C312">
            <v>2</v>
          </cell>
          <cell r="D312">
            <v>819</v>
          </cell>
          <cell r="E312" t="str">
            <v>Прочие расходы с\с (финансы)</v>
          </cell>
        </row>
        <row r="313">
          <cell r="B313">
            <v>2008191</v>
          </cell>
          <cell r="C313">
            <v>2</v>
          </cell>
          <cell r="D313">
            <v>8191</v>
          </cell>
          <cell r="E313" t="str">
            <v>Конторские, почтово-телеграфные расходы</v>
          </cell>
        </row>
        <row r="314">
          <cell r="B314">
            <v>2008192</v>
          </cell>
          <cell r="C314">
            <v>2</v>
          </cell>
          <cell r="D314">
            <v>8192</v>
          </cell>
          <cell r="E314" t="str">
            <v>Расходы по командировкам</v>
          </cell>
        </row>
        <row r="315">
          <cell r="B315">
            <v>2008194</v>
          </cell>
          <cell r="C315">
            <v>2</v>
          </cell>
          <cell r="D315">
            <v>8194</v>
          </cell>
          <cell r="E315" t="str">
            <v>Затраты по изобретательству и рационализации</v>
          </cell>
        </row>
        <row r="316">
          <cell r="B316">
            <v>2008193</v>
          </cell>
          <cell r="C316">
            <v>2</v>
          </cell>
          <cell r="D316">
            <v>8193</v>
          </cell>
          <cell r="E316" t="str">
            <v>Оплата услуг банка</v>
          </cell>
        </row>
        <row r="317">
          <cell r="B317">
            <v>2008195</v>
          </cell>
          <cell r="C317">
            <v>2</v>
          </cell>
          <cell r="D317">
            <v>8195</v>
          </cell>
          <cell r="E317" t="str">
            <v>Ведение реестра, аудиторские услуги</v>
          </cell>
        </row>
        <row r="318">
          <cell r="B318">
            <v>2008196</v>
          </cell>
          <cell r="C318">
            <v>2</v>
          </cell>
          <cell r="D318">
            <v>8196</v>
          </cell>
          <cell r="E318" t="str">
            <v>Выписка газет и журналов</v>
          </cell>
        </row>
        <row r="319">
          <cell r="B319">
            <v>2081304</v>
          </cell>
          <cell r="C319">
            <v>2</v>
          </cell>
          <cell r="D319">
            <v>81304</v>
          </cell>
          <cell r="E319" t="str">
            <v xml:space="preserve"> - на воспроизводство минерально-сырьевой базы</v>
          </cell>
        </row>
        <row r="320">
          <cell r="B320">
            <v>2081305</v>
          </cell>
          <cell r="C320">
            <v>2</v>
          </cell>
          <cell r="D320">
            <v>81305</v>
          </cell>
          <cell r="E320" t="str">
            <v xml:space="preserve"> - на землю</v>
          </cell>
        </row>
        <row r="321">
          <cell r="B321">
            <v>2081306</v>
          </cell>
          <cell r="C321">
            <v>2</v>
          </cell>
          <cell r="D321">
            <v>81306</v>
          </cell>
          <cell r="E321" t="str">
            <v>Плата за аренду земли</v>
          </cell>
        </row>
        <row r="322">
          <cell r="B322">
            <v>2081307</v>
          </cell>
          <cell r="C322">
            <v>2</v>
          </cell>
          <cell r="D322">
            <v>81307</v>
          </cell>
          <cell r="E322" t="str">
            <v xml:space="preserve"> - за воду</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Set>
  </externalBook>
</externalLink>
</file>

<file path=xl/externalLinks/externalLink5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25"/>
      <sheetName val="2020-2024 свод уе"/>
    </sheetNames>
    <sheetDataSet>
      <sheetData sheetId="0">
        <row r="6">
          <cell r="D6">
            <v>3208.936313000002</v>
          </cell>
        </row>
        <row r="43">
          <cell r="D43">
            <v>5287.5300000000007</v>
          </cell>
        </row>
        <row r="44">
          <cell r="D44">
            <v>1226.6163136399998</v>
          </cell>
        </row>
        <row r="45">
          <cell r="D45">
            <v>4450.7300000000005</v>
          </cell>
        </row>
        <row r="46">
          <cell r="D46">
            <v>1114.8616666666699</v>
          </cell>
        </row>
        <row r="47">
          <cell r="D47">
            <v>6185.34666666667</v>
          </cell>
        </row>
      </sheetData>
      <sheetData sheetId="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егионы"/>
      <sheetName val="отчет 2007"/>
      <sheetName val="FST5"/>
    </sheetNames>
    <sheetDataSet>
      <sheetData sheetId="0" refreshError="1"/>
      <sheetData sheetId="1" refreshError="1"/>
      <sheetData sheetId="2" refreshError="1">
        <row r="5">
          <cell r="G5">
            <v>4551113.38</v>
          </cell>
          <cell r="L5">
            <v>10075324.5272</v>
          </cell>
        </row>
        <row r="6">
          <cell r="G6">
            <v>4521433.4000000004</v>
          </cell>
          <cell r="L6">
            <v>3814916.7736999998</v>
          </cell>
        </row>
        <row r="7">
          <cell r="G7">
            <v>0</v>
          </cell>
          <cell r="L7">
            <v>4521433.4000000004</v>
          </cell>
        </row>
        <row r="8">
          <cell r="G8">
            <v>0</v>
          </cell>
          <cell r="L8">
            <v>56451.085700000003</v>
          </cell>
        </row>
        <row r="9">
          <cell r="G9">
            <v>0</v>
          </cell>
        </row>
        <row r="10">
          <cell r="G10">
            <v>4521433.4000000004</v>
          </cell>
        </row>
        <row r="11">
          <cell r="G11">
            <v>0</v>
          </cell>
        </row>
        <row r="12">
          <cell r="L12">
            <v>5501148.3165999996</v>
          </cell>
        </row>
        <row r="13">
          <cell r="L13">
            <v>0</v>
          </cell>
        </row>
        <row r="14">
          <cell r="L14">
            <v>0</v>
          </cell>
        </row>
        <row r="15">
          <cell r="L15">
            <v>10308344.719799999</v>
          </cell>
        </row>
        <row r="16">
          <cell r="G16">
            <v>29679.98</v>
          </cell>
          <cell r="L16">
            <v>-873048.69680000003</v>
          </cell>
        </row>
        <row r="17">
          <cell r="G17">
            <v>1117742.5658</v>
          </cell>
          <cell r="L17">
            <v>-7109.3</v>
          </cell>
        </row>
        <row r="18">
          <cell r="G18">
            <v>267845.42259999999</v>
          </cell>
          <cell r="L18">
            <v>1093729.4369000001</v>
          </cell>
        </row>
        <row r="19">
          <cell r="G19">
            <v>645315.34199999995</v>
          </cell>
          <cell r="L19">
            <v>913.10149999999999</v>
          </cell>
        </row>
        <row r="20">
          <cell r="L20">
            <v>4899.0182000000004</v>
          </cell>
        </row>
        <row r="21">
          <cell r="G21">
            <v>2074016.5419999999</v>
          </cell>
          <cell r="L21">
            <v>1197.818</v>
          </cell>
        </row>
        <row r="22">
          <cell r="L22">
            <v>0</v>
          </cell>
        </row>
        <row r="23">
          <cell r="G23">
            <v>27925.445400000001</v>
          </cell>
          <cell r="L23">
            <v>0</v>
          </cell>
        </row>
        <row r="24">
          <cell r="G24">
            <v>27925.445400000001</v>
          </cell>
        </row>
        <row r="25">
          <cell r="G25">
            <v>0</v>
          </cell>
        </row>
        <row r="26">
          <cell r="G26">
            <v>0</v>
          </cell>
        </row>
        <row r="27">
          <cell r="G27">
            <v>0</v>
          </cell>
        </row>
        <row r="28">
          <cell r="G28">
            <v>0</v>
          </cell>
        </row>
        <row r="29">
          <cell r="G29">
            <v>0</v>
          </cell>
        </row>
        <row r="30">
          <cell r="G30">
            <v>2046091.0966</v>
          </cell>
        </row>
        <row r="32">
          <cell r="G32">
            <v>8656033.2523999996</v>
          </cell>
        </row>
        <row r="33">
          <cell r="G33">
            <v>0</v>
          </cell>
        </row>
        <row r="34">
          <cell r="G34">
            <v>0</v>
          </cell>
        </row>
        <row r="35">
          <cell r="G35">
            <v>8656033.2523999996</v>
          </cell>
        </row>
        <row r="37">
          <cell r="G37">
            <v>67501</v>
          </cell>
        </row>
        <row r="39">
          <cell r="G39">
            <v>67501</v>
          </cell>
        </row>
        <row r="40">
          <cell r="G40">
            <v>187845.14480000001</v>
          </cell>
        </row>
        <row r="41">
          <cell r="G41">
            <v>273188.36800000002</v>
          </cell>
        </row>
        <row r="42">
          <cell r="G42">
            <v>528534.51280000003</v>
          </cell>
        </row>
        <row r="43">
          <cell r="G43">
            <v>-890756.76199999999</v>
          </cell>
        </row>
        <row r="45">
          <cell r="G45">
            <v>10075324.5272</v>
          </cell>
        </row>
        <row r="47">
          <cell r="G47">
            <v>4899.0182000000004</v>
          </cell>
        </row>
        <row r="49">
          <cell r="G49">
            <v>205.6601</v>
          </cell>
        </row>
        <row r="52">
          <cell r="G52">
            <v>0</v>
          </cell>
        </row>
        <row r="53">
          <cell r="G53">
            <v>0</v>
          </cell>
        </row>
        <row r="54">
          <cell r="G54">
            <v>0</v>
          </cell>
        </row>
        <row r="55">
          <cell r="G55">
            <v>0</v>
          </cell>
        </row>
        <row r="57">
          <cell r="G57">
            <v>0</v>
          </cell>
        </row>
        <row r="58">
          <cell r="G58">
            <v>0</v>
          </cell>
        </row>
        <row r="60">
          <cell r="G60">
            <v>0</v>
          </cell>
        </row>
        <row r="61">
          <cell r="G61">
            <v>0</v>
          </cell>
        </row>
        <row r="63">
          <cell r="G63">
            <v>0</v>
          </cell>
        </row>
        <row r="64">
          <cell r="G64">
            <v>0</v>
          </cell>
        </row>
        <row r="65">
          <cell r="G65">
            <v>0</v>
          </cell>
        </row>
        <row r="66">
          <cell r="G66">
            <v>0</v>
          </cell>
        </row>
        <row r="67">
          <cell r="G67">
            <v>0</v>
          </cell>
        </row>
        <row r="68">
          <cell r="G68">
            <v>0</v>
          </cell>
        </row>
        <row r="70">
          <cell r="G70">
            <v>0</v>
          </cell>
        </row>
        <row r="71">
          <cell r="G71">
            <v>0</v>
          </cell>
        </row>
        <row r="72">
          <cell r="G72">
            <v>0</v>
          </cell>
        </row>
        <row r="73">
          <cell r="G73">
            <v>0</v>
          </cell>
        </row>
        <row r="74">
          <cell r="G74">
            <v>0</v>
          </cell>
        </row>
        <row r="75">
          <cell r="G75">
            <v>0</v>
          </cell>
        </row>
        <row r="77">
          <cell r="G77">
            <v>0</v>
          </cell>
        </row>
        <row r="78">
          <cell r="G78">
            <v>0</v>
          </cell>
        </row>
        <row r="80">
          <cell r="G80">
            <v>0</v>
          </cell>
        </row>
        <row r="81">
          <cell r="G81">
            <v>0</v>
          </cell>
        </row>
        <row r="82">
          <cell r="G82">
            <v>0</v>
          </cell>
        </row>
        <row r="83">
          <cell r="G83">
            <v>0</v>
          </cell>
        </row>
        <row r="85">
          <cell r="G85">
            <v>0</v>
          </cell>
        </row>
        <row r="87">
          <cell r="G87">
            <v>0</v>
          </cell>
        </row>
        <row r="88">
          <cell r="G88">
            <v>0</v>
          </cell>
        </row>
        <row r="89">
          <cell r="G89">
            <v>0</v>
          </cell>
        </row>
        <row r="90">
          <cell r="G90">
            <v>0</v>
          </cell>
        </row>
        <row r="91">
          <cell r="G91">
            <v>0</v>
          </cell>
        </row>
        <row r="93">
          <cell r="G93">
            <v>4885.2489999999998</v>
          </cell>
        </row>
        <row r="95">
          <cell r="G95">
            <v>0</v>
          </cell>
        </row>
        <row r="96">
          <cell r="G96">
            <v>0</v>
          </cell>
        </row>
        <row r="100">
          <cell r="G100">
            <v>0</v>
          </cell>
        </row>
        <row r="101">
          <cell r="G101">
            <v>0</v>
          </cell>
        </row>
        <row r="102">
          <cell r="G102">
            <v>0</v>
          </cell>
        </row>
        <row r="103">
          <cell r="G103">
            <v>0</v>
          </cell>
        </row>
        <row r="105">
          <cell r="G105">
            <v>0</v>
          </cell>
        </row>
        <row r="106">
          <cell r="G106">
            <v>0</v>
          </cell>
        </row>
        <row r="108">
          <cell r="G108">
            <v>0</v>
          </cell>
        </row>
        <row r="109">
          <cell r="G109">
            <v>0</v>
          </cell>
        </row>
        <row r="111">
          <cell r="G111">
            <v>0</v>
          </cell>
        </row>
        <row r="112">
          <cell r="G112">
            <v>0</v>
          </cell>
        </row>
        <row r="113">
          <cell r="G113">
            <v>0</v>
          </cell>
        </row>
        <row r="114">
          <cell r="G114">
            <v>0</v>
          </cell>
        </row>
        <row r="115">
          <cell r="G115">
            <v>0</v>
          </cell>
        </row>
        <row r="116">
          <cell r="G116">
            <v>0</v>
          </cell>
        </row>
        <row r="118">
          <cell r="G118">
            <v>0</v>
          </cell>
        </row>
        <row r="119">
          <cell r="G119">
            <v>0</v>
          </cell>
        </row>
        <row r="120">
          <cell r="G120">
            <v>0</v>
          </cell>
        </row>
        <row r="121">
          <cell r="G121">
            <v>0</v>
          </cell>
        </row>
        <row r="122">
          <cell r="G122">
            <v>0</v>
          </cell>
        </row>
        <row r="123">
          <cell r="G123">
            <v>0</v>
          </cell>
        </row>
        <row r="125">
          <cell r="G125">
            <v>0</v>
          </cell>
        </row>
        <row r="126">
          <cell r="G126">
            <v>0</v>
          </cell>
        </row>
        <row r="128">
          <cell r="G128">
            <v>0</v>
          </cell>
        </row>
        <row r="129">
          <cell r="G129">
            <v>0</v>
          </cell>
        </row>
        <row r="130">
          <cell r="G130">
            <v>0</v>
          </cell>
        </row>
        <row r="131">
          <cell r="G131">
            <v>0</v>
          </cell>
        </row>
        <row r="133">
          <cell r="G133">
            <v>0</v>
          </cell>
        </row>
        <row r="135">
          <cell r="G135">
            <v>0</v>
          </cell>
        </row>
        <row r="136">
          <cell r="G136">
            <v>0</v>
          </cell>
        </row>
        <row r="137">
          <cell r="G137">
            <v>0</v>
          </cell>
        </row>
        <row r="138">
          <cell r="G138">
            <v>0</v>
          </cell>
        </row>
        <row r="139">
          <cell r="G139">
            <v>0</v>
          </cell>
        </row>
        <row r="141">
          <cell r="G141">
            <v>0</v>
          </cell>
        </row>
        <row r="143">
          <cell r="G143">
            <v>0</v>
          </cell>
        </row>
        <row r="144">
          <cell r="G144">
            <v>0</v>
          </cell>
        </row>
        <row r="149">
          <cell r="G149">
            <v>7246471.5</v>
          </cell>
        </row>
        <row r="150">
          <cell r="G150">
            <v>7164333.5</v>
          </cell>
        </row>
        <row r="151">
          <cell r="G151">
            <v>672196</v>
          </cell>
        </row>
        <row r="152">
          <cell r="G152">
            <v>1067.018</v>
          </cell>
        </row>
        <row r="153">
          <cell r="G153">
            <v>62.997599999999998</v>
          </cell>
        </row>
        <row r="154">
          <cell r="G154">
            <v>6492137.5</v>
          </cell>
        </row>
        <row r="155">
          <cell r="G155">
            <v>3514.51</v>
          </cell>
        </row>
        <row r="156">
          <cell r="G156">
            <v>184.72380000000001</v>
          </cell>
        </row>
        <row r="157">
          <cell r="G157">
            <v>0</v>
          </cell>
        </row>
        <row r="158">
          <cell r="G158">
            <v>0</v>
          </cell>
        </row>
        <row r="160">
          <cell r="G160">
            <v>82138</v>
          </cell>
        </row>
        <row r="161">
          <cell r="G161">
            <v>754472</v>
          </cell>
        </row>
        <row r="162">
          <cell r="G162">
            <v>181699</v>
          </cell>
        </row>
        <row r="163">
          <cell r="G163">
            <v>293126</v>
          </cell>
        </row>
        <row r="164">
          <cell r="G164">
            <v>0</v>
          </cell>
        </row>
        <row r="165">
          <cell r="G165">
            <v>1055372.8999999999</v>
          </cell>
        </row>
        <row r="167">
          <cell r="G167">
            <v>33455</v>
          </cell>
        </row>
        <row r="168">
          <cell r="G168">
            <v>33455</v>
          </cell>
        </row>
        <row r="169">
          <cell r="G169">
            <v>0</v>
          </cell>
        </row>
        <row r="170">
          <cell r="G170">
            <v>0</v>
          </cell>
        </row>
        <row r="171">
          <cell r="G171">
            <v>0</v>
          </cell>
        </row>
        <row r="172">
          <cell r="G172">
            <v>0</v>
          </cell>
        </row>
        <row r="174">
          <cell r="G174">
            <v>0</v>
          </cell>
        </row>
        <row r="175">
          <cell r="G175">
            <v>1021917.9</v>
          </cell>
        </row>
        <row r="177">
          <cell r="G177">
            <v>9531141.4000000004</v>
          </cell>
        </row>
        <row r="178">
          <cell r="G178">
            <v>0</v>
          </cell>
        </row>
        <row r="179">
          <cell r="G179">
            <v>-211795.6</v>
          </cell>
        </row>
        <row r="180">
          <cell r="G180">
            <v>9742937</v>
          </cell>
        </row>
        <row r="182">
          <cell r="G182">
            <v>70876</v>
          </cell>
        </row>
        <row r="184">
          <cell r="G184">
            <v>70876</v>
          </cell>
        </row>
        <row r="185">
          <cell r="G185">
            <v>93095</v>
          </cell>
        </row>
        <row r="186">
          <cell r="G186">
            <v>83302</v>
          </cell>
        </row>
        <row r="187">
          <cell r="G187">
            <v>247273</v>
          </cell>
        </row>
        <row r="188">
          <cell r="G188">
            <v>9990210</v>
          </cell>
        </row>
        <row r="190">
          <cell r="G190">
            <v>4885.2420000000002</v>
          </cell>
        </row>
        <row r="192">
          <cell r="G192">
            <v>204.49780000000001</v>
          </cell>
        </row>
        <row r="193">
          <cell r="G193">
            <v>3</v>
          </cell>
        </row>
        <row r="197">
          <cell r="G197">
            <v>30806</v>
          </cell>
        </row>
        <row r="198">
          <cell r="G198">
            <v>162856</v>
          </cell>
        </row>
        <row r="199">
          <cell r="G199">
            <v>246720</v>
          </cell>
        </row>
        <row r="200">
          <cell r="G200">
            <v>3162101</v>
          </cell>
        </row>
        <row r="201">
          <cell r="G201">
            <v>97739</v>
          </cell>
        </row>
        <row r="202">
          <cell r="G202">
            <v>0</v>
          </cell>
        </row>
        <row r="203">
          <cell r="G203">
            <v>97739</v>
          </cell>
        </row>
        <row r="204">
          <cell r="G204">
            <v>1050666</v>
          </cell>
        </row>
        <row r="205">
          <cell r="G205">
            <v>259805</v>
          </cell>
        </row>
        <row r="206">
          <cell r="G206">
            <v>518097</v>
          </cell>
        </row>
        <row r="207">
          <cell r="G207">
            <v>527232</v>
          </cell>
        </row>
        <row r="208">
          <cell r="G208">
            <v>6056022</v>
          </cell>
        </row>
        <row r="209">
          <cell r="G209">
            <v>0</v>
          </cell>
        </row>
        <row r="210">
          <cell r="G210">
            <v>0</v>
          </cell>
        </row>
        <row r="211">
          <cell r="G211">
            <v>6056022</v>
          </cell>
        </row>
        <row r="212">
          <cell r="G212">
            <v>12685</v>
          </cell>
        </row>
        <row r="214">
          <cell r="G214">
            <v>12685</v>
          </cell>
        </row>
        <row r="215">
          <cell r="G215">
            <v>25380</v>
          </cell>
        </row>
        <row r="216">
          <cell r="G216">
            <v>7796.5</v>
          </cell>
        </row>
        <row r="217">
          <cell r="G217">
            <v>200248.5</v>
          </cell>
        </row>
        <row r="219">
          <cell r="G219">
            <v>27394</v>
          </cell>
        </row>
        <row r="220">
          <cell r="G220">
            <v>169360</v>
          </cell>
        </row>
        <row r="221">
          <cell r="G221">
            <v>3424.5</v>
          </cell>
        </row>
        <row r="222">
          <cell r="G222">
            <v>70</v>
          </cell>
        </row>
        <row r="223">
          <cell r="G223">
            <v>190005.5</v>
          </cell>
        </row>
        <row r="224">
          <cell r="G224">
            <v>436115.5</v>
          </cell>
        </row>
        <row r="226">
          <cell r="G226">
            <v>0</v>
          </cell>
        </row>
        <row r="228">
          <cell r="G228">
            <v>6492137.5</v>
          </cell>
        </row>
        <row r="230">
          <cell r="G230">
            <v>3821.2640000000001</v>
          </cell>
        </row>
        <row r="232">
          <cell r="G232">
            <v>1698.9503</v>
          </cell>
        </row>
      </sheetData>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2"/>
      <sheetName val="Заголовок"/>
      <sheetName val="Анкета"/>
      <sheetName val="Т.1.1."/>
      <sheetName val="Т.1.2."/>
      <sheetName val="Т.1.4."/>
      <sheetName val="Т.1.5."/>
      <sheetName val="Т.1.6."/>
      <sheetName val="С 2007 г. факт ООО+МУП+ТКС"/>
      <sheetName val="С 2007 г. факт ООО"/>
      <sheetName val="Лист3"/>
      <sheetName val="Лист7"/>
      <sheetName val="Лист6"/>
      <sheetName val="Т.1.15."/>
      <sheetName val="1 к 1.15"/>
      <sheetName val="2 к 1.15."/>
      <sheetName val="3 к 1.15"/>
      <sheetName val="4.1 к 1.15"/>
      <sheetName val="4.2 к 1.15"/>
      <sheetName val="5.1 к 1.15."/>
      <sheetName val="5.2 к 1.15."/>
      <sheetName val="5.3 к 1.15."/>
      <sheetName val="6 к 1.15."/>
      <sheetName val="7 к 1.15."/>
      <sheetName val="Лист1"/>
      <sheetName val="8 к 1.15."/>
      <sheetName val="9 к 1.15."/>
      <sheetName val="Т.1.16."/>
      <sheetName val="Т.1.16. (2)"/>
      <sheetName val="П1.16"/>
      <sheetName val="П1.17"/>
      <sheetName val="П1.17 (4)"/>
      <sheetName val="П1.17 (2)"/>
      <sheetName val="П1.17 (3)"/>
      <sheetName val="17"/>
      <sheetName val="17 (4)"/>
      <sheetName val="17 (2)"/>
      <sheetName val="17 (3)"/>
      <sheetName val="1 к 1.17."/>
      <sheetName val="1 к 1.17. (4)"/>
      <sheetName val="Лист5"/>
      <sheetName val="1 к 1.17. (2)"/>
      <sheetName val="1 к 1.17. (3)"/>
      <sheetName val="аренда имущества"/>
      <sheetName val="2 к 1.17."/>
      <sheetName val="1.21. (2)"/>
      <sheetName val="Лист4"/>
      <sheetName val="Капвложения (2)"/>
      <sheetName val="1.21."/>
      <sheetName val="Капвложения"/>
      <sheetName val="Лист8"/>
      <sheetName val="1.21. (3)"/>
      <sheetName val="П1. к 1.21."/>
      <sheetName val="П2. к1.21."/>
      <sheetName val="Т.2.1."/>
      <sheetName val="Т.2.2."/>
    </sheetNames>
    <sheetDataSet>
      <sheetData sheetId="0" refreshError="1"/>
      <sheetData sheetId="1" refreshError="1">
        <row r="3">
          <cell r="B3">
            <v>2009</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Справочники"/>
      <sheetName val="19"/>
      <sheetName val="20"/>
      <sheetName val="21"/>
      <sheetName val="22"/>
      <sheetName val="23"/>
      <sheetName val="24"/>
      <sheetName val="25"/>
      <sheetName val="26"/>
      <sheetName val="27"/>
      <sheetName val="28"/>
      <sheetName val="29"/>
      <sheetName val="реализация СВОД"/>
      <sheetName val="реализация нерег"/>
      <sheetName val="реализация рег"/>
      <sheetName val="расчет смешанного тарифа"/>
      <sheetName val="товарка население"/>
      <sheetName val="товарка исх"/>
      <sheetName val="смешанный тариф рег"/>
      <sheetName val="товарка рег"/>
      <sheetName val="смешанный тариф нерег"/>
      <sheetName val="товарка нерег"/>
      <sheetName val="смешанный тариф итого"/>
      <sheetName val="товарка итого"/>
      <sheetName val="1.1.1.1.(товарка исх.)"/>
      <sheetName val="1.1.1.1.(товарка рег)"/>
      <sheetName val="1.1.1.1.(товарка нерег)"/>
      <sheetName val="1.1.1.1.(товарка итого)"/>
      <sheetName val="1.1.1.1.(товарка горсети исх.)"/>
      <sheetName val="1.1.1.1.(товарка горсети рег)"/>
      <sheetName val="1.1.1.1.(товарка горсети нерег)"/>
      <sheetName val="1.1.1.1.(товарка горсети итого)"/>
      <sheetName val="товарка отрасли"/>
      <sheetName val="товарка группы"/>
      <sheetName val="товарка горсети"/>
      <sheetName val="Анализ по товарке"/>
      <sheetName val="Анализ по товарке (ОПП)"/>
      <sheetName val="Анализ по реализации"/>
      <sheetName val="товарка факт по рег. тарифу"/>
      <sheetName val="Анализ товарки по рег. тарифу"/>
      <sheetName val="Анализ товарки ОПП рег. тарифу"/>
      <sheetName val="P2.1"/>
      <sheetName val="Мониторинг _2"/>
      <sheetName val="Регионы"/>
      <sheetName val="шаблон для R3"/>
      <sheetName val="реализация"/>
      <sheetName val="группы итого 1с"/>
      <sheetName val="группы рег."/>
      <sheetName val="группы нерег."/>
      <sheetName val="группы перерасчет рег."/>
      <sheetName val="группы перерасчет нерег."/>
      <sheetName val="группы итого проверка"/>
      <sheetName val="ПД_ПФ_2009"/>
      <sheetName val="Бюджет_2010_ожид."/>
      <sheetName val="Форма 20 (1)"/>
      <sheetName val="Форма 20 (2)"/>
      <sheetName val="Форма 20 (3)"/>
      <sheetName val="Форма 20 (4)"/>
      <sheetName val="Форма 20 (5)"/>
      <sheetName val="перекрестка"/>
      <sheetName val="16"/>
      <sheetName val="18.2"/>
      <sheetName val="4"/>
      <sheetName val="6"/>
      <sheetName val="15"/>
      <sheetName val="17.1"/>
      <sheetName val="2.3"/>
      <sheetName val="ЭСО"/>
      <sheetName val="сбыт"/>
      <sheetName val="Ген. не уч. ОРЭМ"/>
      <sheetName val="сети"/>
      <sheetName val="21.3"/>
      <sheetName val="ПД_дек"/>
      <sheetName val="ПФ_дек"/>
      <sheetName val="анализ 50"/>
      <sheetName val="анализ 51"/>
      <sheetName val="анализ 57"/>
      <sheetName val="анализ 62"/>
      <sheetName val="расшифровка 62"/>
      <sheetName val="ОСВ"/>
      <sheetName val="60,51"/>
      <sheetName val="71,50"/>
      <sheetName val="76.5,51"/>
      <sheetName val="91.2,51"/>
      <sheetName val="66,51"/>
      <sheetName val="бюджет_2010_фев"/>
      <sheetName val="расх. из приб. фев 2010"/>
      <sheetName val="инвест.прогр"/>
      <sheetName val="сч.60 услуги СЭ"/>
      <sheetName val="ДЗ_РСВ"/>
      <sheetName val="РСВ_продажа"/>
      <sheetName val="ДЗ_БР"/>
      <sheetName val="БР продажа "/>
      <sheetName val="ДЗ_мощность"/>
      <sheetName val="ДЗ_ТДЭн_компенсация"/>
      <sheetName val="КЗ_60.1"/>
      <sheetName val="КЗ_РСВ"/>
      <sheetName val="КЗ_КОМ"/>
      <sheetName val="КЗ_БР"/>
      <sheetName val="КЗ_76.5"/>
      <sheetName val="КЗ_71"/>
      <sheetName val="авансы выданные_60.2"/>
      <sheetName val="КЗ_ЦФР"/>
      <sheetName val=" анализ  70"/>
      <sheetName val="68.1_ПОДОХОДНЫЙ"/>
      <sheetName val="68.2_НДС"/>
      <sheetName val="68.4 налог на ПРИБЫЛЬ"/>
      <sheetName val="68.4.1._платежи в бюджет"/>
      <sheetName val="68.4.2_начисление _налога_ПРИБ."/>
      <sheetName val="68.8_ИМУЩЕСТВО"/>
      <sheetName val="68.10_ОКР.СРЕДА"/>
      <sheetName val="68.11_ТРАНСПОРТ"/>
      <sheetName val="68.12_ЗЕМЛЯ"/>
      <sheetName val="68.14_ГОСПОШЛИНА"/>
      <sheetName val="Анализ 97"/>
      <sheetName val="69.1_СОЦ_СТРАХ"/>
      <sheetName val="69.2_ПФ"/>
      <sheetName val="69.3_МЕД.СТРАХ."/>
      <sheetName val="69.11_ТРАВМАТИЗМ"/>
      <sheetName val="58.1 АКЦИИ СГЭС"/>
      <sheetName val="58.2_ВЕКСЕЛЯ"/>
      <sheetName val="58.3_ЗАЙМЫ"/>
      <sheetName val="58.2_91.1_ВЕКСЕЛЯ"/>
      <sheetName val="91.2_58.2_ВЕКСЕЛЯ"/>
      <sheetName val="анализ сч.75"/>
      <sheetName val="план счетов"/>
      <sheetName val="выручка_02"/>
      <sheetName val="Лист1"/>
      <sheetName val="Лист1 (2)"/>
      <sheetName val="Лист2"/>
      <sheetName val="Лист3"/>
      <sheetName val="FES"/>
      <sheetName val="Control"/>
      <sheetName val="Электроэн 4кв"/>
      <sheetName val="Вода 4кв"/>
      <sheetName val="Тепло 4кв"/>
      <sheetName val="ДПН внутр"/>
      <sheetName val="ДПН АРМ"/>
      <sheetName val="_x0018_O_x0000__x0000__x0000_"/>
      <sheetName val=""/>
      <sheetName val="Приток"/>
      <sheetName val="Отток"/>
      <sheetName val="Списки"/>
      <sheetName val="FST5"/>
      <sheetName val="TSheet"/>
      <sheetName val="Титульный"/>
      <sheetName val="реализация_СВОД"/>
      <sheetName val="реализация_нерег"/>
      <sheetName val="реализация_рег"/>
      <sheetName val="расчет_смешанного_тарифа"/>
      <sheetName val="товарка_население"/>
      <sheetName val="товарка_исх"/>
      <sheetName val="смешанный_тариф_рег"/>
      <sheetName val="товарка_рег"/>
      <sheetName val="смешанный_тариф_нерег"/>
      <sheetName val="товарка_нерег"/>
      <sheetName val="смешанный_тариф_итого"/>
      <sheetName val="товарка_итого"/>
      <sheetName val="1_1_1_1_(товарка_исх_)"/>
      <sheetName val="1_1_1_1_(товарка_рег)"/>
      <sheetName val="1_1_1_1_(товарка_нерег)"/>
      <sheetName val="1_1_1_1_(товарка_итого)"/>
      <sheetName val="1_1_1_1_(товарка_горсети_исх_)"/>
      <sheetName val="1_1_1_1_(товарка_горсети_рег)"/>
      <sheetName val="1_1_1_1_(товарка_горсети_нерег)"/>
      <sheetName val="1_1_1_1_(товарка_горсети_итого)"/>
      <sheetName val="товарка_отрасли"/>
      <sheetName val="товарка_группы"/>
      <sheetName val="товарка_горсети"/>
      <sheetName val="Анализ_по_товарке"/>
      <sheetName val="Анализ_по_товарке_(ОПП)"/>
      <sheetName val="Анализ_по_реализации"/>
      <sheetName val="товарка_факт_по_рег__тарифу"/>
      <sheetName val="Анализ_товарки_по_рег__тарифу"/>
      <sheetName val="Анализ_товарки_ОПП_рег__тарифу"/>
      <sheetName val="P2_1"/>
      <sheetName val="Мониторинг__2"/>
      <sheetName val="шаблон_для_R3"/>
      <sheetName val="группы_итого_1с"/>
      <sheetName val="группы_рег_"/>
      <sheetName val="группы_нерег_"/>
      <sheetName val="группы_перерасчет_рег_"/>
      <sheetName val="группы_перерасчет_нерег_"/>
      <sheetName val="группы_итого_проверка"/>
      <sheetName val="Бюджет_2010_ожид_"/>
      <sheetName val="Форма_20_(1)"/>
      <sheetName val="Форма_20_(2)"/>
      <sheetName val="Форма_20_(3)"/>
      <sheetName val="Форма_20_(4)"/>
      <sheetName val="Форма_20_(5)"/>
      <sheetName val="18_2"/>
      <sheetName val="17_1"/>
      <sheetName val="2_3"/>
      <sheetName val="Ген__не_уч__ОРЭМ"/>
      <sheetName val="21_3"/>
      <sheetName val="анализ_50"/>
      <sheetName val="анализ_51"/>
      <sheetName val="анализ_57"/>
      <sheetName val="анализ_62"/>
      <sheetName val="расшифровка_62"/>
      <sheetName val="76_5,51"/>
      <sheetName val="91_2,51"/>
      <sheetName val="расх__из_приб__фев_2010"/>
      <sheetName val="инвест_прогр"/>
      <sheetName val="сч_60_услуги_СЭ"/>
      <sheetName val="БР_продажа_"/>
      <sheetName val="КЗ_60_1"/>
      <sheetName val="КЗ_76_5"/>
      <sheetName val="авансы_выданные_60_2"/>
      <sheetName val="_анализ__70"/>
      <sheetName val="68_1_ПОДОХОДНЫЙ"/>
      <sheetName val="68_2_НДС"/>
      <sheetName val="68_4_налог_на_ПРИБЫЛЬ"/>
      <sheetName val="68_4_1__платежи_в_бюджет"/>
      <sheetName val="68_4_2_начисление__налога_ПРИБ_"/>
      <sheetName val="68_8_ИМУЩЕСТВО"/>
      <sheetName val="68_10_ОКР_СРЕДА"/>
      <sheetName val="68_11_ТРАНСПОРТ"/>
      <sheetName val="68_12_ЗЕМЛЯ"/>
      <sheetName val="68_14_ГОСПОШЛИНА"/>
      <sheetName val="Анализ_97"/>
      <sheetName val="69_1_СОЦ_СТРАХ"/>
      <sheetName val="69_2_ПФ"/>
      <sheetName val="69_3_МЕД_СТРАХ_"/>
      <sheetName val="69_11_ТРАВМАТИЗМ"/>
      <sheetName val="58_1_АКЦИИ_СГЭС"/>
      <sheetName val="58_2_ВЕКСЕЛЯ"/>
      <sheetName val="58_3_ЗАЙМЫ"/>
      <sheetName val="58_2_91_1_ВЕКСЕЛЯ"/>
      <sheetName val="91_2_58_2_ВЕКСЕЛЯ"/>
      <sheetName val="анализ_сч_75"/>
      <sheetName val="план_счетов"/>
      <sheetName val="Лист1_(2)"/>
      <sheetName val="Электроэн_4кв"/>
      <sheetName val="Вода_4кв"/>
      <sheetName val="Тепло_4кв"/>
      <sheetName val="ДПН_внутр"/>
      <sheetName val="ДПН_АРМ"/>
      <sheetName val="O"/>
      <sheetName val="_x0018_O???"/>
      <sheetName val="3"/>
      <sheetName val="5"/>
      <sheetName val="P2.2"/>
      <sheetName val="35998"/>
      <sheetName val="44"/>
      <sheetName val="92"/>
      <sheetName val="94"/>
      <sheetName val="97"/>
      <sheetName val="Отчет"/>
      <sheetName val="Расчёт"/>
      <sheetName val="14б ДПН отчет"/>
      <sheetName val="16а Сводный анализ"/>
      <sheetName val="НЕДЕЛИ"/>
      <sheetName val="реализация⼘6㮧疽М"/>
      <sheetName val="_x0018_O"/>
      <sheetName val="TEHSHEET"/>
      <sheetName val="_x0018_O_x0000_"/>
      <sheetName val="Топливо2009"/>
      <sheetName val="2009"/>
      <sheetName val="_x0018_O?"/>
      <sheetName val="Таб1.1"/>
      <sheetName val="Гр5(о)"/>
      <sheetName val="ПС 110 кВ №13 А"/>
      <sheetName val="17"/>
      <sheetName val="Ф-1 (для АО-энерго)"/>
      <sheetName val="Ф-2 (для АО-энерго)"/>
      <sheetName val="свод"/>
      <sheetName val="_x005f_x0018_O_x005f_x0000__x005f_x0000__x005f_x0000_"/>
      <sheetName val="Расчёт НВВ по RAB"/>
      <sheetName val="Лист4"/>
      <sheetName val="СВОД БДДС"/>
      <sheetName val="ПЭ"/>
      <sheetName val="СЭ"/>
      <sheetName val="ЧЭ"/>
      <sheetName val="ИА"/>
      <sheetName val="2. Баланс"/>
      <sheetName val="3. БДДС"/>
      <sheetName val="Бюджет_2015"/>
      <sheetName val="ПФ_2015"/>
      <sheetName val="ПД_2015"/>
      <sheetName val="НВВ"/>
      <sheetName val="Бюджет_15_поквартально."/>
      <sheetName val="Бюджет_01.15"/>
      <sheetName val="ПФ_01.15"/>
      <sheetName val="ПД_01.15"/>
      <sheetName val="Бюджет_02.15"/>
      <sheetName val="ПФ_02.15"/>
      <sheetName val="ПД_02.15"/>
      <sheetName val="Бюджет_03.15"/>
      <sheetName val="ПФ_03.15"/>
      <sheetName val="ПД_03.15"/>
      <sheetName val="Бюджет_1кв._15"/>
      <sheetName val="ПФ_1кв._15"/>
      <sheetName val="ПД_1кв._15"/>
      <sheetName val="Бюджет_04.15"/>
      <sheetName val="ПФ_04.15"/>
      <sheetName val="ПД_04.15"/>
      <sheetName val="Бюджет_05.15"/>
      <sheetName val="ПФ_05.15"/>
      <sheetName val="ПД_05.15"/>
      <sheetName val="Бюджет_06.15"/>
      <sheetName val="ПФ_06.15"/>
      <sheetName val="ПД_06.15"/>
      <sheetName val="Бюджет_2кв._15"/>
      <sheetName val="ПФ_2кв._15"/>
      <sheetName val="ПД_2кв._15"/>
      <sheetName val="СевЭС"/>
    </sheetNames>
    <sheetDataSet>
      <sheetData sheetId="0" refreshError="1"/>
      <sheetData sheetId="1" refreshError="1"/>
      <sheetData sheetId="2" refreshError="1">
        <row r="2">
          <cell r="A2" t="str">
            <v>ТЭС-1</v>
          </cell>
        </row>
        <row r="3">
          <cell r="A3" t="str">
            <v>ТЭС-2</v>
          </cell>
        </row>
        <row r="16">
          <cell r="A16" t="str">
            <v>Котельная - 1</v>
          </cell>
        </row>
        <row r="17">
          <cell r="A17" t="str">
            <v>Котельная - 2</v>
          </cell>
        </row>
        <row r="18">
          <cell r="A18" t="str">
            <v>Котельная - 1</v>
          </cell>
        </row>
      </sheetData>
      <sheetData sheetId="3" refreshError="1">
        <row r="4">
          <cell r="E4" t="str">
            <v>ТЭС-1</v>
          </cell>
          <cell r="G4" t="str">
            <v>ТЭС-2</v>
          </cell>
          <cell r="J4" t="str">
            <v>ГЭС-1</v>
          </cell>
          <cell r="L4" t="str">
            <v>ГЭС-2</v>
          </cell>
        </row>
        <row r="8">
          <cell r="C8">
            <v>0</v>
          </cell>
          <cell r="D8">
            <v>0</v>
          </cell>
          <cell r="E8">
            <v>0</v>
          </cell>
          <cell r="F8">
            <v>0</v>
          </cell>
          <cell r="G8">
            <v>0</v>
          </cell>
          <cell r="H8">
            <v>0</v>
          </cell>
          <cell r="J8" t="str">
            <v>Добавить столбцы</v>
          </cell>
          <cell r="K8">
            <v>0</v>
          </cell>
          <cell r="L8">
            <v>0</v>
          </cell>
        </row>
        <row r="9">
          <cell r="C9">
            <v>0</v>
          </cell>
          <cell r="D9">
            <v>0</v>
          </cell>
          <cell r="E9">
            <v>0</v>
          </cell>
          <cell r="F9">
            <v>0</v>
          </cell>
          <cell r="G9">
            <v>0</v>
          </cell>
          <cell r="H9">
            <v>0</v>
          </cell>
          <cell r="J9">
            <v>0</v>
          </cell>
          <cell r="K9">
            <v>0</v>
          </cell>
          <cell r="L9">
            <v>0</v>
          </cell>
        </row>
        <row r="10">
          <cell r="C10">
            <v>0</v>
          </cell>
          <cell r="D10">
            <v>0</v>
          </cell>
          <cell r="E10">
            <v>0</v>
          </cell>
          <cell r="F10">
            <v>0</v>
          </cell>
          <cell r="G10">
            <v>0</v>
          </cell>
          <cell r="H10">
            <v>0</v>
          </cell>
          <cell r="J10">
            <v>0</v>
          </cell>
          <cell r="K10">
            <v>0</v>
          </cell>
          <cell r="L10">
            <v>0</v>
          </cell>
          <cell r="M10" t="e">
            <v>#NAME?</v>
          </cell>
        </row>
        <row r="11">
          <cell r="C11">
            <v>0</v>
          </cell>
          <cell r="D11">
            <v>0</v>
          </cell>
          <cell r="E11">
            <v>0</v>
          </cell>
          <cell r="F11">
            <v>0</v>
          </cell>
          <cell r="G11">
            <v>0</v>
          </cell>
          <cell r="H11">
            <v>0</v>
          </cell>
          <cell r="J11">
            <v>0</v>
          </cell>
          <cell r="K11" t="e">
            <v>#NAME?</v>
          </cell>
          <cell r="L11">
            <v>0</v>
          </cell>
          <cell r="M11" t="e">
            <v>#NAME?</v>
          </cell>
        </row>
        <row r="12">
          <cell r="C12">
            <v>0</v>
          </cell>
          <cell r="D12">
            <v>0</v>
          </cell>
          <cell r="E12">
            <v>0</v>
          </cell>
          <cell r="F12">
            <v>0</v>
          </cell>
          <cell r="G12">
            <v>0</v>
          </cell>
          <cell r="H12">
            <v>0</v>
          </cell>
          <cell r="J12">
            <v>0</v>
          </cell>
          <cell r="K12">
            <v>0</v>
          </cell>
          <cell r="L12">
            <v>0</v>
          </cell>
          <cell r="M12">
            <v>0</v>
          </cell>
        </row>
        <row r="13">
          <cell r="C13">
            <v>0</v>
          </cell>
          <cell r="D13">
            <v>0</v>
          </cell>
          <cell r="E13">
            <v>0</v>
          </cell>
          <cell r="F13">
            <v>0</v>
          </cell>
          <cell r="G13">
            <v>0</v>
          </cell>
          <cell r="H13">
            <v>0</v>
          </cell>
          <cell r="J13">
            <v>0</v>
          </cell>
          <cell r="K13">
            <v>0</v>
          </cell>
          <cell r="L13">
            <v>0</v>
          </cell>
          <cell r="M13" t="e">
            <v>#NAME?</v>
          </cell>
        </row>
        <row r="14">
          <cell r="C14">
            <v>0</v>
          </cell>
          <cell r="D14">
            <v>0</v>
          </cell>
          <cell r="E14">
            <v>0</v>
          </cell>
          <cell r="F14">
            <v>0</v>
          </cell>
          <cell r="G14">
            <v>0</v>
          </cell>
          <cell r="H14">
            <v>0</v>
          </cell>
          <cell r="J14">
            <v>0</v>
          </cell>
          <cell r="K14">
            <v>0</v>
          </cell>
          <cell r="L14">
            <v>0</v>
          </cell>
          <cell r="M14">
            <v>0</v>
          </cell>
        </row>
        <row r="15">
          <cell r="C15">
            <v>0</v>
          </cell>
          <cell r="D15">
            <v>0</v>
          </cell>
          <cell r="E15">
            <v>0</v>
          </cell>
          <cell r="F15">
            <v>0</v>
          </cell>
          <cell r="G15">
            <v>0</v>
          </cell>
          <cell r="H15">
            <v>0</v>
          </cell>
          <cell r="J15">
            <v>0</v>
          </cell>
          <cell r="K15" t="e">
            <v>#NAME?</v>
          </cell>
          <cell r="L15">
            <v>0</v>
          </cell>
          <cell r="M15" t="e">
            <v>#NAME?</v>
          </cell>
        </row>
        <row r="16">
          <cell r="C16">
            <v>0</v>
          </cell>
          <cell r="D16">
            <v>0</v>
          </cell>
          <cell r="E16">
            <v>0</v>
          </cell>
          <cell r="F16">
            <v>0</v>
          </cell>
          <cell r="G16">
            <v>0</v>
          </cell>
          <cell r="H16">
            <v>0</v>
          </cell>
          <cell r="J16">
            <v>0</v>
          </cell>
          <cell r="K16">
            <v>0</v>
          </cell>
          <cell r="L16">
            <v>0</v>
          </cell>
          <cell r="M16">
            <v>0</v>
          </cell>
        </row>
      </sheetData>
      <sheetData sheetId="4" refreshError="1">
        <row r="4">
          <cell r="E4" t="str">
            <v>ТЭС-1</v>
          </cell>
          <cell r="G4" t="str">
            <v>ТЭС-2</v>
          </cell>
          <cell r="J4" t="str">
            <v>ГЭС-1</v>
          </cell>
          <cell r="L4" t="str">
            <v>ГЭС-2</v>
          </cell>
        </row>
        <row r="8">
          <cell r="C8">
            <v>0</v>
          </cell>
          <cell r="D8">
            <v>0</v>
          </cell>
          <cell r="E8">
            <v>0</v>
          </cell>
          <cell r="F8">
            <v>0</v>
          </cell>
          <cell r="G8">
            <v>0</v>
          </cell>
          <cell r="H8">
            <v>0</v>
          </cell>
          <cell r="I8" t="str">
            <v>Добавить столбцы</v>
          </cell>
          <cell r="J8">
            <v>0</v>
          </cell>
          <cell r="K8">
            <v>0</v>
          </cell>
          <cell r="L8">
            <v>0</v>
          </cell>
        </row>
        <row r="9">
          <cell r="C9">
            <v>0</v>
          </cell>
          <cell r="D9">
            <v>0</v>
          </cell>
          <cell r="E9">
            <v>0</v>
          </cell>
          <cell r="F9">
            <v>0</v>
          </cell>
          <cell r="G9">
            <v>0</v>
          </cell>
          <cell r="H9">
            <v>0</v>
          </cell>
          <cell r="I9">
            <v>0</v>
          </cell>
          <cell r="J9">
            <v>0</v>
          </cell>
          <cell r="K9">
            <v>0</v>
          </cell>
          <cell r="L9">
            <v>0</v>
          </cell>
          <cell r="M9" t="e">
            <v>#NAME?</v>
          </cell>
        </row>
        <row r="10">
          <cell r="C10">
            <v>0</v>
          </cell>
          <cell r="D10">
            <v>0</v>
          </cell>
          <cell r="E10">
            <v>0</v>
          </cell>
          <cell r="F10">
            <v>0</v>
          </cell>
          <cell r="G10">
            <v>0</v>
          </cell>
          <cell r="H10">
            <v>0</v>
          </cell>
          <cell r="I10">
            <v>0</v>
          </cell>
          <cell r="J10">
            <v>0</v>
          </cell>
          <cell r="K10">
            <v>0</v>
          </cell>
          <cell r="L10">
            <v>0</v>
          </cell>
          <cell r="M10" t="e">
            <v>#NAME?</v>
          </cell>
        </row>
        <row r="11">
          <cell r="C11">
            <v>0</v>
          </cell>
          <cell r="D11">
            <v>0</v>
          </cell>
          <cell r="E11">
            <v>0</v>
          </cell>
          <cell r="F11">
            <v>0</v>
          </cell>
          <cell r="G11">
            <v>0</v>
          </cell>
          <cell r="H11">
            <v>0</v>
          </cell>
          <cell r="I11">
            <v>0</v>
          </cell>
          <cell r="J11">
            <v>0</v>
          </cell>
          <cell r="K11">
            <v>0</v>
          </cell>
          <cell r="L11">
            <v>0</v>
          </cell>
          <cell r="M11">
            <v>0</v>
          </cell>
        </row>
        <row r="13">
          <cell r="C13">
            <v>0</v>
          </cell>
          <cell r="D13">
            <v>0</v>
          </cell>
          <cell r="E13">
            <v>0</v>
          </cell>
          <cell r="F13">
            <v>0</v>
          </cell>
          <cell r="G13">
            <v>0</v>
          </cell>
          <cell r="H13">
            <v>0</v>
          </cell>
          <cell r="I13">
            <v>0</v>
          </cell>
          <cell r="J13">
            <v>0</v>
          </cell>
          <cell r="K13">
            <v>0</v>
          </cell>
          <cell r="L13">
            <v>0</v>
          </cell>
          <cell r="M13" t="e">
            <v>#NAME?</v>
          </cell>
        </row>
        <row r="15">
          <cell r="C15">
            <v>0</v>
          </cell>
          <cell r="D15">
            <v>0</v>
          </cell>
          <cell r="E15">
            <v>0</v>
          </cell>
          <cell r="F15">
            <v>0</v>
          </cell>
          <cell r="G15">
            <v>0</v>
          </cell>
          <cell r="H15">
            <v>0</v>
          </cell>
          <cell r="I15">
            <v>0</v>
          </cell>
          <cell r="J15">
            <v>0</v>
          </cell>
          <cell r="K15">
            <v>0</v>
          </cell>
          <cell r="L15">
            <v>0</v>
          </cell>
          <cell r="M15">
            <v>0</v>
          </cell>
        </row>
        <row r="16">
          <cell r="C16">
            <v>0</v>
          </cell>
          <cell r="D16">
            <v>0</v>
          </cell>
          <cell r="E16">
            <v>0</v>
          </cell>
          <cell r="F16">
            <v>0</v>
          </cell>
          <cell r="G16">
            <v>0</v>
          </cell>
          <cell r="H16">
            <v>0</v>
          </cell>
          <cell r="I16">
            <v>0</v>
          </cell>
          <cell r="J16">
            <v>0</v>
          </cell>
          <cell r="K16">
            <v>0</v>
          </cell>
          <cell r="L16">
            <v>0</v>
          </cell>
          <cell r="M16">
            <v>0</v>
          </cell>
        </row>
        <row r="17">
          <cell r="C17">
            <v>0</v>
          </cell>
          <cell r="D17">
            <v>0</v>
          </cell>
          <cell r="F17">
            <v>0</v>
          </cell>
          <cell r="I17">
            <v>0</v>
          </cell>
        </row>
        <row r="18">
          <cell r="C18">
            <v>0</v>
          </cell>
          <cell r="D18">
            <v>0</v>
          </cell>
          <cell r="E18">
            <v>0</v>
          </cell>
          <cell r="F18">
            <v>0</v>
          </cell>
          <cell r="G18">
            <v>0</v>
          </cell>
          <cell r="H18">
            <v>0</v>
          </cell>
          <cell r="I18">
            <v>0</v>
          </cell>
          <cell r="J18">
            <v>0</v>
          </cell>
          <cell r="K18">
            <v>0</v>
          </cell>
          <cell r="L18">
            <v>0</v>
          </cell>
          <cell r="M18">
            <v>0</v>
          </cell>
        </row>
        <row r="19">
          <cell r="C19">
            <v>0</v>
          </cell>
          <cell r="D19">
            <v>0</v>
          </cell>
          <cell r="E19">
            <v>0</v>
          </cell>
          <cell r="K19" t="e">
            <v>#NAME?</v>
          </cell>
          <cell r="L19" t="e">
            <v>#NAME?</v>
          </cell>
          <cell r="M19" t="e">
            <v>#NAME?</v>
          </cell>
        </row>
      </sheetData>
      <sheetData sheetId="5" refreshError="1">
        <row r="11">
          <cell r="D11">
            <v>0</v>
          </cell>
          <cell r="E11">
            <v>0</v>
          </cell>
          <cell r="F11">
            <v>0</v>
          </cell>
          <cell r="G11">
            <v>0</v>
          </cell>
          <cell r="H11">
            <v>0</v>
          </cell>
          <cell r="I11" t="str">
            <v>-</v>
          </cell>
          <cell r="J11">
            <v>0</v>
          </cell>
          <cell r="K11" t="e">
            <v>#NAME?</v>
          </cell>
          <cell r="L11">
            <v>0</v>
          </cell>
          <cell r="M11" t="e">
            <v>#NAME?</v>
          </cell>
          <cell r="N11">
            <v>0</v>
          </cell>
          <cell r="O11" t="str">
            <v>-</v>
          </cell>
        </row>
        <row r="12">
          <cell r="D12">
            <v>0</v>
          </cell>
          <cell r="E12">
            <v>0</v>
          </cell>
          <cell r="F12">
            <v>0</v>
          </cell>
          <cell r="G12">
            <v>0</v>
          </cell>
          <cell r="H12">
            <v>0</v>
          </cell>
          <cell r="I12">
            <v>0</v>
          </cell>
          <cell r="J12">
            <v>0</v>
          </cell>
          <cell r="K12">
            <v>0</v>
          </cell>
          <cell r="L12">
            <v>0</v>
          </cell>
          <cell r="M12">
            <v>0</v>
          </cell>
          <cell r="N12">
            <v>0</v>
          </cell>
          <cell r="O12">
            <v>0</v>
          </cell>
          <cell r="P12">
            <v>0</v>
          </cell>
          <cell r="Q12">
            <v>0</v>
          </cell>
          <cell r="R12">
            <v>0</v>
          </cell>
          <cell r="S12">
            <v>0</v>
          </cell>
        </row>
        <row r="14">
          <cell r="B14" t="str">
            <v>ТЭС-1</v>
          </cell>
          <cell r="D14">
            <v>0</v>
          </cell>
          <cell r="E14">
            <v>0</v>
          </cell>
          <cell r="F14">
            <v>0</v>
          </cell>
          <cell r="G14">
            <v>0</v>
          </cell>
          <cell r="H14">
            <v>0</v>
          </cell>
          <cell r="I14">
            <v>0</v>
          </cell>
          <cell r="J14">
            <v>0</v>
          </cell>
          <cell r="K14" t="e">
            <v>#NAME?</v>
          </cell>
          <cell r="L14">
            <v>0</v>
          </cell>
          <cell r="M14" t="e">
            <v>#NAME?</v>
          </cell>
          <cell r="N14">
            <v>0</v>
          </cell>
        </row>
        <row r="15">
          <cell r="B15" t="str">
            <v>ТЭС-2</v>
          </cell>
          <cell r="D15">
            <v>0</v>
          </cell>
          <cell r="E15">
            <v>0</v>
          </cell>
          <cell r="F15">
            <v>0</v>
          </cell>
          <cell r="G15">
            <v>0</v>
          </cell>
          <cell r="H15">
            <v>0</v>
          </cell>
          <cell r="I15">
            <v>0</v>
          </cell>
          <cell r="J15">
            <v>0</v>
          </cell>
          <cell r="K15" t="e">
            <v>#NAME?</v>
          </cell>
          <cell r="L15">
            <v>0</v>
          </cell>
          <cell r="M15" t="e">
            <v>#NAME?</v>
          </cell>
          <cell r="N15">
            <v>0</v>
          </cell>
        </row>
        <row r="16">
          <cell r="B16" t="str">
            <v>ГЭС-1</v>
          </cell>
          <cell r="D16">
            <v>0</v>
          </cell>
          <cell r="E16">
            <v>0</v>
          </cell>
          <cell r="F16">
            <v>0</v>
          </cell>
          <cell r="G16">
            <v>0</v>
          </cell>
          <cell r="H16">
            <v>0</v>
          </cell>
          <cell r="I16">
            <v>0</v>
          </cell>
          <cell r="J16">
            <v>0</v>
          </cell>
          <cell r="K16">
            <v>0</v>
          </cell>
          <cell r="L16">
            <v>0</v>
          </cell>
          <cell r="M16">
            <v>0</v>
          </cell>
          <cell r="N16">
            <v>0</v>
          </cell>
        </row>
        <row r="18">
          <cell r="D18">
            <v>0</v>
          </cell>
          <cell r="E18">
            <v>0</v>
          </cell>
          <cell r="F18">
            <v>0</v>
          </cell>
          <cell r="G18">
            <v>0</v>
          </cell>
          <cell r="H18">
            <v>0</v>
          </cell>
          <cell r="I18">
            <v>0</v>
          </cell>
          <cell r="J18">
            <v>0</v>
          </cell>
          <cell r="K18">
            <v>0</v>
          </cell>
          <cell r="L18">
            <v>0</v>
          </cell>
          <cell r="M18">
            <v>0</v>
          </cell>
          <cell r="N18">
            <v>0</v>
          </cell>
          <cell r="O18">
            <v>0</v>
          </cell>
          <cell r="P18">
            <v>0</v>
          </cell>
          <cell r="Q18">
            <v>0</v>
          </cell>
          <cell r="R18">
            <v>0</v>
          </cell>
          <cell r="S18">
            <v>0</v>
          </cell>
        </row>
        <row r="20">
          <cell r="B20" t="str">
            <v>Котельная - 1</v>
          </cell>
          <cell r="D20">
            <v>0</v>
          </cell>
          <cell r="E20">
            <v>0</v>
          </cell>
          <cell r="F20">
            <v>0</v>
          </cell>
          <cell r="G20">
            <v>0</v>
          </cell>
          <cell r="H20">
            <v>0</v>
          </cell>
          <cell r="I20">
            <v>0</v>
          </cell>
          <cell r="J20">
            <v>0</v>
          </cell>
          <cell r="K20" t="e">
            <v>#NAME?</v>
          </cell>
          <cell r="L20">
            <v>0</v>
          </cell>
          <cell r="M20" t="e">
            <v>#NAME?</v>
          </cell>
          <cell r="N20">
            <v>0</v>
          </cell>
          <cell r="O20" t="str">
            <v>-</v>
          </cell>
        </row>
        <row r="21">
          <cell r="B21" t="str">
            <v>Котельная - 2</v>
          </cell>
          <cell r="D21">
            <v>0</v>
          </cell>
          <cell r="F21">
            <v>0</v>
          </cell>
          <cell r="L21">
            <v>0</v>
          </cell>
          <cell r="N21">
            <v>0</v>
          </cell>
        </row>
        <row r="22">
          <cell r="B22" t="str">
            <v>Котельная - 2</v>
          </cell>
          <cell r="D22">
            <v>0</v>
          </cell>
          <cell r="E22">
            <v>0</v>
          </cell>
          <cell r="F22">
            <v>0</v>
          </cell>
          <cell r="I22">
            <v>0</v>
          </cell>
          <cell r="K22" t="e">
            <v>#NAME?</v>
          </cell>
          <cell r="L22">
            <v>0</v>
          </cell>
          <cell r="M22" t="e">
            <v>#NAME?</v>
          </cell>
          <cell r="N22">
            <v>0</v>
          </cell>
        </row>
        <row r="24">
          <cell r="D24">
            <v>0</v>
          </cell>
          <cell r="E24">
            <v>0</v>
          </cell>
          <cell r="F24">
            <v>0</v>
          </cell>
          <cell r="G24">
            <v>0</v>
          </cell>
          <cell r="H24">
            <v>0</v>
          </cell>
          <cell r="I24">
            <v>0</v>
          </cell>
          <cell r="J24">
            <v>0</v>
          </cell>
          <cell r="K24">
            <v>0</v>
          </cell>
          <cell r="L24">
            <v>0</v>
          </cell>
          <cell r="M24">
            <v>0</v>
          </cell>
          <cell r="N24">
            <v>0</v>
          </cell>
          <cell r="O24">
            <v>0</v>
          </cell>
          <cell r="P24">
            <v>0</v>
          </cell>
          <cell r="Q24">
            <v>0</v>
          </cell>
          <cell r="R24">
            <v>0</v>
          </cell>
          <cell r="S24">
            <v>0</v>
          </cell>
        </row>
        <row r="26">
          <cell r="B26" t="str">
            <v>Электробойлерная - 1</v>
          </cell>
          <cell r="D26">
            <v>0</v>
          </cell>
          <cell r="E26">
            <v>0</v>
          </cell>
          <cell r="F26">
            <v>0</v>
          </cell>
          <cell r="G26">
            <v>0</v>
          </cell>
          <cell r="H26">
            <v>0</v>
          </cell>
          <cell r="I26" t="str">
            <v>-</v>
          </cell>
          <cell r="J26">
            <v>0</v>
          </cell>
          <cell r="K26">
            <v>0</v>
          </cell>
          <cell r="L26">
            <v>0</v>
          </cell>
          <cell r="M26">
            <v>0</v>
          </cell>
          <cell r="N26">
            <v>0</v>
          </cell>
          <cell r="O26" t="str">
            <v>-</v>
          </cell>
        </row>
        <row r="27">
          <cell r="B27" t="str">
            <v>Всего</v>
          </cell>
          <cell r="D27">
            <v>0</v>
          </cell>
          <cell r="E27">
            <v>0</v>
          </cell>
          <cell r="F27">
            <v>0</v>
          </cell>
          <cell r="G27">
            <v>0</v>
          </cell>
          <cell r="H27">
            <v>0</v>
          </cell>
          <cell r="I27">
            <v>0</v>
          </cell>
          <cell r="J27">
            <v>0</v>
          </cell>
          <cell r="K27" t="e">
            <v>#NAME?</v>
          </cell>
          <cell r="L27">
            <v>0</v>
          </cell>
          <cell r="M27" t="e">
            <v>#NAME?</v>
          </cell>
          <cell r="N27">
            <v>0</v>
          </cell>
          <cell r="O27">
            <v>0</v>
          </cell>
          <cell r="P27">
            <v>0</v>
          </cell>
        </row>
        <row r="28">
          <cell r="B28" t="str">
            <v>Всего</v>
          </cell>
          <cell r="D28">
            <v>0</v>
          </cell>
          <cell r="E28">
            <v>0</v>
          </cell>
          <cell r="F28">
            <v>0</v>
          </cell>
          <cell r="G28">
            <v>0</v>
          </cell>
          <cell r="H28">
            <v>0</v>
          </cell>
          <cell r="I28">
            <v>0</v>
          </cell>
          <cell r="J28">
            <v>0</v>
          </cell>
          <cell r="K28" t="e">
            <v>#NAME?</v>
          </cell>
          <cell r="L28">
            <v>0</v>
          </cell>
          <cell r="M28" t="e">
            <v>#NAME?</v>
          </cell>
          <cell r="N28">
            <v>0</v>
          </cell>
          <cell r="O28">
            <v>0</v>
          </cell>
          <cell r="P28">
            <v>0</v>
          </cell>
        </row>
        <row r="31">
          <cell r="B31" t="str">
            <v>СЦТ - 1</v>
          </cell>
          <cell r="D31">
            <v>0</v>
          </cell>
          <cell r="E31">
            <v>0</v>
          </cell>
          <cell r="F31">
            <v>0</v>
          </cell>
          <cell r="G31">
            <v>0</v>
          </cell>
          <cell r="H31">
            <v>0</v>
          </cell>
          <cell r="L31">
            <v>0</v>
          </cell>
          <cell r="M31" t="e">
            <v>#NAME?</v>
          </cell>
          <cell r="N31">
            <v>0</v>
          </cell>
          <cell r="O31">
            <v>0</v>
          </cell>
          <cell r="P31">
            <v>0</v>
          </cell>
        </row>
        <row r="32">
          <cell r="B32" t="str">
            <v>СЦТ - 2</v>
          </cell>
          <cell r="D32">
            <v>0</v>
          </cell>
          <cell r="E32">
            <v>0</v>
          </cell>
          <cell r="F32">
            <v>0</v>
          </cell>
          <cell r="H32">
            <v>0</v>
          </cell>
          <cell r="K32" t="e">
            <v>#NAME?</v>
          </cell>
          <cell r="L32">
            <v>0</v>
          </cell>
          <cell r="M32" t="e">
            <v>#NAME?</v>
          </cell>
          <cell r="N32">
            <v>0</v>
          </cell>
        </row>
        <row r="33">
          <cell r="D33">
            <v>0</v>
          </cell>
          <cell r="E33">
            <v>0</v>
          </cell>
          <cell r="F33">
            <v>0</v>
          </cell>
          <cell r="K33" t="e">
            <v>#NAME?</v>
          </cell>
          <cell r="L33">
            <v>0</v>
          </cell>
          <cell r="M33" t="e">
            <v>#NAME?</v>
          </cell>
          <cell r="N33">
            <v>0</v>
          </cell>
        </row>
      </sheetData>
      <sheetData sheetId="6" refreshError="1">
        <row r="8">
          <cell r="E8">
            <v>0</v>
          </cell>
          <cell r="F8">
            <v>0</v>
          </cell>
          <cell r="G8">
            <v>0</v>
          </cell>
          <cell r="H8">
            <v>0</v>
          </cell>
          <cell r="I8">
            <v>0</v>
          </cell>
          <cell r="J8">
            <v>0</v>
          </cell>
          <cell r="K8">
            <v>0</v>
          </cell>
          <cell r="L8">
            <v>0</v>
          </cell>
        </row>
        <row r="9">
          <cell r="E9">
            <v>0</v>
          </cell>
          <cell r="F9">
            <v>0</v>
          </cell>
          <cell r="G9">
            <v>0</v>
          </cell>
          <cell r="H9">
            <v>0</v>
          </cell>
          <cell r="I9">
            <v>0</v>
          </cell>
          <cell r="J9">
            <v>0</v>
          </cell>
          <cell r="K9">
            <v>0</v>
          </cell>
          <cell r="L9">
            <v>0</v>
          </cell>
        </row>
        <row r="10">
          <cell r="E10">
            <v>0</v>
          </cell>
          <cell r="F10">
            <v>0</v>
          </cell>
          <cell r="G10">
            <v>0</v>
          </cell>
          <cell r="H10">
            <v>0</v>
          </cell>
          <cell r="I10">
            <v>0</v>
          </cell>
          <cell r="J10">
            <v>0</v>
          </cell>
          <cell r="K10">
            <v>0</v>
          </cell>
          <cell r="L10">
            <v>0</v>
          </cell>
        </row>
        <row r="11">
          <cell r="E11">
            <v>0</v>
          </cell>
          <cell r="F11">
            <v>0</v>
          </cell>
          <cell r="G11">
            <v>0</v>
          </cell>
          <cell r="H11">
            <v>0</v>
          </cell>
          <cell r="I11">
            <v>0</v>
          </cell>
          <cell r="J11">
            <v>0</v>
          </cell>
          <cell r="K11">
            <v>0</v>
          </cell>
          <cell r="L11">
            <v>0</v>
          </cell>
        </row>
        <row r="12">
          <cell r="E12">
            <v>0</v>
          </cell>
          <cell r="F12">
            <v>0</v>
          </cell>
          <cell r="G12">
            <v>0</v>
          </cell>
          <cell r="H12">
            <v>0</v>
          </cell>
          <cell r="I12">
            <v>0</v>
          </cell>
          <cell r="J12">
            <v>0</v>
          </cell>
          <cell r="K12">
            <v>0</v>
          </cell>
          <cell r="L12">
            <v>0</v>
          </cell>
        </row>
        <row r="13">
          <cell r="E13">
            <v>0</v>
          </cell>
          <cell r="F13">
            <v>0</v>
          </cell>
          <cell r="G13">
            <v>0</v>
          </cell>
          <cell r="H13">
            <v>0</v>
          </cell>
          <cell r="I13">
            <v>0</v>
          </cell>
          <cell r="J13">
            <v>0</v>
          </cell>
          <cell r="K13">
            <v>0</v>
          </cell>
          <cell r="L13">
            <v>0</v>
          </cell>
        </row>
        <row r="14">
          <cell r="E14">
            <v>0</v>
          </cell>
          <cell r="F14">
            <v>0</v>
          </cell>
          <cell r="G14">
            <v>0</v>
          </cell>
          <cell r="H14">
            <v>0</v>
          </cell>
          <cell r="I14">
            <v>0</v>
          </cell>
          <cell r="J14">
            <v>0</v>
          </cell>
          <cell r="K14">
            <v>0</v>
          </cell>
          <cell r="L14">
            <v>0</v>
          </cell>
        </row>
        <row r="15">
          <cell r="E15">
            <v>0</v>
          </cell>
          <cell r="F15">
            <v>0</v>
          </cell>
          <cell r="G15">
            <v>0</v>
          </cell>
          <cell r="H15">
            <v>0</v>
          </cell>
          <cell r="I15">
            <v>0</v>
          </cell>
          <cell r="J15">
            <v>0</v>
          </cell>
          <cell r="K15">
            <v>0</v>
          </cell>
          <cell r="L15">
            <v>0</v>
          </cell>
        </row>
        <row r="16">
          <cell r="E16">
            <v>0</v>
          </cell>
          <cell r="F16">
            <v>0</v>
          </cell>
          <cell r="G16">
            <v>0</v>
          </cell>
          <cell r="H16">
            <v>0</v>
          </cell>
          <cell r="I16">
            <v>0</v>
          </cell>
          <cell r="J16">
            <v>0</v>
          </cell>
          <cell r="K16">
            <v>0</v>
          </cell>
          <cell r="L16">
            <v>0</v>
          </cell>
        </row>
        <row r="17">
          <cell r="F17">
            <v>0</v>
          </cell>
          <cell r="I17">
            <v>0</v>
          </cell>
        </row>
        <row r="18">
          <cell r="E18">
            <v>0</v>
          </cell>
          <cell r="F18">
            <v>0</v>
          </cell>
          <cell r="G18">
            <v>0</v>
          </cell>
          <cell r="H18">
            <v>0</v>
          </cell>
          <cell r="I18">
            <v>0</v>
          </cell>
          <cell r="J18">
            <v>0</v>
          </cell>
          <cell r="K18">
            <v>0</v>
          </cell>
          <cell r="L18">
            <v>0</v>
          </cell>
        </row>
        <row r="19">
          <cell r="E19">
            <v>0</v>
          </cell>
          <cell r="K19" t="e">
            <v>#NAME?</v>
          </cell>
          <cell r="L19" t="e">
            <v>#NAME?</v>
          </cell>
        </row>
        <row r="20">
          <cell r="E20">
            <v>0</v>
          </cell>
          <cell r="F20">
            <v>0</v>
          </cell>
          <cell r="G20">
            <v>0</v>
          </cell>
          <cell r="H20">
            <v>0</v>
          </cell>
          <cell r="I20">
            <v>0</v>
          </cell>
          <cell r="J20">
            <v>0</v>
          </cell>
          <cell r="K20">
            <v>0</v>
          </cell>
          <cell r="L20">
            <v>0</v>
          </cell>
        </row>
        <row r="21">
          <cell r="F21">
            <v>0</v>
          </cell>
          <cell r="L21">
            <v>0</v>
          </cell>
        </row>
        <row r="22">
          <cell r="E22">
            <v>0</v>
          </cell>
          <cell r="F22">
            <v>0</v>
          </cell>
          <cell r="I22">
            <v>0</v>
          </cell>
          <cell r="K22" t="e">
            <v>#NAME?</v>
          </cell>
          <cell r="L22" t="e">
            <v>#NAME?</v>
          </cell>
        </row>
        <row r="23">
          <cell r="E23">
            <v>0</v>
          </cell>
          <cell r="F23">
            <v>0</v>
          </cell>
          <cell r="I23">
            <v>0</v>
          </cell>
          <cell r="K23" t="e">
            <v>#NAME?</v>
          </cell>
          <cell r="L23" t="e">
            <v>#NAME?</v>
          </cell>
        </row>
        <row r="24">
          <cell r="E24">
            <v>0</v>
          </cell>
          <cell r="F24">
            <v>0</v>
          </cell>
          <cell r="G24">
            <v>0</v>
          </cell>
          <cell r="H24">
            <v>0</v>
          </cell>
          <cell r="I24">
            <v>0</v>
          </cell>
          <cell r="J24">
            <v>0</v>
          </cell>
          <cell r="K24">
            <v>0</v>
          </cell>
          <cell r="L24">
            <v>0</v>
          </cell>
        </row>
        <row r="26">
          <cell r="E26">
            <v>0</v>
          </cell>
          <cell r="F26">
            <v>0</v>
          </cell>
          <cell r="G26">
            <v>0</v>
          </cell>
          <cell r="H26">
            <v>0</v>
          </cell>
          <cell r="I26">
            <v>0</v>
          </cell>
          <cell r="J26">
            <v>0</v>
          </cell>
          <cell r="K26">
            <v>0</v>
          </cell>
          <cell r="L26">
            <v>0</v>
          </cell>
        </row>
        <row r="27">
          <cell r="E27">
            <v>0</v>
          </cell>
          <cell r="F27">
            <v>0</v>
          </cell>
          <cell r="G27">
            <v>0</v>
          </cell>
          <cell r="H27">
            <v>0</v>
          </cell>
          <cell r="I27">
            <v>0</v>
          </cell>
          <cell r="J27">
            <v>0</v>
          </cell>
          <cell r="K27">
            <v>0</v>
          </cell>
          <cell r="L27">
            <v>0</v>
          </cell>
        </row>
        <row r="28">
          <cell r="E28">
            <v>0</v>
          </cell>
          <cell r="F28">
            <v>0</v>
          </cell>
          <cell r="G28">
            <v>0</v>
          </cell>
          <cell r="H28">
            <v>0</v>
          </cell>
          <cell r="I28">
            <v>0</v>
          </cell>
          <cell r="J28">
            <v>0</v>
          </cell>
          <cell r="K28" t="e">
            <v>#NAME?</v>
          </cell>
          <cell r="L28">
            <v>0</v>
          </cell>
        </row>
        <row r="29">
          <cell r="E29">
            <v>0</v>
          </cell>
          <cell r="F29">
            <v>0</v>
          </cell>
          <cell r="G29">
            <v>0</v>
          </cell>
          <cell r="H29">
            <v>0</v>
          </cell>
          <cell r="I29">
            <v>0</v>
          </cell>
          <cell r="J29">
            <v>0</v>
          </cell>
          <cell r="K29" t="e">
            <v>#NAME?</v>
          </cell>
          <cell r="L29" t="e">
            <v>#NAME?</v>
          </cell>
        </row>
        <row r="30">
          <cell r="F30">
            <v>0</v>
          </cell>
          <cell r="I30">
            <v>0</v>
          </cell>
        </row>
        <row r="31">
          <cell r="E31">
            <v>0</v>
          </cell>
          <cell r="F31">
            <v>0</v>
          </cell>
          <cell r="G31">
            <v>0</v>
          </cell>
          <cell r="L31">
            <v>0</v>
          </cell>
        </row>
      </sheetData>
      <sheetData sheetId="7" refreshError="1">
        <row r="8">
          <cell r="C8">
            <v>0</v>
          </cell>
          <cell r="E8">
            <v>0</v>
          </cell>
          <cell r="F8">
            <v>0</v>
          </cell>
          <cell r="G8">
            <v>0</v>
          </cell>
          <cell r="H8">
            <v>0</v>
          </cell>
          <cell r="I8" t="str">
            <v>Добавить столбцы</v>
          </cell>
          <cell r="J8">
            <v>0</v>
          </cell>
          <cell r="K8">
            <v>0</v>
          </cell>
          <cell r="L8">
            <v>0</v>
          </cell>
          <cell r="O8" t="str">
            <v>Добавить столбцы</v>
          </cell>
        </row>
        <row r="9">
          <cell r="A9" t="str">
            <v>ТЭС-1</v>
          </cell>
          <cell r="B9" t="str">
            <v>ТЭС-1</v>
          </cell>
          <cell r="C9" t="str">
            <v>Мазут</v>
          </cell>
          <cell r="E9">
            <v>0</v>
          </cell>
          <cell r="F9">
            <v>0</v>
          </cell>
          <cell r="G9">
            <v>0</v>
          </cell>
          <cell r="H9">
            <v>0</v>
          </cell>
          <cell r="I9">
            <v>0</v>
          </cell>
          <cell r="J9">
            <v>0</v>
          </cell>
          <cell r="K9" t="e">
            <v>#NAME?</v>
          </cell>
          <cell r="L9" t="e">
            <v>#NAME?</v>
          </cell>
          <cell r="M9" t="e">
            <v>#NAME?</v>
          </cell>
          <cell r="N9">
            <v>0</v>
          </cell>
        </row>
        <row r="10">
          <cell r="B10" t="str">
            <v>ТЭС-1</v>
          </cell>
          <cell r="C10" t="str">
            <v>Газ</v>
          </cell>
          <cell r="E10">
            <v>0</v>
          </cell>
          <cell r="F10">
            <v>0</v>
          </cell>
          <cell r="G10">
            <v>0</v>
          </cell>
          <cell r="H10">
            <v>0</v>
          </cell>
          <cell r="I10">
            <v>0</v>
          </cell>
          <cell r="J10">
            <v>0</v>
          </cell>
          <cell r="K10" t="e">
            <v>#NAME?</v>
          </cell>
          <cell r="L10" t="e">
            <v>#NAME?</v>
          </cell>
          <cell r="M10" t="e">
            <v>#NAME?</v>
          </cell>
          <cell r="N10">
            <v>0</v>
          </cell>
        </row>
        <row r="11">
          <cell r="B11" t="str">
            <v>ТЭС-1</v>
          </cell>
          <cell r="C11">
            <v>0</v>
          </cell>
          <cell r="E11">
            <v>0</v>
          </cell>
          <cell r="F11">
            <v>0</v>
          </cell>
          <cell r="G11">
            <v>0</v>
          </cell>
          <cell r="H11">
            <v>0</v>
          </cell>
          <cell r="I11" t="str">
            <v>-</v>
          </cell>
          <cell r="J11">
            <v>0</v>
          </cell>
          <cell r="K11" t="e">
            <v>#NAME?</v>
          </cell>
          <cell r="L11" t="e">
            <v>#NAME?</v>
          </cell>
          <cell r="M11" t="e">
            <v>#NAME?</v>
          </cell>
          <cell r="N11">
            <v>0</v>
          </cell>
          <cell r="O11" t="str">
            <v>-</v>
          </cell>
        </row>
        <row r="12">
          <cell r="B12" t="str">
            <v>ТЭС-2</v>
          </cell>
          <cell r="C12" t="str">
            <v>Добавить строки</v>
          </cell>
          <cell r="E12">
            <v>0</v>
          </cell>
          <cell r="F12">
            <v>0</v>
          </cell>
          <cell r="G12">
            <v>0</v>
          </cell>
          <cell r="H12">
            <v>0</v>
          </cell>
          <cell r="I12">
            <v>0</v>
          </cell>
          <cell r="J12">
            <v>0</v>
          </cell>
          <cell r="K12">
            <v>0</v>
          </cell>
          <cell r="L12">
            <v>0</v>
          </cell>
          <cell r="M12">
            <v>0</v>
          </cell>
          <cell r="N12">
            <v>0</v>
          </cell>
          <cell r="O12">
            <v>0</v>
          </cell>
          <cell r="P12">
            <v>0</v>
          </cell>
        </row>
        <row r="13">
          <cell r="A13" t="str">
            <v>ТЭС-2</v>
          </cell>
          <cell r="B13" t="str">
            <v>ТЭС-2</v>
          </cell>
          <cell r="C13" t="str">
            <v>Мазут</v>
          </cell>
          <cell r="E13">
            <v>0</v>
          </cell>
          <cell r="F13">
            <v>0</v>
          </cell>
          <cell r="G13">
            <v>0</v>
          </cell>
          <cell r="H13">
            <v>0</v>
          </cell>
          <cell r="I13">
            <v>0</v>
          </cell>
          <cell r="J13">
            <v>0</v>
          </cell>
          <cell r="K13" t="e">
            <v>#NAME?</v>
          </cell>
          <cell r="L13" t="e">
            <v>#NAME?</v>
          </cell>
          <cell r="M13" t="e">
            <v>#NAME?</v>
          </cell>
          <cell r="N13">
            <v>0</v>
          </cell>
        </row>
        <row r="14">
          <cell r="B14" t="str">
            <v>ТЭС-2</v>
          </cell>
          <cell r="C14" t="str">
            <v>Газ</v>
          </cell>
          <cell r="E14">
            <v>0</v>
          </cell>
          <cell r="F14">
            <v>0</v>
          </cell>
          <cell r="G14">
            <v>0</v>
          </cell>
          <cell r="H14">
            <v>0</v>
          </cell>
          <cell r="I14">
            <v>0</v>
          </cell>
          <cell r="J14">
            <v>0</v>
          </cell>
          <cell r="K14" t="e">
            <v>#NAME?</v>
          </cell>
          <cell r="L14" t="e">
            <v>#NAME?</v>
          </cell>
          <cell r="M14" t="e">
            <v>#NAME?</v>
          </cell>
          <cell r="N14">
            <v>0</v>
          </cell>
        </row>
        <row r="15">
          <cell r="B15" t="str">
            <v>ТЭС-2</v>
          </cell>
          <cell r="C15">
            <v>0</v>
          </cell>
          <cell r="E15">
            <v>0</v>
          </cell>
          <cell r="F15">
            <v>0</v>
          </cell>
          <cell r="G15">
            <v>0</v>
          </cell>
          <cell r="H15">
            <v>0</v>
          </cell>
          <cell r="I15">
            <v>0</v>
          </cell>
          <cell r="J15">
            <v>0</v>
          </cell>
          <cell r="K15" t="e">
            <v>#NAME?</v>
          </cell>
          <cell r="L15" t="e">
            <v>#NAME?</v>
          </cell>
          <cell r="M15" t="e">
            <v>#NAME?</v>
          </cell>
          <cell r="N15">
            <v>0</v>
          </cell>
        </row>
        <row r="16">
          <cell r="A16" t="str">
            <v>Котельная - 1</v>
          </cell>
          <cell r="B16" t="str">
            <v>ГЭС-1</v>
          </cell>
          <cell r="C16" t="str">
            <v>Добавить строки</v>
          </cell>
          <cell r="E16">
            <v>0</v>
          </cell>
          <cell r="F16">
            <v>0</v>
          </cell>
          <cell r="G16">
            <v>0</v>
          </cell>
          <cell r="H16">
            <v>0</v>
          </cell>
          <cell r="I16">
            <v>0</v>
          </cell>
          <cell r="J16">
            <v>0</v>
          </cell>
          <cell r="K16">
            <v>0</v>
          </cell>
          <cell r="L16">
            <v>0</v>
          </cell>
          <cell r="M16">
            <v>0</v>
          </cell>
          <cell r="N16">
            <v>0</v>
          </cell>
        </row>
        <row r="17">
          <cell r="A17" t="str">
            <v>Добавить строки</v>
          </cell>
          <cell r="B17" t="str">
            <v>ГЭС-2</v>
          </cell>
          <cell r="C17">
            <v>0</v>
          </cell>
          <cell r="F17">
            <v>0</v>
          </cell>
          <cell r="I17">
            <v>0</v>
          </cell>
        </row>
        <row r="18">
          <cell r="A18" t="str">
            <v>Котельная - 1</v>
          </cell>
          <cell r="B18" t="str">
            <v>Котельная - 1</v>
          </cell>
          <cell r="C18" t="str">
            <v>Мазут</v>
          </cell>
          <cell r="E18">
            <v>0</v>
          </cell>
          <cell r="F18">
            <v>0</v>
          </cell>
          <cell r="G18">
            <v>0</v>
          </cell>
          <cell r="H18">
            <v>0</v>
          </cell>
          <cell r="I18">
            <v>0</v>
          </cell>
          <cell r="J18">
            <v>0</v>
          </cell>
          <cell r="K18" t="e">
            <v>#NAME?</v>
          </cell>
          <cell r="L18" t="e">
            <v>#NAME?</v>
          </cell>
          <cell r="M18" t="e">
            <v>#NAME?</v>
          </cell>
          <cell r="N18">
            <v>0</v>
          </cell>
          <cell r="O18">
            <v>0</v>
          </cell>
          <cell r="P18">
            <v>0</v>
          </cell>
        </row>
        <row r="19">
          <cell r="B19" t="str">
            <v>Котельная - 1</v>
          </cell>
          <cell r="C19" t="str">
            <v>Газ</v>
          </cell>
          <cell r="E19">
            <v>0</v>
          </cell>
          <cell r="H19">
            <v>0</v>
          </cell>
          <cell r="K19" t="e">
            <v>#NAME?</v>
          </cell>
          <cell r="L19" t="e">
            <v>#NAME?</v>
          </cell>
          <cell r="M19" t="e">
            <v>#NAME?</v>
          </cell>
          <cell r="N19">
            <v>0</v>
          </cell>
        </row>
        <row r="20">
          <cell r="B20" t="str">
            <v>Котельная - 1</v>
          </cell>
          <cell r="E20">
            <v>0</v>
          </cell>
          <cell r="F20">
            <v>0</v>
          </cell>
          <cell r="G20">
            <v>0</v>
          </cell>
          <cell r="H20">
            <v>0</v>
          </cell>
          <cell r="I20">
            <v>0</v>
          </cell>
          <cell r="J20">
            <v>0</v>
          </cell>
          <cell r="K20" t="e">
            <v>#NAME?</v>
          </cell>
          <cell r="L20" t="e">
            <v>#NAME?</v>
          </cell>
          <cell r="M20" t="e">
            <v>#NAME?</v>
          </cell>
          <cell r="N20">
            <v>0</v>
          </cell>
          <cell r="O20" t="str">
            <v>-</v>
          </cell>
        </row>
        <row r="21">
          <cell r="B21" t="str">
            <v>Котельная - 2</v>
          </cell>
          <cell r="C21" t="str">
            <v>Добавить строки</v>
          </cell>
          <cell r="F21">
            <v>0</v>
          </cell>
          <cell r="L21">
            <v>0</v>
          </cell>
          <cell r="N21">
            <v>0</v>
          </cell>
        </row>
        <row r="22">
          <cell r="A22" t="str">
            <v>Котельная - 2</v>
          </cell>
          <cell r="B22" t="str">
            <v>Котельная - 2</v>
          </cell>
          <cell r="C22" t="str">
            <v>Мазут</v>
          </cell>
          <cell r="E22">
            <v>0</v>
          </cell>
          <cell r="F22">
            <v>0</v>
          </cell>
          <cell r="I22">
            <v>0</v>
          </cell>
          <cell r="K22" t="e">
            <v>#NAME?</v>
          </cell>
          <cell r="L22" t="e">
            <v>#NAME?</v>
          </cell>
          <cell r="M22" t="e">
            <v>#NAME?</v>
          </cell>
          <cell r="N22">
            <v>0</v>
          </cell>
        </row>
        <row r="23">
          <cell r="B23" t="str">
            <v>Котельная - 2</v>
          </cell>
          <cell r="C23" t="str">
            <v>Газ</v>
          </cell>
          <cell r="E23">
            <v>0</v>
          </cell>
          <cell r="F23">
            <v>0</v>
          </cell>
          <cell r="I23">
            <v>0</v>
          </cell>
          <cell r="K23" t="e">
            <v>#NAME?</v>
          </cell>
          <cell r="L23" t="e">
            <v>#NAME?</v>
          </cell>
          <cell r="M23" t="e">
            <v>#NAME?</v>
          </cell>
          <cell r="N23">
            <v>0</v>
          </cell>
        </row>
        <row r="24">
          <cell r="B24" t="str">
            <v>Котельная - 2</v>
          </cell>
          <cell r="E24">
            <v>0</v>
          </cell>
          <cell r="F24">
            <v>0</v>
          </cell>
          <cell r="G24">
            <v>0</v>
          </cell>
          <cell r="H24">
            <v>0</v>
          </cell>
          <cell r="I24">
            <v>0</v>
          </cell>
          <cell r="J24">
            <v>0</v>
          </cell>
          <cell r="K24" t="e">
            <v>#NAME?</v>
          </cell>
          <cell r="L24" t="e">
            <v>#NAME?</v>
          </cell>
          <cell r="M24" t="e">
            <v>#NAME?</v>
          </cell>
          <cell r="N24">
            <v>0</v>
          </cell>
          <cell r="O24">
            <v>0</v>
          </cell>
          <cell r="P24">
            <v>0</v>
          </cell>
        </row>
        <row r="25">
          <cell r="C25" t="str">
            <v>Добавить строки</v>
          </cell>
        </row>
        <row r="26">
          <cell r="B26" t="str">
            <v>Электробойлерная - 1</v>
          </cell>
          <cell r="E26">
            <v>0</v>
          </cell>
          <cell r="F26">
            <v>0</v>
          </cell>
          <cell r="G26">
            <v>0</v>
          </cell>
          <cell r="H26">
            <v>0</v>
          </cell>
          <cell r="I26" t="str">
            <v>-</v>
          </cell>
          <cell r="J26">
            <v>0</v>
          </cell>
          <cell r="K26">
            <v>0</v>
          </cell>
          <cell r="L26">
            <v>0</v>
          </cell>
          <cell r="M26">
            <v>0</v>
          </cell>
          <cell r="N26">
            <v>0</v>
          </cell>
          <cell r="O26" t="str">
            <v>-</v>
          </cell>
        </row>
        <row r="27">
          <cell r="A27" t="str">
            <v>Всего</v>
          </cell>
          <cell r="B27" t="str">
            <v>Всего</v>
          </cell>
          <cell r="C27" t="str">
            <v>Мазут</v>
          </cell>
          <cell r="D27">
            <v>0</v>
          </cell>
          <cell r="E27">
            <v>0</v>
          </cell>
          <cell r="F27">
            <v>0</v>
          </cell>
          <cell r="G27">
            <v>0</v>
          </cell>
          <cell r="H27">
            <v>0</v>
          </cell>
          <cell r="I27">
            <v>0</v>
          </cell>
          <cell r="J27">
            <v>0</v>
          </cell>
          <cell r="K27" t="e">
            <v>#NAME?</v>
          </cell>
          <cell r="L27" t="e">
            <v>#NAME?</v>
          </cell>
          <cell r="M27" t="e">
            <v>#NAME?</v>
          </cell>
          <cell r="N27">
            <v>0</v>
          </cell>
          <cell r="O27">
            <v>0</v>
          </cell>
          <cell r="P27">
            <v>0</v>
          </cell>
        </row>
        <row r="28">
          <cell r="B28" t="str">
            <v>Всего</v>
          </cell>
          <cell r="C28" t="str">
            <v>Газ</v>
          </cell>
          <cell r="D28">
            <v>0</v>
          </cell>
          <cell r="E28">
            <v>0</v>
          </cell>
          <cell r="F28">
            <v>0</v>
          </cell>
          <cell r="G28">
            <v>0</v>
          </cell>
          <cell r="H28">
            <v>0</v>
          </cell>
          <cell r="I28">
            <v>0</v>
          </cell>
          <cell r="J28">
            <v>0</v>
          </cell>
          <cell r="K28" t="e">
            <v>#NAME?</v>
          </cell>
          <cell r="L28" t="e">
            <v>#NAME?</v>
          </cell>
          <cell r="M28" t="e">
            <v>#NAME?</v>
          </cell>
          <cell r="N28">
            <v>0</v>
          </cell>
          <cell r="O28">
            <v>0</v>
          </cell>
          <cell r="P28">
            <v>0</v>
          </cell>
        </row>
        <row r="29">
          <cell r="B29" t="str">
            <v>Всего</v>
          </cell>
          <cell r="D29">
            <v>0</v>
          </cell>
          <cell r="E29">
            <v>0</v>
          </cell>
          <cell r="F29">
            <v>0</v>
          </cell>
          <cell r="G29">
            <v>0</v>
          </cell>
          <cell r="H29">
            <v>0</v>
          </cell>
          <cell r="I29">
            <v>0</v>
          </cell>
          <cell r="J29">
            <v>0</v>
          </cell>
          <cell r="K29" t="e">
            <v>#NAME?</v>
          </cell>
          <cell r="L29" t="e">
            <v>#NAME?</v>
          </cell>
          <cell r="M29" t="e">
            <v>#NAME?</v>
          </cell>
          <cell r="N29">
            <v>0</v>
          </cell>
          <cell r="O29">
            <v>0</v>
          </cell>
          <cell r="P29">
            <v>0</v>
          </cell>
        </row>
        <row r="30">
          <cell r="C30" t="str">
            <v>Добавить строки</v>
          </cell>
          <cell r="D30">
            <v>0</v>
          </cell>
          <cell r="F30">
            <v>0</v>
          </cell>
          <cell r="H30">
            <v>0</v>
          </cell>
          <cell r="I30">
            <v>0</v>
          </cell>
          <cell r="N30">
            <v>0</v>
          </cell>
        </row>
        <row r="31">
          <cell r="B31" t="str">
            <v>СЦТ - 1</v>
          </cell>
          <cell r="C31" t="str">
            <v>Итого</v>
          </cell>
          <cell r="D31">
            <v>0</v>
          </cell>
          <cell r="E31">
            <v>0</v>
          </cell>
          <cell r="F31">
            <v>0</v>
          </cell>
          <cell r="G31">
            <v>0</v>
          </cell>
          <cell r="H31">
            <v>0</v>
          </cell>
          <cell r="L31">
            <v>0</v>
          </cell>
          <cell r="M31" t="e">
            <v>#NAME?</v>
          </cell>
          <cell r="N31">
            <v>0</v>
          </cell>
          <cell r="O31">
            <v>0</v>
          </cell>
          <cell r="P31">
            <v>0</v>
          </cell>
        </row>
        <row r="32">
          <cell r="A32" t="str">
            <v>СЦТ - 1</v>
          </cell>
          <cell r="B32" t="str">
            <v>СЦТ - 2</v>
          </cell>
          <cell r="D32">
            <v>0</v>
          </cell>
          <cell r="E32">
            <v>0</v>
          </cell>
          <cell r="F32">
            <v>0</v>
          </cell>
          <cell r="H32">
            <v>0</v>
          </cell>
          <cell r="K32" t="e">
            <v>#NAME?</v>
          </cell>
          <cell r="L32" t="e">
            <v>#NAME?</v>
          </cell>
          <cell r="M32" t="e">
            <v>#NAME?</v>
          </cell>
          <cell r="N32">
            <v>0</v>
          </cell>
        </row>
        <row r="33">
          <cell r="A33" t="str">
            <v>СЦТ - 2</v>
          </cell>
          <cell r="D33">
            <v>0</v>
          </cell>
          <cell r="E33">
            <v>0</v>
          </cell>
          <cell r="F33">
            <v>0</v>
          </cell>
          <cell r="K33" t="e">
            <v>#NAME?</v>
          </cell>
          <cell r="L33" t="e">
            <v>#NAME?</v>
          </cell>
          <cell r="M33" t="e">
            <v>#NAME?</v>
          </cell>
          <cell r="N33">
            <v>0</v>
          </cell>
        </row>
        <row r="34">
          <cell r="D34">
            <v>0</v>
          </cell>
          <cell r="E34">
            <v>0</v>
          </cell>
          <cell r="F34">
            <v>0</v>
          </cell>
          <cell r="G34">
            <v>0</v>
          </cell>
          <cell r="H34">
            <v>0</v>
          </cell>
          <cell r="I34">
            <v>0</v>
          </cell>
          <cell r="K34" t="e">
            <v>#NAME?</v>
          </cell>
          <cell r="L34" t="e">
            <v>#NAME?</v>
          </cell>
          <cell r="M34" t="e">
            <v>#NAME?</v>
          </cell>
          <cell r="N34">
            <v>0</v>
          </cell>
        </row>
        <row r="35">
          <cell r="E35">
            <v>0</v>
          </cell>
          <cell r="F35">
            <v>0</v>
          </cell>
          <cell r="G35">
            <v>0</v>
          </cell>
          <cell r="H35">
            <v>0</v>
          </cell>
          <cell r="I35" t="str">
            <v>-</v>
          </cell>
          <cell r="J35">
            <v>0</v>
          </cell>
          <cell r="L35" t="str">
            <v>-</v>
          </cell>
          <cell r="M35">
            <v>0</v>
          </cell>
          <cell r="N35">
            <v>0</v>
          </cell>
          <cell r="O35" t="str">
            <v>-</v>
          </cell>
        </row>
        <row r="36">
          <cell r="H36">
            <v>0</v>
          </cell>
          <cell r="N36">
            <v>0</v>
          </cell>
        </row>
        <row r="37">
          <cell r="A37" t="str">
            <v>ТЭС-1</v>
          </cell>
          <cell r="B37" t="str">
            <v>ТЭС-1</v>
          </cell>
          <cell r="C37" t="str">
            <v>Мазут</v>
          </cell>
          <cell r="E37">
            <v>0</v>
          </cell>
          <cell r="F37">
            <v>0</v>
          </cell>
          <cell r="G37">
            <v>0</v>
          </cell>
          <cell r="I37">
            <v>0</v>
          </cell>
          <cell r="J37">
            <v>0</v>
          </cell>
          <cell r="K37" t="e">
            <v>#NAME?</v>
          </cell>
          <cell r="L37" t="e">
            <v>#NAME?</v>
          </cell>
          <cell r="M37" t="e">
            <v>#NAME?</v>
          </cell>
          <cell r="N37">
            <v>0</v>
          </cell>
        </row>
        <row r="38">
          <cell r="B38" t="str">
            <v>ТЭС-1</v>
          </cell>
          <cell r="C38" t="str">
            <v>Газ</v>
          </cell>
          <cell r="E38">
            <v>0</v>
          </cell>
          <cell r="F38">
            <v>0</v>
          </cell>
          <cell r="G38">
            <v>0</v>
          </cell>
          <cell r="H38">
            <v>0</v>
          </cell>
          <cell r="I38">
            <v>0</v>
          </cell>
          <cell r="K38" t="e">
            <v>#NAME?</v>
          </cell>
          <cell r="L38" t="e">
            <v>#NAME?</v>
          </cell>
          <cell r="M38" t="e">
            <v>#NAME?</v>
          </cell>
          <cell r="N38">
            <v>0</v>
          </cell>
        </row>
        <row r="39">
          <cell r="B39" t="str">
            <v>ТЭС-1</v>
          </cell>
          <cell r="E39">
            <v>0</v>
          </cell>
          <cell r="F39">
            <v>0</v>
          </cell>
          <cell r="I39">
            <v>0</v>
          </cell>
          <cell r="K39" t="e">
            <v>#NAME?</v>
          </cell>
          <cell r="L39" t="e">
            <v>#NAME?</v>
          </cell>
          <cell r="M39" t="e">
            <v>#NAME?</v>
          </cell>
          <cell r="N39">
            <v>0</v>
          </cell>
        </row>
        <row r="40">
          <cell r="C40" t="str">
            <v>Добавить строки</v>
          </cell>
        </row>
        <row r="41">
          <cell r="A41" t="str">
            <v>ТЭС-2</v>
          </cell>
          <cell r="B41" t="str">
            <v>ТЭС-2</v>
          </cell>
          <cell r="C41" t="str">
            <v>Мазут</v>
          </cell>
          <cell r="E41">
            <v>0</v>
          </cell>
          <cell r="K41" t="e">
            <v>#NAME?</v>
          </cell>
          <cell r="L41" t="e">
            <v>#NAME?</v>
          </cell>
          <cell r="M41" t="e">
            <v>#NAME?</v>
          </cell>
          <cell r="N41">
            <v>0</v>
          </cell>
        </row>
        <row r="42">
          <cell r="B42" t="str">
            <v>ТЭС-2</v>
          </cell>
          <cell r="C42" t="str">
            <v>Газ</v>
          </cell>
          <cell r="E42">
            <v>0</v>
          </cell>
          <cell r="F42">
            <v>0</v>
          </cell>
          <cell r="I42">
            <v>0</v>
          </cell>
          <cell r="K42" t="e">
            <v>#NAME?</v>
          </cell>
          <cell r="L42" t="e">
            <v>#NAME?</v>
          </cell>
          <cell r="M42" t="e">
            <v>#NAME?</v>
          </cell>
          <cell r="N42">
            <v>0</v>
          </cell>
        </row>
        <row r="43">
          <cell r="B43" t="str">
            <v>ТЭС-2</v>
          </cell>
          <cell r="E43">
            <v>0</v>
          </cell>
          <cell r="F43">
            <v>0</v>
          </cell>
          <cell r="I43">
            <v>0</v>
          </cell>
          <cell r="K43" t="e">
            <v>#NAME?</v>
          </cell>
          <cell r="L43" t="e">
            <v>#NAME?</v>
          </cell>
          <cell r="M43" t="e">
            <v>#NAME?</v>
          </cell>
          <cell r="N43">
            <v>0</v>
          </cell>
        </row>
        <row r="44">
          <cell r="C44" t="str">
            <v>Добавить строки</v>
          </cell>
          <cell r="F44">
            <v>0</v>
          </cell>
          <cell r="I44">
            <v>0</v>
          </cell>
        </row>
        <row r="45">
          <cell r="A45" t="str">
            <v>Добавить строки</v>
          </cell>
        </row>
        <row r="46">
          <cell r="A46" t="str">
            <v>Котельная - 1</v>
          </cell>
          <cell r="B46" t="str">
            <v>Котельная - 1</v>
          </cell>
          <cell r="C46" t="str">
            <v>Мазут</v>
          </cell>
          <cell r="E46">
            <v>0</v>
          </cell>
          <cell r="F46">
            <v>0</v>
          </cell>
          <cell r="G46">
            <v>0</v>
          </cell>
          <cell r="H46">
            <v>0</v>
          </cell>
          <cell r="I46">
            <v>0</v>
          </cell>
          <cell r="K46" t="e">
            <v>#NAME?</v>
          </cell>
          <cell r="L46" t="e">
            <v>#NAME?</v>
          </cell>
          <cell r="M46" t="e">
            <v>#NAME?</v>
          </cell>
          <cell r="N46">
            <v>0</v>
          </cell>
        </row>
        <row r="47">
          <cell r="B47" t="str">
            <v>Котельная - 1</v>
          </cell>
          <cell r="C47" t="str">
            <v>Газ</v>
          </cell>
          <cell r="E47">
            <v>0</v>
          </cell>
          <cell r="K47" t="e">
            <v>#NAME?</v>
          </cell>
          <cell r="L47" t="e">
            <v>#NAME?</v>
          </cell>
          <cell r="M47" t="e">
            <v>#NAME?</v>
          </cell>
          <cell r="N47">
            <v>0</v>
          </cell>
        </row>
        <row r="48">
          <cell r="B48" t="str">
            <v>Котельная - 1</v>
          </cell>
          <cell r="E48">
            <v>0</v>
          </cell>
          <cell r="F48">
            <v>0</v>
          </cell>
          <cell r="I48">
            <v>0</v>
          </cell>
          <cell r="K48" t="e">
            <v>#NAME?</v>
          </cell>
          <cell r="L48" t="e">
            <v>#NAME?</v>
          </cell>
          <cell r="M48" t="e">
            <v>#NAME?</v>
          </cell>
          <cell r="N48">
            <v>0</v>
          </cell>
        </row>
        <row r="49">
          <cell r="B49" t="str">
            <v>Котельная - 2</v>
          </cell>
          <cell r="C49" t="str">
            <v>Добавить строки</v>
          </cell>
          <cell r="F49">
            <v>0</v>
          </cell>
          <cell r="I49">
            <v>0</v>
          </cell>
        </row>
        <row r="50">
          <cell r="A50" t="str">
            <v>Котельная - 2</v>
          </cell>
          <cell r="B50" t="str">
            <v>Котельная - 2</v>
          </cell>
          <cell r="C50" t="str">
            <v>Мазут</v>
          </cell>
          <cell r="E50">
            <v>0</v>
          </cell>
          <cell r="F50">
            <v>0</v>
          </cell>
          <cell r="I50">
            <v>0</v>
          </cell>
          <cell r="K50" t="e">
            <v>#NAME?</v>
          </cell>
          <cell r="L50" t="e">
            <v>#NAME?</v>
          </cell>
          <cell r="M50" t="e">
            <v>#NAME?</v>
          </cell>
          <cell r="N50">
            <v>0</v>
          </cell>
        </row>
        <row r="51">
          <cell r="B51" t="str">
            <v>Котельная - 2</v>
          </cell>
          <cell r="C51" t="str">
            <v>Газ</v>
          </cell>
          <cell r="E51">
            <v>0</v>
          </cell>
          <cell r="K51" t="e">
            <v>#NAME?</v>
          </cell>
          <cell r="L51" t="e">
            <v>#NAME?</v>
          </cell>
          <cell r="M51" t="e">
            <v>#NAME?</v>
          </cell>
          <cell r="N51">
            <v>0</v>
          </cell>
        </row>
        <row r="52">
          <cell r="B52" t="str">
            <v>Котельная - 2</v>
          </cell>
          <cell r="E52">
            <v>0</v>
          </cell>
          <cell r="F52">
            <v>0</v>
          </cell>
          <cell r="G52">
            <v>0</v>
          </cell>
          <cell r="H52">
            <v>0</v>
          </cell>
          <cell r="I52">
            <v>0</v>
          </cell>
          <cell r="K52" t="e">
            <v>#NAME?</v>
          </cell>
          <cell r="L52" t="e">
            <v>#NAME?</v>
          </cell>
          <cell r="M52" t="e">
            <v>#NAME?</v>
          </cell>
          <cell r="N52">
            <v>0</v>
          </cell>
        </row>
        <row r="53">
          <cell r="C53" t="str">
            <v>Добавить строки</v>
          </cell>
        </row>
        <row r="54">
          <cell r="B54" t="str">
            <v>Электробойлерная - 1</v>
          </cell>
          <cell r="F54">
            <v>0</v>
          </cell>
          <cell r="I54">
            <v>0</v>
          </cell>
        </row>
        <row r="55">
          <cell r="A55" t="str">
            <v>Всего</v>
          </cell>
          <cell r="B55" t="str">
            <v>Всего</v>
          </cell>
          <cell r="C55" t="str">
            <v>Мазут</v>
          </cell>
          <cell r="E55">
            <v>0</v>
          </cell>
          <cell r="F55">
            <v>0</v>
          </cell>
          <cell r="G55">
            <v>0</v>
          </cell>
          <cell r="H55">
            <v>0</v>
          </cell>
          <cell r="I55">
            <v>0</v>
          </cell>
          <cell r="J55">
            <v>0</v>
          </cell>
          <cell r="K55" t="e">
            <v>#NAME?</v>
          </cell>
          <cell r="L55" t="e">
            <v>#NAME?</v>
          </cell>
          <cell r="M55" t="e">
            <v>#NAME?</v>
          </cell>
          <cell r="N55">
            <v>0</v>
          </cell>
          <cell r="O55">
            <v>0</v>
          </cell>
          <cell r="P55">
            <v>0</v>
          </cell>
        </row>
        <row r="56">
          <cell r="B56" t="str">
            <v>Всего</v>
          </cell>
          <cell r="C56" t="str">
            <v>Газ</v>
          </cell>
          <cell r="E56">
            <v>0</v>
          </cell>
          <cell r="F56">
            <v>0</v>
          </cell>
          <cell r="G56">
            <v>0</v>
          </cell>
          <cell r="H56">
            <v>0</v>
          </cell>
          <cell r="I56">
            <v>0</v>
          </cell>
          <cell r="J56">
            <v>0</v>
          </cell>
          <cell r="K56" t="e">
            <v>#NAME?</v>
          </cell>
          <cell r="L56" t="e">
            <v>#NAME?</v>
          </cell>
          <cell r="M56" t="e">
            <v>#NAME?</v>
          </cell>
          <cell r="N56">
            <v>0</v>
          </cell>
          <cell r="O56">
            <v>0</v>
          </cell>
          <cell r="P56">
            <v>0</v>
          </cell>
        </row>
        <row r="57">
          <cell r="B57" t="str">
            <v>Всего</v>
          </cell>
          <cell r="E57">
            <v>0</v>
          </cell>
          <cell r="F57">
            <v>0</v>
          </cell>
          <cell r="G57">
            <v>0</v>
          </cell>
          <cell r="H57">
            <v>0</v>
          </cell>
          <cell r="I57">
            <v>0</v>
          </cell>
          <cell r="J57">
            <v>0</v>
          </cell>
          <cell r="K57" t="e">
            <v>#NAME?</v>
          </cell>
          <cell r="L57" t="e">
            <v>#NAME?</v>
          </cell>
          <cell r="M57" t="e">
            <v>#NAME?</v>
          </cell>
          <cell r="N57">
            <v>0</v>
          </cell>
          <cell r="O57">
            <v>0</v>
          </cell>
          <cell r="P57">
            <v>0</v>
          </cell>
        </row>
        <row r="58">
          <cell r="C58" t="str">
            <v>Добавить строки</v>
          </cell>
        </row>
        <row r="59">
          <cell r="C59" t="str">
            <v>Итого</v>
          </cell>
          <cell r="E59">
            <v>0</v>
          </cell>
          <cell r="F59">
            <v>0</v>
          </cell>
          <cell r="G59">
            <v>0</v>
          </cell>
          <cell r="M59" t="e">
            <v>#NAME?</v>
          </cell>
          <cell r="N59">
            <v>0</v>
          </cell>
          <cell r="O59">
            <v>0</v>
          </cell>
          <cell r="P59">
            <v>0</v>
          </cell>
        </row>
        <row r="60">
          <cell r="A60" t="str">
            <v>СЦТ - 1</v>
          </cell>
          <cell r="D60">
            <v>0</v>
          </cell>
          <cell r="E60">
            <v>0</v>
          </cell>
          <cell r="F60">
            <v>0</v>
          </cell>
          <cell r="G60">
            <v>0</v>
          </cell>
          <cell r="H60">
            <v>0</v>
          </cell>
          <cell r="I60">
            <v>0</v>
          </cell>
          <cell r="K60" t="e">
            <v>#NAME?</v>
          </cell>
          <cell r="L60" t="e">
            <v>#NAME?</v>
          </cell>
          <cell r="M60" t="e">
            <v>#NAME?</v>
          </cell>
          <cell r="N60">
            <v>0</v>
          </cell>
        </row>
        <row r="61">
          <cell r="A61" t="str">
            <v>СЦТ - 2</v>
          </cell>
          <cell r="D61">
            <v>0</v>
          </cell>
          <cell r="E61">
            <v>0</v>
          </cell>
          <cell r="F61">
            <v>0</v>
          </cell>
          <cell r="G61">
            <v>0</v>
          </cell>
          <cell r="H61">
            <v>0</v>
          </cell>
          <cell r="I61">
            <v>0</v>
          </cell>
          <cell r="K61" t="e">
            <v>#NAME?</v>
          </cell>
          <cell r="L61" t="e">
            <v>#NAME?</v>
          </cell>
          <cell r="M61" t="e">
            <v>#NAME?</v>
          </cell>
          <cell r="N61">
            <v>0</v>
          </cell>
        </row>
        <row r="62">
          <cell r="E62">
            <v>0</v>
          </cell>
          <cell r="K62" t="e">
            <v>#NAME?</v>
          </cell>
          <cell r="L62" t="e">
            <v>#NAME?</v>
          </cell>
          <cell r="M62" t="e">
            <v>#NAME?</v>
          </cell>
          <cell r="N62">
            <v>0</v>
          </cell>
        </row>
        <row r="63">
          <cell r="E63">
            <v>0</v>
          </cell>
          <cell r="F63">
            <v>0</v>
          </cell>
          <cell r="G63">
            <v>0</v>
          </cell>
          <cell r="H63">
            <v>0</v>
          </cell>
          <cell r="I63">
            <v>0</v>
          </cell>
        </row>
      </sheetData>
      <sheetData sheetId="8" refreshError="1">
        <row r="8">
          <cell r="E8">
            <v>0</v>
          </cell>
          <cell r="F8">
            <v>0</v>
          </cell>
          <cell r="G8">
            <v>0</v>
          </cell>
          <cell r="H8">
            <v>0</v>
          </cell>
          <cell r="J8" t="str">
            <v>Добавить столбцы</v>
          </cell>
          <cell r="K8">
            <v>0</v>
          </cell>
          <cell r="L8">
            <v>0</v>
          </cell>
        </row>
        <row r="9">
          <cell r="E9">
            <v>0</v>
          </cell>
          <cell r="F9">
            <v>0</v>
          </cell>
          <cell r="G9">
            <v>0</v>
          </cell>
          <cell r="H9">
            <v>0</v>
          </cell>
          <cell r="J9">
            <v>0</v>
          </cell>
          <cell r="K9">
            <v>0</v>
          </cell>
          <cell r="L9">
            <v>0</v>
          </cell>
          <cell r="M9">
            <v>0</v>
          </cell>
        </row>
        <row r="10">
          <cell r="E10">
            <v>0</v>
          </cell>
          <cell r="F10">
            <v>0</v>
          </cell>
          <cell r="G10">
            <v>0</v>
          </cell>
          <cell r="H10">
            <v>0</v>
          </cell>
          <cell r="J10">
            <v>0</v>
          </cell>
          <cell r="K10">
            <v>0</v>
          </cell>
          <cell r="L10">
            <v>0</v>
          </cell>
          <cell r="M10" t="e">
            <v>#NAME?</v>
          </cell>
        </row>
        <row r="11">
          <cell r="E11">
            <v>0</v>
          </cell>
          <cell r="F11">
            <v>0</v>
          </cell>
          <cell r="G11">
            <v>0</v>
          </cell>
          <cell r="H11">
            <v>0</v>
          </cell>
          <cell r="J11">
            <v>0</v>
          </cell>
          <cell r="K11">
            <v>0</v>
          </cell>
          <cell r="L11">
            <v>0</v>
          </cell>
          <cell r="M11" t="e">
            <v>#NAME?</v>
          </cell>
        </row>
        <row r="12">
          <cell r="E12">
            <v>0</v>
          </cell>
          <cell r="F12">
            <v>0</v>
          </cell>
          <cell r="G12">
            <v>0</v>
          </cell>
          <cell r="H12">
            <v>0</v>
          </cell>
          <cell r="J12">
            <v>0</v>
          </cell>
          <cell r="K12">
            <v>0</v>
          </cell>
          <cell r="L12">
            <v>0</v>
          </cell>
          <cell r="M12">
            <v>0</v>
          </cell>
        </row>
        <row r="13">
          <cell r="E13">
            <v>0</v>
          </cell>
          <cell r="F13">
            <v>0</v>
          </cell>
          <cell r="G13">
            <v>0</v>
          </cell>
          <cell r="H13">
            <v>0</v>
          </cell>
          <cell r="J13">
            <v>0</v>
          </cell>
          <cell r="K13">
            <v>0</v>
          </cell>
          <cell r="L13">
            <v>0</v>
          </cell>
          <cell r="M13" t="e">
            <v>#NAME?</v>
          </cell>
        </row>
        <row r="14">
          <cell r="E14">
            <v>0</v>
          </cell>
          <cell r="F14">
            <v>0</v>
          </cell>
          <cell r="G14">
            <v>0</v>
          </cell>
          <cell r="H14">
            <v>0</v>
          </cell>
          <cell r="J14">
            <v>0</v>
          </cell>
          <cell r="K14">
            <v>0</v>
          </cell>
          <cell r="L14">
            <v>0</v>
          </cell>
          <cell r="M14" t="e">
            <v>#NAME?</v>
          </cell>
        </row>
        <row r="15">
          <cell r="E15">
            <v>0</v>
          </cell>
          <cell r="F15">
            <v>0</v>
          </cell>
          <cell r="G15">
            <v>0</v>
          </cell>
          <cell r="H15">
            <v>0</v>
          </cell>
          <cell r="J15">
            <v>0</v>
          </cell>
          <cell r="K15">
            <v>0</v>
          </cell>
          <cell r="L15">
            <v>0</v>
          </cell>
          <cell r="M15" t="e">
            <v>#NAME?</v>
          </cell>
        </row>
        <row r="16">
          <cell r="E16">
            <v>0</v>
          </cell>
          <cell r="F16">
            <v>0</v>
          </cell>
          <cell r="G16">
            <v>0</v>
          </cell>
          <cell r="H16">
            <v>0</v>
          </cell>
          <cell r="J16">
            <v>0</v>
          </cell>
          <cell r="K16">
            <v>0</v>
          </cell>
          <cell r="L16">
            <v>0</v>
          </cell>
          <cell r="M16">
            <v>0</v>
          </cell>
        </row>
        <row r="17">
          <cell r="F17">
            <v>0</v>
          </cell>
        </row>
        <row r="18">
          <cell r="E18">
            <v>0</v>
          </cell>
          <cell r="F18">
            <v>0</v>
          </cell>
          <cell r="G18">
            <v>0</v>
          </cell>
          <cell r="H18">
            <v>0</v>
          </cell>
          <cell r="J18">
            <v>0</v>
          </cell>
          <cell r="K18">
            <v>0</v>
          </cell>
          <cell r="L18">
            <v>0</v>
          </cell>
          <cell r="M18">
            <v>0</v>
          </cell>
        </row>
        <row r="19">
          <cell r="E19">
            <v>0</v>
          </cell>
          <cell r="K19" t="e">
            <v>#NAME?</v>
          </cell>
          <cell r="L19" t="e">
            <v>#NAME?</v>
          </cell>
          <cell r="M19" t="e">
            <v>#NAME?</v>
          </cell>
        </row>
        <row r="20">
          <cell r="E20">
            <v>0</v>
          </cell>
          <cell r="F20">
            <v>0</v>
          </cell>
          <cell r="G20">
            <v>0</v>
          </cell>
          <cell r="H20">
            <v>0</v>
          </cell>
          <cell r="J20">
            <v>0</v>
          </cell>
          <cell r="K20">
            <v>0</v>
          </cell>
          <cell r="L20">
            <v>0</v>
          </cell>
          <cell r="M20">
            <v>0</v>
          </cell>
        </row>
        <row r="21">
          <cell r="F21">
            <v>0</v>
          </cell>
          <cell r="L21">
            <v>0</v>
          </cell>
        </row>
        <row r="24">
          <cell r="E24">
            <v>0</v>
          </cell>
          <cell r="F24">
            <v>0</v>
          </cell>
          <cell r="G24">
            <v>0</v>
          </cell>
          <cell r="H24">
            <v>0</v>
          </cell>
          <cell r="J24">
            <v>0</v>
          </cell>
          <cell r="K24">
            <v>0</v>
          </cell>
          <cell r="L24">
            <v>0</v>
          </cell>
          <cell r="M24">
            <v>0</v>
          </cell>
        </row>
        <row r="26">
          <cell r="E26">
            <v>0</v>
          </cell>
          <cell r="F26">
            <v>0</v>
          </cell>
          <cell r="G26">
            <v>0</v>
          </cell>
          <cell r="H26">
            <v>0</v>
          </cell>
          <cell r="J26">
            <v>0</v>
          </cell>
          <cell r="K26">
            <v>0</v>
          </cell>
          <cell r="L26">
            <v>0</v>
          </cell>
          <cell r="M26">
            <v>0</v>
          </cell>
        </row>
        <row r="27">
          <cell r="E27">
            <v>0</v>
          </cell>
          <cell r="F27">
            <v>0</v>
          </cell>
          <cell r="G27">
            <v>0</v>
          </cell>
          <cell r="H27">
            <v>0</v>
          </cell>
          <cell r="J27">
            <v>0</v>
          </cell>
          <cell r="K27">
            <v>0</v>
          </cell>
          <cell r="L27">
            <v>0</v>
          </cell>
          <cell r="M27">
            <v>0</v>
          </cell>
        </row>
        <row r="28">
          <cell r="E28">
            <v>0</v>
          </cell>
          <cell r="F28">
            <v>0</v>
          </cell>
          <cell r="G28">
            <v>0</v>
          </cell>
          <cell r="H28">
            <v>0</v>
          </cell>
          <cell r="J28">
            <v>0</v>
          </cell>
          <cell r="K28" t="e">
            <v>#NAME?</v>
          </cell>
          <cell r="L28">
            <v>0</v>
          </cell>
          <cell r="M28" t="e">
            <v>#NAME?</v>
          </cell>
        </row>
        <row r="29">
          <cell r="E29">
            <v>0</v>
          </cell>
          <cell r="F29">
            <v>0</v>
          </cell>
          <cell r="G29">
            <v>0</v>
          </cell>
          <cell r="H29">
            <v>0</v>
          </cell>
          <cell r="J29">
            <v>0</v>
          </cell>
          <cell r="K29" t="e">
            <v>#NAME?</v>
          </cell>
          <cell r="L29" t="e">
            <v>#NAME?</v>
          </cell>
          <cell r="M29" t="e">
            <v>#NAME?</v>
          </cell>
        </row>
        <row r="30">
          <cell r="F30">
            <v>0</v>
          </cell>
        </row>
        <row r="31">
          <cell r="E31">
            <v>0</v>
          </cell>
          <cell r="F31">
            <v>0</v>
          </cell>
          <cell r="G31">
            <v>0</v>
          </cell>
          <cell r="L31">
            <v>0</v>
          </cell>
          <cell r="M31" t="e">
            <v>#NAME?</v>
          </cell>
        </row>
        <row r="32">
          <cell r="E32">
            <v>0</v>
          </cell>
          <cell r="F32">
            <v>0</v>
          </cell>
          <cell r="K32" t="e">
            <v>#NAME?</v>
          </cell>
          <cell r="L32">
            <v>0</v>
          </cell>
          <cell r="M32" t="e">
            <v>#NAME?</v>
          </cell>
        </row>
        <row r="33">
          <cell r="E33">
            <v>0</v>
          </cell>
          <cell r="F33">
            <v>0</v>
          </cell>
          <cell r="K33" t="e">
            <v>#NAME?</v>
          </cell>
          <cell r="L33">
            <v>0</v>
          </cell>
          <cell r="M33" t="e">
            <v>#NAME?</v>
          </cell>
        </row>
        <row r="34">
          <cell r="E34">
            <v>0</v>
          </cell>
          <cell r="F34">
            <v>0</v>
          </cell>
          <cell r="G34">
            <v>0</v>
          </cell>
          <cell r="H34">
            <v>0</v>
          </cell>
          <cell r="K34" t="e">
            <v>#NAME?</v>
          </cell>
          <cell r="L34" t="e">
            <v>#NAME?</v>
          </cell>
          <cell r="M34" t="e">
            <v>#NAME?</v>
          </cell>
        </row>
        <row r="35">
          <cell r="B35" t="str">
            <v>Арендная плата</v>
          </cell>
          <cell r="E35">
            <v>0</v>
          </cell>
          <cell r="F35">
            <v>0</v>
          </cell>
          <cell r="G35">
            <v>0</v>
          </cell>
          <cell r="H35">
            <v>0</v>
          </cell>
          <cell r="J35">
            <v>0</v>
          </cell>
          <cell r="L35" t="str">
            <v>-</v>
          </cell>
          <cell r="M35">
            <v>0</v>
          </cell>
        </row>
        <row r="37">
          <cell r="B37" t="str">
            <v>ТЭС-1</v>
          </cell>
          <cell r="E37">
            <v>0</v>
          </cell>
          <cell r="F37" t="str">
            <v>-</v>
          </cell>
          <cell r="G37">
            <v>0</v>
          </cell>
          <cell r="J37">
            <v>0</v>
          </cell>
          <cell r="K37" t="e">
            <v>#NAME?</v>
          </cell>
          <cell r="L37" t="str">
            <v>-</v>
          </cell>
          <cell r="M37">
            <v>0</v>
          </cell>
        </row>
        <row r="41">
          <cell r="E41">
            <v>0</v>
          </cell>
          <cell r="K41" t="e">
            <v>#NAME?</v>
          </cell>
          <cell r="L41" t="e">
            <v>#NAME?</v>
          </cell>
          <cell r="M41" t="e">
            <v>#NAME?</v>
          </cell>
        </row>
        <row r="42">
          <cell r="E42">
            <v>0</v>
          </cell>
          <cell r="F42">
            <v>0</v>
          </cell>
          <cell r="K42" t="e">
            <v>#NAME?</v>
          </cell>
          <cell r="L42" t="e">
            <v>#NAME?</v>
          </cell>
          <cell r="M42" t="e">
            <v>#NAME?</v>
          </cell>
        </row>
      </sheetData>
      <sheetData sheetId="9" refreshError="1">
        <row r="8">
          <cell r="G8">
            <v>0</v>
          </cell>
          <cell r="H8">
            <v>0</v>
          </cell>
          <cell r="I8">
            <v>0</v>
          </cell>
          <cell r="J8">
            <v>0</v>
          </cell>
          <cell r="L8">
            <v>0</v>
          </cell>
          <cell r="O8" t="str">
            <v>Добавить столбцы</v>
          </cell>
        </row>
        <row r="9">
          <cell r="G9">
            <v>0</v>
          </cell>
          <cell r="H9">
            <v>0</v>
          </cell>
          <cell r="I9">
            <v>0</v>
          </cell>
          <cell r="J9">
            <v>0</v>
          </cell>
          <cell r="L9" t="e">
            <v>#NAME?</v>
          </cell>
          <cell r="M9" t="e">
            <v>#NAME?</v>
          </cell>
          <cell r="N9">
            <v>0</v>
          </cell>
        </row>
        <row r="10">
          <cell r="G10">
            <v>0</v>
          </cell>
          <cell r="H10">
            <v>0</v>
          </cell>
          <cell r="I10">
            <v>0</v>
          </cell>
          <cell r="J10">
            <v>0</v>
          </cell>
          <cell r="L10" t="e">
            <v>#NAME?</v>
          </cell>
          <cell r="M10" t="e">
            <v>#NAME?</v>
          </cell>
          <cell r="N10">
            <v>0</v>
          </cell>
          <cell r="Q10">
            <v>0</v>
          </cell>
        </row>
        <row r="11">
          <cell r="G11">
            <v>0</v>
          </cell>
          <cell r="H11">
            <v>0</v>
          </cell>
          <cell r="I11" t="str">
            <v>-</v>
          </cell>
          <cell r="J11">
            <v>0</v>
          </cell>
          <cell r="L11" t="str">
            <v>-</v>
          </cell>
          <cell r="M11">
            <v>0</v>
          </cell>
          <cell r="N11">
            <v>0</v>
          </cell>
          <cell r="O11" t="str">
            <v>-</v>
          </cell>
          <cell r="Q11">
            <v>0</v>
          </cell>
        </row>
        <row r="12">
          <cell r="G12">
            <v>0</v>
          </cell>
          <cell r="H12">
            <v>0</v>
          </cell>
          <cell r="I12">
            <v>0</v>
          </cell>
          <cell r="J12">
            <v>0</v>
          </cell>
          <cell r="L12">
            <v>0</v>
          </cell>
          <cell r="M12">
            <v>0</v>
          </cell>
          <cell r="N12">
            <v>0</v>
          </cell>
          <cell r="O12">
            <v>0</v>
          </cell>
        </row>
        <row r="13">
          <cell r="G13">
            <v>0</v>
          </cell>
          <cell r="H13">
            <v>0</v>
          </cell>
          <cell r="I13">
            <v>0</v>
          </cell>
          <cell r="J13">
            <v>0</v>
          </cell>
          <cell r="L13" t="e">
            <v>#NAME?</v>
          </cell>
          <cell r="M13" t="e">
            <v>#NAME?</v>
          </cell>
          <cell r="N13">
            <v>0</v>
          </cell>
          <cell r="Q13">
            <v>0</v>
          </cell>
        </row>
        <row r="14">
          <cell r="G14">
            <v>0</v>
          </cell>
          <cell r="H14">
            <v>0</v>
          </cell>
          <cell r="I14">
            <v>0</v>
          </cell>
          <cell r="J14">
            <v>0</v>
          </cell>
          <cell r="L14" t="e">
            <v>#NAME?</v>
          </cell>
          <cell r="M14" t="e">
            <v>#NAME?</v>
          </cell>
          <cell r="N14">
            <v>0</v>
          </cell>
          <cell r="Q14">
            <v>0</v>
          </cell>
        </row>
        <row r="15">
          <cell r="G15">
            <v>0</v>
          </cell>
          <cell r="H15">
            <v>0</v>
          </cell>
          <cell r="I15">
            <v>0</v>
          </cell>
          <cell r="J15">
            <v>0</v>
          </cell>
          <cell r="L15" t="e">
            <v>#NAME?</v>
          </cell>
          <cell r="M15" t="e">
            <v>#NAME?</v>
          </cell>
          <cell r="N15">
            <v>0</v>
          </cell>
          <cell r="Q15">
            <v>0</v>
          </cell>
        </row>
        <row r="16">
          <cell r="G16">
            <v>0</v>
          </cell>
          <cell r="H16">
            <v>0</v>
          </cell>
          <cell r="I16">
            <v>0</v>
          </cell>
          <cell r="J16">
            <v>0</v>
          </cell>
          <cell r="L16">
            <v>0</v>
          </cell>
          <cell r="M16">
            <v>0</v>
          </cell>
          <cell r="N16">
            <v>0</v>
          </cell>
          <cell r="Q16">
            <v>0</v>
          </cell>
          <cell r="R16">
            <v>0</v>
          </cell>
          <cell r="S16">
            <v>0</v>
          </cell>
        </row>
        <row r="17">
          <cell r="I17">
            <v>0</v>
          </cell>
        </row>
        <row r="18">
          <cell r="G18">
            <v>0</v>
          </cell>
          <cell r="H18">
            <v>0</v>
          </cell>
          <cell r="I18" t="str">
            <v>-</v>
          </cell>
          <cell r="J18">
            <v>0</v>
          </cell>
          <cell r="L18" t="str">
            <v>-</v>
          </cell>
          <cell r="M18">
            <v>0</v>
          </cell>
          <cell r="N18">
            <v>0</v>
          </cell>
          <cell r="O18">
            <v>0</v>
          </cell>
          <cell r="Q18">
            <v>0</v>
          </cell>
        </row>
        <row r="19">
          <cell r="H19">
            <v>0</v>
          </cell>
          <cell r="L19" t="e">
            <v>#NAME?</v>
          </cell>
          <cell r="M19" t="e">
            <v>#NAME?</v>
          </cell>
          <cell r="N19">
            <v>0</v>
          </cell>
          <cell r="Q19">
            <v>0</v>
          </cell>
        </row>
        <row r="20">
          <cell r="G20">
            <v>0</v>
          </cell>
          <cell r="H20">
            <v>0</v>
          </cell>
          <cell r="I20" t="str">
            <v>-</v>
          </cell>
          <cell r="J20">
            <v>0</v>
          </cell>
          <cell r="L20" t="e">
            <v>#NAME?</v>
          </cell>
          <cell r="M20" t="e">
            <v>#NAME?</v>
          </cell>
          <cell r="N20">
            <v>0</v>
          </cell>
          <cell r="O20" t="str">
            <v>-</v>
          </cell>
          <cell r="Q20">
            <v>0</v>
          </cell>
          <cell r="R20">
            <v>0</v>
          </cell>
          <cell r="S20">
            <v>0</v>
          </cell>
        </row>
        <row r="21">
          <cell r="L21">
            <v>0</v>
          </cell>
          <cell r="N21">
            <v>0</v>
          </cell>
        </row>
        <row r="24">
          <cell r="G24">
            <v>0</v>
          </cell>
          <cell r="H24">
            <v>0</v>
          </cell>
          <cell r="I24">
            <v>0</v>
          </cell>
          <cell r="J24">
            <v>0</v>
          </cell>
          <cell r="L24" t="e">
            <v>#NAME?</v>
          </cell>
          <cell r="M24" t="e">
            <v>#NAME?</v>
          </cell>
          <cell r="N24">
            <v>0</v>
          </cell>
          <cell r="O24">
            <v>0</v>
          </cell>
          <cell r="Q24">
            <v>0</v>
          </cell>
        </row>
        <row r="26">
          <cell r="G26">
            <v>0</v>
          </cell>
          <cell r="H26">
            <v>0</v>
          </cell>
          <cell r="I26" t="str">
            <v>-</v>
          </cell>
          <cell r="J26">
            <v>0</v>
          </cell>
          <cell r="L26" t="str">
            <v>-</v>
          </cell>
          <cell r="M26">
            <v>0</v>
          </cell>
          <cell r="N26">
            <v>0</v>
          </cell>
          <cell r="O26" t="str">
            <v>-</v>
          </cell>
          <cell r="Q26">
            <v>0</v>
          </cell>
        </row>
        <row r="27">
          <cell r="G27">
            <v>0</v>
          </cell>
          <cell r="H27">
            <v>0</v>
          </cell>
          <cell r="I27">
            <v>0</v>
          </cell>
          <cell r="J27">
            <v>0</v>
          </cell>
          <cell r="L27" t="e">
            <v>#NAME?</v>
          </cell>
          <cell r="M27" t="e">
            <v>#NAME?</v>
          </cell>
          <cell r="N27">
            <v>0</v>
          </cell>
          <cell r="O27">
            <v>0</v>
          </cell>
          <cell r="Q27">
            <v>0</v>
          </cell>
          <cell r="R27">
            <v>0</v>
          </cell>
          <cell r="S27">
            <v>0</v>
          </cell>
        </row>
        <row r="28">
          <cell r="G28">
            <v>0</v>
          </cell>
          <cell r="H28">
            <v>0</v>
          </cell>
          <cell r="I28">
            <v>0</v>
          </cell>
          <cell r="J28">
            <v>0</v>
          </cell>
          <cell r="L28" t="e">
            <v>#NAME?</v>
          </cell>
          <cell r="M28" t="e">
            <v>#NAME?</v>
          </cell>
          <cell r="N28">
            <v>0</v>
          </cell>
          <cell r="O28">
            <v>0</v>
          </cell>
        </row>
        <row r="30">
          <cell r="H30">
            <v>0</v>
          </cell>
          <cell r="I30">
            <v>0</v>
          </cell>
          <cell r="N30">
            <v>0</v>
          </cell>
          <cell r="Q30">
            <v>0</v>
          </cell>
        </row>
        <row r="31">
          <cell r="G31">
            <v>0</v>
          </cell>
          <cell r="H31">
            <v>0</v>
          </cell>
          <cell r="L31">
            <v>0</v>
          </cell>
          <cell r="M31" t="e">
            <v>#NAME?</v>
          </cell>
          <cell r="N31">
            <v>0</v>
          </cell>
          <cell r="O31">
            <v>0</v>
          </cell>
          <cell r="Q31">
            <v>0</v>
          </cell>
        </row>
        <row r="32">
          <cell r="H32">
            <v>0</v>
          </cell>
          <cell r="L32" t="e">
            <v>#NAME?</v>
          </cell>
          <cell r="M32" t="e">
            <v>#NAME?</v>
          </cell>
          <cell r="N32">
            <v>0</v>
          </cell>
          <cell r="Q32">
            <v>0</v>
          </cell>
        </row>
        <row r="33">
          <cell r="L33" t="e">
            <v>#NAME?</v>
          </cell>
          <cell r="M33" t="e">
            <v>#NAME?</v>
          </cell>
          <cell r="N33">
            <v>0</v>
          </cell>
        </row>
        <row r="35">
          <cell r="B35" t="str">
            <v>Арендная плата</v>
          </cell>
          <cell r="G35">
            <v>0</v>
          </cell>
          <cell r="H35">
            <v>0</v>
          </cell>
          <cell r="I35" t="str">
            <v>-</v>
          </cell>
          <cell r="J35">
            <v>0</v>
          </cell>
          <cell r="L35" t="str">
            <v>-</v>
          </cell>
          <cell r="M35">
            <v>0</v>
          </cell>
          <cell r="N35">
            <v>0</v>
          </cell>
          <cell r="O35" t="str">
            <v>-</v>
          </cell>
          <cell r="Q35">
            <v>0</v>
          </cell>
        </row>
        <row r="36">
          <cell r="H36">
            <v>0</v>
          </cell>
          <cell r="N36">
            <v>0</v>
          </cell>
          <cell r="Q36">
            <v>0</v>
          </cell>
        </row>
        <row r="37">
          <cell r="B37" t="str">
            <v>ТЭС-1</v>
          </cell>
          <cell r="G37">
            <v>0</v>
          </cell>
          <cell r="I37">
            <v>0</v>
          </cell>
          <cell r="J37">
            <v>0</v>
          </cell>
          <cell r="L37" t="e">
            <v>#NAME?</v>
          </cell>
          <cell r="M37" t="e">
            <v>#NAME?</v>
          </cell>
          <cell r="N37">
            <v>0</v>
          </cell>
        </row>
        <row r="41">
          <cell r="L41" t="e">
            <v>#NAME?</v>
          </cell>
          <cell r="M41" t="e">
            <v>#NAME?</v>
          </cell>
          <cell r="N41">
            <v>0</v>
          </cell>
        </row>
        <row r="42">
          <cell r="I42">
            <v>0</v>
          </cell>
          <cell r="L42" t="e">
            <v>#NAME?</v>
          </cell>
          <cell r="M42" t="e">
            <v>#NAME?</v>
          </cell>
          <cell r="N42">
            <v>0</v>
          </cell>
        </row>
      </sheetData>
      <sheetData sheetId="10" refreshError="1">
        <row r="8">
          <cell r="C8">
            <v>0</v>
          </cell>
          <cell r="D8">
            <v>0</v>
          </cell>
          <cell r="F8">
            <v>0</v>
          </cell>
          <cell r="G8">
            <v>0</v>
          </cell>
          <cell r="H8">
            <v>0</v>
          </cell>
          <cell r="I8">
            <v>0</v>
          </cell>
          <cell r="J8" t="str">
            <v>Добавить столбцы</v>
          </cell>
          <cell r="K8">
            <v>0</v>
          </cell>
          <cell r="L8">
            <v>0</v>
          </cell>
        </row>
        <row r="10">
          <cell r="C10">
            <v>0</v>
          </cell>
          <cell r="D10">
            <v>0</v>
          </cell>
          <cell r="F10">
            <v>0</v>
          </cell>
          <cell r="G10">
            <v>0</v>
          </cell>
          <cell r="H10">
            <v>0</v>
          </cell>
          <cell r="I10">
            <v>0</v>
          </cell>
          <cell r="J10">
            <v>0</v>
          </cell>
          <cell r="K10">
            <v>0</v>
          </cell>
          <cell r="L10">
            <v>0</v>
          </cell>
          <cell r="M10" t="e">
            <v>#NAME?</v>
          </cell>
          <cell r="N10">
            <v>0</v>
          </cell>
        </row>
        <row r="11">
          <cell r="C11">
            <v>0</v>
          </cell>
          <cell r="D11">
            <v>0</v>
          </cell>
          <cell r="F11">
            <v>0</v>
          </cell>
          <cell r="G11">
            <v>0</v>
          </cell>
          <cell r="H11">
            <v>0</v>
          </cell>
          <cell r="I11">
            <v>0</v>
          </cell>
          <cell r="J11">
            <v>0</v>
          </cell>
          <cell r="K11">
            <v>0</v>
          </cell>
          <cell r="L11">
            <v>0</v>
          </cell>
          <cell r="M11" t="e">
            <v>#NAME?</v>
          </cell>
          <cell r="N11">
            <v>0</v>
          </cell>
        </row>
        <row r="13">
          <cell r="C13">
            <v>0</v>
          </cell>
          <cell r="D13">
            <v>0</v>
          </cell>
          <cell r="F13">
            <v>0</v>
          </cell>
          <cell r="G13">
            <v>0</v>
          </cell>
          <cell r="H13">
            <v>0</v>
          </cell>
          <cell r="I13">
            <v>0</v>
          </cell>
          <cell r="J13">
            <v>0</v>
          </cell>
          <cell r="K13">
            <v>0</v>
          </cell>
          <cell r="L13">
            <v>0</v>
          </cell>
          <cell r="M13" t="e">
            <v>#NAME?</v>
          </cell>
          <cell r="N13">
            <v>0</v>
          </cell>
        </row>
        <row r="14">
          <cell r="C14">
            <v>0</v>
          </cell>
          <cell r="D14">
            <v>0</v>
          </cell>
          <cell r="F14">
            <v>0</v>
          </cell>
          <cell r="G14">
            <v>0</v>
          </cell>
          <cell r="H14">
            <v>0</v>
          </cell>
          <cell r="I14">
            <v>0</v>
          </cell>
          <cell r="J14">
            <v>0</v>
          </cell>
          <cell r="K14">
            <v>0</v>
          </cell>
          <cell r="L14">
            <v>0</v>
          </cell>
          <cell r="M14" t="e">
            <v>#NAME?</v>
          </cell>
          <cell r="N14">
            <v>0</v>
          </cell>
        </row>
        <row r="15">
          <cell r="C15">
            <v>0</v>
          </cell>
          <cell r="D15">
            <v>0</v>
          </cell>
          <cell r="F15">
            <v>0</v>
          </cell>
          <cell r="G15">
            <v>0</v>
          </cell>
          <cell r="H15">
            <v>0</v>
          </cell>
          <cell r="I15">
            <v>0</v>
          </cell>
          <cell r="J15">
            <v>0</v>
          </cell>
          <cell r="K15">
            <v>0</v>
          </cell>
          <cell r="L15">
            <v>0</v>
          </cell>
          <cell r="M15" t="e">
            <v>#NAME?</v>
          </cell>
          <cell r="N15">
            <v>0</v>
          </cell>
        </row>
        <row r="16">
          <cell r="C16">
            <v>0</v>
          </cell>
          <cell r="D16">
            <v>0</v>
          </cell>
          <cell r="F16">
            <v>0</v>
          </cell>
          <cell r="G16">
            <v>0</v>
          </cell>
          <cell r="H16">
            <v>0</v>
          </cell>
          <cell r="I16">
            <v>0</v>
          </cell>
          <cell r="J16">
            <v>0</v>
          </cell>
          <cell r="K16">
            <v>0</v>
          </cell>
          <cell r="L16">
            <v>0</v>
          </cell>
          <cell r="M16">
            <v>0</v>
          </cell>
          <cell r="N16">
            <v>0</v>
          </cell>
        </row>
        <row r="18">
          <cell r="C18">
            <v>0</v>
          </cell>
          <cell r="D18">
            <v>0</v>
          </cell>
          <cell r="F18">
            <v>0</v>
          </cell>
          <cell r="G18">
            <v>0</v>
          </cell>
          <cell r="H18">
            <v>0</v>
          </cell>
          <cell r="I18">
            <v>0</v>
          </cell>
          <cell r="J18">
            <v>0</v>
          </cell>
          <cell r="K18">
            <v>0</v>
          </cell>
          <cell r="L18">
            <v>0</v>
          </cell>
          <cell r="M18" t="e">
            <v>#NAME?</v>
          </cell>
          <cell r="N18">
            <v>0</v>
          </cell>
        </row>
        <row r="19">
          <cell r="C19">
            <v>0</v>
          </cell>
          <cell r="D19">
            <v>0</v>
          </cell>
          <cell r="K19" t="e">
            <v>#NAME?</v>
          </cell>
          <cell r="L19" t="e">
            <v>#NAME?</v>
          </cell>
          <cell r="M19" t="e">
            <v>#NAME?</v>
          </cell>
          <cell r="N19">
            <v>0</v>
          </cell>
        </row>
        <row r="20">
          <cell r="C20">
            <v>0</v>
          </cell>
          <cell r="D20">
            <v>0</v>
          </cell>
          <cell r="F20">
            <v>0</v>
          </cell>
          <cell r="G20">
            <v>0</v>
          </cell>
          <cell r="H20">
            <v>0</v>
          </cell>
          <cell r="I20">
            <v>0</v>
          </cell>
          <cell r="J20">
            <v>0</v>
          </cell>
          <cell r="K20">
            <v>0</v>
          </cell>
          <cell r="L20">
            <v>0</v>
          </cell>
          <cell r="M20">
            <v>0</v>
          </cell>
          <cell r="N20">
            <v>0</v>
          </cell>
        </row>
        <row r="22">
          <cell r="B22" t="str">
            <v>Другие прочие платежи из прибыли</v>
          </cell>
          <cell r="C22">
            <v>0</v>
          </cell>
          <cell r="D22">
            <v>0</v>
          </cell>
          <cell r="E22">
            <v>0</v>
          </cell>
          <cell r="F22">
            <v>0</v>
          </cell>
          <cell r="I22">
            <v>0</v>
          </cell>
          <cell r="K22" t="e">
            <v>#NAME?</v>
          </cell>
          <cell r="L22" t="e">
            <v>#NAME?</v>
          </cell>
          <cell r="M22" t="e">
            <v>#NAME?</v>
          </cell>
          <cell r="N22">
            <v>0</v>
          </cell>
        </row>
        <row r="23">
          <cell r="B23" t="str">
            <v>Резерв по сомнительным долгам</v>
          </cell>
          <cell r="C23">
            <v>0</v>
          </cell>
          <cell r="D23">
            <v>0</v>
          </cell>
          <cell r="E23">
            <v>0</v>
          </cell>
          <cell r="F23">
            <v>0</v>
          </cell>
          <cell r="I23">
            <v>0</v>
          </cell>
          <cell r="K23" t="e">
            <v>#NAME?</v>
          </cell>
          <cell r="L23" t="e">
            <v>#NAME?</v>
          </cell>
          <cell r="M23" t="e">
            <v>#NAME?</v>
          </cell>
          <cell r="N23">
            <v>0</v>
          </cell>
        </row>
        <row r="24">
          <cell r="B24" t="str">
            <v>Котельная - 2</v>
          </cell>
          <cell r="C24">
            <v>0</v>
          </cell>
          <cell r="D24">
            <v>0</v>
          </cell>
          <cell r="E24">
            <v>0</v>
          </cell>
          <cell r="F24">
            <v>0</v>
          </cell>
          <cell r="G24">
            <v>0</v>
          </cell>
          <cell r="H24">
            <v>0</v>
          </cell>
          <cell r="I24">
            <v>0</v>
          </cell>
          <cell r="J24">
            <v>0</v>
          </cell>
          <cell r="K24">
            <v>0</v>
          </cell>
          <cell r="L24">
            <v>0</v>
          </cell>
          <cell r="M24" t="e">
            <v>#NAME?</v>
          </cell>
          <cell r="N24">
            <v>0</v>
          </cell>
        </row>
        <row r="26">
          <cell r="C26">
            <v>0</v>
          </cell>
          <cell r="D26">
            <v>0</v>
          </cell>
          <cell r="F26">
            <v>0</v>
          </cell>
          <cell r="G26">
            <v>0</v>
          </cell>
          <cell r="H26">
            <v>0</v>
          </cell>
          <cell r="I26">
            <v>0</v>
          </cell>
          <cell r="J26">
            <v>0</v>
          </cell>
          <cell r="K26">
            <v>0</v>
          </cell>
          <cell r="L26">
            <v>0</v>
          </cell>
          <cell r="M26">
            <v>0</v>
          </cell>
          <cell r="N26">
            <v>0</v>
          </cell>
        </row>
        <row r="27">
          <cell r="C27">
            <v>0</v>
          </cell>
          <cell r="D27">
            <v>0</v>
          </cell>
          <cell r="F27">
            <v>0</v>
          </cell>
          <cell r="G27">
            <v>0</v>
          </cell>
          <cell r="H27">
            <v>0</v>
          </cell>
          <cell r="I27">
            <v>0</v>
          </cell>
          <cell r="J27">
            <v>0</v>
          </cell>
          <cell r="K27">
            <v>0</v>
          </cell>
          <cell r="L27">
            <v>0</v>
          </cell>
          <cell r="M27">
            <v>0</v>
          </cell>
          <cell r="N27">
            <v>0</v>
          </cell>
        </row>
        <row r="29">
          <cell r="C29">
            <v>0</v>
          </cell>
          <cell r="D29">
            <v>0</v>
          </cell>
          <cell r="F29">
            <v>0</v>
          </cell>
          <cell r="G29">
            <v>0</v>
          </cell>
          <cell r="H29">
            <v>0</v>
          </cell>
          <cell r="I29">
            <v>0</v>
          </cell>
          <cell r="J29">
            <v>0</v>
          </cell>
          <cell r="K29" t="e">
            <v>#NAME?</v>
          </cell>
          <cell r="L29" t="e">
            <v>#NAME?</v>
          </cell>
          <cell r="M29" t="e">
            <v>#NAME?</v>
          </cell>
          <cell r="N29">
            <v>0</v>
          </cell>
        </row>
        <row r="30">
          <cell r="C30">
            <v>0</v>
          </cell>
          <cell r="D30">
            <v>0</v>
          </cell>
          <cell r="F30">
            <v>0</v>
          </cell>
          <cell r="I30">
            <v>0</v>
          </cell>
        </row>
        <row r="31">
          <cell r="C31">
            <v>0</v>
          </cell>
          <cell r="D31">
            <v>0</v>
          </cell>
          <cell r="F31">
            <v>0</v>
          </cell>
          <cell r="G31">
            <v>0</v>
          </cell>
          <cell r="L31">
            <v>0</v>
          </cell>
          <cell r="M31" t="e">
            <v>#NAME?</v>
          </cell>
          <cell r="N31">
            <v>0</v>
          </cell>
        </row>
        <row r="32">
          <cell r="C32">
            <v>0</v>
          </cell>
          <cell r="D32">
            <v>0</v>
          </cell>
          <cell r="F32">
            <v>0</v>
          </cell>
          <cell r="K32" t="e">
            <v>#NAME?</v>
          </cell>
          <cell r="L32" t="e">
            <v>#NAME?</v>
          </cell>
          <cell r="M32" t="e">
            <v>#NAME?</v>
          </cell>
          <cell r="N32">
            <v>0</v>
          </cell>
        </row>
        <row r="34">
          <cell r="B34" t="str">
            <v>Сбор на содержание милиции</v>
          </cell>
          <cell r="C34">
            <v>0</v>
          </cell>
          <cell r="D34">
            <v>0</v>
          </cell>
          <cell r="E34">
            <v>0</v>
          </cell>
          <cell r="F34">
            <v>0</v>
          </cell>
          <cell r="G34">
            <v>0</v>
          </cell>
          <cell r="H34">
            <v>0</v>
          </cell>
          <cell r="I34">
            <v>0</v>
          </cell>
          <cell r="K34" t="e">
            <v>#NAME?</v>
          </cell>
          <cell r="L34" t="e">
            <v>#NAME?</v>
          </cell>
          <cell r="M34" t="e">
            <v>#NAME?</v>
          </cell>
          <cell r="N34">
            <v>0</v>
          </cell>
        </row>
        <row r="35">
          <cell r="B35" t="str">
            <v>Арендная плата</v>
          </cell>
          <cell r="C35">
            <v>0</v>
          </cell>
          <cell r="D35">
            <v>0</v>
          </cell>
          <cell r="E35">
            <v>0</v>
          </cell>
          <cell r="F35">
            <v>0</v>
          </cell>
          <cell r="G35">
            <v>0</v>
          </cell>
          <cell r="H35">
            <v>0</v>
          </cell>
          <cell r="I35">
            <v>0</v>
          </cell>
          <cell r="J35">
            <v>0</v>
          </cell>
          <cell r="L35" t="str">
            <v>-</v>
          </cell>
          <cell r="M35">
            <v>0</v>
          </cell>
        </row>
        <row r="36">
          <cell r="C36">
            <v>0</v>
          </cell>
          <cell r="D36">
            <v>0</v>
          </cell>
        </row>
        <row r="38">
          <cell r="C38">
            <v>0</v>
          </cell>
          <cell r="D38">
            <v>0</v>
          </cell>
          <cell r="F38">
            <v>0</v>
          </cell>
          <cell r="G38">
            <v>0</v>
          </cell>
          <cell r="H38">
            <v>0</v>
          </cell>
          <cell r="I38">
            <v>0</v>
          </cell>
          <cell r="K38">
            <v>0</v>
          </cell>
          <cell r="L38">
            <v>0</v>
          </cell>
          <cell r="M38">
            <v>0</v>
          </cell>
          <cell r="N38">
            <v>0</v>
          </cell>
        </row>
      </sheetData>
      <sheetData sheetId="11" refreshError="1">
        <row r="8">
          <cell r="F8">
            <v>0</v>
          </cell>
          <cell r="G8">
            <v>0</v>
          </cell>
          <cell r="H8">
            <v>0</v>
          </cell>
          <cell r="I8">
            <v>0</v>
          </cell>
          <cell r="K8">
            <v>0</v>
          </cell>
          <cell r="L8">
            <v>0</v>
          </cell>
        </row>
        <row r="10">
          <cell r="C10">
            <v>0</v>
          </cell>
          <cell r="D10">
            <v>0</v>
          </cell>
          <cell r="F10">
            <v>0</v>
          </cell>
          <cell r="G10">
            <v>0</v>
          </cell>
          <cell r="H10">
            <v>0</v>
          </cell>
          <cell r="I10">
            <v>0</v>
          </cell>
          <cell r="J10">
            <v>0</v>
          </cell>
          <cell r="K10">
            <v>0</v>
          </cell>
          <cell r="L10" t="e">
            <v>#NAME?</v>
          </cell>
          <cell r="M10" t="e">
            <v>#NAME?</v>
          </cell>
          <cell r="N10">
            <v>0</v>
          </cell>
          <cell r="Q10">
            <v>0</v>
          </cell>
        </row>
        <row r="11">
          <cell r="F11" t="str">
            <v>-</v>
          </cell>
          <cell r="G11">
            <v>0</v>
          </cell>
          <cell r="H11">
            <v>0</v>
          </cell>
          <cell r="I11" t="str">
            <v>-</v>
          </cell>
          <cell r="K11">
            <v>0</v>
          </cell>
          <cell r="L11" t="str">
            <v>-</v>
          </cell>
          <cell r="M11">
            <v>0</v>
          </cell>
          <cell r="N11">
            <v>0</v>
          </cell>
          <cell r="P11">
            <v>0</v>
          </cell>
          <cell r="Q11">
            <v>0</v>
          </cell>
        </row>
        <row r="13">
          <cell r="C13">
            <v>0</v>
          </cell>
          <cell r="D13">
            <v>0</v>
          </cell>
          <cell r="F13">
            <v>0</v>
          </cell>
          <cell r="G13">
            <v>0</v>
          </cell>
          <cell r="H13">
            <v>0</v>
          </cell>
          <cell r="I13">
            <v>0</v>
          </cell>
          <cell r="J13">
            <v>0</v>
          </cell>
          <cell r="K13">
            <v>0</v>
          </cell>
          <cell r="L13" t="e">
            <v>#NAME?</v>
          </cell>
          <cell r="M13" t="e">
            <v>#NAME?</v>
          </cell>
          <cell r="N13">
            <v>0</v>
          </cell>
          <cell r="Q13">
            <v>0</v>
          </cell>
        </row>
        <row r="14">
          <cell r="F14">
            <v>0</v>
          </cell>
          <cell r="G14">
            <v>0</v>
          </cell>
          <cell r="H14">
            <v>0</v>
          </cell>
          <cell r="I14">
            <v>0</v>
          </cell>
          <cell r="K14">
            <v>0</v>
          </cell>
          <cell r="L14" t="e">
            <v>#NAME?</v>
          </cell>
          <cell r="M14" t="e">
            <v>#NAME?</v>
          </cell>
          <cell r="N14">
            <v>0</v>
          </cell>
          <cell r="Q14">
            <v>0</v>
          </cell>
        </row>
        <row r="15">
          <cell r="F15">
            <v>0</v>
          </cell>
          <cell r="G15">
            <v>0</v>
          </cell>
          <cell r="H15">
            <v>0</v>
          </cell>
          <cell r="I15">
            <v>0</v>
          </cell>
          <cell r="K15">
            <v>0</v>
          </cell>
          <cell r="L15" t="e">
            <v>#NAME?</v>
          </cell>
          <cell r="M15" t="e">
            <v>#NAME?</v>
          </cell>
          <cell r="N15">
            <v>0</v>
          </cell>
          <cell r="Q15">
            <v>0</v>
          </cell>
        </row>
        <row r="18">
          <cell r="F18" t="str">
            <v>-</v>
          </cell>
          <cell r="G18">
            <v>0</v>
          </cell>
          <cell r="H18">
            <v>0</v>
          </cell>
          <cell r="I18" t="str">
            <v>-</v>
          </cell>
          <cell r="K18">
            <v>0</v>
          </cell>
          <cell r="L18" t="str">
            <v>-</v>
          </cell>
          <cell r="M18">
            <v>0</v>
          </cell>
          <cell r="N18">
            <v>0</v>
          </cell>
          <cell r="P18">
            <v>0</v>
          </cell>
          <cell r="Q18">
            <v>0</v>
          </cell>
        </row>
        <row r="19">
          <cell r="H19">
            <v>0</v>
          </cell>
          <cell r="K19" t="e">
            <v>#NAME?</v>
          </cell>
          <cell r="L19" t="e">
            <v>#NAME?</v>
          </cell>
          <cell r="M19" t="e">
            <v>#NAME?</v>
          </cell>
          <cell r="N19">
            <v>0</v>
          </cell>
          <cell r="Q19">
            <v>0</v>
          </cell>
        </row>
        <row r="20">
          <cell r="C20">
            <v>0</v>
          </cell>
          <cell r="D20">
            <v>0</v>
          </cell>
          <cell r="F20">
            <v>0</v>
          </cell>
          <cell r="G20">
            <v>0</v>
          </cell>
          <cell r="H20">
            <v>0</v>
          </cell>
          <cell r="I20">
            <v>0</v>
          </cell>
          <cell r="J20">
            <v>0</v>
          </cell>
          <cell r="K20">
            <v>0</v>
          </cell>
          <cell r="L20">
            <v>0</v>
          </cell>
          <cell r="M20">
            <v>0</v>
          </cell>
          <cell r="N20">
            <v>0</v>
          </cell>
          <cell r="O20" t="str">
            <v>-</v>
          </cell>
          <cell r="P20">
            <v>0</v>
          </cell>
          <cell r="Q20">
            <v>0</v>
          </cell>
          <cell r="R20">
            <v>0</v>
          </cell>
          <cell r="S20">
            <v>0</v>
          </cell>
        </row>
        <row r="22">
          <cell r="B22" t="str">
            <v>Другие прочие платежи из прибыли</v>
          </cell>
          <cell r="C22">
            <v>0</v>
          </cell>
          <cell r="D22">
            <v>0</v>
          </cell>
          <cell r="E22">
            <v>0</v>
          </cell>
          <cell r="F22">
            <v>0</v>
          </cell>
          <cell r="H22">
            <v>0</v>
          </cell>
          <cell r="I22">
            <v>0</v>
          </cell>
          <cell r="K22" t="e">
            <v>#NAME?</v>
          </cell>
          <cell r="L22" t="e">
            <v>#NAME?</v>
          </cell>
          <cell r="M22" t="e">
            <v>#NAME?</v>
          </cell>
          <cell r="N22">
            <v>0</v>
          </cell>
          <cell r="Q22">
            <v>0</v>
          </cell>
        </row>
        <row r="23">
          <cell r="B23" t="str">
            <v>Резерв по сомнительным долгам</v>
          </cell>
          <cell r="C23">
            <v>0</v>
          </cell>
          <cell r="D23">
            <v>0</v>
          </cell>
          <cell r="E23">
            <v>0</v>
          </cell>
          <cell r="F23">
            <v>0</v>
          </cell>
          <cell r="H23">
            <v>0</v>
          </cell>
          <cell r="I23">
            <v>0</v>
          </cell>
          <cell r="K23" t="e">
            <v>#NAME?</v>
          </cell>
          <cell r="L23" t="e">
            <v>#NAME?</v>
          </cell>
          <cell r="M23" t="e">
            <v>#NAME?</v>
          </cell>
          <cell r="N23">
            <v>0</v>
          </cell>
          <cell r="Q23">
            <v>0</v>
          </cell>
        </row>
        <row r="24">
          <cell r="B24" t="str">
            <v>Котельная - 2</v>
          </cell>
          <cell r="C24">
            <v>0</v>
          </cell>
          <cell r="D24">
            <v>0</v>
          </cell>
          <cell r="E24">
            <v>0</v>
          </cell>
          <cell r="F24">
            <v>0</v>
          </cell>
          <cell r="G24">
            <v>0</v>
          </cell>
          <cell r="H24">
            <v>0</v>
          </cell>
          <cell r="I24">
            <v>0</v>
          </cell>
          <cell r="J24">
            <v>0</v>
          </cell>
          <cell r="K24">
            <v>0</v>
          </cell>
          <cell r="L24" t="e">
            <v>#NAME?</v>
          </cell>
          <cell r="M24" t="e">
            <v>#NAME?</v>
          </cell>
          <cell r="N24">
            <v>0</v>
          </cell>
          <cell r="O24">
            <v>0</v>
          </cell>
          <cell r="Q24">
            <v>0</v>
          </cell>
        </row>
        <row r="26">
          <cell r="F26" t="str">
            <v>-</v>
          </cell>
          <cell r="G26">
            <v>0</v>
          </cell>
          <cell r="H26">
            <v>0</v>
          </cell>
          <cell r="I26" t="str">
            <v>-</v>
          </cell>
          <cell r="K26">
            <v>0</v>
          </cell>
          <cell r="L26" t="str">
            <v>-</v>
          </cell>
          <cell r="M26">
            <v>0</v>
          </cell>
          <cell r="N26">
            <v>0</v>
          </cell>
          <cell r="P26">
            <v>0</v>
          </cell>
          <cell r="Q26">
            <v>0</v>
          </cell>
        </row>
        <row r="27">
          <cell r="C27">
            <v>0</v>
          </cell>
          <cell r="D27">
            <v>0</v>
          </cell>
          <cell r="F27">
            <v>0</v>
          </cell>
          <cell r="G27">
            <v>0</v>
          </cell>
          <cell r="H27">
            <v>0</v>
          </cell>
          <cell r="I27">
            <v>0</v>
          </cell>
          <cell r="J27">
            <v>0</v>
          </cell>
          <cell r="K27">
            <v>0</v>
          </cell>
          <cell r="L27">
            <v>0</v>
          </cell>
          <cell r="M27">
            <v>0</v>
          </cell>
          <cell r="N27">
            <v>0</v>
          </cell>
          <cell r="O27">
            <v>0</v>
          </cell>
          <cell r="P27">
            <v>0</v>
          </cell>
          <cell r="Q27">
            <v>0</v>
          </cell>
          <cell r="R27">
            <v>0</v>
          </cell>
          <cell r="S27">
            <v>0</v>
          </cell>
        </row>
        <row r="29">
          <cell r="C29">
            <v>0</v>
          </cell>
          <cell r="D29">
            <v>0</v>
          </cell>
          <cell r="F29">
            <v>0</v>
          </cell>
          <cell r="G29">
            <v>0</v>
          </cell>
          <cell r="H29">
            <v>0</v>
          </cell>
          <cell r="I29">
            <v>0</v>
          </cell>
          <cell r="J29">
            <v>0</v>
          </cell>
          <cell r="K29" t="e">
            <v>#NAME?</v>
          </cell>
          <cell r="L29" t="e">
            <v>#NAME?</v>
          </cell>
          <cell r="M29" t="e">
            <v>#NAME?</v>
          </cell>
          <cell r="N29">
            <v>0</v>
          </cell>
          <cell r="Q29">
            <v>0</v>
          </cell>
        </row>
        <row r="30">
          <cell r="C30">
            <v>0</v>
          </cell>
          <cell r="D30">
            <v>0</v>
          </cell>
          <cell r="F30">
            <v>0</v>
          </cell>
          <cell r="H30">
            <v>0</v>
          </cell>
          <cell r="I30">
            <v>0</v>
          </cell>
          <cell r="K30">
            <v>0</v>
          </cell>
          <cell r="N30">
            <v>0</v>
          </cell>
          <cell r="Q30">
            <v>0</v>
          </cell>
        </row>
        <row r="31">
          <cell r="C31">
            <v>0</v>
          </cell>
          <cell r="D31">
            <v>0</v>
          </cell>
          <cell r="F31">
            <v>0</v>
          </cell>
          <cell r="G31">
            <v>0</v>
          </cell>
          <cell r="H31">
            <v>0</v>
          </cell>
          <cell r="K31">
            <v>0</v>
          </cell>
          <cell r="L31">
            <v>0</v>
          </cell>
          <cell r="M31" t="e">
            <v>#NAME?</v>
          </cell>
          <cell r="N31">
            <v>0</v>
          </cell>
          <cell r="O31">
            <v>0</v>
          </cell>
          <cell r="Q31">
            <v>0</v>
          </cell>
        </row>
        <row r="32">
          <cell r="C32">
            <v>0</v>
          </cell>
          <cell r="D32">
            <v>0</v>
          </cell>
          <cell r="F32">
            <v>0</v>
          </cell>
          <cell r="H32">
            <v>0</v>
          </cell>
          <cell r="K32" t="e">
            <v>#NAME?</v>
          </cell>
          <cell r="L32" t="e">
            <v>#NAME?</v>
          </cell>
          <cell r="M32" t="e">
            <v>#NAME?</v>
          </cell>
          <cell r="N32">
            <v>0</v>
          </cell>
          <cell r="Q32">
            <v>0</v>
          </cell>
        </row>
        <row r="34">
          <cell r="B34" t="str">
            <v>Сбор на содержание милиции</v>
          </cell>
          <cell r="C34">
            <v>0</v>
          </cell>
          <cell r="D34">
            <v>0</v>
          </cell>
          <cell r="E34">
            <v>0</v>
          </cell>
          <cell r="F34">
            <v>0</v>
          </cell>
          <cell r="G34">
            <v>0</v>
          </cell>
          <cell r="H34">
            <v>0</v>
          </cell>
          <cell r="I34">
            <v>0</v>
          </cell>
          <cell r="K34" t="e">
            <v>#NAME?</v>
          </cell>
          <cell r="L34" t="e">
            <v>#NAME?</v>
          </cell>
          <cell r="M34" t="e">
            <v>#NAME?</v>
          </cell>
          <cell r="N34">
            <v>0</v>
          </cell>
        </row>
        <row r="35">
          <cell r="B35" t="str">
            <v>Арендная плата</v>
          </cell>
          <cell r="C35">
            <v>0</v>
          </cell>
          <cell r="D35">
            <v>0</v>
          </cell>
          <cell r="E35">
            <v>0</v>
          </cell>
          <cell r="F35" t="str">
            <v>-</v>
          </cell>
          <cell r="G35">
            <v>0</v>
          </cell>
          <cell r="H35">
            <v>0</v>
          </cell>
          <cell r="I35" t="str">
            <v>-</v>
          </cell>
          <cell r="J35">
            <v>0</v>
          </cell>
          <cell r="K35">
            <v>0</v>
          </cell>
          <cell r="L35" t="str">
            <v>-</v>
          </cell>
          <cell r="M35">
            <v>0</v>
          </cell>
          <cell r="N35">
            <v>0</v>
          </cell>
          <cell r="O35" t="str">
            <v>-</v>
          </cell>
          <cell r="P35">
            <v>0</v>
          </cell>
          <cell r="Q35">
            <v>0</v>
          </cell>
        </row>
        <row r="36">
          <cell r="C36">
            <v>0</v>
          </cell>
          <cell r="D36">
            <v>0</v>
          </cell>
          <cell r="H36">
            <v>0</v>
          </cell>
          <cell r="K36">
            <v>0</v>
          </cell>
          <cell r="N36">
            <v>0</v>
          </cell>
          <cell r="Q36">
            <v>0</v>
          </cell>
        </row>
        <row r="38">
          <cell r="C38">
            <v>0</v>
          </cell>
          <cell r="D38">
            <v>0</v>
          </cell>
          <cell r="F38">
            <v>0</v>
          </cell>
          <cell r="G38">
            <v>0</v>
          </cell>
          <cell r="H38">
            <v>0</v>
          </cell>
          <cell r="I38">
            <v>0</v>
          </cell>
          <cell r="K38">
            <v>0</v>
          </cell>
          <cell r="L38">
            <v>0</v>
          </cell>
          <cell r="M38">
            <v>0</v>
          </cell>
          <cell r="N38">
            <v>0</v>
          </cell>
          <cell r="P38">
            <v>0</v>
          </cell>
          <cell r="Q38">
            <v>0</v>
          </cell>
          <cell r="R38">
            <v>0</v>
          </cell>
          <cell r="S38">
            <v>0</v>
          </cell>
        </row>
      </sheetData>
      <sheetData sheetId="12" refreshError="1">
        <row r="8">
          <cell r="D8">
            <v>0</v>
          </cell>
          <cell r="E8">
            <v>0</v>
          </cell>
          <cell r="F8">
            <v>0</v>
          </cell>
          <cell r="G8">
            <v>0</v>
          </cell>
          <cell r="H8">
            <v>0</v>
          </cell>
          <cell r="I8">
            <v>0</v>
          </cell>
        </row>
        <row r="9">
          <cell r="D9">
            <v>0</v>
          </cell>
          <cell r="E9">
            <v>0</v>
          </cell>
          <cell r="F9">
            <v>0</v>
          </cell>
          <cell r="G9">
            <v>0</v>
          </cell>
          <cell r="H9">
            <v>0</v>
          </cell>
          <cell r="I9">
            <v>0</v>
          </cell>
        </row>
        <row r="10">
          <cell r="D10">
            <v>0</v>
          </cell>
          <cell r="E10">
            <v>0</v>
          </cell>
          <cell r="F10">
            <v>0</v>
          </cell>
          <cell r="G10">
            <v>0</v>
          </cell>
          <cell r="H10">
            <v>0</v>
          </cell>
          <cell r="I10">
            <v>0</v>
          </cell>
        </row>
        <row r="11">
          <cell r="B11" t="str">
            <v>ТЭС-1</v>
          </cell>
          <cell r="D11">
            <v>0</v>
          </cell>
          <cell r="E11">
            <v>0</v>
          </cell>
          <cell r="F11">
            <v>0</v>
          </cell>
          <cell r="G11">
            <v>0</v>
          </cell>
          <cell r="H11">
            <v>0</v>
          </cell>
          <cell r="I11">
            <v>0</v>
          </cell>
        </row>
        <row r="12">
          <cell r="B12" t="str">
            <v>ТЭС-2</v>
          </cell>
          <cell r="E12">
            <v>0</v>
          </cell>
          <cell r="F12">
            <v>0</v>
          </cell>
          <cell r="G12">
            <v>0</v>
          </cell>
          <cell r="H12">
            <v>0</v>
          </cell>
          <cell r="I12">
            <v>0</v>
          </cell>
        </row>
        <row r="13">
          <cell r="B13" t="str">
            <v>ТЭС-2</v>
          </cell>
          <cell r="D13">
            <v>0</v>
          </cell>
          <cell r="E13">
            <v>0</v>
          </cell>
          <cell r="F13">
            <v>0</v>
          </cell>
          <cell r="G13">
            <v>0</v>
          </cell>
          <cell r="H13">
            <v>0</v>
          </cell>
          <cell r="I13">
            <v>0</v>
          </cell>
        </row>
        <row r="14">
          <cell r="D14">
            <v>0</v>
          </cell>
          <cell r="E14">
            <v>0</v>
          </cell>
          <cell r="F14">
            <v>0</v>
          </cell>
          <cell r="G14">
            <v>0</v>
          </cell>
          <cell r="H14">
            <v>0</v>
          </cell>
          <cell r="I14">
            <v>0</v>
          </cell>
        </row>
        <row r="15">
          <cell r="D15">
            <v>0</v>
          </cell>
          <cell r="E15">
            <v>0</v>
          </cell>
          <cell r="F15">
            <v>0</v>
          </cell>
          <cell r="G15">
            <v>0</v>
          </cell>
          <cell r="H15">
            <v>0</v>
          </cell>
          <cell r="I15">
            <v>0</v>
          </cell>
        </row>
        <row r="16">
          <cell r="B16" t="str">
            <v>ГЭС-1</v>
          </cell>
          <cell r="D16">
            <v>0</v>
          </cell>
          <cell r="E16">
            <v>0</v>
          </cell>
          <cell r="F16">
            <v>0</v>
          </cell>
          <cell r="G16">
            <v>0</v>
          </cell>
          <cell r="H16">
            <v>0</v>
          </cell>
          <cell r="I16">
            <v>0</v>
          </cell>
        </row>
        <row r="17">
          <cell r="B17" t="str">
            <v>ГЭС-2</v>
          </cell>
          <cell r="F17">
            <v>0</v>
          </cell>
          <cell r="I17">
            <v>0</v>
          </cell>
        </row>
        <row r="18">
          <cell r="B18" t="str">
            <v>Котельная - 1</v>
          </cell>
          <cell r="D18">
            <v>0</v>
          </cell>
          <cell r="E18">
            <v>0</v>
          </cell>
          <cell r="F18">
            <v>0</v>
          </cell>
          <cell r="G18">
            <v>0</v>
          </cell>
          <cell r="H18">
            <v>0</v>
          </cell>
          <cell r="I18">
            <v>0</v>
          </cell>
        </row>
        <row r="19">
          <cell r="D19">
            <v>0</v>
          </cell>
          <cell r="E19">
            <v>0</v>
          </cell>
        </row>
        <row r="20">
          <cell r="D20">
            <v>0</v>
          </cell>
          <cell r="E20">
            <v>0</v>
          </cell>
          <cell r="F20">
            <v>0</v>
          </cell>
          <cell r="G20">
            <v>0</v>
          </cell>
          <cell r="H20">
            <v>0</v>
          </cell>
          <cell r="I20">
            <v>0</v>
          </cell>
        </row>
        <row r="21">
          <cell r="F21">
            <v>0</v>
          </cell>
        </row>
        <row r="22">
          <cell r="B22" t="str">
            <v>Котельная - 1</v>
          </cell>
          <cell r="D22">
            <v>0</v>
          </cell>
          <cell r="E22">
            <v>0</v>
          </cell>
          <cell r="F22">
            <v>0</v>
          </cell>
          <cell r="I22">
            <v>0</v>
          </cell>
        </row>
        <row r="23">
          <cell r="B23" t="str">
            <v>Котельная - 2</v>
          </cell>
          <cell r="D23">
            <v>0</v>
          </cell>
          <cell r="E23">
            <v>0</v>
          </cell>
          <cell r="F23">
            <v>0</v>
          </cell>
          <cell r="I23">
            <v>0</v>
          </cell>
        </row>
        <row r="24">
          <cell r="B24" t="str">
            <v>Котельная - 2</v>
          </cell>
          <cell r="D24">
            <v>0</v>
          </cell>
          <cell r="E24">
            <v>0</v>
          </cell>
          <cell r="F24">
            <v>0</v>
          </cell>
          <cell r="G24">
            <v>0</v>
          </cell>
          <cell r="H24">
            <v>0</v>
          </cell>
          <cell r="I24">
            <v>0</v>
          </cell>
        </row>
        <row r="26">
          <cell r="D26">
            <v>0</v>
          </cell>
          <cell r="E26">
            <v>0</v>
          </cell>
          <cell r="F26">
            <v>0</v>
          </cell>
          <cell r="G26">
            <v>0</v>
          </cell>
          <cell r="H26">
            <v>0</v>
          </cell>
          <cell r="I26">
            <v>0</v>
          </cell>
        </row>
        <row r="27">
          <cell r="D27">
            <v>0</v>
          </cell>
          <cell r="E27">
            <v>0</v>
          </cell>
          <cell r="F27">
            <v>0</v>
          </cell>
          <cell r="G27">
            <v>0</v>
          </cell>
          <cell r="H27">
            <v>0</v>
          </cell>
          <cell r="I27">
            <v>0</v>
          </cell>
        </row>
        <row r="28">
          <cell r="B28" t="str">
            <v>Электробойлерная - 1</v>
          </cell>
          <cell r="D28">
            <v>0</v>
          </cell>
          <cell r="E28">
            <v>0</v>
          </cell>
          <cell r="F28">
            <v>0</v>
          </cell>
          <cell r="G28">
            <v>0</v>
          </cell>
          <cell r="H28">
            <v>0</v>
          </cell>
          <cell r="I28">
            <v>0</v>
          </cell>
        </row>
        <row r="29">
          <cell r="B29" t="str">
            <v>Электробойлерная - 2</v>
          </cell>
          <cell r="D29">
            <v>0</v>
          </cell>
          <cell r="E29">
            <v>0</v>
          </cell>
          <cell r="F29">
            <v>0</v>
          </cell>
          <cell r="G29">
            <v>0</v>
          </cell>
          <cell r="H29">
            <v>0</v>
          </cell>
          <cell r="I29">
            <v>0</v>
          </cell>
        </row>
        <row r="30">
          <cell r="D30">
            <v>0</v>
          </cell>
          <cell r="F30">
            <v>0</v>
          </cell>
          <cell r="I30">
            <v>0</v>
          </cell>
        </row>
        <row r="31">
          <cell r="D31">
            <v>0</v>
          </cell>
          <cell r="E31">
            <v>0</v>
          </cell>
          <cell r="F31">
            <v>0</v>
          </cell>
          <cell r="G31">
            <v>0</v>
          </cell>
        </row>
        <row r="32">
          <cell r="D32">
            <v>0</v>
          </cell>
          <cell r="E32">
            <v>0</v>
          </cell>
          <cell r="F32">
            <v>0</v>
          </cell>
        </row>
        <row r="33">
          <cell r="D33">
            <v>0</v>
          </cell>
          <cell r="E33">
            <v>0</v>
          </cell>
          <cell r="F33">
            <v>0</v>
          </cell>
        </row>
        <row r="34">
          <cell r="D34">
            <v>0</v>
          </cell>
          <cell r="E34">
            <v>0</v>
          </cell>
          <cell r="F34">
            <v>0</v>
          </cell>
          <cell r="G34">
            <v>0</v>
          </cell>
          <cell r="H34">
            <v>0</v>
          </cell>
          <cell r="I34">
            <v>0</v>
          </cell>
        </row>
        <row r="35">
          <cell r="D35">
            <v>0</v>
          </cell>
          <cell r="E35">
            <v>0</v>
          </cell>
          <cell r="F35">
            <v>0</v>
          </cell>
          <cell r="G35">
            <v>0</v>
          </cell>
          <cell r="H35">
            <v>0</v>
          </cell>
          <cell r="I35">
            <v>0</v>
          </cell>
        </row>
        <row r="36">
          <cell r="D36">
            <v>0</v>
          </cell>
        </row>
        <row r="37">
          <cell r="B37" t="str">
            <v>ТЭС-1</v>
          </cell>
          <cell r="E37">
            <v>0</v>
          </cell>
          <cell r="F37">
            <v>0</v>
          </cell>
          <cell r="I37">
            <v>0</v>
          </cell>
        </row>
        <row r="38">
          <cell r="B38" t="str">
            <v>ТЭС-2</v>
          </cell>
          <cell r="D38">
            <v>0</v>
          </cell>
          <cell r="E38">
            <v>0</v>
          </cell>
          <cell r="F38">
            <v>0</v>
          </cell>
          <cell r="G38">
            <v>0</v>
          </cell>
          <cell r="H38">
            <v>0</v>
          </cell>
          <cell r="I38">
            <v>0</v>
          </cell>
        </row>
        <row r="39">
          <cell r="B39" t="str">
            <v>ТЭС-1</v>
          </cell>
          <cell r="E39">
            <v>0</v>
          </cell>
          <cell r="F39">
            <v>0</v>
          </cell>
          <cell r="I39">
            <v>0</v>
          </cell>
        </row>
        <row r="41">
          <cell r="E41">
            <v>0</v>
          </cell>
        </row>
        <row r="42">
          <cell r="B42" t="str">
            <v>ГЭС-1</v>
          </cell>
          <cell r="E42">
            <v>0</v>
          </cell>
          <cell r="F42">
            <v>0</v>
          </cell>
          <cell r="I42">
            <v>0</v>
          </cell>
        </row>
        <row r="43">
          <cell r="B43" t="str">
            <v>ГЭС-2</v>
          </cell>
          <cell r="E43">
            <v>0</v>
          </cell>
          <cell r="F43">
            <v>0</v>
          </cell>
          <cell r="I43">
            <v>0</v>
          </cell>
        </row>
        <row r="44">
          <cell r="F44">
            <v>0</v>
          </cell>
          <cell r="I44">
            <v>0</v>
          </cell>
        </row>
        <row r="46">
          <cell r="D46">
            <v>0</v>
          </cell>
          <cell r="E46">
            <v>0</v>
          </cell>
          <cell r="F46">
            <v>0</v>
          </cell>
          <cell r="G46">
            <v>0</v>
          </cell>
          <cell r="H46">
            <v>0</v>
          </cell>
          <cell r="I46">
            <v>0</v>
          </cell>
        </row>
        <row r="47">
          <cell r="E47">
            <v>0</v>
          </cell>
        </row>
        <row r="48">
          <cell r="B48" t="str">
            <v>Котельная - 1</v>
          </cell>
          <cell r="E48">
            <v>0</v>
          </cell>
          <cell r="F48">
            <v>0</v>
          </cell>
          <cell r="I48">
            <v>0</v>
          </cell>
        </row>
        <row r="49">
          <cell r="B49" t="str">
            <v>Котельная - 2</v>
          </cell>
          <cell r="F49">
            <v>0</v>
          </cell>
          <cell r="I49">
            <v>0</v>
          </cell>
        </row>
        <row r="50">
          <cell r="B50" t="str">
            <v>Котельная - 2</v>
          </cell>
          <cell r="E50">
            <v>0</v>
          </cell>
          <cell r="F50">
            <v>0</v>
          </cell>
          <cell r="I50">
            <v>0</v>
          </cell>
        </row>
        <row r="51">
          <cell r="E51">
            <v>0</v>
          </cell>
        </row>
        <row r="52">
          <cell r="D52">
            <v>0</v>
          </cell>
          <cell r="E52">
            <v>0</v>
          </cell>
          <cell r="F52">
            <v>0</v>
          </cell>
          <cell r="G52">
            <v>0</v>
          </cell>
          <cell r="H52">
            <v>0</v>
          </cell>
          <cell r="I52">
            <v>0</v>
          </cell>
        </row>
        <row r="54">
          <cell r="B54" t="str">
            <v>Электробойлерная - 1</v>
          </cell>
          <cell r="F54">
            <v>0</v>
          </cell>
          <cell r="I54">
            <v>0</v>
          </cell>
        </row>
        <row r="55">
          <cell r="B55" t="str">
            <v>Электробойлерная - 2</v>
          </cell>
          <cell r="E55">
            <v>0</v>
          </cell>
          <cell r="F55">
            <v>0</v>
          </cell>
          <cell r="G55">
            <v>0</v>
          </cell>
          <cell r="H55">
            <v>0</v>
          </cell>
          <cell r="I55">
            <v>0</v>
          </cell>
        </row>
        <row r="56">
          <cell r="B56" t="str">
            <v>Всего</v>
          </cell>
          <cell r="E56">
            <v>0</v>
          </cell>
          <cell r="F56">
            <v>0</v>
          </cell>
          <cell r="G56">
            <v>0</v>
          </cell>
          <cell r="H56">
            <v>0</v>
          </cell>
          <cell r="I56">
            <v>0</v>
          </cell>
        </row>
        <row r="57">
          <cell r="E57">
            <v>0</v>
          </cell>
          <cell r="F57">
            <v>0</v>
          </cell>
          <cell r="G57">
            <v>0</v>
          </cell>
          <cell r="H57">
            <v>0</v>
          </cell>
          <cell r="I57">
            <v>0</v>
          </cell>
        </row>
        <row r="59">
          <cell r="E59">
            <v>0</v>
          </cell>
          <cell r="F59">
            <v>0</v>
          </cell>
          <cell r="G59">
            <v>0</v>
          </cell>
        </row>
        <row r="60">
          <cell r="D60">
            <v>0</v>
          </cell>
          <cell r="E60">
            <v>0</v>
          </cell>
          <cell r="F60">
            <v>0</v>
          </cell>
          <cell r="G60">
            <v>0</v>
          </cell>
          <cell r="H60">
            <v>0</v>
          </cell>
          <cell r="I60">
            <v>0</v>
          </cell>
        </row>
        <row r="61">
          <cell r="D61">
            <v>0</v>
          </cell>
          <cell r="E61">
            <v>0</v>
          </cell>
          <cell r="F61">
            <v>0</v>
          </cell>
          <cell r="G61">
            <v>0</v>
          </cell>
          <cell r="H61">
            <v>0</v>
          </cell>
          <cell r="I61">
            <v>0</v>
          </cell>
        </row>
        <row r="62">
          <cell r="E62">
            <v>0</v>
          </cell>
        </row>
        <row r="63">
          <cell r="B63" t="str">
            <v>ТЭС-1</v>
          </cell>
          <cell r="D63">
            <v>0</v>
          </cell>
          <cell r="E63">
            <v>0</v>
          </cell>
          <cell r="F63">
            <v>0</v>
          </cell>
          <cell r="G63">
            <v>0</v>
          </cell>
          <cell r="H63">
            <v>0</v>
          </cell>
          <cell r="I63">
            <v>0</v>
          </cell>
        </row>
        <row r="64">
          <cell r="B64" t="str">
            <v>ТЭС-2</v>
          </cell>
          <cell r="D64">
            <v>0</v>
          </cell>
          <cell r="E64">
            <v>0</v>
          </cell>
          <cell r="F64">
            <v>0</v>
          </cell>
          <cell r="G64">
            <v>0</v>
          </cell>
          <cell r="H64">
            <v>0</v>
          </cell>
          <cell r="I64">
            <v>0</v>
          </cell>
        </row>
        <row r="65">
          <cell r="D65">
            <v>0</v>
          </cell>
          <cell r="E65">
            <v>0</v>
          </cell>
          <cell r="F65">
            <v>0</v>
          </cell>
          <cell r="G65">
            <v>0</v>
          </cell>
          <cell r="H65">
            <v>0</v>
          </cell>
          <cell r="I65">
            <v>0</v>
          </cell>
        </row>
        <row r="68">
          <cell r="B68" t="str">
            <v>ГЭС-1</v>
          </cell>
          <cell r="D68">
            <v>0</v>
          </cell>
          <cell r="E68">
            <v>0</v>
          </cell>
          <cell r="F68">
            <v>0</v>
          </cell>
          <cell r="G68">
            <v>0</v>
          </cell>
          <cell r="H68">
            <v>0</v>
          </cell>
          <cell r="I68">
            <v>0</v>
          </cell>
        </row>
        <row r="69">
          <cell r="B69" t="str">
            <v>ГЭС-2</v>
          </cell>
          <cell r="D69">
            <v>0</v>
          </cell>
          <cell r="E69">
            <v>0</v>
          </cell>
          <cell r="F69">
            <v>0</v>
          </cell>
          <cell r="G69">
            <v>0</v>
          </cell>
          <cell r="H69">
            <v>0</v>
          </cell>
          <cell r="I69">
            <v>0</v>
          </cell>
        </row>
        <row r="70">
          <cell r="D70">
            <v>0</v>
          </cell>
          <cell r="E70">
            <v>0</v>
          </cell>
          <cell r="F70">
            <v>0</v>
          </cell>
          <cell r="G70">
            <v>0</v>
          </cell>
          <cell r="H70">
            <v>0</v>
          </cell>
          <cell r="I70">
            <v>0</v>
          </cell>
        </row>
        <row r="72">
          <cell r="D72">
            <v>0</v>
          </cell>
          <cell r="E72">
            <v>0</v>
          </cell>
          <cell r="F72">
            <v>0</v>
          </cell>
          <cell r="G72">
            <v>0</v>
          </cell>
          <cell r="H72">
            <v>0</v>
          </cell>
          <cell r="I72">
            <v>0</v>
          </cell>
        </row>
        <row r="74">
          <cell r="B74" t="str">
            <v>Котельная - 1</v>
          </cell>
          <cell r="D74">
            <v>0</v>
          </cell>
          <cell r="E74">
            <v>0</v>
          </cell>
          <cell r="F74">
            <v>0</v>
          </cell>
          <cell r="G74">
            <v>0</v>
          </cell>
          <cell r="H74">
            <v>0</v>
          </cell>
          <cell r="I74">
            <v>0</v>
          </cell>
        </row>
        <row r="75">
          <cell r="B75" t="str">
            <v>Котельная - 2</v>
          </cell>
          <cell r="D75">
            <v>0</v>
          </cell>
          <cell r="E75">
            <v>0</v>
          </cell>
          <cell r="F75">
            <v>0</v>
          </cell>
          <cell r="G75">
            <v>0</v>
          </cell>
          <cell r="H75">
            <v>0</v>
          </cell>
          <cell r="I75">
            <v>0</v>
          </cell>
        </row>
        <row r="76">
          <cell r="D76">
            <v>0</v>
          </cell>
          <cell r="E76">
            <v>0</v>
          </cell>
          <cell r="F76">
            <v>0</v>
          </cell>
          <cell r="G76">
            <v>0</v>
          </cell>
          <cell r="H76">
            <v>0</v>
          </cell>
          <cell r="I76">
            <v>0</v>
          </cell>
        </row>
        <row r="78">
          <cell r="D78">
            <v>0</v>
          </cell>
          <cell r="E78">
            <v>0</v>
          </cell>
          <cell r="F78">
            <v>0</v>
          </cell>
          <cell r="G78">
            <v>0</v>
          </cell>
          <cell r="H78">
            <v>0</v>
          </cell>
          <cell r="I78">
            <v>0</v>
          </cell>
        </row>
        <row r="80">
          <cell r="B80" t="str">
            <v>Электробойлерная - 1</v>
          </cell>
          <cell r="D80">
            <v>0</v>
          </cell>
          <cell r="E80">
            <v>0</v>
          </cell>
          <cell r="F80">
            <v>0</v>
          </cell>
          <cell r="G80">
            <v>0</v>
          </cell>
          <cell r="H80">
            <v>0</v>
          </cell>
          <cell r="I80">
            <v>0</v>
          </cell>
        </row>
        <row r="81">
          <cell r="B81" t="str">
            <v>Электробойлерная - 2</v>
          </cell>
          <cell r="D81">
            <v>0</v>
          </cell>
          <cell r="E81">
            <v>0</v>
          </cell>
          <cell r="F81">
            <v>0</v>
          </cell>
          <cell r="G81">
            <v>0</v>
          </cell>
          <cell r="H81">
            <v>0</v>
          </cell>
          <cell r="I81">
            <v>0</v>
          </cell>
        </row>
        <row r="82">
          <cell r="D82">
            <v>0</v>
          </cell>
          <cell r="E82">
            <v>0</v>
          </cell>
          <cell r="F82">
            <v>0</v>
          </cell>
          <cell r="G82">
            <v>0</v>
          </cell>
          <cell r="H82">
            <v>0</v>
          </cell>
          <cell r="I82">
            <v>0</v>
          </cell>
        </row>
        <row r="86">
          <cell r="D86">
            <v>0</v>
          </cell>
          <cell r="E86">
            <v>0</v>
          </cell>
          <cell r="F86">
            <v>0</v>
          </cell>
          <cell r="G86">
            <v>0</v>
          </cell>
          <cell r="H86">
            <v>0</v>
          </cell>
          <cell r="I86">
            <v>0</v>
          </cell>
        </row>
        <row r="87">
          <cell r="D87">
            <v>0</v>
          </cell>
          <cell r="E87">
            <v>0</v>
          </cell>
          <cell r="F87">
            <v>0</v>
          </cell>
          <cell r="G87">
            <v>0</v>
          </cell>
          <cell r="H87">
            <v>0</v>
          </cell>
          <cell r="I87">
            <v>0</v>
          </cell>
        </row>
        <row r="89">
          <cell r="B89" t="str">
            <v>ТЭС-1</v>
          </cell>
          <cell r="F89">
            <v>0</v>
          </cell>
          <cell r="I89">
            <v>0</v>
          </cell>
        </row>
        <row r="90">
          <cell r="B90" t="str">
            <v>ТЭС-2</v>
          </cell>
          <cell r="F90">
            <v>0</v>
          </cell>
          <cell r="I90">
            <v>0</v>
          </cell>
        </row>
        <row r="91">
          <cell r="F91">
            <v>0</v>
          </cell>
          <cell r="I91">
            <v>0</v>
          </cell>
        </row>
        <row r="94">
          <cell r="B94" t="str">
            <v>ГЭС-1</v>
          </cell>
          <cell r="F94">
            <v>0</v>
          </cell>
          <cell r="I94">
            <v>0</v>
          </cell>
        </row>
        <row r="95">
          <cell r="B95" t="str">
            <v>ГЭС-2</v>
          </cell>
          <cell r="F95">
            <v>0</v>
          </cell>
          <cell r="I95">
            <v>0</v>
          </cell>
        </row>
        <row r="96">
          <cell r="F96">
            <v>0</v>
          </cell>
          <cell r="I96">
            <v>0</v>
          </cell>
        </row>
        <row r="98">
          <cell r="D98">
            <v>0</v>
          </cell>
          <cell r="E98">
            <v>0</v>
          </cell>
          <cell r="F98">
            <v>0</v>
          </cell>
          <cell r="G98">
            <v>0</v>
          </cell>
          <cell r="H98">
            <v>0</v>
          </cell>
          <cell r="I98">
            <v>0</v>
          </cell>
        </row>
        <row r="100">
          <cell r="B100" t="str">
            <v>Котельная - 1</v>
          </cell>
          <cell r="F100">
            <v>0</v>
          </cell>
          <cell r="I100">
            <v>0</v>
          </cell>
        </row>
        <row r="101">
          <cell r="B101" t="str">
            <v>Котельная - 2</v>
          </cell>
          <cell r="F101">
            <v>0</v>
          </cell>
          <cell r="I101">
            <v>0</v>
          </cell>
        </row>
        <row r="102">
          <cell r="F102">
            <v>0</v>
          </cell>
          <cell r="I102">
            <v>0</v>
          </cell>
        </row>
        <row r="104">
          <cell r="D104">
            <v>0</v>
          </cell>
          <cell r="E104">
            <v>0</v>
          </cell>
          <cell r="F104">
            <v>0</v>
          </cell>
          <cell r="G104">
            <v>0</v>
          </cell>
          <cell r="H104">
            <v>0</v>
          </cell>
          <cell r="I104">
            <v>0</v>
          </cell>
        </row>
        <row r="106">
          <cell r="B106" t="str">
            <v>Электробойлерная - 1</v>
          </cell>
          <cell r="F106">
            <v>0</v>
          </cell>
          <cell r="I106">
            <v>0</v>
          </cell>
        </row>
        <row r="107">
          <cell r="B107" t="str">
            <v>Электробойлерная - 2</v>
          </cell>
          <cell r="F107">
            <v>0</v>
          </cell>
          <cell r="I107">
            <v>0</v>
          </cell>
        </row>
        <row r="108">
          <cell r="F108">
            <v>0</v>
          </cell>
          <cell r="I108">
            <v>0</v>
          </cell>
        </row>
        <row r="112">
          <cell r="D112" t="e">
            <v>#NAME?</v>
          </cell>
          <cell r="E112" t="e">
            <v>#NAME?</v>
          </cell>
          <cell r="F112" t="e">
            <v>#NAME?</v>
          </cell>
          <cell r="G112" t="e">
            <v>#NAME?</v>
          </cell>
          <cell r="H112" t="e">
            <v>#NAME?</v>
          </cell>
          <cell r="I112" t="e">
            <v>#NAME?</v>
          </cell>
        </row>
        <row r="113">
          <cell r="D113" t="e">
            <v>#NAME?</v>
          </cell>
          <cell r="E113" t="e">
            <v>#NAME?</v>
          </cell>
          <cell r="F113" t="e">
            <v>#NAME?</v>
          </cell>
          <cell r="G113" t="e">
            <v>#NAME?</v>
          </cell>
          <cell r="H113" t="e">
            <v>#NAME?</v>
          </cell>
          <cell r="I113" t="e">
            <v>#NAME?</v>
          </cell>
        </row>
        <row r="115">
          <cell r="B115" t="str">
            <v>ТЭС-1</v>
          </cell>
          <cell r="D115" t="e">
            <v>#NAME?</v>
          </cell>
          <cell r="E115" t="e">
            <v>#NAME?</v>
          </cell>
          <cell r="F115" t="e">
            <v>#NAME?</v>
          </cell>
          <cell r="G115" t="e">
            <v>#NAME?</v>
          </cell>
          <cell r="H115" t="e">
            <v>#NAME?</v>
          </cell>
          <cell r="I115" t="e">
            <v>#NAME?</v>
          </cell>
        </row>
        <row r="116">
          <cell r="B116" t="str">
            <v>ТЭС-2</v>
          </cell>
          <cell r="D116" t="e">
            <v>#NAME?</v>
          </cell>
          <cell r="E116" t="e">
            <v>#NAME?</v>
          </cell>
          <cell r="F116" t="e">
            <v>#NAME?</v>
          </cell>
          <cell r="G116" t="e">
            <v>#NAME?</v>
          </cell>
          <cell r="H116" t="e">
            <v>#NAME?</v>
          </cell>
          <cell r="I116" t="e">
            <v>#NAME?</v>
          </cell>
        </row>
        <row r="117">
          <cell r="D117" t="e">
            <v>#NAME?</v>
          </cell>
          <cell r="E117" t="e">
            <v>#NAME?</v>
          </cell>
          <cell r="F117" t="e">
            <v>#NAME?</v>
          </cell>
          <cell r="G117" t="e">
            <v>#NAME?</v>
          </cell>
          <cell r="H117" t="e">
            <v>#NAME?</v>
          </cell>
          <cell r="I117" t="e">
            <v>#NAME?</v>
          </cell>
        </row>
        <row r="120">
          <cell r="B120" t="str">
            <v>ГЭС-1</v>
          </cell>
          <cell r="D120" t="e">
            <v>#NAME?</v>
          </cell>
          <cell r="E120" t="e">
            <v>#NAME?</v>
          </cell>
          <cell r="F120" t="e">
            <v>#NAME?</v>
          </cell>
          <cell r="G120" t="e">
            <v>#NAME?</v>
          </cell>
          <cell r="H120" t="e">
            <v>#NAME?</v>
          </cell>
          <cell r="I120" t="e">
            <v>#NAME?</v>
          </cell>
        </row>
        <row r="121">
          <cell r="B121" t="str">
            <v>ГЭС-2</v>
          </cell>
          <cell r="D121" t="e">
            <v>#NAME?</v>
          </cell>
          <cell r="E121" t="e">
            <v>#NAME?</v>
          </cell>
          <cell r="F121" t="e">
            <v>#NAME?</v>
          </cell>
          <cell r="G121" t="e">
            <v>#NAME?</v>
          </cell>
          <cell r="H121" t="e">
            <v>#NAME?</v>
          </cell>
          <cell r="I121" t="e">
            <v>#NAME?</v>
          </cell>
        </row>
        <row r="122">
          <cell r="D122" t="e">
            <v>#NAME?</v>
          </cell>
          <cell r="E122" t="e">
            <v>#NAME?</v>
          </cell>
          <cell r="F122" t="e">
            <v>#NAME?</v>
          </cell>
          <cell r="G122" t="e">
            <v>#NAME?</v>
          </cell>
          <cell r="H122" t="e">
            <v>#NAME?</v>
          </cell>
          <cell r="I122" t="e">
            <v>#NAME?</v>
          </cell>
        </row>
        <row r="124">
          <cell r="D124" t="e">
            <v>#NAME?</v>
          </cell>
          <cell r="E124" t="e">
            <v>#NAME?</v>
          </cell>
          <cell r="F124" t="e">
            <v>#NAME?</v>
          </cell>
          <cell r="G124" t="e">
            <v>#NAME?</v>
          </cell>
          <cell r="H124" t="e">
            <v>#NAME?</v>
          </cell>
          <cell r="I124" t="e">
            <v>#NAME?</v>
          </cell>
        </row>
        <row r="126">
          <cell r="B126" t="str">
            <v>Котельная - 1</v>
          </cell>
          <cell r="D126" t="e">
            <v>#NAME?</v>
          </cell>
          <cell r="E126" t="e">
            <v>#NAME?</v>
          </cell>
          <cell r="F126" t="e">
            <v>#NAME?</v>
          </cell>
          <cell r="G126" t="e">
            <v>#NAME?</v>
          </cell>
          <cell r="H126" t="e">
            <v>#NAME?</v>
          </cell>
          <cell r="I126" t="e">
            <v>#NAME?</v>
          </cell>
        </row>
        <row r="127">
          <cell r="B127" t="str">
            <v>Котельная - 2</v>
          </cell>
          <cell r="D127" t="e">
            <v>#NAME?</v>
          </cell>
          <cell r="E127" t="e">
            <v>#NAME?</v>
          </cell>
          <cell r="F127" t="e">
            <v>#NAME?</v>
          </cell>
          <cell r="G127" t="e">
            <v>#NAME?</v>
          </cell>
          <cell r="H127" t="e">
            <v>#NAME?</v>
          </cell>
          <cell r="I127" t="e">
            <v>#NAME?</v>
          </cell>
        </row>
        <row r="128">
          <cell r="D128" t="e">
            <v>#NAME?</v>
          </cell>
          <cell r="E128" t="e">
            <v>#NAME?</v>
          </cell>
          <cell r="F128" t="e">
            <v>#NAME?</v>
          </cell>
          <cell r="G128" t="e">
            <v>#NAME?</v>
          </cell>
          <cell r="H128" t="e">
            <v>#NAME?</v>
          </cell>
          <cell r="I128" t="e">
            <v>#NAME?</v>
          </cell>
        </row>
        <row r="130">
          <cell r="D130" t="e">
            <v>#NAME?</v>
          </cell>
          <cell r="E130" t="e">
            <v>#NAME?</v>
          </cell>
          <cell r="F130" t="e">
            <v>#NAME?</v>
          </cell>
          <cell r="G130" t="e">
            <v>#NAME?</v>
          </cell>
          <cell r="H130" t="e">
            <v>#NAME?</v>
          </cell>
          <cell r="I130" t="e">
            <v>#NAME?</v>
          </cell>
        </row>
        <row r="132">
          <cell r="B132" t="str">
            <v>Электробойлерная - 1</v>
          </cell>
          <cell r="D132" t="e">
            <v>#NAME?</v>
          </cell>
          <cell r="E132" t="e">
            <v>#NAME?</v>
          </cell>
          <cell r="F132" t="e">
            <v>#NAME?</v>
          </cell>
          <cell r="G132" t="e">
            <v>#NAME?</v>
          </cell>
          <cell r="H132" t="e">
            <v>#NAME?</v>
          </cell>
          <cell r="I132" t="e">
            <v>#NAME?</v>
          </cell>
        </row>
        <row r="133">
          <cell r="B133" t="str">
            <v>Электробойлерная - 2</v>
          </cell>
          <cell r="D133" t="e">
            <v>#NAME?</v>
          </cell>
          <cell r="E133" t="e">
            <v>#NAME?</v>
          </cell>
          <cell r="F133" t="e">
            <v>#NAME?</v>
          </cell>
          <cell r="G133" t="e">
            <v>#NAME?</v>
          </cell>
          <cell r="H133" t="e">
            <v>#NAME?</v>
          </cell>
          <cell r="I133" t="e">
            <v>#NAME?</v>
          </cell>
        </row>
        <row r="134">
          <cell r="D134" t="e">
            <v>#NAME?</v>
          </cell>
          <cell r="E134" t="e">
            <v>#NAME?</v>
          </cell>
          <cell r="F134" t="e">
            <v>#NAME?</v>
          </cell>
          <cell r="G134" t="e">
            <v>#NAME?</v>
          </cell>
          <cell r="H134" t="e">
            <v>#NAME?</v>
          </cell>
          <cell r="I134" t="e">
            <v>#NAME?</v>
          </cell>
        </row>
        <row r="138">
          <cell r="D138">
            <v>0</v>
          </cell>
          <cell r="E138">
            <v>0</v>
          </cell>
          <cell r="F138">
            <v>0</v>
          </cell>
          <cell r="G138">
            <v>0</v>
          </cell>
          <cell r="H138">
            <v>0</v>
          </cell>
          <cell r="I138">
            <v>0</v>
          </cell>
        </row>
        <row r="139">
          <cell r="D139">
            <v>0</v>
          </cell>
          <cell r="E139">
            <v>0</v>
          </cell>
          <cell r="F139">
            <v>0</v>
          </cell>
          <cell r="G139">
            <v>0</v>
          </cell>
          <cell r="H139">
            <v>0</v>
          </cell>
          <cell r="I139">
            <v>0</v>
          </cell>
        </row>
        <row r="141">
          <cell r="B141" t="str">
            <v>ТЭС-1</v>
          </cell>
          <cell r="D141">
            <v>0</v>
          </cell>
          <cell r="E141">
            <v>0</v>
          </cell>
          <cell r="F141">
            <v>0</v>
          </cell>
          <cell r="G141">
            <v>0</v>
          </cell>
          <cell r="H141">
            <v>0</v>
          </cell>
          <cell r="I141">
            <v>0</v>
          </cell>
        </row>
        <row r="142">
          <cell r="B142" t="str">
            <v>ТЭС-2</v>
          </cell>
          <cell r="D142">
            <v>0</v>
          </cell>
          <cell r="E142">
            <v>0</v>
          </cell>
          <cell r="F142">
            <v>0</v>
          </cell>
          <cell r="G142">
            <v>0</v>
          </cell>
          <cell r="H142">
            <v>0</v>
          </cell>
          <cell r="I142">
            <v>0</v>
          </cell>
        </row>
        <row r="143">
          <cell r="D143">
            <v>0</v>
          </cell>
          <cell r="E143">
            <v>0</v>
          </cell>
          <cell r="F143">
            <v>0</v>
          </cell>
          <cell r="G143">
            <v>0</v>
          </cell>
          <cell r="H143">
            <v>0</v>
          </cell>
          <cell r="I143">
            <v>0</v>
          </cell>
        </row>
        <row r="146">
          <cell r="B146" t="str">
            <v>ГЭС-1</v>
          </cell>
          <cell r="D146">
            <v>0</v>
          </cell>
          <cell r="E146">
            <v>0</v>
          </cell>
          <cell r="F146">
            <v>0</v>
          </cell>
          <cell r="G146">
            <v>0</v>
          </cell>
          <cell r="H146">
            <v>0</v>
          </cell>
          <cell r="I146">
            <v>0</v>
          </cell>
        </row>
        <row r="147">
          <cell r="B147" t="str">
            <v>ГЭС-2</v>
          </cell>
          <cell r="D147">
            <v>0</v>
          </cell>
          <cell r="E147">
            <v>0</v>
          </cell>
          <cell r="F147">
            <v>0</v>
          </cell>
          <cell r="G147">
            <v>0</v>
          </cell>
          <cell r="H147">
            <v>0</v>
          </cell>
          <cell r="I147">
            <v>0</v>
          </cell>
        </row>
        <row r="148">
          <cell r="D148">
            <v>0</v>
          </cell>
          <cell r="E148">
            <v>0</v>
          </cell>
          <cell r="F148">
            <v>0</v>
          </cell>
          <cell r="G148">
            <v>0</v>
          </cell>
          <cell r="H148">
            <v>0</v>
          </cell>
          <cell r="I148">
            <v>0</v>
          </cell>
        </row>
        <row r="150">
          <cell r="D150">
            <v>0</v>
          </cell>
          <cell r="E150">
            <v>0</v>
          </cell>
          <cell r="F150">
            <v>0</v>
          </cell>
          <cell r="G150">
            <v>0</v>
          </cell>
          <cell r="H150">
            <v>0</v>
          </cell>
          <cell r="I150">
            <v>0</v>
          </cell>
        </row>
        <row r="152">
          <cell r="B152" t="str">
            <v>Котельная - 1</v>
          </cell>
          <cell r="D152">
            <v>0</v>
          </cell>
          <cell r="E152">
            <v>0</v>
          </cell>
          <cell r="F152">
            <v>0</v>
          </cell>
          <cell r="G152">
            <v>0</v>
          </cell>
          <cell r="H152">
            <v>0</v>
          </cell>
          <cell r="I152">
            <v>0</v>
          </cell>
        </row>
        <row r="153">
          <cell r="B153" t="str">
            <v>Котельная - 2</v>
          </cell>
          <cell r="D153">
            <v>0</v>
          </cell>
          <cell r="E153">
            <v>0</v>
          </cell>
          <cell r="F153">
            <v>0</v>
          </cell>
          <cell r="G153">
            <v>0</v>
          </cell>
          <cell r="H153">
            <v>0</v>
          </cell>
          <cell r="I153">
            <v>0</v>
          </cell>
        </row>
        <row r="154">
          <cell r="D154">
            <v>0</v>
          </cell>
          <cell r="E154">
            <v>0</v>
          </cell>
          <cell r="F154">
            <v>0</v>
          </cell>
          <cell r="G154">
            <v>0</v>
          </cell>
          <cell r="H154">
            <v>0</v>
          </cell>
          <cell r="I154">
            <v>0</v>
          </cell>
        </row>
        <row r="156">
          <cell r="D156">
            <v>0</v>
          </cell>
          <cell r="E156">
            <v>0</v>
          </cell>
          <cell r="F156">
            <v>0</v>
          </cell>
          <cell r="G156">
            <v>0</v>
          </cell>
          <cell r="H156">
            <v>0</v>
          </cell>
          <cell r="I156">
            <v>0</v>
          </cell>
        </row>
        <row r="158">
          <cell r="B158" t="str">
            <v>Электробойлерная - 1</v>
          </cell>
          <cell r="D158">
            <v>0</v>
          </cell>
          <cell r="E158">
            <v>0</v>
          </cell>
          <cell r="F158">
            <v>0</v>
          </cell>
          <cell r="G158">
            <v>0</v>
          </cell>
          <cell r="H158">
            <v>0</v>
          </cell>
          <cell r="I158">
            <v>0</v>
          </cell>
        </row>
        <row r="159">
          <cell r="B159" t="str">
            <v>Электробойлерная - 2</v>
          </cell>
          <cell r="D159">
            <v>0</v>
          </cell>
          <cell r="E159">
            <v>0</v>
          </cell>
          <cell r="F159">
            <v>0</v>
          </cell>
          <cell r="G159">
            <v>0</v>
          </cell>
          <cell r="H159">
            <v>0</v>
          </cell>
          <cell r="I159">
            <v>0</v>
          </cell>
        </row>
        <row r="160">
          <cell r="D160">
            <v>0</v>
          </cell>
          <cell r="E160">
            <v>0</v>
          </cell>
          <cell r="F160">
            <v>0</v>
          </cell>
          <cell r="G160">
            <v>0</v>
          </cell>
          <cell r="H160">
            <v>0</v>
          </cell>
          <cell r="I160">
            <v>0</v>
          </cell>
        </row>
        <row r="164">
          <cell r="D164">
            <v>0</v>
          </cell>
          <cell r="E164">
            <v>0</v>
          </cell>
          <cell r="G164">
            <v>0</v>
          </cell>
          <cell r="H164">
            <v>0</v>
          </cell>
        </row>
        <row r="165">
          <cell r="D165">
            <v>0</v>
          </cell>
          <cell r="E165">
            <v>0</v>
          </cell>
          <cell r="G165">
            <v>0</v>
          </cell>
          <cell r="H165">
            <v>0</v>
          </cell>
        </row>
        <row r="167">
          <cell r="B167" t="str">
            <v>ТЭС-1</v>
          </cell>
        </row>
        <row r="168">
          <cell r="B168" t="str">
            <v>ТЭС-2</v>
          </cell>
        </row>
        <row r="172">
          <cell r="B172" t="str">
            <v>ГЭС-1</v>
          </cell>
        </row>
        <row r="173">
          <cell r="B173" t="str">
            <v>ГЭС-2</v>
          </cell>
        </row>
        <row r="176">
          <cell r="D176">
            <v>0</v>
          </cell>
          <cell r="E176">
            <v>0</v>
          </cell>
          <cell r="G176">
            <v>0</v>
          </cell>
          <cell r="H176">
            <v>0</v>
          </cell>
        </row>
        <row r="178">
          <cell r="B178" t="str">
            <v>Котельная - 1</v>
          </cell>
        </row>
        <row r="179">
          <cell r="B179" t="str">
            <v>Котельная - 2</v>
          </cell>
        </row>
        <row r="182">
          <cell r="D182">
            <v>0</v>
          </cell>
          <cell r="E182">
            <v>0</v>
          </cell>
          <cell r="G182">
            <v>0</v>
          </cell>
          <cell r="H182">
            <v>0</v>
          </cell>
        </row>
        <row r="184">
          <cell r="B184" t="str">
            <v>Электробойлерная - 1</v>
          </cell>
        </row>
        <row r="185">
          <cell r="B185" t="str">
            <v>Электробойлерная - 2</v>
          </cell>
        </row>
        <row r="190">
          <cell r="D190">
            <v>0</v>
          </cell>
          <cell r="E190">
            <v>0</v>
          </cell>
          <cell r="G190">
            <v>0</v>
          </cell>
          <cell r="H190">
            <v>0</v>
          </cell>
        </row>
        <row r="191">
          <cell r="D191">
            <v>0</v>
          </cell>
          <cell r="E191">
            <v>0</v>
          </cell>
          <cell r="G191">
            <v>0</v>
          </cell>
          <cell r="H191">
            <v>0</v>
          </cell>
        </row>
        <row r="193">
          <cell r="B193" t="str">
            <v>ТЭС-1</v>
          </cell>
        </row>
        <row r="194">
          <cell r="B194" t="str">
            <v>ТЭС-2</v>
          </cell>
        </row>
        <row r="198">
          <cell r="B198" t="str">
            <v>ГЭС-1</v>
          </cell>
        </row>
        <row r="199">
          <cell r="B199" t="str">
            <v>ГЭС-2</v>
          </cell>
        </row>
        <row r="202">
          <cell r="D202">
            <v>0</v>
          </cell>
          <cell r="E202">
            <v>0</v>
          </cell>
          <cell r="G202">
            <v>0</v>
          </cell>
          <cell r="H202">
            <v>0</v>
          </cell>
        </row>
        <row r="204">
          <cell r="B204" t="str">
            <v>Котельная - 1</v>
          </cell>
        </row>
        <row r="205">
          <cell r="B205" t="str">
            <v>Котельная - 2</v>
          </cell>
        </row>
        <row r="208">
          <cell r="D208">
            <v>0</v>
          </cell>
          <cell r="E208">
            <v>0</v>
          </cell>
          <cell r="G208">
            <v>0</v>
          </cell>
          <cell r="H208">
            <v>0</v>
          </cell>
        </row>
        <row r="210">
          <cell r="B210" t="str">
            <v>Электробойлерная - 1</v>
          </cell>
        </row>
        <row r="211">
          <cell r="B211" t="str">
            <v>Электробойлерная - 2</v>
          </cell>
        </row>
        <row r="216">
          <cell r="D216" t="e">
            <v>#NAME?</v>
          </cell>
          <cell r="E216" t="e">
            <v>#NAME?</v>
          </cell>
          <cell r="G216" t="e">
            <v>#NAME?</v>
          </cell>
          <cell r="H216" t="e">
            <v>#NAME?</v>
          </cell>
        </row>
        <row r="217">
          <cell r="D217" t="e">
            <v>#NAME?</v>
          </cell>
          <cell r="E217" t="e">
            <v>#NAME?</v>
          </cell>
          <cell r="G217" t="e">
            <v>#NAME?</v>
          </cell>
          <cell r="H217" t="e">
            <v>#NAME?</v>
          </cell>
        </row>
        <row r="219">
          <cell r="B219" t="str">
            <v>ТЭС-1</v>
          </cell>
          <cell r="D219" t="e">
            <v>#NAME?</v>
          </cell>
          <cell r="E219" t="e">
            <v>#NAME?</v>
          </cell>
          <cell r="G219" t="e">
            <v>#NAME?</v>
          </cell>
          <cell r="H219" t="e">
            <v>#NAME?</v>
          </cell>
        </row>
        <row r="220">
          <cell r="B220" t="str">
            <v>ТЭС-2</v>
          </cell>
          <cell r="D220" t="e">
            <v>#NAME?</v>
          </cell>
          <cell r="E220" t="e">
            <v>#NAME?</v>
          </cell>
          <cell r="G220" t="e">
            <v>#NAME?</v>
          </cell>
          <cell r="H220" t="e">
            <v>#NAME?</v>
          </cell>
        </row>
        <row r="221">
          <cell r="D221" t="e">
            <v>#NAME?</v>
          </cell>
          <cell r="E221" t="e">
            <v>#NAME?</v>
          </cell>
          <cell r="G221" t="e">
            <v>#NAME?</v>
          </cell>
          <cell r="H221" t="e">
            <v>#NAME?</v>
          </cell>
        </row>
        <row r="224">
          <cell r="B224" t="str">
            <v>ГЭС-1</v>
          </cell>
          <cell r="D224" t="e">
            <v>#NAME?</v>
          </cell>
          <cell r="E224" t="e">
            <v>#NAME?</v>
          </cell>
          <cell r="G224" t="e">
            <v>#NAME?</v>
          </cell>
          <cell r="H224" t="e">
            <v>#NAME?</v>
          </cell>
        </row>
        <row r="225">
          <cell r="B225" t="str">
            <v>ГЭС-2</v>
          </cell>
          <cell r="D225" t="e">
            <v>#NAME?</v>
          </cell>
          <cell r="E225" t="e">
            <v>#NAME?</v>
          </cell>
          <cell r="G225" t="e">
            <v>#NAME?</v>
          </cell>
          <cell r="H225" t="e">
            <v>#NAME?</v>
          </cell>
        </row>
        <row r="226">
          <cell r="D226" t="e">
            <v>#NAME?</v>
          </cell>
          <cell r="E226" t="e">
            <v>#NAME?</v>
          </cell>
          <cell r="G226" t="e">
            <v>#NAME?</v>
          </cell>
          <cell r="H226" t="e">
            <v>#NAME?</v>
          </cell>
        </row>
        <row r="228">
          <cell r="D228" t="e">
            <v>#NAME?</v>
          </cell>
          <cell r="E228" t="e">
            <v>#NAME?</v>
          </cell>
          <cell r="G228" t="e">
            <v>#NAME?</v>
          </cell>
          <cell r="H228" t="e">
            <v>#NAME?</v>
          </cell>
        </row>
        <row r="230">
          <cell r="B230" t="str">
            <v>Котельная - 1</v>
          </cell>
          <cell r="D230" t="e">
            <v>#NAME?</v>
          </cell>
          <cell r="E230" t="e">
            <v>#NAME?</v>
          </cell>
          <cell r="G230" t="e">
            <v>#NAME?</v>
          </cell>
          <cell r="H230" t="e">
            <v>#NAME?</v>
          </cell>
        </row>
        <row r="231">
          <cell r="B231" t="str">
            <v>Котельная - 2</v>
          </cell>
          <cell r="D231" t="e">
            <v>#NAME?</v>
          </cell>
          <cell r="E231" t="e">
            <v>#NAME?</v>
          </cell>
          <cell r="G231" t="e">
            <v>#NAME?</v>
          </cell>
          <cell r="H231" t="e">
            <v>#NAME?</v>
          </cell>
        </row>
        <row r="232">
          <cell r="D232" t="e">
            <v>#NAME?</v>
          </cell>
          <cell r="E232" t="e">
            <v>#NAME?</v>
          </cell>
          <cell r="G232" t="e">
            <v>#NAME?</v>
          </cell>
          <cell r="H232" t="e">
            <v>#NAME?</v>
          </cell>
        </row>
        <row r="234">
          <cell r="D234" t="e">
            <v>#NAME?</v>
          </cell>
          <cell r="E234" t="e">
            <v>#NAME?</v>
          </cell>
          <cell r="G234" t="e">
            <v>#NAME?</v>
          </cell>
          <cell r="H234" t="e">
            <v>#NAME?</v>
          </cell>
        </row>
        <row r="236">
          <cell r="B236" t="str">
            <v>Электробойлерная - 1</v>
          </cell>
          <cell r="D236" t="e">
            <v>#NAME?</v>
          </cell>
          <cell r="E236" t="e">
            <v>#NAME?</v>
          </cell>
          <cell r="G236" t="e">
            <v>#NAME?</v>
          </cell>
          <cell r="H236" t="e">
            <v>#NAME?</v>
          </cell>
        </row>
        <row r="237">
          <cell r="B237" t="str">
            <v>Электробойлерная - 2</v>
          </cell>
          <cell r="D237" t="e">
            <v>#NAME?</v>
          </cell>
          <cell r="E237" t="e">
            <v>#NAME?</v>
          </cell>
          <cell r="G237" t="e">
            <v>#NAME?</v>
          </cell>
          <cell r="H237" t="e">
            <v>#NAME?</v>
          </cell>
        </row>
        <row r="238">
          <cell r="D238" t="e">
            <v>#NAME?</v>
          </cell>
          <cell r="E238" t="e">
            <v>#NAME?</v>
          </cell>
          <cell r="G238" t="e">
            <v>#NAME?</v>
          </cell>
          <cell r="H238" t="e">
            <v>#NAME?</v>
          </cell>
        </row>
        <row r="242">
          <cell r="D242" t="e">
            <v>#NAME?</v>
          </cell>
          <cell r="G242" t="e">
            <v>#NAME?</v>
          </cell>
        </row>
        <row r="243">
          <cell r="D243" t="e">
            <v>#NAME?</v>
          </cell>
          <cell r="G243" t="e">
            <v>#NAME?</v>
          </cell>
        </row>
        <row r="245">
          <cell r="B245" t="str">
            <v>ТЭС-1</v>
          </cell>
          <cell r="D245" t="e">
            <v>#NAME?</v>
          </cell>
          <cell r="G245" t="e">
            <v>#NAME?</v>
          </cell>
        </row>
        <row r="246">
          <cell r="B246" t="str">
            <v>ТЭС-2</v>
          </cell>
          <cell r="D246" t="e">
            <v>#NAME?</v>
          </cell>
          <cell r="G246" t="e">
            <v>#NAME?</v>
          </cell>
        </row>
        <row r="247">
          <cell r="D247" t="e">
            <v>#NAME?</v>
          </cell>
          <cell r="G247" t="e">
            <v>#NAME?</v>
          </cell>
        </row>
        <row r="250">
          <cell r="B250" t="str">
            <v>ГЭС-1</v>
          </cell>
          <cell r="D250" t="e">
            <v>#NAME?</v>
          </cell>
          <cell r="G250" t="e">
            <v>#NAME?</v>
          </cell>
        </row>
        <row r="251">
          <cell r="B251" t="str">
            <v>ГЭС-2</v>
          </cell>
          <cell r="D251" t="e">
            <v>#NAME?</v>
          </cell>
          <cell r="G251" t="e">
            <v>#NAME?</v>
          </cell>
        </row>
        <row r="252">
          <cell r="D252" t="e">
            <v>#NAME?</v>
          </cell>
          <cell r="G252" t="e">
            <v>#NAME?</v>
          </cell>
        </row>
        <row r="254">
          <cell r="D254" t="e">
            <v>#NAME?</v>
          </cell>
          <cell r="G254" t="e">
            <v>#NAME?</v>
          </cell>
        </row>
        <row r="256">
          <cell r="B256" t="str">
            <v>Котельная - 1</v>
          </cell>
          <cell r="D256" t="e">
            <v>#NAME?</v>
          </cell>
          <cell r="G256" t="e">
            <v>#NAME?</v>
          </cell>
        </row>
        <row r="257">
          <cell r="B257" t="str">
            <v>Котельная - 2</v>
          </cell>
          <cell r="D257" t="e">
            <v>#NAME?</v>
          </cell>
          <cell r="G257" t="e">
            <v>#NAME?</v>
          </cell>
        </row>
        <row r="258">
          <cell r="D258" t="e">
            <v>#NAME?</v>
          </cell>
          <cell r="G258" t="e">
            <v>#NAME?</v>
          </cell>
        </row>
        <row r="260">
          <cell r="D260" t="e">
            <v>#NAME?</v>
          </cell>
          <cell r="G260" t="e">
            <v>#NAME?</v>
          </cell>
        </row>
        <row r="262">
          <cell r="B262" t="str">
            <v>Электробойлерная - 1</v>
          </cell>
          <cell r="D262" t="e">
            <v>#NAME?</v>
          </cell>
          <cell r="G262" t="e">
            <v>#NAME?</v>
          </cell>
        </row>
        <row r="263">
          <cell r="B263" t="str">
            <v>Электробойлерная - 2</v>
          </cell>
          <cell r="D263" t="e">
            <v>#NAME?</v>
          </cell>
          <cell r="G263" t="e">
            <v>#NAME?</v>
          </cell>
        </row>
        <row r="264">
          <cell r="D264" t="e">
            <v>#NAME?</v>
          </cell>
          <cell r="G264" t="e">
            <v>#NAME?</v>
          </cell>
        </row>
        <row r="268">
          <cell r="D268" t="e">
            <v>#NAME?</v>
          </cell>
          <cell r="G268" t="e">
            <v>#NAME?</v>
          </cell>
        </row>
        <row r="269">
          <cell r="D269" t="e">
            <v>#NAME?</v>
          </cell>
          <cell r="G269" t="e">
            <v>#NAME?</v>
          </cell>
        </row>
        <row r="271">
          <cell r="B271" t="str">
            <v>ТЭС-1</v>
          </cell>
          <cell r="D271" t="e">
            <v>#NAME?</v>
          </cell>
          <cell r="G271" t="e">
            <v>#NAME?</v>
          </cell>
        </row>
        <row r="272">
          <cell r="B272" t="str">
            <v>ТЭС-2</v>
          </cell>
          <cell r="D272" t="e">
            <v>#NAME?</v>
          </cell>
          <cell r="G272" t="e">
            <v>#NAME?</v>
          </cell>
        </row>
        <row r="273">
          <cell r="D273" t="e">
            <v>#NAME?</v>
          </cell>
          <cell r="G273" t="e">
            <v>#NAME?</v>
          </cell>
        </row>
        <row r="276">
          <cell r="B276" t="str">
            <v>ГЭС-1</v>
          </cell>
          <cell r="D276" t="e">
            <v>#NAME?</v>
          </cell>
          <cell r="G276" t="e">
            <v>#NAME?</v>
          </cell>
        </row>
        <row r="277">
          <cell r="B277" t="str">
            <v>ГЭС-2</v>
          </cell>
          <cell r="D277" t="e">
            <v>#NAME?</v>
          </cell>
          <cell r="G277" t="e">
            <v>#NAME?</v>
          </cell>
        </row>
        <row r="278">
          <cell r="D278" t="e">
            <v>#NAME?</v>
          </cell>
          <cell r="G278" t="e">
            <v>#NAME?</v>
          </cell>
        </row>
        <row r="280">
          <cell r="D280" t="e">
            <v>#NAME?</v>
          </cell>
          <cell r="G280" t="e">
            <v>#NAME?</v>
          </cell>
        </row>
        <row r="282">
          <cell r="B282" t="str">
            <v>Котельная - 1</v>
          </cell>
          <cell r="D282" t="e">
            <v>#NAME?</v>
          </cell>
          <cell r="G282" t="e">
            <v>#NAME?</v>
          </cell>
        </row>
        <row r="283">
          <cell r="B283" t="str">
            <v>Котельная - 2</v>
          </cell>
          <cell r="D283" t="e">
            <v>#NAME?</v>
          </cell>
          <cell r="G283" t="e">
            <v>#NAME?</v>
          </cell>
        </row>
        <row r="284">
          <cell r="D284" t="e">
            <v>#NAME?</v>
          </cell>
          <cell r="G284" t="e">
            <v>#NAME?</v>
          </cell>
        </row>
        <row r="286">
          <cell r="D286" t="e">
            <v>#NAME?</v>
          </cell>
          <cell r="G286" t="e">
            <v>#NAME?</v>
          </cell>
        </row>
        <row r="288">
          <cell r="B288" t="str">
            <v>Электробойлерная - 1</v>
          </cell>
          <cell r="D288" t="e">
            <v>#NAME?</v>
          </cell>
          <cell r="G288" t="e">
            <v>#NAME?</v>
          </cell>
        </row>
        <row r="289">
          <cell r="B289" t="str">
            <v>Электробойлерная - 2</v>
          </cell>
          <cell r="D289" t="e">
            <v>#NAME?</v>
          </cell>
          <cell r="G289" t="e">
            <v>#NAME?</v>
          </cell>
        </row>
        <row r="290">
          <cell r="D290" t="e">
            <v>#NAME?</v>
          </cell>
          <cell r="G290" t="e">
            <v>#NAME?</v>
          </cell>
        </row>
        <row r="291">
          <cell r="D291" t="e">
            <v>#NAME?</v>
          </cell>
          <cell r="G291" t="e">
            <v>#NAME?</v>
          </cell>
        </row>
      </sheetData>
      <sheetData sheetId="13" refreshError="1">
        <row r="9">
          <cell r="F9" t="str">
            <v>-</v>
          </cell>
          <cell r="G9">
            <v>0</v>
          </cell>
          <cell r="I9" t="str">
            <v>-</v>
          </cell>
          <cell r="J9">
            <v>0</v>
          </cell>
          <cell r="L9" t="str">
            <v>-</v>
          </cell>
          <cell r="M9">
            <v>0</v>
          </cell>
          <cell r="O9" t="str">
            <v>-</v>
          </cell>
          <cell r="P9">
            <v>0</v>
          </cell>
        </row>
        <row r="10">
          <cell r="F10">
            <v>0</v>
          </cell>
          <cell r="G10">
            <v>0</v>
          </cell>
          <cell r="I10">
            <v>0</v>
          </cell>
          <cell r="J10">
            <v>0</v>
          </cell>
          <cell r="L10">
            <v>0</v>
          </cell>
          <cell r="M10" t="e">
            <v>#NAME?</v>
          </cell>
        </row>
        <row r="11">
          <cell r="F11" t="str">
            <v>-</v>
          </cell>
          <cell r="G11">
            <v>0</v>
          </cell>
          <cell r="I11" t="str">
            <v>-</v>
          </cell>
          <cell r="J11">
            <v>0</v>
          </cell>
          <cell r="L11" t="str">
            <v>-</v>
          </cell>
          <cell r="M11">
            <v>0</v>
          </cell>
          <cell r="O11" t="str">
            <v>-</v>
          </cell>
          <cell r="P11">
            <v>0</v>
          </cell>
        </row>
        <row r="12">
          <cell r="F12">
            <v>0</v>
          </cell>
          <cell r="G12">
            <v>0</v>
          </cell>
          <cell r="I12">
            <v>0</v>
          </cell>
          <cell r="J12">
            <v>0</v>
          </cell>
          <cell r="L12">
            <v>0</v>
          </cell>
          <cell r="M12">
            <v>0</v>
          </cell>
        </row>
        <row r="13">
          <cell r="F13">
            <v>0</v>
          </cell>
          <cell r="G13">
            <v>0</v>
          </cell>
          <cell r="I13">
            <v>0</v>
          </cell>
          <cell r="J13">
            <v>0</v>
          </cell>
          <cell r="L13">
            <v>0</v>
          </cell>
          <cell r="M13" t="e">
            <v>#NAME?</v>
          </cell>
        </row>
        <row r="14">
          <cell r="F14">
            <v>0</v>
          </cell>
          <cell r="G14">
            <v>0</v>
          </cell>
          <cell r="I14">
            <v>0</v>
          </cell>
          <cell r="J14">
            <v>0</v>
          </cell>
          <cell r="L14">
            <v>0</v>
          </cell>
          <cell r="M14" t="e">
            <v>#NAME?</v>
          </cell>
        </row>
        <row r="15">
          <cell r="F15">
            <v>0</v>
          </cell>
          <cell r="G15">
            <v>0</v>
          </cell>
          <cell r="I15">
            <v>0</v>
          </cell>
          <cell r="J15">
            <v>0</v>
          </cell>
          <cell r="L15">
            <v>0</v>
          </cell>
          <cell r="M15" t="e">
            <v>#NAME?</v>
          </cell>
        </row>
        <row r="16">
          <cell r="F16">
            <v>0</v>
          </cell>
          <cell r="G16">
            <v>0</v>
          </cell>
          <cell r="I16">
            <v>0</v>
          </cell>
          <cell r="J16">
            <v>0</v>
          </cell>
          <cell r="L16">
            <v>0</v>
          </cell>
          <cell r="M16">
            <v>0</v>
          </cell>
          <cell r="P16">
            <v>0</v>
          </cell>
        </row>
        <row r="18">
          <cell r="F18" t="str">
            <v>-</v>
          </cell>
          <cell r="G18">
            <v>0</v>
          </cell>
          <cell r="I18" t="str">
            <v>-</v>
          </cell>
          <cell r="J18">
            <v>0</v>
          </cell>
          <cell r="L18" t="str">
            <v>-</v>
          </cell>
          <cell r="M18">
            <v>0</v>
          </cell>
          <cell r="O18" t="str">
            <v>-</v>
          </cell>
          <cell r="P18">
            <v>0</v>
          </cell>
        </row>
        <row r="19">
          <cell r="L19" t="e">
            <v>#NAME?</v>
          </cell>
          <cell r="M19" t="e">
            <v>#NAME?</v>
          </cell>
        </row>
        <row r="20">
          <cell r="F20" t="str">
            <v>-</v>
          </cell>
          <cell r="G20">
            <v>0</v>
          </cell>
          <cell r="I20" t="str">
            <v>-</v>
          </cell>
          <cell r="J20">
            <v>0</v>
          </cell>
          <cell r="L20" t="str">
            <v>-</v>
          </cell>
          <cell r="M20">
            <v>0</v>
          </cell>
          <cell r="O20" t="str">
            <v>-</v>
          </cell>
          <cell r="P20">
            <v>0</v>
          </cell>
        </row>
        <row r="21">
          <cell r="F21">
            <v>0</v>
          </cell>
          <cell r="L21">
            <v>0</v>
          </cell>
        </row>
        <row r="22">
          <cell r="F22">
            <v>0</v>
          </cell>
          <cell r="I22">
            <v>0</v>
          </cell>
          <cell r="L22" t="e">
            <v>#NAME?</v>
          </cell>
          <cell r="M22" t="e">
            <v>#NAME?</v>
          </cell>
        </row>
        <row r="23">
          <cell r="F23">
            <v>0</v>
          </cell>
          <cell r="I23">
            <v>0</v>
          </cell>
          <cell r="L23" t="e">
            <v>#NAME?</v>
          </cell>
          <cell r="M23" t="e">
            <v>#NAME?</v>
          </cell>
        </row>
        <row r="24">
          <cell r="F24">
            <v>0</v>
          </cell>
          <cell r="G24">
            <v>0</v>
          </cell>
          <cell r="I24">
            <v>0</v>
          </cell>
          <cell r="J24">
            <v>0</v>
          </cell>
          <cell r="L24">
            <v>0</v>
          </cell>
          <cell r="M24" t="e">
            <v>#NAME?</v>
          </cell>
          <cell r="O24">
            <v>0</v>
          </cell>
        </row>
        <row r="26">
          <cell r="F26" t="str">
            <v>-</v>
          </cell>
          <cell r="G26">
            <v>0</v>
          </cell>
          <cell r="I26" t="str">
            <v>-</v>
          </cell>
          <cell r="J26">
            <v>0</v>
          </cell>
          <cell r="L26" t="str">
            <v>-</v>
          </cell>
          <cell r="M26">
            <v>0</v>
          </cell>
          <cell r="O26" t="str">
            <v>-</v>
          </cell>
          <cell r="P26">
            <v>0</v>
          </cell>
        </row>
        <row r="27">
          <cell r="F27">
            <v>0</v>
          </cell>
          <cell r="G27">
            <v>0</v>
          </cell>
          <cell r="I27">
            <v>0</v>
          </cell>
          <cell r="J27">
            <v>0</v>
          </cell>
          <cell r="L27">
            <v>0</v>
          </cell>
          <cell r="M27">
            <v>0</v>
          </cell>
          <cell r="O27">
            <v>0</v>
          </cell>
          <cell r="P27">
            <v>0</v>
          </cell>
        </row>
        <row r="28">
          <cell r="F28" t="str">
            <v>-</v>
          </cell>
          <cell r="G28">
            <v>0</v>
          </cell>
          <cell r="I28" t="str">
            <v>-</v>
          </cell>
          <cell r="J28">
            <v>0</v>
          </cell>
          <cell r="L28" t="str">
            <v>-</v>
          </cell>
          <cell r="M28">
            <v>0</v>
          </cell>
          <cell r="O28" t="str">
            <v>-</v>
          </cell>
          <cell r="P28">
            <v>0</v>
          </cell>
        </row>
        <row r="29">
          <cell r="F29">
            <v>0</v>
          </cell>
          <cell r="G29">
            <v>0</v>
          </cell>
          <cell r="I29">
            <v>0</v>
          </cell>
          <cell r="J29">
            <v>0</v>
          </cell>
          <cell r="L29" t="e">
            <v>#NAME?</v>
          </cell>
          <cell r="M29" t="e">
            <v>#NAME?</v>
          </cell>
        </row>
        <row r="30">
          <cell r="F30">
            <v>0</v>
          </cell>
          <cell r="I30">
            <v>0</v>
          </cell>
        </row>
        <row r="31">
          <cell r="F31">
            <v>0</v>
          </cell>
          <cell r="G31">
            <v>0</v>
          </cell>
          <cell r="L31">
            <v>0</v>
          </cell>
          <cell r="M31" t="e">
            <v>#NAME?</v>
          </cell>
          <cell r="O31">
            <v>0</v>
          </cell>
        </row>
        <row r="32">
          <cell r="F32">
            <v>0</v>
          </cell>
          <cell r="L32" t="e">
            <v>#NAME?</v>
          </cell>
          <cell r="M32" t="e">
            <v>#NAME?</v>
          </cell>
        </row>
        <row r="33">
          <cell r="F33">
            <v>0</v>
          </cell>
          <cell r="L33">
            <v>0</v>
          </cell>
          <cell r="M33" t="e">
            <v>#NAME?</v>
          </cell>
        </row>
        <row r="35">
          <cell r="F35" t="str">
            <v>-</v>
          </cell>
          <cell r="G35">
            <v>0</v>
          </cell>
          <cell r="I35" t="str">
            <v>-</v>
          </cell>
          <cell r="J35">
            <v>0</v>
          </cell>
          <cell r="L35" t="str">
            <v>-</v>
          </cell>
          <cell r="M35">
            <v>0</v>
          </cell>
          <cell r="O35" t="str">
            <v>-</v>
          </cell>
          <cell r="P35">
            <v>0</v>
          </cell>
        </row>
        <row r="37">
          <cell r="F37" t="str">
            <v>-</v>
          </cell>
          <cell r="G37">
            <v>0</v>
          </cell>
          <cell r="I37" t="str">
            <v>-</v>
          </cell>
          <cell r="J37">
            <v>0</v>
          </cell>
          <cell r="L37" t="str">
            <v>-</v>
          </cell>
          <cell r="M37">
            <v>0</v>
          </cell>
          <cell r="O37" t="str">
            <v>-</v>
          </cell>
          <cell r="P37">
            <v>0</v>
          </cell>
        </row>
        <row r="38">
          <cell r="F38">
            <v>0</v>
          </cell>
          <cell r="G38">
            <v>0</v>
          </cell>
          <cell r="I38">
            <v>0</v>
          </cell>
          <cell r="L38">
            <v>0</v>
          </cell>
          <cell r="M38">
            <v>0</v>
          </cell>
          <cell r="P38">
            <v>0</v>
          </cell>
        </row>
        <row r="39">
          <cell r="F39">
            <v>0</v>
          </cell>
          <cell r="I39">
            <v>0</v>
          </cell>
        </row>
        <row r="42">
          <cell r="F42">
            <v>0</v>
          </cell>
          <cell r="I42">
            <v>0</v>
          </cell>
        </row>
        <row r="44">
          <cell r="F44" t="str">
            <v>-</v>
          </cell>
          <cell r="G44">
            <v>0</v>
          </cell>
          <cell r="I44" t="str">
            <v>-</v>
          </cell>
          <cell r="J44">
            <v>0</v>
          </cell>
          <cell r="L44" t="str">
            <v>-</v>
          </cell>
          <cell r="M44">
            <v>0</v>
          </cell>
          <cell r="O44" t="str">
            <v>-</v>
          </cell>
          <cell r="P44">
            <v>0</v>
          </cell>
        </row>
        <row r="46">
          <cell r="F46" t="str">
            <v>-</v>
          </cell>
          <cell r="G46">
            <v>0</v>
          </cell>
          <cell r="I46" t="str">
            <v>-</v>
          </cell>
          <cell r="J46">
            <v>0</v>
          </cell>
          <cell r="L46" t="str">
            <v>-</v>
          </cell>
          <cell r="M46">
            <v>0</v>
          </cell>
          <cell r="O46" t="str">
            <v>-</v>
          </cell>
          <cell r="P46">
            <v>0</v>
          </cell>
        </row>
        <row r="48">
          <cell r="F48">
            <v>0</v>
          </cell>
          <cell r="I48">
            <v>0</v>
          </cell>
        </row>
        <row r="49">
          <cell r="F49">
            <v>0</v>
          </cell>
          <cell r="I49">
            <v>0</v>
          </cell>
        </row>
        <row r="50">
          <cell r="F50">
            <v>0</v>
          </cell>
          <cell r="I50">
            <v>0</v>
          </cell>
        </row>
        <row r="52">
          <cell r="F52" t="str">
            <v>-</v>
          </cell>
          <cell r="G52">
            <v>0</v>
          </cell>
          <cell r="I52" t="str">
            <v>-</v>
          </cell>
          <cell r="J52">
            <v>0</v>
          </cell>
          <cell r="L52" t="str">
            <v>-</v>
          </cell>
          <cell r="M52">
            <v>0</v>
          </cell>
          <cell r="O52" t="str">
            <v>-</v>
          </cell>
          <cell r="P52">
            <v>0</v>
          </cell>
        </row>
        <row r="54">
          <cell r="F54" t="str">
            <v>-</v>
          </cell>
          <cell r="G54">
            <v>0</v>
          </cell>
          <cell r="I54" t="str">
            <v>-</v>
          </cell>
          <cell r="J54">
            <v>0</v>
          </cell>
          <cell r="L54" t="str">
            <v>-</v>
          </cell>
          <cell r="M54">
            <v>0</v>
          </cell>
          <cell r="O54" t="str">
            <v>-</v>
          </cell>
          <cell r="P54">
            <v>0</v>
          </cell>
        </row>
        <row r="55">
          <cell r="F55">
            <v>0</v>
          </cell>
          <cell r="G55">
            <v>0</v>
          </cell>
          <cell r="I55">
            <v>0</v>
          </cell>
        </row>
        <row r="56">
          <cell r="F56">
            <v>0</v>
          </cell>
          <cell r="G56">
            <v>0</v>
          </cell>
          <cell r="I56">
            <v>0</v>
          </cell>
        </row>
        <row r="57">
          <cell r="F57">
            <v>0</v>
          </cell>
          <cell r="G57">
            <v>0</v>
          </cell>
          <cell r="I57">
            <v>0</v>
          </cell>
        </row>
        <row r="59">
          <cell r="F59">
            <v>0</v>
          </cell>
          <cell r="G59">
            <v>0</v>
          </cell>
        </row>
        <row r="60">
          <cell r="F60" t="str">
            <v>-</v>
          </cell>
          <cell r="G60">
            <v>0</v>
          </cell>
          <cell r="I60" t="str">
            <v>-</v>
          </cell>
          <cell r="J60">
            <v>0</v>
          </cell>
          <cell r="L60" t="str">
            <v>-</v>
          </cell>
          <cell r="M60">
            <v>0</v>
          </cell>
          <cell r="O60" t="str">
            <v>-</v>
          </cell>
          <cell r="P60">
            <v>0</v>
          </cell>
        </row>
      </sheetData>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sheetData sheetId="39"/>
      <sheetData sheetId="40"/>
      <sheetData sheetId="41"/>
      <sheetData sheetId="42"/>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refreshError="1"/>
      <sheetData sheetId="134" refreshError="1"/>
      <sheetData sheetId="135" refreshError="1"/>
      <sheetData sheetId="136" refreshError="1"/>
      <sheetData sheetId="137"/>
      <sheetData sheetId="138"/>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sheetData sheetId="257"/>
      <sheetData sheetId="258"/>
      <sheetData sheetId="259" refreshError="1"/>
      <sheetData sheetId="260" refreshError="1"/>
      <sheetData sheetId="261" refreshError="1"/>
      <sheetData sheetId="262" refreshError="1"/>
      <sheetData sheetId="263" refreshError="1"/>
      <sheetData sheetId="264"/>
      <sheetData sheetId="265"/>
      <sheetData sheetId="266" refreshError="1"/>
      <sheetData sheetId="267" refreshError="1"/>
      <sheetData sheetId="268" refreshError="1"/>
      <sheetData sheetId="269"/>
      <sheetData sheetId="270"/>
      <sheetData sheetId="271" refreshError="1"/>
      <sheetData sheetId="272"/>
      <sheetData sheetId="273"/>
      <sheetData sheetId="274"/>
      <sheetData sheetId="275"/>
      <sheetData sheetId="276"/>
      <sheetData sheetId="277"/>
      <sheetData sheetId="278"/>
      <sheetData sheetId="279"/>
      <sheetData sheetId="280"/>
      <sheetData sheetId="28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Коэфф"/>
      <sheetName val="Анализ_норм"/>
      <sheetName val="Свод_проекты"/>
      <sheetName val="показатели"/>
      <sheetName val="Инвест_тек"/>
      <sheetName val="Инвестиции"/>
      <sheetName val="прогр_реал"/>
      <sheetName val="прогр_пр-ва"/>
      <sheetName val="труд"/>
      <sheetName val="приб_уб"/>
      <sheetName val="Оборот_кап"/>
      <sheetName val="Фин_план"/>
      <sheetName val="админ_расх"/>
      <sheetName val="прогр"/>
      <sheetName val="накладн_расх"/>
      <sheetName val="налог_план"/>
      <sheetName val="Услуги"/>
      <sheetName val="всп_цеха"/>
      <sheetName val="Распоряжение"/>
      <sheetName val="калькуляции"/>
      <sheetName val="калк"/>
      <sheetName val="калькуляции (2)"/>
      <sheetName val="Ф-25 дол."/>
      <sheetName val="?????"/>
      <sheetName val="Проверка"/>
      <sheetName val="Расчетный лист"/>
      <sheetName val="Амортизация по счетам"/>
      <sheetName val="Распределение 23,25."/>
      <sheetName val="Распределение 26"/>
      <sheetName val="январь"/>
      <sheetName val="февраль"/>
      <sheetName val="март"/>
      <sheetName val="апрель"/>
      <sheetName val="май"/>
      <sheetName val="июнь"/>
      <sheetName val="июль"/>
      <sheetName val="август"/>
      <sheetName val="сентябрь"/>
      <sheetName val="октябрь"/>
      <sheetName val="ноябрь"/>
      <sheetName val="декабрь"/>
      <sheetName val="Амортизация по счетам (2)"/>
    </sheetNames>
    <sheetDataSet>
      <sheetData sheetId="0" refreshError="1">
        <row r="1">
          <cell r="B1">
            <v>32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319"/>
  <sheetViews>
    <sheetView view="pageBreakPreview" zoomScale="115" zoomScaleSheetLayoutView="115" workbookViewId="0">
      <selection activeCell="D11" sqref="D11"/>
    </sheetView>
  </sheetViews>
  <sheetFormatPr defaultRowHeight="15" x14ac:dyDescent="0.25"/>
  <cols>
    <col min="1" max="1" width="6.140625" style="1" customWidth="1"/>
    <col min="2" max="2" width="46.85546875" style="1" customWidth="1"/>
    <col min="3" max="3" width="53.5703125" style="1" customWidth="1"/>
    <col min="4" max="4" width="68.140625" style="1" customWidth="1"/>
    <col min="5" max="5" width="12" style="1" customWidth="1"/>
    <col min="6" max="6" width="14.42578125" style="1" customWidth="1"/>
    <col min="7" max="7" width="36.5703125" style="1" customWidth="1"/>
    <col min="8" max="8" width="20" style="1" customWidth="1"/>
    <col min="9" max="9" width="25.5703125" style="1" customWidth="1"/>
    <col min="10" max="10" width="16.42578125" style="1" customWidth="1"/>
    <col min="11" max="16384" width="9.140625" style="1"/>
  </cols>
  <sheetData>
    <row r="1" spans="1:23" s="11" customFormat="1" ht="18.75" customHeight="1" x14ac:dyDescent="0.2">
      <c r="A1" s="17"/>
      <c r="B1" s="17"/>
      <c r="D1" s="31"/>
      <c r="G1" s="15"/>
      <c r="H1" s="15"/>
    </row>
    <row r="2" spans="1:23" s="11" customFormat="1" ht="18.75" customHeight="1" x14ac:dyDescent="0.3">
      <c r="A2" s="17"/>
      <c r="B2" s="17"/>
      <c r="D2" s="14"/>
      <c r="G2" s="15"/>
      <c r="H2" s="15"/>
    </row>
    <row r="3" spans="1:23" s="11" customFormat="1" ht="18.75" x14ac:dyDescent="0.3">
      <c r="A3" s="16"/>
      <c r="B3" s="16"/>
      <c r="D3" s="14"/>
      <c r="G3" s="15"/>
      <c r="H3" s="15"/>
    </row>
    <row r="4" spans="1:23" s="11" customFormat="1" ht="18.75" x14ac:dyDescent="0.3">
      <c r="A4" s="16"/>
      <c r="B4" s="16"/>
      <c r="G4" s="15"/>
      <c r="H4" s="15"/>
      <c r="I4" s="14"/>
    </row>
    <row r="5" spans="1:23" s="11" customFormat="1" ht="15.75" x14ac:dyDescent="0.25">
      <c r="A5" s="294" t="s">
        <v>173</v>
      </c>
      <c r="B5" s="294"/>
      <c r="C5" s="294"/>
      <c r="D5" s="294"/>
      <c r="E5" s="96"/>
      <c r="F5" s="96"/>
      <c r="G5" s="96"/>
      <c r="H5" s="96"/>
      <c r="I5" s="96"/>
      <c r="J5" s="96"/>
      <c r="K5" s="96"/>
    </row>
    <row r="6" spans="1:23" s="11" customFormat="1" ht="18.75" x14ac:dyDescent="0.3">
      <c r="A6" s="16"/>
      <c r="B6" s="16"/>
      <c r="G6" s="15"/>
      <c r="H6" s="15"/>
      <c r="I6" s="14"/>
    </row>
    <row r="7" spans="1:23" s="11" customFormat="1" ht="18.75" x14ac:dyDescent="0.2">
      <c r="A7" s="298" t="s">
        <v>8</v>
      </c>
      <c r="B7" s="298"/>
      <c r="C7" s="298"/>
      <c r="D7" s="298"/>
      <c r="E7" s="12"/>
      <c r="F7" s="12"/>
      <c r="G7" s="12"/>
      <c r="H7" s="12"/>
      <c r="I7" s="12"/>
      <c r="J7" s="12"/>
      <c r="K7" s="12"/>
      <c r="L7" s="12"/>
      <c r="M7" s="12"/>
      <c r="N7" s="12"/>
      <c r="O7" s="12"/>
      <c r="P7" s="12"/>
      <c r="Q7" s="12"/>
      <c r="R7" s="12"/>
      <c r="S7" s="12"/>
      <c r="T7" s="12"/>
      <c r="U7" s="12"/>
      <c r="V7" s="12"/>
      <c r="W7" s="12"/>
    </row>
    <row r="8" spans="1:23" s="11" customFormat="1" ht="18.75" x14ac:dyDescent="0.2">
      <c r="A8" s="13"/>
      <c r="B8" s="102"/>
      <c r="C8" s="13"/>
      <c r="D8" s="13"/>
      <c r="E8" s="13"/>
      <c r="F8" s="13"/>
      <c r="G8" s="13"/>
      <c r="H8" s="13"/>
      <c r="I8" s="13"/>
      <c r="J8" s="12"/>
      <c r="K8" s="12"/>
      <c r="L8" s="12"/>
      <c r="M8" s="12"/>
      <c r="N8" s="12"/>
      <c r="O8" s="12"/>
      <c r="P8" s="12"/>
      <c r="Q8" s="12"/>
      <c r="R8" s="12"/>
      <c r="S8" s="12"/>
      <c r="T8" s="12"/>
      <c r="U8" s="12"/>
      <c r="V8" s="12"/>
      <c r="W8" s="12"/>
    </row>
    <row r="9" spans="1:23" s="11" customFormat="1" ht="18.75" x14ac:dyDescent="0.2">
      <c r="A9" s="297" t="s">
        <v>218</v>
      </c>
      <c r="B9" s="297"/>
      <c r="C9" s="297"/>
      <c r="D9" s="297"/>
      <c r="E9" s="7"/>
      <c r="F9" s="7"/>
      <c r="G9" s="7"/>
      <c r="H9" s="7"/>
      <c r="I9" s="7"/>
      <c r="J9" s="12"/>
      <c r="K9" s="12"/>
      <c r="L9" s="12"/>
      <c r="M9" s="12"/>
      <c r="N9" s="12"/>
      <c r="O9" s="12"/>
      <c r="P9" s="12"/>
      <c r="Q9" s="12"/>
      <c r="R9" s="12"/>
      <c r="S9" s="12"/>
      <c r="T9" s="12"/>
      <c r="U9" s="12"/>
      <c r="V9" s="12"/>
      <c r="W9" s="12"/>
    </row>
    <row r="10" spans="1:23" s="11" customFormat="1" ht="18.75" x14ac:dyDescent="0.2">
      <c r="A10" s="295" t="s">
        <v>7</v>
      </c>
      <c r="B10" s="295"/>
      <c r="C10" s="295"/>
      <c r="D10" s="295"/>
      <c r="E10" s="5"/>
      <c r="F10" s="5"/>
      <c r="G10" s="5"/>
      <c r="H10" s="5"/>
      <c r="I10" s="5"/>
      <c r="J10" s="12"/>
      <c r="K10" s="12"/>
      <c r="L10" s="12"/>
      <c r="M10" s="12"/>
      <c r="N10" s="12"/>
      <c r="O10" s="12"/>
      <c r="P10" s="12"/>
      <c r="Q10" s="12"/>
      <c r="R10" s="12"/>
      <c r="S10" s="12"/>
      <c r="T10" s="12"/>
      <c r="U10" s="12"/>
      <c r="V10" s="12"/>
      <c r="W10" s="12"/>
    </row>
    <row r="11" spans="1:23" s="8" customFormat="1" ht="15.75" customHeight="1" x14ac:dyDescent="0.2">
      <c r="A11" s="9"/>
      <c r="B11" s="104"/>
      <c r="C11" s="9"/>
      <c r="D11" s="9"/>
      <c r="E11" s="9"/>
      <c r="F11" s="9"/>
      <c r="G11" s="9"/>
      <c r="H11" s="9"/>
      <c r="I11" s="9"/>
      <c r="J11" s="9"/>
      <c r="K11" s="9"/>
      <c r="L11" s="9"/>
      <c r="M11" s="9"/>
      <c r="N11" s="9"/>
      <c r="O11" s="9"/>
      <c r="P11" s="9"/>
      <c r="Q11" s="9"/>
      <c r="R11" s="9"/>
      <c r="S11" s="9"/>
      <c r="T11" s="9"/>
      <c r="U11" s="9"/>
      <c r="V11" s="9"/>
      <c r="W11" s="9"/>
    </row>
    <row r="12" spans="1:23" s="2" customFormat="1" ht="18.75" x14ac:dyDescent="0.2">
      <c r="A12" s="297" t="s">
        <v>220</v>
      </c>
      <c r="B12" s="297"/>
      <c r="C12" s="297"/>
      <c r="D12" s="297"/>
      <c r="E12" s="7"/>
      <c r="F12" s="7"/>
      <c r="G12" s="7"/>
      <c r="H12" s="7"/>
      <c r="I12" s="7"/>
      <c r="J12" s="7"/>
      <c r="K12" s="7"/>
      <c r="L12" s="7"/>
      <c r="M12" s="7"/>
      <c r="N12" s="7"/>
      <c r="O12" s="7"/>
      <c r="P12" s="7"/>
      <c r="Q12" s="7"/>
      <c r="R12" s="7"/>
      <c r="S12" s="7"/>
      <c r="T12" s="7"/>
      <c r="U12" s="7"/>
      <c r="V12" s="7"/>
      <c r="W12" s="7"/>
    </row>
    <row r="13" spans="1:23" s="2" customFormat="1" ht="15" customHeight="1" x14ac:dyDescent="0.2">
      <c r="A13" s="295" t="s">
        <v>6</v>
      </c>
      <c r="B13" s="295"/>
      <c r="C13" s="295"/>
      <c r="D13" s="295"/>
      <c r="E13" s="5"/>
      <c r="F13" s="5"/>
      <c r="G13" s="5"/>
      <c r="H13" s="5"/>
      <c r="I13" s="5"/>
      <c r="J13" s="5"/>
      <c r="K13" s="5"/>
      <c r="L13" s="5"/>
      <c r="M13" s="5"/>
      <c r="N13" s="5"/>
      <c r="O13" s="5"/>
      <c r="P13" s="5"/>
      <c r="Q13" s="5"/>
      <c r="R13" s="5"/>
      <c r="S13" s="5"/>
      <c r="T13" s="5"/>
      <c r="U13" s="5"/>
      <c r="V13" s="5"/>
      <c r="W13" s="5"/>
    </row>
    <row r="14" spans="1:23" s="2" customFormat="1" ht="15" customHeight="1" x14ac:dyDescent="0.2">
      <c r="A14" s="3"/>
      <c r="B14" s="103"/>
      <c r="C14" s="3"/>
      <c r="D14" s="3"/>
      <c r="E14" s="3"/>
      <c r="F14" s="3"/>
      <c r="G14" s="3"/>
      <c r="H14" s="3"/>
      <c r="I14" s="3"/>
      <c r="J14" s="3"/>
      <c r="K14" s="3"/>
      <c r="L14" s="3"/>
      <c r="M14" s="3"/>
      <c r="N14" s="3"/>
      <c r="O14" s="3"/>
      <c r="P14" s="3"/>
      <c r="Q14" s="3"/>
      <c r="R14" s="3"/>
      <c r="S14" s="3"/>
      <c r="T14" s="3"/>
    </row>
    <row r="15" spans="1:23" s="2" customFormat="1" ht="15" customHeight="1" x14ac:dyDescent="0.2">
      <c r="A15" s="296" t="s">
        <v>154</v>
      </c>
      <c r="B15" s="296"/>
      <c r="C15" s="297"/>
      <c r="D15" s="297"/>
      <c r="E15" s="6"/>
      <c r="F15" s="6"/>
      <c r="G15" s="6"/>
      <c r="H15" s="6"/>
      <c r="I15" s="6"/>
      <c r="J15" s="6"/>
      <c r="K15" s="6"/>
      <c r="L15" s="6"/>
      <c r="M15" s="6"/>
      <c r="N15" s="6"/>
      <c r="O15" s="6"/>
      <c r="P15" s="6"/>
      <c r="Q15" s="6"/>
      <c r="R15" s="6"/>
      <c r="S15" s="6"/>
      <c r="T15" s="6"/>
      <c r="U15" s="6"/>
      <c r="V15" s="6"/>
      <c r="W15" s="6"/>
    </row>
    <row r="16" spans="1:23" s="2" customFormat="1" ht="15" customHeight="1" x14ac:dyDescent="0.2">
      <c r="A16" s="5"/>
      <c r="B16" s="93"/>
      <c r="C16" s="5"/>
      <c r="D16" s="5"/>
      <c r="E16" s="5"/>
      <c r="F16" s="5"/>
      <c r="G16" s="5"/>
      <c r="H16" s="5"/>
      <c r="I16" s="5"/>
      <c r="J16" s="3"/>
      <c r="K16" s="3"/>
      <c r="L16" s="3"/>
      <c r="M16" s="3"/>
      <c r="N16" s="3"/>
      <c r="O16" s="3"/>
      <c r="P16" s="3"/>
      <c r="Q16" s="3"/>
      <c r="R16" s="3"/>
      <c r="S16" s="3"/>
      <c r="T16" s="3"/>
    </row>
    <row r="17" spans="1:23" s="2" customFormat="1" ht="39.75" customHeight="1" x14ac:dyDescent="0.2">
      <c r="A17" s="22" t="s">
        <v>5</v>
      </c>
      <c r="B17" s="23" t="s">
        <v>163</v>
      </c>
      <c r="C17" s="30" t="s">
        <v>20</v>
      </c>
      <c r="D17" s="29" t="s">
        <v>19</v>
      </c>
      <c r="E17" s="26"/>
      <c r="F17" s="26"/>
      <c r="G17" s="26"/>
      <c r="H17" s="26"/>
      <c r="I17" s="26"/>
      <c r="J17" s="25"/>
      <c r="K17" s="25"/>
      <c r="L17" s="25"/>
      <c r="M17" s="25"/>
      <c r="N17" s="25"/>
      <c r="O17" s="25"/>
      <c r="P17" s="25"/>
      <c r="Q17" s="25"/>
      <c r="R17" s="25"/>
      <c r="S17" s="25"/>
      <c r="T17" s="25"/>
      <c r="U17" s="24"/>
      <c r="V17" s="24"/>
      <c r="W17" s="24"/>
    </row>
    <row r="18" spans="1:23" s="2" customFormat="1" ht="16.5" customHeight="1" x14ac:dyDescent="0.2">
      <c r="A18" s="29">
        <v>1</v>
      </c>
      <c r="B18" s="30">
        <v>2</v>
      </c>
      <c r="C18" s="29">
        <v>3</v>
      </c>
      <c r="D18" s="30">
        <v>4</v>
      </c>
      <c r="E18" s="26"/>
      <c r="F18" s="26"/>
      <c r="G18" s="26"/>
      <c r="H18" s="26"/>
      <c r="I18" s="26"/>
      <c r="J18" s="25"/>
      <c r="K18" s="25"/>
      <c r="L18" s="25"/>
      <c r="M18" s="25"/>
      <c r="N18" s="25"/>
      <c r="O18" s="25"/>
      <c r="P18" s="25"/>
      <c r="Q18" s="25"/>
      <c r="R18" s="25"/>
      <c r="S18" s="25"/>
      <c r="T18" s="25"/>
      <c r="U18" s="24"/>
      <c r="V18" s="24"/>
      <c r="W18" s="24"/>
    </row>
    <row r="19" spans="1:23" s="2" customFormat="1" ht="78.75" customHeight="1" x14ac:dyDescent="0.2">
      <c r="A19" s="21" t="s">
        <v>18</v>
      </c>
      <c r="B19" s="129" t="s">
        <v>170</v>
      </c>
      <c r="C19" s="28" t="s">
        <v>192</v>
      </c>
      <c r="D19" s="29" t="s">
        <v>215</v>
      </c>
      <c r="E19" s="26"/>
      <c r="F19" s="26"/>
      <c r="G19" s="26"/>
      <c r="H19" s="26"/>
      <c r="I19" s="26"/>
      <c r="J19" s="25"/>
      <c r="K19" s="25"/>
      <c r="L19" s="25"/>
      <c r="M19" s="25"/>
      <c r="N19" s="25"/>
      <c r="O19" s="25"/>
      <c r="P19" s="25"/>
      <c r="Q19" s="25"/>
      <c r="R19" s="25"/>
      <c r="S19" s="25"/>
      <c r="T19" s="25"/>
      <c r="U19" s="24"/>
      <c r="V19" s="24"/>
      <c r="W19" s="24"/>
    </row>
    <row r="20" spans="1:23" s="2" customFormat="1" ht="47.25" x14ac:dyDescent="0.2">
      <c r="A20" s="21" t="s">
        <v>17</v>
      </c>
      <c r="B20" s="129" t="s">
        <v>170</v>
      </c>
      <c r="C20" s="28" t="s">
        <v>150</v>
      </c>
      <c r="D20" s="29" t="s">
        <v>217</v>
      </c>
      <c r="E20" s="26"/>
      <c r="F20" s="26"/>
      <c r="G20" s="26"/>
      <c r="H20" s="26"/>
      <c r="I20" s="26"/>
      <c r="J20" s="25"/>
      <c r="K20" s="25"/>
      <c r="L20" s="25"/>
      <c r="M20" s="25"/>
      <c r="N20" s="25"/>
      <c r="O20" s="25"/>
      <c r="P20" s="25"/>
      <c r="Q20" s="25"/>
      <c r="R20" s="25"/>
      <c r="S20" s="25"/>
      <c r="T20" s="25"/>
      <c r="U20" s="24"/>
      <c r="V20" s="24"/>
      <c r="W20" s="24"/>
    </row>
    <row r="21" spans="1:23" s="2" customFormat="1" ht="47.25" x14ac:dyDescent="0.2">
      <c r="A21" s="21" t="s">
        <v>16</v>
      </c>
      <c r="B21" s="129" t="s">
        <v>170</v>
      </c>
      <c r="C21" s="28" t="s">
        <v>78</v>
      </c>
      <c r="D21" s="29" t="s">
        <v>203</v>
      </c>
      <c r="E21" s="26"/>
      <c r="F21" s="26"/>
      <c r="G21" s="26"/>
      <c r="H21" s="26"/>
      <c r="I21" s="26"/>
      <c r="J21" s="25"/>
      <c r="K21" s="25"/>
      <c r="L21" s="25"/>
      <c r="M21" s="25"/>
      <c r="N21" s="25"/>
      <c r="O21" s="25"/>
      <c r="P21" s="25"/>
      <c r="Q21" s="25"/>
      <c r="R21" s="25"/>
      <c r="S21" s="25"/>
      <c r="T21" s="25"/>
      <c r="U21" s="24"/>
      <c r="V21" s="24"/>
      <c r="W21" s="24"/>
    </row>
    <row r="22" spans="1:23" s="2" customFormat="1" ht="47.25" x14ac:dyDescent="0.2">
      <c r="A22" s="21" t="s">
        <v>15</v>
      </c>
      <c r="B22" s="129" t="s">
        <v>170</v>
      </c>
      <c r="C22" s="28" t="s">
        <v>12</v>
      </c>
      <c r="D22" s="29">
        <v>2025</v>
      </c>
      <c r="E22" s="26"/>
      <c r="F22" s="26"/>
      <c r="G22" s="26"/>
      <c r="H22" s="26"/>
      <c r="I22" s="26"/>
      <c r="J22" s="25"/>
      <c r="K22" s="25"/>
      <c r="L22" s="25"/>
      <c r="M22" s="25"/>
      <c r="N22" s="25"/>
      <c r="O22" s="25"/>
      <c r="P22" s="25"/>
      <c r="Q22" s="25"/>
      <c r="R22" s="25"/>
      <c r="S22" s="25"/>
      <c r="T22" s="25"/>
      <c r="U22" s="24"/>
      <c r="V22" s="24"/>
      <c r="W22" s="24"/>
    </row>
    <row r="23" spans="1:23" s="2" customFormat="1" ht="47.25" x14ac:dyDescent="0.2">
      <c r="A23" s="21" t="s">
        <v>14</v>
      </c>
      <c r="B23" s="129" t="s">
        <v>170</v>
      </c>
      <c r="C23" s="28" t="s">
        <v>10</v>
      </c>
      <c r="D23" s="29">
        <v>2025</v>
      </c>
      <c r="E23" s="26"/>
      <c r="F23" s="26"/>
      <c r="G23" s="26"/>
      <c r="H23" s="26"/>
      <c r="I23" s="26"/>
      <c r="J23" s="25"/>
      <c r="K23" s="25"/>
      <c r="L23" s="25"/>
      <c r="M23" s="25"/>
      <c r="N23" s="25"/>
      <c r="O23" s="25"/>
      <c r="P23" s="25"/>
      <c r="Q23" s="25"/>
      <c r="R23" s="25"/>
      <c r="S23" s="25"/>
      <c r="T23" s="25"/>
      <c r="U23" s="24"/>
      <c r="V23" s="24"/>
      <c r="W23" s="24"/>
    </row>
    <row r="24" spans="1:23" ht="47.25" x14ac:dyDescent="0.25">
      <c r="A24" s="21" t="s">
        <v>13</v>
      </c>
      <c r="B24" s="130" t="s">
        <v>167</v>
      </c>
      <c r="C24" s="32" t="s">
        <v>174</v>
      </c>
      <c r="D24" s="29" t="s">
        <v>219</v>
      </c>
      <c r="E24" s="20"/>
      <c r="F24" s="20"/>
      <c r="G24" s="20"/>
      <c r="H24" s="20"/>
      <c r="I24" s="20"/>
      <c r="J24" s="20"/>
      <c r="K24" s="20"/>
      <c r="L24" s="20"/>
      <c r="M24" s="20"/>
      <c r="N24" s="20"/>
      <c r="O24" s="20"/>
      <c r="P24" s="20"/>
      <c r="Q24" s="20"/>
      <c r="R24" s="20"/>
      <c r="S24" s="20"/>
      <c r="T24" s="20"/>
      <c r="U24" s="20"/>
      <c r="V24" s="20"/>
      <c r="W24" s="20"/>
    </row>
    <row r="25" spans="1:23" ht="92.25" customHeight="1" x14ac:dyDescent="0.25">
      <c r="A25" s="21" t="s">
        <v>11</v>
      </c>
      <c r="B25" s="130" t="s">
        <v>168</v>
      </c>
      <c r="C25" s="32" t="s">
        <v>194</v>
      </c>
      <c r="D25" s="29" t="s">
        <v>193</v>
      </c>
      <c r="E25" s="20"/>
      <c r="F25" s="20"/>
      <c r="G25" s="20"/>
      <c r="H25" s="20"/>
      <c r="I25" s="20"/>
      <c r="J25" s="20"/>
      <c r="K25" s="20"/>
      <c r="L25" s="20"/>
      <c r="M25" s="20"/>
      <c r="N25" s="20"/>
      <c r="O25" s="20"/>
      <c r="P25" s="20"/>
      <c r="Q25" s="20"/>
      <c r="R25" s="20"/>
      <c r="S25" s="20"/>
      <c r="T25" s="20"/>
      <c r="U25" s="20"/>
      <c r="V25" s="20"/>
      <c r="W25" s="20"/>
    </row>
    <row r="26" spans="1:23" ht="83.25" customHeight="1" x14ac:dyDescent="0.25">
      <c r="A26" s="21" t="s">
        <v>9</v>
      </c>
      <c r="B26" s="130" t="s">
        <v>168</v>
      </c>
      <c r="C26" s="32" t="s">
        <v>160</v>
      </c>
      <c r="D26" s="29" t="s">
        <v>195</v>
      </c>
      <c r="E26" s="20"/>
      <c r="F26" s="20"/>
      <c r="G26" s="20"/>
      <c r="H26" s="20"/>
      <c r="I26" s="20"/>
      <c r="J26" s="20"/>
      <c r="K26" s="20"/>
      <c r="L26" s="20"/>
      <c r="M26" s="20"/>
      <c r="N26" s="20"/>
      <c r="O26" s="20"/>
      <c r="P26" s="20"/>
      <c r="Q26" s="20"/>
      <c r="R26" s="20"/>
      <c r="S26" s="20"/>
      <c r="T26" s="20"/>
      <c r="U26" s="20"/>
      <c r="V26" s="20"/>
      <c r="W26" s="20"/>
    </row>
    <row r="27" spans="1:23" ht="210.75" customHeight="1" x14ac:dyDescent="0.25">
      <c r="A27" s="21" t="s">
        <v>23</v>
      </c>
      <c r="B27" s="130" t="s">
        <v>164</v>
      </c>
      <c r="C27" s="32" t="s">
        <v>143</v>
      </c>
      <c r="D27" s="29" t="s">
        <v>175</v>
      </c>
      <c r="E27" s="20"/>
      <c r="F27" s="20"/>
      <c r="G27" s="20"/>
      <c r="H27" s="20"/>
      <c r="I27" s="20"/>
      <c r="J27" s="20"/>
      <c r="K27" s="20"/>
      <c r="L27" s="20"/>
      <c r="M27" s="20"/>
      <c r="N27" s="20"/>
      <c r="O27" s="20"/>
      <c r="P27" s="20"/>
      <c r="Q27" s="20"/>
      <c r="R27" s="20"/>
      <c r="S27" s="20"/>
      <c r="T27" s="20"/>
      <c r="U27" s="20"/>
      <c r="V27" s="20"/>
      <c r="W27" s="20"/>
    </row>
    <row r="28" spans="1:23" ht="111" customHeight="1" x14ac:dyDescent="0.25">
      <c r="A28" s="21" t="s">
        <v>22</v>
      </c>
      <c r="B28" s="130" t="s">
        <v>165</v>
      </c>
      <c r="C28" s="32" t="s">
        <v>155</v>
      </c>
      <c r="D28" s="29" t="s">
        <v>205</v>
      </c>
      <c r="E28" s="20"/>
      <c r="F28" s="20"/>
      <c r="G28" s="20"/>
      <c r="H28" s="20"/>
      <c r="I28" s="20"/>
      <c r="J28" s="20"/>
      <c r="K28" s="20"/>
      <c r="L28" s="20"/>
      <c r="M28" s="20"/>
      <c r="N28" s="20"/>
      <c r="O28" s="20"/>
      <c r="P28" s="20"/>
      <c r="Q28" s="20"/>
      <c r="R28" s="20"/>
      <c r="S28" s="20"/>
      <c r="T28" s="20"/>
      <c r="U28" s="20"/>
      <c r="V28" s="20"/>
      <c r="W28" s="20"/>
    </row>
    <row r="29" spans="1:23" ht="120" customHeight="1" x14ac:dyDescent="0.25">
      <c r="A29" s="21" t="s">
        <v>21</v>
      </c>
      <c r="B29" s="130" t="s">
        <v>166</v>
      </c>
      <c r="C29" s="32" t="s">
        <v>156</v>
      </c>
      <c r="D29" s="135" t="s">
        <v>204</v>
      </c>
      <c r="E29" s="20"/>
      <c r="F29" s="20"/>
      <c r="G29" s="20"/>
      <c r="H29" s="20"/>
      <c r="I29" s="20"/>
      <c r="J29" s="20"/>
      <c r="K29" s="20"/>
      <c r="L29" s="20"/>
      <c r="M29" s="20"/>
      <c r="N29" s="20"/>
      <c r="O29" s="20"/>
      <c r="P29" s="20"/>
      <c r="Q29" s="20"/>
      <c r="R29" s="20"/>
      <c r="S29" s="20"/>
      <c r="T29" s="20"/>
      <c r="U29" s="20"/>
      <c r="V29" s="20"/>
      <c r="W29" s="20"/>
    </row>
    <row r="30" spans="1:23" ht="127.5" customHeight="1" x14ac:dyDescent="0.25">
      <c r="A30" s="21" t="s">
        <v>141</v>
      </c>
      <c r="B30" s="130" t="s">
        <v>169</v>
      </c>
      <c r="C30" s="32" t="s">
        <v>157</v>
      </c>
      <c r="D30" s="29" t="s">
        <v>196</v>
      </c>
      <c r="E30" s="20"/>
      <c r="F30" s="20"/>
      <c r="G30" s="20"/>
      <c r="H30" s="20"/>
      <c r="I30" s="20"/>
      <c r="J30" s="20"/>
      <c r="K30" s="20"/>
      <c r="L30" s="20"/>
      <c r="M30" s="20"/>
      <c r="N30" s="20"/>
      <c r="O30" s="20"/>
      <c r="P30" s="20"/>
      <c r="Q30" s="20"/>
      <c r="R30" s="20"/>
      <c r="S30" s="20"/>
      <c r="T30" s="20"/>
      <c r="U30" s="20"/>
      <c r="V30" s="20"/>
      <c r="W30" s="20"/>
    </row>
    <row r="31" spans="1:23" ht="219.75" customHeight="1" x14ac:dyDescent="0.25">
      <c r="A31" s="21" t="s">
        <v>138</v>
      </c>
      <c r="B31" s="130" t="s">
        <v>187</v>
      </c>
      <c r="C31" s="32" t="s">
        <v>190</v>
      </c>
      <c r="D31" s="29" t="s">
        <v>196</v>
      </c>
      <c r="E31" s="20"/>
      <c r="F31" s="20"/>
      <c r="G31" s="20"/>
      <c r="H31" s="20"/>
      <c r="I31" s="20"/>
      <c r="J31" s="20"/>
      <c r="K31" s="20"/>
      <c r="L31" s="20"/>
      <c r="M31" s="20"/>
      <c r="N31" s="20"/>
      <c r="O31" s="20"/>
      <c r="P31" s="20"/>
      <c r="Q31" s="20"/>
      <c r="R31" s="20"/>
      <c r="S31" s="20"/>
      <c r="T31" s="20"/>
      <c r="U31" s="20"/>
      <c r="V31" s="20"/>
      <c r="W31" s="20"/>
    </row>
    <row r="32" spans="1:23" ht="189" x14ac:dyDescent="0.25">
      <c r="A32" s="21" t="s">
        <v>186</v>
      </c>
      <c r="B32" s="130" t="s">
        <v>188</v>
      </c>
      <c r="C32" s="32" t="s">
        <v>189</v>
      </c>
      <c r="D32" s="29" t="s">
        <v>196</v>
      </c>
      <c r="E32" s="20"/>
      <c r="F32" s="20"/>
      <c r="G32" s="20"/>
      <c r="H32" s="20"/>
      <c r="I32" s="20"/>
      <c r="J32" s="20"/>
      <c r="K32" s="20"/>
      <c r="L32" s="20"/>
      <c r="M32" s="20"/>
      <c r="N32" s="20"/>
      <c r="O32" s="20"/>
      <c r="P32" s="20"/>
      <c r="Q32" s="20"/>
      <c r="R32" s="20"/>
      <c r="S32" s="20"/>
      <c r="T32" s="20"/>
      <c r="U32" s="20"/>
      <c r="V32" s="20"/>
      <c r="W32" s="20"/>
    </row>
    <row r="33" spans="1:23" x14ac:dyDescent="0.25">
      <c r="A33" s="20"/>
      <c r="B33" s="20"/>
      <c r="C33" s="20"/>
      <c r="D33" s="20"/>
      <c r="E33" s="20"/>
      <c r="F33" s="20"/>
      <c r="G33" s="20"/>
      <c r="H33" s="20"/>
      <c r="I33" s="20"/>
      <c r="J33" s="20"/>
      <c r="K33" s="20"/>
      <c r="L33" s="20"/>
      <c r="M33" s="20"/>
      <c r="N33" s="20"/>
      <c r="O33" s="20"/>
      <c r="P33" s="20"/>
      <c r="Q33" s="20"/>
      <c r="R33" s="20"/>
      <c r="S33" s="20"/>
      <c r="T33" s="20"/>
      <c r="U33" s="20"/>
      <c r="V33" s="20"/>
      <c r="W33" s="20"/>
    </row>
    <row r="34" spans="1:23" x14ac:dyDescent="0.25">
      <c r="A34" s="20"/>
      <c r="B34" s="20"/>
      <c r="C34" s="20"/>
      <c r="D34" s="20"/>
      <c r="E34" s="20"/>
      <c r="F34" s="20"/>
      <c r="G34" s="20"/>
      <c r="H34" s="20"/>
      <c r="I34" s="20"/>
      <c r="J34" s="20"/>
      <c r="K34" s="20"/>
      <c r="L34" s="20"/>
      <c r="M34" s="20"/>
      <c r="N34" s="20"/>
      <c r="O34" s="20"/>
      <c r="P34" s="20"/>
      <c r="Q34" s="20"/>
      <c r="R34" s="20"/>
      <c r="S34" s="20"/>
      <c r="T34" s="20"/>
      <c r="U34" s="20"/>
      <c r="V34" s="20"/>
      <c r="W34" s="20"/>
    </row>
    <row r="35" spans="1:23" x14ac:dyDescent="0.25">
      <c r="A35" s="20"/>
      <c r="B35" s="20"/>
      <c r="C35" s="20"/>
      <c r="D35" s="20"/>
      <c r="E35" s="20"/>
      <c r="F35" s="20"/>
      <c r="G35" s="20"/>
      <c r="H35" s="20"/>
      <c r="I35" s="20"/>
      <c r="J35" s="20"/>
      <c r="K35" s="20"/>
      <c r="L35" s="20"/>
      <c r="M35" s="20"/>
      <c r="N35" s="20"/>
      <c r="O35" s="20"/>
      <c r="P35" s="20"/>
      <c r="Q35" s="20"/>
      <c r="R35" s="20"/>
      <c r="S35" s="20"/>
      <c r="T35" s="20"/>
      <c r="U35" s="20"/>
      <c r="V35" s="20"/>
      <c r="W35" s="20"/>
    </row>
    <row r="36" spans="1:23" x14ac:dyDescent="0.25">
      <c r="A36" s="20"/>
      <c r="B36" s="20"/>
      <c r="C36" s="20"/>
      <c r="D36" s="20"/>
      <c r="E36" s="20"/>
      <c r="F36" s="20"/>
      <c r="G36" s="20"/>
      <c r="H36" s="20"/>
      <c r="I36" s="20"/>
      <c r="J36" s="20"/>
      <c r="K36" s="20"/>
      <c r="L36" s="20"/>
      <c r="M36" s="20"/>
      <c r="N36" s="20"/>
      <c r="O36" s="20"/>
      <c r="P36" s="20"/>
      <c r="Q36" s="20"/>
      <c r="R36" s="20"/>
      <c r="S36" s="20"/>
      <c r="T36" s="20"/>
      <c r="U36" s="20"/>
      <c r="V36" s="20"/>
      <c r="W36" s="20"/>
    </row>
    <row r="37" spans="1:23" x14ac:dyDescent="0.25">
      <c r="A37" s="20"/>
      <c r="B37" s="20"/>
      <c r="C37" s="20"/>
      <c r="D37" s="20"/>
      <c r="E37" s="20"/>
      <c r="F37" s="20"/>
      <c r="G37" s="20"/>
      <c r="H37" s="20"/>
      <c r="I37" s="20"/>
      <c r="J37" s="20"/>
      <c r="K37" s="20"/>
      <c r="L37" s="20"/>
      <c r="M37" s="20"/>
      <c r="N37" s="20"/>
      <c r="O37" s="20"/>
      <c r="P37" s="20"/>
      <c r="Q37" s="20"/>
      <c r="R37" s="20"/>
      <c r="S37" s="20"/>
      <c r="T37" s="20"/>
      <c r="U37" s="20"/>
      <c r="V37" s="20"/>
      <c r="W37" s="20"/>
    </row>
    <row r="38" spans="1:23" x14ac:dyDescent="0.25">
      <c r="A38" s="20"/>
      <c r="B38" s="20"/>
      <c r="C38" s="20"/>
      <c r="D38" s="20"/>
      <c r="E38" s="20"/>
      <c r="F38" s="20"/>
      <c r="G38" s="20"/>
      <c r="H38" s="20"/>
      <c r="I38" s="20"/>
      <c r="J38" s="20"/>
      <c r="K38" s="20"/>
      <c r="L38" s="20"/>
      <c r="M38" s="20"/>
      <c r="N38" s="20"/>
      <c r="O38" s="20"/>
      <c r="P38" s="20"/>
      <c r="Q38" s="20"/>
      <c r="R38" s="20"/>
      <c r="S38" s="20"/>
      <c r="T38" s="20"/>
      <c r="U38" s="20"/>
      <c r="V38" s="20"/>
      <c r="W38" s="20"/>
    </row>
    <row r="39" spans="1:23" x14ac:dyDescent="0.25">
      <c r="A39" s="20"/>
      <c r="B39" s="20"/>
      <c r="C39" s="20"/>
      <c r="D39" s="20"/>
      <c r="E39" s="20"/>
      <c r="F39" s="20"/>
      <c r="G39" s="20"/>
      <c r="H39" s="20"/>
      <c r="I39" s="20"/>
      <c r="J39" s="20"/>
      <c r="K39" s="20"/>
      <c r="L39" s="20"/>
      <c r="M39" s="20"/>
      <c r="N39" s="20"/>
      <c r="O39" s="20"/>
      <c r="P39" s="20"/>
      <c r="Q39" s="20"/>
      <c r="R39" s="20"/>
      <c r="S39" s="20"/>
      <c r="T39" s="20"/>
      <c r="U39" s="20"/>
      <c r="V39" s="20"/>
      <c r="W39" s="20"/>
    </row>
    <row r="40" spans="1:23" x14ac:dyDescent="0.25">
      <c r="A40" s="20"/>
      <c r="B40" s="20"/>
      <c r="C40" s="20"/>
      <c r="D40" s="20"/>
      <c r="E40" s="20"/>
      <c r="F40" s="20"/>
      <c r="G40" s="20"/>
      <c r="H40" s="20"/>
      <c r="I40" s="20"/>
      <c r="J40" s="20"/>
      <c r="K40" s="20"/>
      <c r="L40" s="20"/>
      <c r="M40" s="20"/>
      <c r="N40" s="20"/>
      <c r="O40" s="20"/>
      <c r="P40" s="20"/>
      <c r="Q40" s="20"/>
      <c r="R40" s="20"/>
      <c r="S40" s="20"/>
      <c r="T40" s="20"/>
      <c r="U40" s="20"/>
      <c r="V40" s="20"/>
      <c r="W40" s="20"/>
    </row>
    <row r="41" spans="1:23" x14ac:dyDescent="0.25">
      <c r="A41" s="20"/>
      <c r="B41" s="20"/>
      <c r="C41" s="20"/>
      <c r="D41" s="20"/>
      <c r="E41" s="20"/>
      <c r="F41" s="20"/>
      <c r="G41" s="20"/>
      <c r="H41" s="20"/>
      <c r="I41" s="20"/>
      <c r="J41" s="20"/>
      <c r="K41" s="20"/>
      <c r="L41" s="20"/>
      <c r="M41" s="20"/>
      <c r="N41" s="20"/>
      <c r="O41" s="20"/>
      <c r="P41" s="20"/>
      <c r="Q41" s="20"/>
      <c r="R41" s="20"/>
      <c r="S41" s="20"/>
      <c r="T41" s="20"/>
      <c r="U41" s="20"/>
      <c r="V41" s="20"/>
      <c r="W41" s="20"/>
    </row>
    <row r="42" spans="1:23" x14ac:dyDescent="0.25">
      <c r="A42" s="20"/>
      <c r="B42" s="20"/>
      <c r="C42" s="20"/>
      <c r="D42" s="20"/>
      <c r="E42" s="20"/>
      <c r="F42" s="20"/>
      <c r="G42" s="20"/>
      <c r="H42" s="20"/>
      <c r="I42" s="20"/>
      <c r="J42" s="20"/>
      <c r="K42" s="20"/>
      <c r="L42" s="20"/>
      <c r="M42" s="20"/>
      <c r="N42" s="20"/>
      <c r="O42" s="20"/>
      <c r="P42" s="20"/>
      <c r="Q42" s="20"/>
      <c r="R42" s="20"/>
      <c r="S42" s="20"/>
      <c r="T42" s="20"/>
      <c r="U42" s="20"/>
      <c r="V42" s="20"/>
      <c r="W42" s="20"/>
    </row>
    <row r="43" spans="1:23" x14ac:dyDescent="0.25">
      <c r="A43" s="20"/>
      <c r="B43" s="20"/>
      <c r="C43" s="20"/>
      <c r="D43" s="20"/>
      <c r="E43" s="20"/>
      <c r="F43" s="20"/>
      <c r="G43" s="20"/>
      <c r="H43" s="20"/>
      <c r="I43" s="20"/>
      <c r="J43" s="20"/>
      <c r="K43" s="20"/>
      <c r="L43" s="20"/>
      <c r="M43" s="20"/>
      <c r="N43" s="20"/>
      <c r="O43" s="20"/>
      <c r="P43" s="20"/>
      <c r="Q43" s="20"/>
      <c r="R43" s="20"/>
      <c r="S43" s="20"/>
      <c r="T43" s="20"/>
      <c r="U43" s="20"/>
      <c r="V43" s="20"/>
      <c r="W43" s="20"/>
    </row>
    <row r="44" spans="1:23" x14ac:dyDescent="0.25">
      <c r="A44" s="20"/>
      <c r="B44" s="20"/>
      <c r="C44" s="20"/>
      <c r="D44" s="20"/>
      <c r="E44" s="20"/>
      <c r="F44" s="20"/>
      <c r="G44" s="20"/>
      <c r="H44" s="20"/>
      <c r="I44" s="20"/>
      <c r="J44" s="20"/>
      <c r="K44" s="20"/>
      <c r="L44" s="20"/>
      <c r="M44" s="20"/>
      <c r="N44" s="20"/>
      <c r="O44" s="20"/>
      <c r="P44" s="20"/>
      <c r="Q44" s="20"/>
      <c r="R44" s="20"/>
      <c r="S44" s="20"/>
      <c r="T44" s="20"/>
      <c r="U44" s="20"/>
      <c r="V44" s="20"/>
      <c r="W44" s="20"/>
    </row>
    <row r="45" spans="1:23" x14ac:dyDescent="0.25">
      <c r="A45" s="20"/>
      <c r="B45" s="20"/>
      <c r="C45" s="20"/>
      <c r="D45" s="20"/>
      <c r="E45" s="20"/>
      <c r="F45" s="20"/>
      <c r="G45" s="20"/>
      <c r="H45" s="20"/>
      <c r="I45" s="20"/>
      <c r="J45" s="20"/>
      <c r="K45" s="20"/>
      <c r="L45" s="20"/>
      <c r="M45" s="20"/>
      <c r="N45" s="20"/>
      <c r="O45" s="20"/>
      <c r="P45" s="20"/>
      <c r="Q45" s="20"/>
      <c r="R45" s="20"/>
      <c r="S45" s="20"/>
      <c r="T45" s="20"/>
      <c r="U45" s="20"/>
      <c r="V45" s="20"/>
      <c r="W45" s="20"/>
    </row>
    <row r="46" spans="1:23" x14ac:dyDescent="0.25">
      <c r="A46" s="20"/>
      <c r="B46" s="20"/>
      <c r="C46" s="20"/>
      <c r="D46" s="20"/>
      <c r="E46" s="20"/>
      <c r="F46" s="20"/>
      <c r="G46" s="20"/>
      <c r="H46" s="20"/>
      <c r="I46" s="20"/>
      <c r="J46" s="20"/>
      <c r="K46" s="20"/>
      <c r="L46" s="20"/>
      <c r="M46" s="20"/>
      <c r="N46" s="20"/>
      <c r="O46" s="20"/>
      <c r="P46" s="20"/>
      <c r="Q46" s="20"/>
      <c r="R46" s="20"/>
      <c r="S46" s="20"/>
      <c r="T46" s="20"/>
      <c r="U46" s="20"/>
      <c r="V46" s="20"/>
      <c r="W46" s="20"/>
    </row>
    <row r="47" spans="1:23" x14ac:dyDescent="0.25">
      <c r="A47" s="20"/>
      <c r="B47" s="20"/>
      <c r="C47" s="20"/>
      <c r="D47" s="20"/>
      <c r="E47" s="20"/>
      <c r="F47" s="20"/>
      <c r="G47" s="20"/>
      <c r="H47" s="20"/>
      <c r="I47" s="20"/>
      <c r="J47" s="20"/>
      <c r="K47" s="20"/>
      <c r="L47" s="20"/>
      <c r="M47" s="20"/>
      <c r="N47" s="20"/>
      <c r="O47" s="20"/>
      <c r="P47" s="20"/>
      <c r="Q47" s="20"/>
      <c r="R47" s="20"/>
      <c r="S47" s="20"/>
      <c r="T47" s="20"/>
      <c r="U47" s="20"/>
      <c r="V47" s="20"/>
      <c r="W47" s="20"/>
    </row>
    <row r="48" spans="1:23" x14ac:dyDescent="0.25">
      <c r="A48" s="20"/>
      <c r="B48" s="20"/>
      <c r="C48" s="20"/>
      <c r="D48" s="20"/>
      <c r="E48" s="20"/>
      <c r="F48" s="20"/>
      <c r="G48" s="20"/>
      <c r="H48" s="20"/>
      <c r="I48" s="20"/>
      <c r="J48" s="20"/>
      <c r="K48" s="20"/>
      <c r="L48" s="20"/>
      <c r="M48" s="20"/>
      <c r="N48" s="20"/>
      <c r="O48" s="20"/>
      <c r="P48" s="20"/>
      <c r="Q48" s="20"/>
      <c r="R48" s="20"/>
      <c r="S48" s="20"/>
      <c r="T48" s="20"/>
      <c r="U48" s="20"/>
      <c r="V48" s="20"/>
      <c r="W48" s="20"/>
    </row>
    <row r="49" spans="1:23" x14ac:dyDescent="0.25">
      <c r="A49" s="20"/>
      <c r="B49" s="20"/>
      <c r="C49" s="20"/>
      <c r="D49" s="20"/>
      <c r="E49" s="20"/>
      <c r="F49" s="20"/>
      <c r="G49" s="20"/>
      <c r="H49" s="20"/>
      <c r="I49" s="20"/>
      <c r="J49" s="20"/>
      <c r="K49" s="20"/>
      <c r="L49" s="20"/>
      <c r="M49" s="20"/>
      <c r="N49" s="20"/>
      <c r="O49" s="20"/>
      <c r="P49" s="20"/>
      <c r="Q49" s="20"/>
      <c r="R49" s="20"/>
      <c r="S49" s="20"/>
      <c r="T49" s="20"/>
      <c r="U49" s="20"/>
      <c r="V49" s="20"/>
      <c r="W49" s="20"/>
    </row>
    <row r="50" spans="1:23" x14ac:dyDescent="0.25">
      <c r="A50" s="20"/>
      <c r="B50" s="20"/>
      <c r="C50" s="20"/>
      <c r="D50" s="20"/>
      <c r="E50" s="20"/>
      <c r="F50" s="20"/>
      <c r="G50" s="20"/>
      <c r="H50" s="20"/>
      <c r="I50" s="20"/>
      <c r="J50" s="20"/>
      <c r="K50" s="20"/>
      <c r="L50" s="20"/>
      <c r="M50" s="20"/>
      <c r="N50" s="20"/>
      <c r="O50" s="20"/>
      <c r="P50" s="20"/>
      <c r="Q50" s="20"/>
      <c r="R50" s="20"/>
      <c r="S50" s="20"/>
      <c r="T50" s="20"/>
      <c r="U50" s="20"/>
      <c r="V50" s="20"/>
      <c r="W50" s="20"/>
    </row>
    <row r="51" spans="1:23" x14ac:dyDescent="0.25">
      <c r="A51" s="20"/>
      <c r="B51" s="20"/>
      <c r="C51" s="20"/>
      <c r="D51" s="20"/>
      <c r="E51" s="20"/>
      <c r="F51" s="20"/>
      <c r="G51" s="20"/>
      <c r="H51" s="20"/>
      <c r="I51" s="20"/>
      <c r="J51" s="20"/>
      <c r="K51" s="20"/>
      <c r="L51" s="20"/>
      <c r="M51" s="20"/>
      <c r="N51" s="20"/>
      <c r="O51" s="20"/>
      <c r="P51" s="20"/>
      <c r="Q51" s="20"/>
      <c r="R51" s="20"/>
      <c r="S51" s="20"/>
      <c r="T51" s="20"/>
      <c r="U51" s="20"/>
      <c r="V51" s="20"/>
      <c r="W51" s="20"/>
    </row>
    <row r="52" spans="1:23" x14ac:dyDescent="0.25">
      <c r="A52" s="20"/>
      <c r="B52" s="20"/>
      <c r="C52" s="20"/>
      <c r="D52" s="20"/>
      <c r="E52" s="20"/>
      <c r="F52" s="20"/>
      <c r="G52" s="20"/>
      <c r="H52" s="20"/>
      <c r="I52" s="20"/>
      <c r="J52" s="20"/>
      <c r="K52" s="20"/>
      <c r="L52" s="20"/>
      <c r="M52" s="20"/>
      <c r="N52" s="20"/>
      <c r="O52" s="20"/>
      <c r="P52" s="20"/>
      <c r="Q52" s="20"/>
      <c r="R52" s="20"/>
      <c r="S52" s="20"/>
      <c r="T52" s="20"/>
      <c r="U52" s="20"/>
      <c r="V52" s="20"/>
      <c r="W52" s="20"/>
    </row>
    <row r="53" spans="1:23" x14ac:dyDescent="0.25">
      <c r="A53" s="20"/>
      <c r="B53" s="20"/>
      <c r="C53" s="20"/>
      <c r="D53" s="20"/>
      <c r="E53" s="20"/>
      <c r="F53" s="20"/>
      <c r="G53" s="20"/>
      <c r="H53" s="20"/>
      <c r="I53" s="20"/>
      <c r="J53" s="20"/>
      <c r="K53" s="20"/>
      <c r="L53" s="20"/>
      <c r="M53" s="20"/>
      <c r="N53" s="20"/>
      <c r="O53" s="20"/>
      <c r="P53" s="20"/>
      <c r="Q53" s="20"/>
      <c r="R53" s="20"/>
      <c r="S53" s="20"/>
      <c r="T53" s="20"/>
      <c r="U53" s="20"/>
      <c r="V53" s="20"/>
      <c r="W53" s="20"/>
    </row>
    <row r="54" spans="1:23" x14ac:dyDescent="0.25">
      <c r="A54" s="20"/>
      <c r="B54" s="20"/>
      <c r="C54" s="20"/>
      <c r="D54" s="20"/>
      <c r="E54" s="20"/>
      <c r="F54" s="20"/>
      <c r="G54" s="20"/>
      <c r="H54" s="20"/>
      <c r="I54" s="20"/>
      <c r="J54" s="20"/>
      <c r="K54" s="20"/>
      <c r="L54" s="20"/>
      <c r="M54" s="20"/>
      <c r="N54" s="20"/>
      <c r="O54" s="20"/>
      <c r="P54" s="20"/>
      <c r="Q54" s="20"/>
      <c r="R54" s="20"/>
      <c r="S54" s="20"/>
      <c r="T54" s="20"/>
      <c r="U54" s="20"/>
      <c r="V54" s="20"/>
      <c r="W54" s="20"/>
    </row>
    <row r="55" spans="1:23" x14ac:dyDescent="0.25">
      <c r="A55" s="20"/>
      <c r="B55" s="20"/>
      <c r="C55" s="20"/>
      <c r="D55" s="20"/>
      <c r="E55" s="20"/>
      <c r="F55" s="20"/>
      <c r="G55" s="20"/>
      <c r="H55" s="20"/>
      <c r="I55" s="20"/>
      <c r="J55" s="20"/>
      <c r="K55" s="20"/>
      <c r="L55" s="20"/>
      <c r="M55" s="20"/>
      <c r="N55" s="20"/>
      <c r="O55" s="20"/>
      <c r="P55" s="20"/>
      <c r="Q55" s="20"/>
      <c r="R55" s="20"/>
      <c r="S55" s="20"/>
      <c r="T55" s="20"/>
      <c r="U55" s="20"/>
      <c r="V55" s="20"/>
      <c r="W55" s="20"/>
    </row>
    <row r="56" spans="1:23" x14ac:dyDescent="0.25">
      <c r="A56" s="20"/>
      <c r="B56" s="20"/>
      <c r="C56" s="20"/>
      <c r="D56" s="20"/>
      <c r="E56" s="20"/>
      <c r="F56" s="20"/>
      <c r="G56" s="20"/>
      <c r="H56" s="20"/>
      <c r="I56" s="20"/>
      <c r="J56" s="20"/>
      <c r="K56" s="20"/>
      <c r="L56" s="20"/>
      <c r="M56" s="20"/>
      <c r="N56" s="20"/>
      <c r="O56" s="20"/>
      <c r="P56" s="20"/>
      <c r="Q56" s="20"/>
      <c r="R56" s="20"/>
      <c r="S56" s="20"/>
      <c r="T56" s="20"/>
      <c r="U56" s="20"/>
      <c r="V56" s="20"/>
      <c r="W56" s="20"/>
    </row>
    <row r="57" spans="1:23" x14ac:dyDescent="0.25">
      <c r="A57" s="20"/>
      <c r="B57" s="20"/>
      <c r="C57" s="20"/>
      <c r="D57" s="20"/>
      <c r="E57" s="20"/>
      <c r="F57" s="20"/>
      <c r="G57" s="20"/>
      <c r="H57" s="20"/>
      <c r="I57" s="20"/>
      <c r="J57" s="20"/>
      <c r="K57" s="20"/>
      <c r="L57" s="20"/>
      <c r="M57" s="20"/>
      <c r="N57" s="20"/>
      <c r="O57" s="20"/>
      <c r="P57" s="20"/>
      <c r="Q57" s="20"/>
      <c r="R57" s="20"/>
      <c r="S57" s="20"/>
      <c r="T57" s="20"/>
      <c r="U57" s="20"/>
      <c r="V57" s="20"/>
      <c r="W57" s="20"/>
    </row>
    <row r="58" spans="1:23" x14ac:dyDescent="0.25">
      <c r="A58" s="20"/>
      <c r="B58" s="20"/>
      <c r="C58" s="20"/>
      <c r="D58" s="20"/>
      <c r="E58" s="20"/>
      <c r="F58" s="20"/>
      <c r="G58" s="20"/>
      <c r="H58" s="20"/>
      <c r="I58" s="20"/>
      <c r="J58" s="20"/>
      <c r="K58" s="20"/>
      <c r="L58" s="20"/>
      <c r="M58" s="20"/>
      <c r="N58" s="20"/>
      <c r="O58" s="20"/>
      <c r="P58" s="20"/>
      <c r="Q58" s="20"/>
      <c r="R58" s="20"/>
      <c r="S58" s="20"/>
      <c r="T58" s="20"/>
      <c r="U58" s="20"/>
      <c r="V58" s="20"/>
      <c r="W58" s="20"/>
    </row>
    <row r="59" spans="1:23" x14ac:dyDescent="0.25">
      <c r="A59" s="20"/>
      <c r="B59" s="20"/>
      <c r="C59" s="20"/>
      <c r="D59" s="20"/>
      <c r="E59" s="20"/>
      <c r="F59" s="20"/>
      <c r="G59" s="20"/>
      <c r="H59" s="20"/>
      <c r="I59" s="20"/>
      <c r="J59" s="20"/>
      <c r="K59" s="20"/>
      <c r="L59" s="20"/>
      <c r="M59" s="20"/>
      <c r="N59" s="20"/>
      <c r="O59" s="20"/>
      <c r="P59" s="20"/>
      <c r="Q59" s="20"/>
      <c r="R59" s="20"/>
      <c r="S59" s="20"/>
      <c r="T59" s="20"/>
      <c r="U59" s="20"/>
      <c r="V59" s="20"/>
      <c r="W59" s="20"/>
    </row>
    <row r="60" spans="1:23" x14ac:dyDescent="0.25">
      <c r="A60" s="20"/>
      <c r="B60" s="20"/>
      <c r="C60" s="20"/>
      <c r="D60" s="20"/>
      <c r="E60" s="20"/>
      <c r="F60" s="20"/>
      <c r="G60" s="20"/>
      <c r="H60" s="20"/>
      <c r="I60" s="20"/>
      <c r="J60" s="20"/>
      <c r="K60" s="20"/>
      <c r="L60" s="20"/>
      <c r="M60" s="20"/>
      <c r="N60" s="20"/>
      <c r="O60" s="20"/>
      <c r="P60" s="20"/>
      <c r="Q60" s="20"/>
      <c r="R60" s="20"/>
      <c r="S60" s="20"/>
      <c r="T60" s="20"/>
      <c r="U60" s="20"/>
      <c r="V60" s="20"/>
      <c r="W60" s="20"/>
    </row>
    <row r="61" spans="1:23" x14ac:dyDescent="0.25">
      <c r="A61" s="20"/>
      <c r="B61" s="20"/>
      <c r="C61" s="20"/>
      <c r="D61" s="20"/>
      <c r="E61" s="20"/>
      <c r="F61" s="20"/>
      <c r="G61" s="20"/>
      <c r="H61" s="20"/>
      <c r="I61" s="20"/>
      <c r="J61" s="20"/>
      <c r="K61" s="20"/>
      <c r="L61" s="20"/>
      <c r="M61" s="20"/>
      <c r="N61" s="20"/>
      <c r="O61" s="20"/>
      <c r="P61" s="20"/>
      <c r="Q61" s="20"/>
      <c r="R61" s="20"/>
      <c r="S61" s="20"/>
      <c r="T61" s="20"/>
      <c r="U61" s="20"/>
      <c r="V61" s="20"/>
      <c r="W61" s="20"/>
    </row>
    <row r="62" spans="1:23" x14ac:dyDescent="0.25">
      <c r="A62" s="20"/>
      <c r="B62" s="20"/>
      <c r="C62" s="20"/>
      <c r="D62" s="20"/>
      <c r="E62" s="20"/>
      <c r="F62" s="20"/>
      <c r="G62" s="20"/>
      <c r="H62" s="20"/>
      <c r="I62" s="20"/>
      <c r="J62" s="20"/>
      <c r="K62" s="20"/>
      <c r="L62" s="20"/>
      <c r="M62" s="20"/>
      <c r="N62" s="20"/>
      <c r="O62" s="20"/>
      <c r="P62" s="20"/>
      <c r="Q62" s="20"/>
      <c r="R62" s="20"/>
      <c r="S62" s="20"/>
      <c r="T62" s="20"/>
      <c r="U62" s="20"/>
      <c r="V62" s="20"/>
      <c r="W62" s="20"/>
    </row>
    <row r="63" spans="1:23" x14ac:dyDescent="0.25">
      <c r="A63" s="20"/>
      <c r="B63" s="20"/>
      <c r="C63" s="20"/>
      <c r="D63" s="20"/>
      <c r="E63" s="20"/>
      <c r="F63" s="20"/>
      <c r="G63" s="20"/>
      <c r="H63" s="20"/>
      <c r="I63" s="20"/>
      <c r="J63" s="20"/>
      <c r="K63" s="20"/>
      <c r="L63" s="20"/>
      <c r="M63" s="20"/>
      <c r="N63" s="20"/>
      <c r="O63" s="20"/>
      <c r="P63" s="20"/>
      <c r="Q63" s="20"/>
      <c r="R63" s="20"/>
      <c r="S63" s="20"/>
      <c r="T63" s="20"/>
      <c r="U63" s="20"/>
      <c r="V63" s="20"/>
      <c r="W63" s="20"/>
    </row>
    <row r="64" spans="1:23" x14ac:dyDescent="0.25">
      <c r="A64" s="20"/>
      <c r="B64" s="20"/>
      <c r="C64" s="20"/>
      <c r="D64" s="20"/>
      <c r="E64" s="20"/>
      <c r="F64" s="20"/>
      <c r="G64" s="20"/>
      <c r="H64" s="20"/>
      <c r="I64" s="20"/>
      <c r="J64" s="20"/>
      <c r="K64" s="20"/>
      <c r="L64" s="20"/>
      <c r="M64" s="20"/>
      <c r="N64" s="20"/>
      <c r="O64" s="20"/>
      <c r="P64" s="20"/>
      <c r="Q64" s="20"/>
      <c r="R64" s="20"/>
      <c r="S64" s="20"/>
      <c r="T64" s="20"/>
      <c r="U64" s="20"/>
      <c r="V64" s="20"/>
      <c r="W64" s="20"/>
    </row>
    <row r="65" spans="1:23" x14ac:dyDescent="0.25">
      <c r="A65" s="20"/>
      <c r="B65" s="20"/>
      <c r="C65" s="20"/>
      <c r="D65" s="20"/>
      <c r="E65" s="20"/>
      <c r="F65" s="20"/>
      <c r="G65" s="20"/>
      <c r="H65" s="20"/>
      <c r="I65" s="20"/>
      <c r="J65" s="20"/>
      <c r="K65" s="20"/>
      <c r="L65" s="20"/>
      <c r="M65" s="20"/>
      <c r="N65" s="20"/>
      <c r="O65" s="20"/>
      <c r="P65" s="20"/>
      <c r="Q65" s="20"/>
      <c r="R65" s="20"/>
      <c r="S65" s="20"/>
      <c r="T65" s="20"/>
      <c r="U65" s="20"/>
      <c r="V65" s="20"/>
      <c r="W65" s="20"/>
    </row>
    <row r="66" spans="1:23" x14ac:dyDescent="0.25">
      <c r="A66" s="20"/>
      <c r="B66" s="20"/>
      <c r="C66" s="20"/>
      <c r="D66" s="20"/>
      <c r="E66" s="20"/>
      <c r="F66" s="20"/>
      <c r="G66" s="20"/>
      <c r="H66" s="20"/>
      <c r="I66" s="20"/>
      <c r="J66" s="20"/>
      <c r="K66" s="20"/>
      <c r="L66" s="20"/>
      <c r="M66" s="20"/>
      <c r="N66" s="20"/>
      <c r="O66" s="20"/>
      <c r="P66" s="20"/>
      <c r="Q66" s="20"/>
      <c r="R66" s="20"/>
      <c r="S66" s="20"/>
      <c r="T66" s="20"/>
      <c r="U66" s="20"/>
      <c r="V66" s="20"/>
      <c r="W66" s="20"/>
    </row>
    <row r="67" spans="1:23" x14ac:dyDescent="0.25">
      <c r="A67" s="20"/>
      <c r="B67" s="20"/>
      <c r="C67" s="20"/>
      <c r="D67" s="20"/>
      <c r="E67" s="20"/>
      <c r="F67" s="20"/>
      <c r="G67" s="20"/>
      <c r="H67" s="20"/>
      <c r="I67" s="20"/>
      <c r="J67" s="20"/>
      <c r="K67" s="20"/>
      <c r="L67" s="20"/>
      <c r="M67" s="20"/>
      <c r="N67" s="20"/>
      <c r="O67" s="20"/>
      <c r="P67" s="20"/>
      <c r="Q67" s="20"/>
      <c r="R67" s="20"/>
      <c r="S67" s="20"/>
      <c r="T67" s="20"/>
      <c r="U67" s="20"/>
      <c r="V67" s="20"/>
      <c r="W67" s="20"/>
    </row>
    <row r="68" spans="1:23" x14ac:dyDescent="0.25">
      <c r="A68" s="20"/>
      <c r="B68" s="20"/>
      <c r="C68" s="20"/>
      <c r="D68" s="20"/>
      <c r="E68" s="20"/>
      <c r="F68" s="20"/>
      <c r="G68" s="20"/>
      <c r="H68" s="20"/>
      <c r="I68" s="20"/>
      <c r="J68" s="20"/>
      <c r="K68" s="20"/>
      <c r="L68" s="20"/>
      <c r="M68" s="20"/>
      <c r="N68" s="20"/>
      <c r="O68" s="20"/>
      <c r="P68" s="20"/>
      <c r="Q68" s="20"/>
      <c r="R68" s="20"/>
      <c r="S68" s="20"/>
      <c r="T68" s="20"/>
      <c r="U68" s="20"/>
      <c r="V68" s="20"/>
      <c r="W68" s="20"/>
    </row>
    <row r="69" spans="1:23" x14ac:dyDescent="0.25">
      <c r="A69" s="20"/>
      <c r="B69" s="20"/>
      <c r="C69" s="20"/>
      <c r="D69" s="20"/>
      <c r="E69" s="20"/>
      <c r="F69" s="20"/>
      <c r="G69" s="20"/>
      <c r="H69" s="20"/>
      <c r="I69" s="20"/>
      <c r="J69" s="20"/>
      <c r="K69" s="20"/>
      <c r="L69" s="20"/>
      <c r="M69" s="20"/>
      <c r="N69" s="20"/>
      <c r="O69" s="20"/>
      <c r="P69" s="20"/>
      <c r="Q69" s="20"/>
      <c r="R69" s="20"/>
      <c r="S69" s="20"/>
      <c r="T69" s="20"/>
      <c r="U69" s="20"/>
      <c r="V69" s="20"/>
      <c r="W69" s="20"/>
    </row>
    <row r="70" spans="1:23" x14ac:dyDescent="0.25">
      <c r="A70" s="20"/>
      <c r="B70" s="20"/>
      <c r="C70" s="20"/>
      <c r="D70" s="20"/>
      <c r="E70" s="20"/>
      <c r="F70" s="20"/>
      <c r="G70" s="20"/>
      <c r="H70" s="20"/>
      <c r="I70" s="20"/>
      <c r="J70" s="20"/>
      <c r="K70" s="20"/>
      <c r="L70" s="20"/>
      <c r="M70" s="20"/>
      <c r="N70" s="20"/>
      <c r="O70" s="20"/>
      <c r="P70" s="20"/>
      <c r="Q70" s="20"/>
      <c r="R70" s="20"/>
      <c r="S70" s="20"/>
      <c r="T70" s="20"/>
      <c r="U70" s="20"/>
      <c r="V70" s="20"/>
      <c r="W70" s="20"/>
    </row>
    <row r="71" spans="1:23" x14ac:dyDescent="0.25">
      <c r="A71" s="20"/>
      <c r="B71" s="20"/>
      <c r="C71" s="20"/>
      <c r="D71" s="20"/>
      <c r="E71" s="20"/>
      <c r="F71" s="20"/>
      <c r="G71" s="20"/>
      <c r="H71" s="20"/>
      <c r="I71" s="20"/>
      <c r="J71" s="20"/>
      <c r="K71" s="20"/>
      <c r="L71" s="20"/>
      <c r="M71" s="20"/>
      <c r="N71" s="20"/>
      <c r="O71" s="20"/>
      <c r="P71" s="20"/>
      <c r="Q71" s="20"/>
      <c r="R71" s="20"/>
      <c r="S71" s="20"/>
      <c r="T71" s="20"/>
      <c r="U71" s="20"/>
      <c r="V71" s="20"/>
      <c r="W71" s="20"/>
    </row>
    <row r="72" spans="1:23" x14ac:dyDescent="0.25">
      <c r="A72" s="20"/>
      <c r="B72" s="20"/>
      <c r="C72" s="20"/>
      <c r="D72" s="20"/>
      <c r="E72" s="20"/>
      <c r="F72" s="20"/>
      <c r="G72" s="20"/>
      <c r="H72" s="20"/>
      <c r="I72" s="20"/>
      <c r="J72" s="20"/>
      <c r="K72" s="20"/>
      <c r="L72" s="20"/>
      <c r="M72" s="20"/>
      <c r="N72" s="20"/>
      <c r="O72" s="20"/>
      <c r="P72" s="20"/>
      <c r="Q72" s="20"/>
      <c r="R72" s="20"/>
      <c r="S72" s="20"/>
      <c r="T72" s="20"/>
      <c r="U72" s="20"/>
      <c r="V72" s="20"/>
      <c r="W72" s="20"/>
    </row>
    <row r="73" spans="1:23" x14ac:dyDescent="0.25">
      <c r="A73" s="20"/>
      <c r="B73" s="20"/>
      <c r="C73" s="20"/>
      <c r="D73" s="20"/>
      <c r="E73" s="20"/>
      <c r="F73" s="20"/>
      <c r="G73" s="20"/>
      <c r="H73" s="20"/>
      <c r="I73" s="20"/>
      <c r="J73" s="20"/>
      <c r="K73" s="20"/>
      <c r="L73" s="20"/>
      <c r="M73" s="20"/>
      <c r="N73" s="20"/>
      <c r="O73" s="20"/>
      <c r="P73" s="20"/>
      <c r="Q73" s="20"/>
      <c r="R73" s="20"/>
      <c r="S73" s="20"/>
      <c r="T73" s="20"/>
      <c r="U73" s="20"/>
      <c r="V73" s="20"/>
      <c r="W73" s="20"/>
    </row>
    <row r="74" spans="1:23" x14ac:dyDescent="0.25">
      <c r="A74" s="20"/>
      <c r="B74" s="20"/>
      <c r="C74" s="20"/>
      <c r="D74" s="20"/>
      <c r="E74" s="20"/>
      <c r="F74" s="20"/>
      <c r="G74" s="20"/>
      <c r="H74" s="20"/>
      <c r="I74" s="20"/>
      <c r="J74" s="20"/>
      <c r="K74" s="20"/>
      <c r="L74" s="20"/>
      <c r="M74" s="20"/>
      <c r="N74" s="20"/>
      <c r="O74" s="20"/>
      <c r="P74" s="20"/>
      <c r="Q74" s="20"/>
      <c r="R74" s="20"/>
      <c r="S74" s="20"/>
      <c r="T74" s="20"/>
      <c r="U74" s="20"/>
      <c r="V74" s="20"/>
      <c r="W74" s="20"/>
    </row>
    <row r="75" spans="1:23" x14ac:dyDescent="0.25">
      <c r="A75" s="20"/>
      <c r="B75" s="20"/>
      <c r="C75" s="20"/>
      <c r="D75" s="20"/>
      <c r="E75" s="20"/>
      <c r="F75" s="20"/>
      <c r="G75" s="20"/>
      <c r="H75" s="20"/>
      <c r="I75" s="20"/>
      <c r="J75" s="20"/>
      <c r="K75" s="20"/>
      <c r="L75" s="20"/>
      <c r="M75" s="20"/>
      <c r="N75" s="20"/>
      <c r="O75" s="20"/>
      <c r="P75" s="20"/>
      <c r="Q75" s="20"/>
      <c r="R75" s="20"/>
      <c r="S75" s="20"/>
      <c r="T75" s="20"/>
      <c r="U75" s="20"/>
      <c r="V75" s="20"/>
      <c r="W75" s="20"/>
    </row>
    <row r="76" spans="1:23" x14ac:dyDescent="0.25">
      <c r="A76" s="20"/>
      <c r="B76" s="20"/>
      <c r="C76" s="20"/>
      <c r="D76" s="20"/>
      <c r="E76" s="20"/>
      <c r="F76" s="20"/>
      <c r="G76" s="20"/>
      <c r="H76" s="20"/>
      <c r="I76" s="20"/>
      <c r="J76" s="20"/>
      <c r="K76" s="20"/>
      <c r="L76" s="20"/>
      <c r="M76" s="20"/>
      <c r="N76" s="20"/>
      <c r="O76" s="20"/>
      <c r="P76" s="20"/>
      <c r="Q76" s="20"/>
      <c r="R76" s="20"/>
      <c r="S76" s="20"/>
      <c r="T76" s="20"/>
      <c r="U76" s="20"/>
      <c r="V76" s="20"/>
      <c r="W76" s="20"/>
    </row>
    <row r="77" spans="1:23" x14ac:dyDescent="0.25">
      <c r="A77" s="20"/>
      <c r="B77" s="20"/>
      <c r="C77" s="20"/>
      <c r="D77" s="20"/>
      <c r="E77" s="20"/>
      <c r="F77" s="20"/>
      <c r="G77" s="20"/>
      <c r="H77" s="20"/>
      <c r="I77" s="20"/>
      <c r="J77" s="20"/>
      <c r="K77" s="20"/>
      <c r="L77" s="20"/>
      <c r="M77" s="20"/>
      <c r="N77" s="20"/>
      <c r="O77" s="20"/>
      <c r="P77" s="20"/>
      <c r="Q77" s="20"/>
      <c r="R77" s="20"/>
      <c r="S77" s="20"/>
      <c r="T77" s="20"/>
      <c r="U77" s="20"/>
      <c r="V77" s="20"/>
      <c r="W77" s="20"/>
    </row>
    <row r="78" spans="1:23" x14ac:dyDescent="0.25">
      <c r="A78" s="20"/>
      <c r="B78" s="20"/>
      <c r="C78" s="20"/>
      <c r="D78" s="20"/>
      <c r="E78" s="20"/>
      <c r="F78" s="20"/>
      <c r="G78" s="20"/>
      <c r="H78" s="20"/>
      <c r="I78" s="20"/>
      <c r="J78" s="20"/>
      <c r="K78" s="20"/>
      <c r="L78" s="20"/>
      <c r="M78" s="20"/>
      <c r="N78" s="20"/>
      <c r="O78" s="20"/>
      <c r="P78" s="20"/>
      <c r="Q78" s="20"/>
      <c r="R78" s="20"/>
      <c r="S78" s="20"/>
      <c r="T78" s="20"/>
      <c r="U78" s="20"/>
      <c r="V78" s="20"/>
      <c r="W78" s="20"/>
    </row>
    <row r="79" spans="1:23" x14ac:dyDescent="0.25">
      <c r="A79" s="20"/>
      <c r="B79" s="20"/>
      <c r="C79" s="20"/>
      <c r="D79" s="20"/>
      <c r="E79" s="20"/>
      <c r="F79" s="20"/>
      <c r="G79" s="20"/>
      <c r="H79" s="20"/>
      <c r="I79" s="20"/>
      <c r="J79" s="20"/>
      <c r="K79" s="20"/>
      <c r="L79" s="20"/>
      <c r="M79" s="20"/>
      <c r="N79" s="20"/>
      <c r="O79" s="20"/>
      <c r="P79" s="20"/>
      <c r="Q79" s="20"/>
      <c r="R79" s="20"/>
      <c r="S79" s="20"/>
      <c r="T79" s="20"/>
      <c r="U79" s="20"/>
      <c r="V79" s="20"/>
      <c r="W79" s="20"/>
    </row>
    <row r="80" spans="1:23" x14ac:dyDescent="0.25">
      <c r="A80" s="20"/>
      <c r="B80" s="20"/>
      <c r="C80" s="20"/>
      <c r="D80" s="20"/>
      <c r="E80" s="20"/>
      <c r="F80" s="20"/>
      <c r="G80" s="20"/>
      <c r="H80" s="20"/>
      <c r="I80" s="20"/>
      <c r="J80" s="20"/>
      <c r="K80" s="20"/>
      <c r="L80" s="20"/>
      <c r="M80" s="20"/>
      <c r="N80" s="20"/>
      <c r="O80" s="20"/>
      <c r="P80" s="20"/>
      <c r="Q80" s="20"/>
      <c r="R80" s="20"/>
      <c r="S80" s="20"/>
      <c r="T80" s="20"/>
      <c r="U80" s="20"/>
      <c r="V80" s="20"/>
      <c r="W80" s="20"/>
    </row>
    <row r="81" spans="1:23" x14ac:dyDescent="0.25">
      <c r="A81" s="20"/>
      <c r="B81" s="20"/>
      <c r="C81" s="20"/>
      <c r="D81" s="20"/>
      <c r="E81" s="20"/>
      <c r="F81" s="20"/>
      <c r="G81" s="20"/>
      <c r="H81" s="20"/>
      <c r="I81" s="20"/>
      <c r="J81" s="20"/>
      <c r="K81" s="20"/>
      <c r="L81" s="20"/>
      <c r="M81" s="20"/>
      <c r="N81" s="20"/>
      <c r="O81" s="20"/>
      <c r="P81" s="20"/>
      <c r="Q81" s="20"/>
      <c r="R81" s="20"/>
      <c r="S81" s="20"/>
      <c r="T81" s="20"/>
      <c r="U81" s="20"/>
      <c r="V81" s="20"/>
      <c r="W81" s="20"/>
    </row>
    <row r="82" spans="1:23" x14ac:dyDescent="0.25">
      <c r="A82" s="20"/>
      <c r="B82" s="20"/>
      <c r="C82" s="20"/>
      <c r="D82" s="20"/>
      <c r="E82" s="20"/>
      <c r="F82" s="20"/>
      <c r="G82" s="20"/>
      <c r="H82" s="20"/>
      <c r="I82" s="20"/>
      <c r="J82" s="20"/>
      <c r="K82" s="20"/>
      <c r="L82" s="20"/>
      <c r="M82" s="20"/>
      <c r="N82" s="20"/>
      <c r="O82" s="20"/>
      <c r="P82" s="20"/>
      <c r="Q82" s="20"/>
      <c r="R82" s="20"/>
      <c r="S82" s="20"/>
      <c r="T82" s="20"/>
      <c r="U82" s="20"/>
      <c r="V82" s="20"/>
      <c r="W82" s="20"/>
    </row>
    <row r="83" spans="1:23" x14ac:dyDescent="0.25">
      <c r="A83" s="20"/>
      <c r="B83" s="20"/>
      <c r="C83" s="20"/>
      <c r="D83" s="20"/>
      <c r="E83" s="20"/>
      <c r="F83" s="20"/>
      <c r="G83" s="20"/>
      <c r="H83" s="20"/>
      <c r="I83" s="20"/>
      <c r="J83" s="20"/>
      <c r="K83" s="20"/>
      <c r="L83" s="20"/>
      <c r="M83" s="20"/>
      <c r="N83" s="20"/>
      <c r="O83" s="20"/>
      <c r="P83" s="20"/>
      <c r="Q83" s="20"/>
      <c r="R83" s="20"/>
      <c r="S83" s="20"/>
      <c r="T83" s="20"/>
      <c r="U83" s="20"/>
      <c r="V83" s="20"/>
      <c r="W83" s="20"/>
    </row>
    <row r="84" spans="1:23" x14ac:dyDescent="0.25">
      <c r="A84" s="20"/>
      <c r="B84" s="20"/>
      <c r="C84" s="20"/>
      <c r="D84" s="20"/>
      <c r="E84" s="20"/>
      <c r="F84" s="20"/>
      <c r="G84" s="20"/>
      <c r="H84" s="20"/>
      <c r="I84" s="20"/>
      <c r="J84" s="20"/>
      <c r="K84" s="20"/>
      <c r="L84" s="20"/>
      <c r="M84" s="20"/>
      <c r="N84" s="20"/>
      <c r="O84" s="20"/>
      <c r="P84" s="20"/>
      <c r="Q84" s="20"/>
      <c r="R84" s="20"/>
      <c r="S84" s="20"/>
      <c r="T84" s="20"/>
      <c r="U84" s="20"/>
      <c r="V84" s="20"/>
      <c r="W84" s="20"/>
    </row>
    <row r="85" spans="1:23" x14ac:dyDescent="0.25">
      <c r="A85" s="20"/>
      <c r="B85" s="20"/>
      <c r="C85" s="20"/>
      <c r="D85" s="20"/>
      <c r="E85" s="20"/>
      <c r="F85" s="20"/>
      <c r="G85" s="20"/>
      <c r="H85" s="20"/>
      <c r="I85" s="20"/>
      <c r="J85" s="20"/>
      <c r="K85" s="20"/>
      <c r="L85" s="20"/>
      <c r="M85" s="20"/>
      <c r="N85" s="20"/>
      <c r="O85" s="20"/>
      <c r="P85" s="20"/>
      <c r="Q85" s="20"/>
      <c r="R85" s="20"/>
      <c r="S85" s="20"/>
      <c r="T85" s="20"/>
      <c r="U85" s="20"/>
      <c r="V85" s="20"/>
      <c r="W85" s="20"/>
    </row>
    <row r="86" spans="1:23" x14ac:dyDescent="0.25">
      <c r="A86" s="20"/>
      <c r="B86" s="20"/>
      <c r="C86" s="20"/>
      <c r="D86" s="20"/>
      <c r="E86" s="20"/>
      <c r="F86" s="20"/>
      <c r="G86" s="20"/>
      <c r="H86" s="20"/>
      <c r="I86" s="20"/>
      <c r="J86" s="20"/>
      <c r="K86" s="20"/>
      <c r="L86" s="20"/>
      <c r="M86" s="20"/>
      <c r="N86" s="20"/>
      <c r="O86" s="20"/>
      <c r="P86" s="20"/>
      <c r="Q86" s="20"/>
      <c r="R86" s="20"/>
      <c r="S86" s="20"/>
      <c r="T86" s="20"/>
      <c r="U86" s="20"/>
      <c r="V86" s="20"/>
      <c r="W86" s="20"/>
    </row>
    <row r="87" spans="1:23" x14ac:dyDescent="0.25">
      <c r="A87" s="20"/>
      <c r="B87" s="20"/>
      <c r="C87" s="20"/>
      <c r="D87" s="20"/>
      <c r="E87" s="20"/>
      <c r="F87" s="20"/>
      <c r="G87" s="20"/>
      <c r="H87" s="20"/>
      <c r="I87" s="20"/>
      <c r="J87" s="20"/>
      <c r="K87" s="20"/>
      <c r="L87" s="20"/>
      <c r="M87" s="20"/>
      <c r="N87" s="20"/>
      <c r="O87" s="20"/>
      <c r="P87" s="20"/>
      <c r="Q87" s="20"/>
      <c r="R87" s="20"/>
      <c r="S87" s="20"/>
      <c r="T87" s="20"/>
      <c r="U87" s="20"/>
      <c r="V87" s="20"/>
      <c r="W87" s="20"/>
    </row>
    <row r="88" spans="1:23" x14ac:dyDescent="0.25">
      <c r="A88" s="20"/>
      <c r="B88" s="20"/>
      <c r="C88" s="20"/>
      <c r="D88" s="20"/>
      <c r="E88" s="20"/>
      <c r="F88" s="20"/>
      <c r="G88" s="20"/>
      <c r="H88" s="20"/>
      <c r="I88" s="20"/>
      <c r="J88" s="20"/>
      <c r="K88" s="20"/>
      <c r="L88" s="20"/>
      <c r="M88" s="20"/>
      <c r="N88" s="20"/>
      <c r="O88" s="20"/>
      <c r="P88" s="20"/>
      <c r="Q88" s="20"/>
      <c r="R88" s="20"/>
      <c r="S88" s="20"/>
      <c r="T88" s="20"/>
      <c r="U88" s="20"/>
      <c r="V88" s="20"/>
      <c r="W88" s="20"/>
    </row>
    <row r="89" spans="1:23" x14ac:dyDescent="0.25">
      <c r="A89" s="20"/>
      <c r="B89" s="20"/>
      <c r="C89" s="20"/>
      <c r="D89" s="20"/>
      <c r="E89" s="20"/>
      <c r="F89" s="20"/>
      <c r="G89" s="20"/>
      <c r="H89" s="20"/>
      <c r="I89" s="20"/>
      <c r="J89" s="20"/>
      <c r="K89" s="20"/>
      <c r="L89" s="20"/>
      <c r="M89" s="20"/>
      <c r="N89" s="20"/>
      <c r="O89" s="20"/>
      <c r="P89" s="20"/>
      <c r="Q89" s="20"/>
      <c r="R89" s="20"/>
      <c r="S89" s="20"/>
      <c r="T89" s="20"/>
      <c r="U89" s="20"/>
      <c r="V89" s="20"/>
      <c r="W89" s="20"/>
    </row>
    <row r="90" spans="1:23" x14ac:dyDescent="0.25">
      <c r="A90" s="20"/>
      <c r="B90" s="20"/>
      <c r="C90" s="20"/>
      <c r="D90" s="20"/>
      <c r="E90" s="20"/>
      <c r="F90" s="20"/>
      <c r="G90" s="20"/>
      <c r="H90" s="20"/>
      <c r="I90" s="20"/>
      <c r="J90" s="20"/>
      <c r="K90" s="20"/>
      <c r="L90" s="20"/>
      <c r="M90" s="20"/>
      <c r="N90" s="20"/>
      <c r="O90" s="20"/>
      <c r="P90" s="20"/>
      <c r="Q90" s="20"/>
      <c r="R90" s="20"/>
      <c r="S90" s="20"/>
      <c r="T90" s="20"/>
      <c r="U90" s="20"/>
      <c r="V90" s="20"/>
      <c r="W90" s="20"/>
    </row>
    <row r="91" spans="1:23" x14ac:dyDescent="0.25">
      <c r="A91" s="20"/>
      <c r="B91" s="20"/>
      <c r="C91" s="20"/>
      <c r="D91" s="20"/>
      <c r="E91" s="20"/>
      <c r="F91" s="20"/>
      <c r="G91" s="20"/>
      <c r="H91" s="20"/>
      <c r="I91" s="20"/>
      <c r="J91" s="20"/>
      <c r="K91" s="20"/>
      <c r="L91" s="20"/>
      <c r="M91" s="20"/>
      <c r="N91" s="20"/>
      <c r="O91" s="20"/>
      <c r="P91" s="20"/>
      <c r="Q91" s="20"/>
      <c r="R91" s="20"/>
      <c r="S91" s="20"/>
      <c r="T91" s="20"/>
      <c r="U91" s="20"/>
      <c r="V91" s="20"/>
      <c r="W91" s="20"/>
    </row>
    <row r="92" spans="1:23" x14ac:dyDescent="0.25">
      <c r="A92" s="20"/>
      <c r="B92" s="20"/>
      <c r="C92" s="20"/>
      <c r="D92" s="20"/>
      <c r="E92" s="20"/>
      <c r="F92" s="20"/>
      <c r="G92" s="20"/>
      <c r="H92" s="20"/>
      <c r="I92" s="20"/>
      <c r="J92" s="20"/>
      <c r="K92" s="20"/>
      <c r="L92" s="20"/>
      <c r="M92" s="20"/>
      <c r="N92" s="20"/>
      <c r="O92" s="20"/>
      <c r="P92" s="20"/>
      <c r="Q92" s="20"/>
      <c r="R92" s="20"/>
      <c r="S92" s="20"/>
      <c r="T92" s="20"/>
      <c r="U92" s="20"/>
      <c r="V92" s="20"/>
      <c r="W92" s="20"/>
    </row>
    <row r="93" spans="1:23" x14ac:dyDescent="0.25">
      <c r="A93" s="20"/>
      <c r="B93" s="20"/>
      <c r="C93" s="20"/>
      <c r="D93" s="20"/>
      <c r="E93" s="20"/>
      <c r="F93" s="20"/>
      <c r="G93" s="20"/>
      <c r="H93" s="20"/>
      <c r="I93" s="20"/>
      <c r="J93" s="20"/>
      <c r="K93" s="20"/>
      <c r="L93" s="20"/>
      <c r="M93" s="20"/>
      <c r="N93" s="20"/>
      <c r="O93" s="20"/>
      <c r="P93" s="20"/>
      <c r="Q93" s="20"/>
      <c r="R93" s="20"/>
      <c r="S93" s="20"/>
      <c r="T93" s="20"/>
      <c r="U93" s="20"/>
      <c r="V93" s="20"/>
      <c r="W93" s="20"/>
    </row>
    <row r="94" spans="1:23" x14ac:dyDescent="0.25">
      <c r="A94" s="20"/>
      <c r="B94" s="20"/>
      <c r="C94" s="20"/>
      <c r="D94" s="20"/>
      <c r="E94" s="20"/>
      <c r="F94" s="20"/>
      <c r="G94" s="20"/>
      <c r="H94" s="20"/>
      <c r="I94" s="20"/>
      <c r="J94" s="20"/>
      <c r="K94" s="20"/>
      <c r="L94" s="20"/>
      <c r="M94" s="20"/>
      <c r="N94" s="20"/>
      <c r="O94" s="20"/>
      <c r="P94" s="20"/>
      <c r="Q94" s="20"/>
      <c r="R94" s="20"/>
      <c r="S94" s="20"/>
      <c r="T94" s="20"/>
      <c r="U94" s="20"/>
      <c r="V94" s="20"/>
      <c r="W94" s="20"/>
    </row>
    <row r="95" spans="1:23" x14ac:dyDescent="0.25">
      <c r="A95" s="20"/>
      <c r="B95" s="20"/>
      <c r="C95" s="20"/>
      <c r="D95" s="20"/>
      <c r="E95" s="20"/>
      <c r="F95" s="20"/>
      <c r="G95" s="20"/>
      <c r="H95" s="20"/>
      <c r="I95" s="20"/>
      <c r="J95" s="20"/>
      <c r="K95" s="20"/>
      <c r="L95" s="20"/>
      <c r="M95" s="20"/>
      <c r="N95" s="20"/>
      <c r="O95" s="20"/>
      <c r="P95" s="20"/>
      <c r="Q95" s="20"/>
      <c r="R95" s="20"/>
      <c r="S95" s="20"/>
      <c r="T95" s="20"/>
      <c r="U95" s="20"/>
      <c r="V95" s="20"/>
      <c r="W95" s="20"/>
    </row>
    <row r="96" spans="1:23" x14ac:dyDescent="0.25">
      <c r="A96" s="20"/>
      <c r="B96" s="20"/>
      <c r="C96" s="20"/>
      <c r="D96" s="20"/>
      <c r="E96" s="20"/>
      <c r="F96" s="20"/>
      <c r="G96" s="20"/>
      <c r="H96" s="20"/>
      <c r="I96" s="20"/>
      <c r="J96" s="20"/>
      <c r="K96" s="20"/>
      <c r="L96" s="20"/>
      <c r="M96" s="20"/>
      <c r="N96" s="20"/>
      <c r="O96" s="20"/>
      <c r="P96" s="20"/>
      <c r="Q96" s="20"/>
      <c r="R96" s="20"/>
      <c r="S96" s="20"/>
      <c r="T96" s="20"/>
      <c r="U96" s="20"/>
      <c r="V96" s="20"/>
      <c r="W96" s="20"/>
    </row>
    <row r="97" spans="1:23" x14ac:dyDescent="0.25">
      <c r="A97" s="20"/>
      <c r="B97" s="20"/>
      <c r="C97" s="20"/>
      <c r="D97" s="20"/>
      <c r="E97" s="20"/>
      <c r="F97" s="20"/>
      <c r="G97" s="20"/>
      <c r="H97" s="20"/>
      <c r="I97" s="20"/>
      <c r="J97" s="20"/>
      <c r="K97" s="20"/>
      <c r="L97" s="20"/>
      <c r="M97" s="20"/>
      <c r="N97" s="20"/>
      <c r="O97" s="20"/>
      <c r="P97" s="20"/>
      <c r="Q97" s="20"/>
      <c r="R97" s="20"/>
      <c r="S97" s="20"/>
      <c r="T97" s="20"/>
      <c r="U97" s="20"/>
      <c r="V97" s="20"/>
      <c r="W97" s="20"/>
    </row>
    <row r="98" spans="1:23" x14ac:dyDescent="0.25">
      <c r="A98" s="20"/>
      <c r="B98" s="20"/>
      <c r="C98" s="20"/>
      <c r="D98" s="20"/>
      <c r="E98" s="20"/>
      <c r="F98" s="20"/>
      <c r="G98" s="20"/>
      <c r="H98" s="20"/>
      <c r="I98" s="20"/>
      <c r="J98" s="20"/>
      <c r="K98" s="20"/>
      <c r="L98" s="20"/>
      <c r="M98" s="20"/>
      <c r="N98" s="20"/>
      <c r="O98" s="20"/>
      <c r="P98" s="20"/>
      <c r="Q98" s="20"/>
      <c r="R98" s="20"/>
      <c r="S98" s="20"/>
      <c r="T98" s="20"/>
      <c r="U98" s="20"/>
      <c r="V98" s="20"/>
      <c r="W98" s="20"/>
    </row>
    <row r="99" spans="1:23" x14ac:dyDescent="0.25">
      <c r="A99" s="20"/>
      <c r="B99" s="20"/>
      <c r="C99" s="20"/>
      <c r="D99" s="20"/>
      <c r="E99" s="20"/>
      <c r="F99" s="20"/>
      <c r="G99" s="20"/>
      <c r="H99" s="20"/>
      <c r="I99" s="20"/>
      <c r="J99" s="20"/>
      <c r="K99" s="20"/>
      <c r="L99" s="20"/>
      <c r="M99" s="20"/>
      <c r="N99" s="20"/>
      <c r="O99" s="20"/>
      <c r="P99" s="20"/>
      <c r="Q99" s="20"/>
      <c r="R99" s="20"/>
      <c r="S99" s="20"/>
      <c r="T99" s="20"/>
      <c r="U99" s="20"/>
      <c r="V99" s="20"/>
      <c r="W99" s="20"/>
    </row>
    <row r="100" spans="1:23" x14ac:dyDescent="0.25">
      <c r="A100" s="20"/>
      <c r="B100" s="20"/>
      <c r="C100" s="20"/>
      <c r="D100" s="20"/>
      <c r="E100" s="20"/>
      <c r="F100" s="20"/>
      <c r="G100" s="20"/>
      <c r="H100" s="20"/>
      <c r="I100" s="20"/>
      <c r="J100" s="20"/>
      <c r="K100" s="20"/>
      <c r="L100" s="20"/>
      <c r="M100" s="20"/>
      <c r="N100" s="20"/>
      <c r="O100" s="20"/>
      <c r="P100" s="20"/>
      <c r="Q100" s="20"/>
      <c r="R100" s="20"/>
      <c r="S100" s="20"/>
      <c r="T100" s="20"/>
      <c r="U100" s="20"/>
      <c r="V100" s="20"/>
      <c r="W100" s="20"/>
    </row>
    <row r="101" spans="1:23" x14ac:dyDescent="0.25">
      <c r="A101" s="20"/>
      <c r="B101" s="20"/>
      <c r="C101" s="20"/>
      <c r="D101" s="20"/>
      <c r="E101" s="20"/>
      <c r="F101" s="20"/>
      <c r="G101" s="20"/>
      <c r="H101" s="20"/>
      <c r="I101" s="20"/>
      <c r="J101" s="20"/>
      <c r="K101" s="20"/>
      <c r="L101" s="20"/>
      <c r="M101" s="20"/>
      <c r="N101" s="20"/>
      <c r="O101" s="20"/>
      <c r="P101" s="20"/>
      <c r="Q101" s="20"/>
      <c r="R101" s="20"/>
      <c r="S101" s="20"/>
      <c r="T101" s="20"/>
      <c r="U101" s="20"/>
      <c r="V101" s="20"/>
      <c r="W101" s="20"/>
    </row>
    <row r="102" spans="1:23" x14ac:dyDescent="0.25">
      <c r="A102" s="20"/>
      <c r="B102" s="20"/>
      <c r="C102" s="20"/>
      <c r="D102" s="20"/>
      <c r="E102" s="20"/>
      <c r="F102" s="20"/>
      <c r="G102" s="20"/>
      <c r="H102" s="20"/>
      <c r="I102" s="20"/>
      <c r="J102" s="20"/>
      <c r="K102" s="20"/>
      <c r="L102" s="20"/>
      <c r="M102" s="20"/>
      <c r="N102" s="20"/>
      <c r="O102" s="20"/>
      <c r="P102" s="20"/>
      <c r="Q102" s="20"/>
      <c r="R102" s="20"/>
      <c r="S102" s="20"/>
      <c r="T102" s="20"/>
      <c r="U102" s="20"/>
      <c r="V102" s="20"/>
      <c r="W102" s="20"/>
    </row>
    <row r="103" spans="1:23" x14ac:dyDescent="0.25">
      <c r="A103" s="20"/>
      <c r="B103" s="20"/>
      <c r="C103" s="20"/>
      <c r="D103" s="20"/>
      <c r="E103" s="20"/>
      <c r="F103" s="20"/>
      <c r="G103" s="20"/>
      <c r="H103" s="20"/>
      <c r="I103" s="20"/>
      <c r="J103" s="20"/>
      <c r="K103" s="20"/>
      <c r="L103" s="20"/>
      <c r="M103" s="20"/>
      <c r="N103" s="20"/>
      <c r="O103" s="20"/>
      <c r="P103" s="20"/>
      <c r="Q103" s="20"/>
      <c r="R103" s="20"/>
      <c r="S103" s="20"/>
      <c r="T103" s="20"/>
      <c r="U103" s="20"/>
      <c r="V103" s="20"/>
      <c r="W103" s="20"/>
    </row>
    <row r="104" spans="1:23" x14ac:dyDescent="0.25">
      <c r="A104" s="20"/>
      <c r="B104" s="20"/>
      <c r="C104" s="20"/>
      <c r="D104" s="20"/>
      <c r="E104" s="20"/>
      <c r="F104" s="20"/>
      <c r="G104" s="20"/>
      <c r="H104" s="20"/>
      <c r="I104" s="20"/>
      <c r="J104" s="20"/>
      <c r="K104" s="20"/>
      <c r="L104" s="20"/>
      <c r="M104" s="20"/>
      <c r="N104" s="20"/>
      <c r="O104" s="20"/>
      <c r="P104" s="20"/>
      <c r="Q104" s="20"/>
      <c r="R104" s="20"/>
      <c r="S104" s="20"/>
      <c r="T104" s="20"/>
      <c r="U104" s="20"/>
      <c r="V104" s="20"/>
      <c r="W104" s="20"/>
    </row>
    <row r="105" spans="1:23" x14ac:dyDescent="0.25">
      <c r="A105" s="20"/>
      <c r="B105" s="20"/>
      <c r="C105" s="20"/>
      <c r="D105" s="20"/>
      <c r="E105" s="20"/>
      <c r="F105" s="20"/>
      <c r="G105" s="20"/>
      <c r="H105" s="20"/>
      <c r="I105" s="20"/>
      <c r="J105" s="20"/>
      <c r="K105" s="20"/>
      <c r="L105" s="20"/>
      <c r="M105" s="20"/>
      <c r="N105" s="20"/>
      <c r="O105" s="20"/>
      <c r="P105" s="20"/>
      <c r="Q105" s="20"/>
      <c r="R105" s="20"/>
      <c r="S105" s="20"/>
      <c r="T105" s="20"/>
      <c r="U105" s="20"/>
      <c r="V105" s="20"/>
      <c r="W105" s="20"/>
    </row>
    <row r="106" spans="1:23" x14ac:dyDescent="0.25">
      <c r="A106" s="20"/>
      <c r="B106" s="20"/>
      <c r="C106" s="20"/>
      <c r="D106" s="20"/>
      <c r="E106" s="20"/>
      <c r="F106" s="20"/>
      <c r="G106" s="20"/>
      <c r="H106" s="20"/>
      <c r="I106" s="20"/>
      <c r="J106" s="20"/>
      <c r="K106" s="20"/>
      <c r="L106" s="20"/>
      <c r="M106" s="20"/>
      <c r="N106" s="20"/>
      <c r="O106" s="20"/>
      <c r="P106" s="20"/>
      <c r="Q106" s="20"/>
      <c r="R106" s="20"/>
      <c r="S106" s="20"/>
      <c r="T106" s="20"/>
      <c r="U106" s="20"/>
      <c r="V106" s="20"/>
      <c r="W106" s="20"/>
    </row>
    <row r="107" spans="1:23" x14ac:dyDescent="0.25">
      <c r="A107" s="20"/>
      <c r="B107" s="20"/>
      <c r="C107" s="20"/>
      <c r="D107" s="20"/>
      <c r="E107" s="20"/>
      <c r="F107" s="20"/>
      <c r="G107" s="20"/>
      <c r="H107" s="20"/>
      <c r="I107" s="20"/>
      <c r="J107" s="20"/>
      <c r="K107" s="20"/>
      <c r="L107" s="20"/>
      <c r="M107" s="20"/>
      <c r="N107" s="20"/>
      <c r="O107" s="20"/>
      <c r="P107" s="20"/>
      <c r="Q107" s="20"/>
      <c r="R107" s="20"/>
      <c r="S107" s="20"/>
      <c r="T107" s="20"/>
      <c r="U107" s="20"/>
      <c r="V107" s="20"/>
      <c r="W107" s="20"/>
    </row>
    <row r="108" spans="1:23" x14ac:dyDescent="0.25">
      <c r="A108" s="20"/>
      <c r="B108" s="20"/>
      <c r="C108" s="20"/>
      <c r="D108" s="20"/>
      <c r="E108" s="20"/>
      <c r="F108" s="20"/>
      <c r="G108" s="20"/>
      <c r="H108" s="20"/>
      <c r="I108" s="20"/>
      <c r="J108" s="20"/>
      <c r="K108" s="20"/>
      <c r="L108" s="20"/>
      <c r="M108" s="20"/>
      <c r="N108" s="20"/>
      <c r="O108" s="20"/>
      <c r="P108" s="20"/>
      <c r="Q108" s="20"/>
      <c r="R108" s="20"/>
      <c r="S108" s="20"/>
      <c r="T108" s="20"/>
      <c r="U108" s="20"/>
      <c r="V108" s="20"/>
      <c r="W108" s="20"/>
    </row>
    <row r="109" spans="1:23" x14ac:dyDescent="0.25">
      <c r="A109" s="20"/>
      <c r="B109" s="20"/>
      <c r="C109" s="20"/>
      <c r="D109" s="20"/>
      <c r="E109" s="20"/>
      <c r="F109" s="20"/>
      <c r="G109" s="20"/>
      <c r="H109" s="20"/>
      <c r="I109" s="20"/>
      <c r="J109" s="20"/>
      <c r="K109" s="20"/>
      <c r="L109" s="20"/>
      <c r="M109" s="20"/>
      <c r="N109" s="20"/>
      <c r="O109" s="20"/>
      <c r="P109" s="20"/>
      <c r="Q109" s="20"/>
      <c r="R109" s="20"/>
      <c r="S109" s="20"/>
      <c r="T109" s="20"/>
      <c r="U109" s="20"/>
      <c r="V109" s="20"/>
      <c r="W109" s="20"/>
    </row>
    <row r="110" spans="1:23" x14ac:dyDescent="0.25">
      <c r="A110" s="20"/>
      <c r="B110" s="20"/>
      <c r="C110" s="20"/>
      <c r="D110" s="20"/>
      <c r="E110" s="20"/>
      <c r="F110" s="20"/>
      <c r="G110" s="20"/>
      <c r="H110" s="20"/>
      <c r="I110" s="20"/>
      <c r="J110" s="20"/>
      <c r="K110" s="20"/>
      <c r="L110" s="20"/>
      <c r="M110" s="20"/>
      <c r="N110" s="20"/>
      <c r="O110" s="20"/>
      <c r="P110" s="20"/>
      <c r="Q110" s="20"/>
      <c r="R110" s="20"/>
      <c r="S110" s="20"/>
      <c r="T110" s="20"/>
      <c r="U110" s="20"/>
      <c r="V110" s="20"/>
      <c r="W110" s="20"/>
    </row>
    <row r="111" spans="1:23" x14ac:dyDescent="0.25">
      <c r="A111" s="20"/>
      <c r="B111" s="20"/>
      <c r="C111" s="20"/>
      <c r="D111" s="20"/>
      <c r="E111" s="20"/>
      <c r="F111" s="20"/>
      <c r="G111" s="20"/>
      <c r="H111" s="20"/>
      <c r="I111" s="20"/>
      <c r="J111" s="20"/>
      <c r="K111" s="20"/>
      <c r="L111" s="20"/>
      <c r="M111" s="20"/>
      <c r="N111" s="20"/>
      <c r="O111" s="20"/>
      <c r="P111" s="20"/>
      <c r="Q111" s="20"/>
      <c r="R111" s="20"/>
      <c r="S111" s="20"/>
      <c r="T111" s="20"/>
      <c r="U111" s="20"/>
      <c r="V111" s="20"/>
      <c r="W111" s="20"/>
    </row>
    <row r="112" spans="1:23" x14ac:dyDescent="0.25">
      <c r="A112" s="20"/>
      <c r="B112" s="20"/>
      <c r="C112" s="20"/>
      <c r="D112" s="20"/>
      <c r="E112" s="20"/>
      <c r="F112" s="20"/>
      <c r="G112" s="20"/>
      <c r="H112" s="20"/>
      <c r="I112" s="20"/>
      <c r="J112" s="20"/>
      <c r="K112" s="20"/>
      <c r="L112" s="20"/>
      <c r="M112" s="20"/>
      <c r="N112" s="20"/>
      <c r="O112" s="20"/>
      <c r="P112" s="20"/>
      <c r="Q112" s="20"/>
      <c r="R112" s="20"/>
      <c r="S112" s="20"/>
      <c r="T112" s="20"/>
      <c r="U112" s="20"/>
      <c r="V112" s="20"/>
      <c r="W112" s="20"/>
    </row>
    <row r="113" spans="1:23" x14ac:dyDescent="0.25">
      <c r="A113" s="20"/>
      <c r="B113" s="20"/>
      <c r="C113" s="20"/>
      <c r="D113" s="20"/>
      <c r="E113" s="20"/>
      <c r="F113" s="20"/>
      <c r="G113" s="20"/>
      <c r="H113" s="20"/>
      <c r="I113" s="20"/>
      <c r="J113" s="20"/>
      <c r="K113" s="20"/>
      <c r="L113" s="20"/>
      <c r="M113" s="20"/>
      <c r="N113" s="20"/>
      <c r="O113" s="20"/>
      <c r="P113" s="20"/>
      <c r="Q113" s="20"/>
      <c r="R113" s="20"/>
      <c r="S113" s="20"/>
      <c r="T113" s="20"/>
      <c r="U113" s="20"/>
      <c r="V113" s="20"/>
      <c r="W113" s="20"/>
    </row>
    <row r="114" spans="1:23" x14ac:dyDescent="0.25">
      <c r="A114" s="20"/>
      <c r="B114" s="20"/>
      <c r="C114" s="20"/>
      <c r="D114" s="20"/>
      <c r="E114" s="20"/>
      <c r="F114" s="20"/>
      <c r="G114" s="20"/>
      <c r="H114" s="20"/>
      <c r="I114" s="20"/>
      <c r="J114" s="20"/>
      <c r="K114" s="20"/>
      <c r="L114" s="20"/>
      <c r="M114" s="20"/>
      <c r="N114" s="20"/>
      <c r="O114" s="20"/>
      <c r="P114" s="20"/>
      <c r="Q114" s="20"/>
      <c r="R114" s="20"/>
      <c r="S114" s="20"/>
      <c r="T114" s="20"/>
      <c r="U114" s="20"/>
      <c r="V114" s="20"/>
      <c r="W114" s="20"/>
    </row>
    <row r="115" spans="1:23" x14ac:dyDescent="0.25">
      <c r="A115" s="20"/>
      <c r="B115" s="20"/>
      <c r="C115" s="20"/>
      <c r="D115" s="20"/>
      <c r="E115" s="20"/>
      <c r="F115" s="20"/>
      <c r="G115" s="20"/>
      <c r="H115" s="20"/>
      <c r="I115" s="20"/>
      <c r="J115" s="20"/>
      <c r="K115" s="20"/>
      <c r="L115" s="20"/>
      <c r="M115" s="20"/>
      <c r="N115" s="20"/>
      <c r="O115" s="20"/>
      <c r="P115" s="20"/>
      <c r="Q115" s="20"/>
      <c r="R115" s="20"/>
      <c r="S115" s="20"/>
      <c r="T115" s="20"/>
      <c r="U115" s="20"/>
      <c r="V115" s="20"/>
      <c r="W115" s="20"/>
    </row>
    <row r="116" spans="1:23" x14ac:dyDescent="0.25">
      <c r="A116" s="20"/>
      <c r="B116" s="20"/>
      <c r="C116" s="20"/>
      <c r="D116" s="20"/>
      <c r="E116" s="20"/>
      <c r="F116" s="20"/>
      <c r="G116" s="20"/>
      <c r="H116" s="20"/>
      <c r="I116" s="20"/>
      <c r="J116" s="20"/>
      <c r="K116" s="20"/>
      <c r="L116" s="20"/>
      <c r="M116" s="20"/>
      <c r="N116" s="20"/>
      <c r="O116" s="20"/>
      <c r="P116" s="20"/>
      <c r="Q116" s="20"/>
      <c r="R116" s="20"/>
      <c r="S116" s="20"/>
      <c r="T116" s="20"/>
      <c r="U116" s="20"/>
      <c r="V116" s="20"/>
      <c r="W116" s="20"/>
    </row>
    <row r="117" spans="1:23" x14ac:dyDescent="0.25">
      <c r="A117" s="20"/>
      <c r="B117" s="20"/>
      <c r="C117" s="20"/>
      <c r="D117" s="20"/>
      <c r="E117" s="20"/>
      <c r="F117" s="20"/>
      <c r="G117" s="20"/>
      <c r="H117" s="20"/>
      <c r="I117" s="20"/>
      <c r="J117" s="20"/>
      <c r="K117" s="20"/>
      <c r="L117" s="20"/>
      <c r="M117" s="20"/>
      <c r="N117" s="20"/>
      <c r="O117" s="20"/>
      <c r="P117" s="20"/>
      <c r="Q117" s="20"/>
      <c r="R117" s="20"/>
      <c r="S117" s="20"/>
      <c r="T117" s="20"/>
      <c r="U117" s="20"/>
      <c r="V117" s="20"/>
      <c r="W117" s="20"/>
    </row>
    <row r="118" spans="1:23" x14ac:dyDescent="0.25">
      <c r="A118" s="20"/>
      <c r="B118" s="20"/>
      <c r="C118" s="20"/>
      <c r="D118" s="20"/>
      <c r="E118" s="20"/>
      <c r="F118" s="20"/>
      <c r="G118" s="20"/>
      <c r="H118" s="20"/>
      <c r="I118" s="20"/>
      <c r="J118" s="20"/>
      <c r="K118" s="20"/>
      <c r="L118" s="20"/>
      <c r="M118" s="20"/>
      <c r="N118" s="20"/>
      <c r="O118" s="20"/>
      <c r="P118" s="20"/>
      <c r="Q118" s="20"/>
      <c r="R118" s="20"/>
      <c r="S118" s="20"/>
      <c r="T118" s="20"/>
      <c r="U118" s="20"/>
      <c r="V118" s="20"/>
      <c r="W118" s="20"/>
    </row>
    <row r="119" spans="1:23" x14ac:dyDescent="0.25">
      <c r="A119" s="20"/>
      <c r="B119" s="20"/>
      <c r="C119" s="20"/>
      <c r="D119" s="20"/>
      <c r="E119" s="20"/>
      <c r="F119" s="20"/>
      <c r="G119" s="20"/>
      <c r="H119" s="20"/>
      <c r="I119" s="20"/>
      <c r="J119" s="20"/>
      <c r="K119" s="20"/>
      <c r="L119" s="20"/>
      <c r="M119" s="20"/>
      <c r="N119" s="20"/>
      <c r="O119" s="20"/>
      <c r="P119" s="20"/>
      <c r="Q119" s="20"/>
      <c r="R119" s="20"/>
      <c r="S119" s="20"/>
      <c r="T119" s="20"/>
      <c r="U119" s="20"/>
      <c r="V119" s="20"/>
      <c r="W119" s="20"/>
    </row>
    <row r="120" spans="1:23" x14ac:dyDescent="0.25">
      <c r="A120" s="20"/>
      <c r="B120" s="20"/>
      <c r="C120" s="20"/>
      <c r="D120" s="20"/>
      <c r="E120" s="20"/>
      <c r="F120" s="20"/>
      <c r="G120" s="20"/>
      <c r="H120" s="20"/>
      <c r="I120" s="20"/>
      <c r="J120" s="20"/>
      <c r="K120" s="20"/>
      <c r="L120" s="20"/>
      <c r="M120" s="20"/>
      <c r="N120" s="20"/>
      <c r="O120" s="20"/>
      <c r="P120" s="20"/>
      <c r="Q120" s="20"/>
      <c r="R120" s="20"/>
      <c r="S120" s="20"/>
      <c r="T120" s="20"/>
      <c r="U120" s="20"/>
      <c r="V120" s="20"/>
      <c r="W120" s="20"/>
    </row>
    <row r="121" spans="1:23" x14ac:dyDescent="0.25">
      <c r="A121" s="20"/>
      <c r="B121" s="20"/>
      <c r="C121" s="20"/>
      <c r="D121" s="20"/>
      <c r="E121" s="20"/>
      <c r="F121" s="20"/>
      <c r="G121" s="20"/>
      <c r="H121" s="20"/>
      <c r="I121" s="20"/>
      <c r="J121" s="20"/>
      <c r="K121" s="20"/>
      <c r="L121" s="20"/>
      <c r="M121" s="20"/>
      <c r="N121" s="20"/>
      <c r="O121" s="20"/>
      <c r="P121" s="20"/>
      <c r="Q121" s="20"/>
      <c r="R121" s="20"/>
      <c r="S121" s="20"/>
      <c r="T121" s="20"/>
      <c r="U121" s="20"/>
      <c r="V121" s="20"/>
      <c r="W121" s="20"/>
    </row>
    <row r="122" spans="1:23" x14ac:dyDescent="0.25">
      <c r="A122" s="20"/>
      <c r="B122" s="20"/>
      <c r="C122" s="20"/>
      <c r="D122" s="20"/>
      <c r="E122" s="20"/>
      <c r="F122" s="20"/>
      <c r="G122" s="20"/>
      <c r="H122" s="20"/>
      <c r="I122" s="20"/>
      <c r="J122" s="20"/>
      <c r="K122" s="20"/>
      <c r="L122" s="20"/>
      <c r="M122" s="20"/>
      <c r="N122" s="20"/>
      <c r="O122" s="20"/>
      <c r="P122" s="20"/>
      <c r="Q122" s="20"/>
      <c r="R122" s="20"/>
      <c r="S122" s="20"/>
      <c r="T122" s="20"/>
      <c r="U122" s="20"/>
      <c r="V122" s="20"/>
      <c r="W122" s="20"/>
    </row>
    <row r="123" spans="1:23" x14ac:dyDescent="0.25">
      <c r="A123" s="20"/>
      <c r="B123" s="20"/>
      <c r="C123" s="20"/>
      <c r="D123" s="20"/>
      <c r="E123" s="20"/>
      <c r="F123" s="20"/>
      <c r="G123" s="20"/>
      <c r="H123" s="20"/>
      <c r="I123" s="20"/>
      <c r="J123" s="20"/>
      <c r="K123" s="20"/>
      <c r="L123" s="20"/>
      <c r="M123" s="20"/>
      <c r="N123" s="20"/>
      <c r="O123" s="20"/>
      <c r="P123" s="20"/>
      <c r="Q123" s="20"/>
      <c r="R123" s="20"/>
      <c r="S123" s="20"/>
      <c r="T123" s="20"/>
      <c r="U123" s="20"/>
      <c r="V123" s="20"/>
      <c r="W123" s="20"/>
    </row>
    <row r="124" spans="1:23" x14ac:dyDescent="0.25">
      <c r="A124" s="20"/>
      <c r="B124" s="20"/>
      <c r="C124" s="20"/>
      <c r="D124" s="20"/>
      <c r="E124" s="20"/>
      <c r="F124" s="20"/>
      <c r="G124" s="20"/>
      <c r="H124" s="20"/>
      <c r="I124" s="20"/>
      <c r="J124" s="20"/>
      <c r="K124" s="20"/>
      <c r="L124" s="20"/>
      <c r="M124" s="20"/>
      <c r="N124" s="20"/>
      <c r="O124" s="20"/>
      <c r="P124" s="20"/>
      <c r="Q124" s="20"/>
      <c r="R124" s="20"/>
      <c r="S124" s="20"/>
      <c r="T124" s="20"/>
      <c r="U124" s="20"/>
      <c r="V124" s="20"/>
      <c r="W124" s="20"/>
    </row>
    <row r="125" spans="1:23" x14ac:dyDescent="0.25">
      <c r="A125" s="20"/>
      <c r="B125" s="20"/>
      <c r="C125" s="20"/>
      <c r="D125" s="20"/>
      <c r="E125" s="20"/>
      <c r="F125" s="20"/>
      <c r="G125" s="20"/>
      <c r="H125" s="20"/>
      <c r="I125" s="20"/>
      <c r="J125" s="20"/>
      <c r="K125" s="20"/>
      <c r="L125" s="20"/>
      <c r="M125" s="20"/>
      <c r="N125" s="20"/>
      <c r="O125" s="20"/>
      <c r="P125" s="20"/>
      <c r="Q125" s="20"/>
      <c r="R125" s="20"/>
      <c r="S125" s="20"/>
      <c r="T125" s="20"/>
      <c r="U125" s="20"/>
      <c r="V125" s="20"/>
      <c r="W125" s="20"/>
    </row>
    <row r="126" spans="1:23" x14ac:dyDescent="0.25">
      <c r="A126" s="20"/>
      <c r="B126" s="20"/>
      <c r="C126" s="20"/>
      <c r="D126" s="20"/>
      <c r="E126" s="20"/>
      <c r="F126" s="20"/>
      <c r="G126" s="20"/>
      <c r="H126" s="20"/>
      <c r="I126" s="20"/>
      <c r="J126" s="20"/>
      <c r="K126" s="20"/>
      <c r="L126" s="20"/>
      <c r="M126" s="20"/>
      <c r="N126" s="20"/>
      <c r="O126" s="20"/>
      <c r="P126" s="20"/>
      <c r="Q126" s="20"/>
      <c r="R126" s="20"/>
      <c r="S126" s="20"/>
      <c r="T126" s="20"/>
      <c r="U126" s="20"/>
      <c r="V126" s="20"/>
      <c r="W126" s="20"/>
    </row>
    <row r="127" spans="1:23" x14ac:dyDescent="0.25">
      <c r="A127" s="20"/>
      <c r="B127" s="20"/>
      <c r="C127" s="20"/>
      <c r="D127" s="20"/>
      <c r="E127" s="20"/>
      <c r="F127" s="20"/>
      <c r="G127" s="20"/>
      <c r="H127" s="20"/>
      <c r="I127" s="20"/>
      <c r="J127" s="20"/>
      <c r="K127" s="20"/>
      <c r="L127" s="20"/>
      <c r="M127" s="20"/>
      <c r="N127" s="20"/>
      <c r="O127" s="20"/>
      <c r="P127" s="20"/>
      <c r="Q127" s="20"/>
      <c r="R127" s="20"/>
      <c r="S127" s="20"/>
      <c r="T127" s="20"/>
      <c r="U127" s="20"/>
      <c r="V127" s="20"/>
      <c r="W127" s="20"/>
    </row>
    <row r="128" spans="1:23" x14ac:dyDescent="0.25">
      <c r="A128" s="20"/>
      <c r="B128" s="20"/>
      <c r="C128" s="20"/>
      <c r="D128" s="20"/>
      <c r="E128" s="20"/>
      <c r="F128" s="20"/>
      <c r="G128" s="20"/>
      <c r="H128" s="20"/>
      <c r="I128" s="20"/>
      <c r="J128" s="20"/>
      <c r="K128" s="20"/>
      <c r="L128" s="20"/>
      <c r="M128" s="20"/>
      <c r="N128" s="20"/>
      <c r="O128" s="20"/>
      <c r="P128" s="20"/>
      <c r="Q128" s="20"/>
      <c r="R128" s="20"/>
      <c r="S128" s="20"/>
      <c r="T128" s="20"/>
      <c r="U128" s="20"/>
      <c r="V128" s="20"/>
      <c r="W128" s="20"/>
    </row>
    <row r="129" spans="1:23" x14ac:dyDescent="0.25">
      <c r="A129" s="20"/>
      <c r="B129" s="20"/>
      <c r="C129" s="20"/>
      <c r="D129" s="20"/>
      <c r="E129" s="20"/>
      <c r="F129" s="20"/>
      <c r="G129" s="20"/>
      <c r="H129" s="20"/>
      <c r="I129" s="20"/>
      <c r="J129" s="20"/>
      <c r="K129" s="20"/>
      <c r="L129" s="20"/>
      <c r="M129" s="20"/>
      <c r="N129" s="20"/>
      <c r="O129" s="20"/>
      <c r="P129" s="20"/>
      <c r="Q129" s="20"/>
      <c r="R129" s="20"/>
      <c r="S129" s="20"/>
      <c r="T129" s="20"/>
      <c r="U129" s="20"/>
      <c r="V129" s="20"/>
      <c r="W129" s="20"/>
    </row>
    <row r="130" spans="1:23" x14ac:dyDescent="0.25">
      <c r="A130" s="20"/>
      <c r="B130" s="20"/>
      <c r="C130" s="20"/>
      <c r="D130" s="20"/>
      <c r="E130" s="20"/>
      <c r="F130" s="20"/>
      <c r="G130" s="20"/>
      <c r="H130" s="20"/>
      <c r="I130" s="20"/>
      <c r="J130" s="20"/>
      <c r="K130" s="20"/>
      <c r="L130" s="20"/>
      <c r="M130" s="20"/>
      <c r="N130" s="20"/>
      <c r="O130" s="20"/>
      <c r="P130" s="20"/>
      <c r="Q130" s="20"/>
      <c r="R130" s="20"/>
      <c r="S130" s="20"/>
      <c r="T130" s="20"/>
      <c r="U130" s="20"/>
      <c r="V130" s="20"/>
      <c r="W130" s="20"/>
    </row>
    <row r="131" spans="1:23" x14ac:dyDescent="0.25">
      <c r="A131" s="20"/>
      <c r="B131" s="20"/>
      <c r="C131" s="20"/>
      <c r="D131" s="20"/>
      <c r="E131" s="20"/>
      <c r="F131" s="20"/>
      <c r="G131" s="20"/>
      <c r="H131" s="20"/>
      <c r="I131" s="20"/>
      <c r="J131" s="20"/>
      <c r="K131" s="20"/>
      <c r="L131" s="20"/>
      <c r="M131" s="20"/>
      <c r="N131" s="20"/>
      <c r="O131" s="20"/>
      <c r="P131" s="20"/>
      <c r="Q131" s="20"/>
      <c r="R131" s="20"/>
      <c r="S131" s="20"/>
      <c r="T131" s="20"/>
      <c r="U131" s="20"/>
      <c r="V131" s="20"/>
      <c r="W131" s="20"/>
    </row>
    <row r="132" spans="1:23" x14ac:dyDescent="0.25">
      <c r="A132" s="20"/>
      <c r="B132" s="20"/>
      <c r="C132" s="20"/>
      <c r="D132" s="20"/>
      <c r="E132" s="20"/>
      <c r="F132" s="20"/>
      <c r="G132" s="20"/>
      <c r="H132" s="20"/>
      <c r="I132" s="20"/>
      <c r="J132" s="20"/>
      <c r="K132" s="20"/>
      <c r="L132" s="20"/>
      <c r="M132" s="20"/>
      <c r="N132" s="20"/>
      <c r="O132" s="20"/>
      <c r="P132" s="20"/>
      <c r="Q132" s="20"/>
      <c r="R132" s="20"/>
      <c r="S132" s="20"/>
      <c r="T132" s="20"/>
      <c r="U132" s="20"/>
      <c r="V132" s="20"/>
      <c r="W132" s="20"/>
    </row>
    <row r="133" spans="1:23" x14ac:dyDescent="0.25">
      <c r="A133" s="20"/>
      <c r="B133" s="20"/>
      <c r="C133" s="20"/>
      <c r="D133" s="20"/>
      <c r="E133" s="20"/>
      <c r="F133" s="20"/>
      <c r="G133" s="20"/>
      <c r="H133" s="20"/>
      <c r="I133" s="20"/>
      <c r="J133" s="20"/>
      <c r="K133" s="20"/>
      <c r="L133" s="20"/>
      <c r="M133" s="20"/>
      <c r="N133" s="20"/>
      <c r="O133" s="20"/>
      <c r="P133" s="20"/>
      <c r="Q133" s="20"/>
      <c r="R133" s="20"/>
      <c r="S133" s="20"/>
      <c r="T133" s="20"/>
      <c r="U133" s="20"/>
      <c r="V133" s="20"/>
      <c r="W133" s="20"/>
    </row>
    <row r="134" spans="1:23" x14ac:dyDescent="0.25">
      <c r="A134" s="20"/>
      <c r="B134" s="20"/>
      <c r="C134" s="20"/>
      <c r="D134" s="20"/>
      <c r="E134" s="20"/>
      <c r="F134" s="20"/>
      <c r="G134" s="20"/>
      <c r="H134" s="20"/>
      <c r="I134" s="20"/>
      <c r="J134" s="20"/>
      <c r="K134" s="20"/>
      <c r="L134" s="20"/>
      <c r="M134" s="20"/>
      <c r="N134" s="20"/>
      <c r="O134" s="20"/>
      <c r="P134" s="20"/>
      <c r="Q134" s="20"/>
      <c r="R134" s="20"/>
      <c r="S134" s="20"/>
      <c r="T134" s="20"/>
      <c r="U134" s="20"/>
      <c r="V134" s="20"/>
      <c r="W134" s="20"/>
    </row>
    <row r="135" spans="1:23" x14ac:dyDescent="0.25">
      <c r="A135" s="20"/>
      <c r="B135" s="20"/>
      <c r="C135" s="20"/>
      <c r="D135" s="20"/>
      <c r="E135" s="20"/>
      <c r="F135" s="20"/>
      <c r="G135" s="20"/>
      <c r="H135" s="20"/>
      <c r="I135" s="20"/>
      <c r="J135" s="20"/>
      <c r="K135" s="20"/>
      <c r="L135" s="20"/>
      <c r="M135" s="20"/>
      <c r="N135" s="20"/>
      <c r="O135" s="20"/>
      <c r="P135" s="20"/>
      <c r="Q135" s="20"/>
      <c r="R135" s="20"/>
      <c r="S135" s="20"/>
      <c r="T135" s="20"/>
      <c r="U135" s="20"/>
      <c r="V135" s="20"/>
      <c r="W135" s="20"/>
    </row>
    <row r="136" spans="1:23" x14ac:dyDescent="0.25">
      <c r="A136" s="20"/>
      <c r="B136" s="20"/>
      <c r="C136" s="20"/>
      <c r="D136" s="20"/>
      <c r="E136" s="20"/>
      <c r="F136" s="20"/>
      <c r="G136" s="20"/>
      <c r="H136" s="20"/>
      <c r="I136" s="20"/>
      <c r="J136" s="20"/>
      <c r="K136" s="20"/>
      <c r="L136" s="20"/>
      <c r="M136" s="20"/>
      <c r="N136" s="20"/>
      <c r="O136" s="20"/>
      <c r="P136" s="20"/>
      <c r="Q136" s="20"/>
      <c r="R136" s="20"/>
      <c r="S136" s="20"/>
      <c r="T136" s="20"/>
      <c r="U136" s="20"/>
      <c r="V136" s="20"/>
      <c r="W136" s="20"/>
    </row>
    <row r="137" spans="1:23" x14ac:dyDescent="0.25">
      <c r="A137" s="20"/>
      <c r="B137" s="20"/>
      <c r="C137" s="20"/>
      <c r="D137" s="20"/>
      <c r="E137" s="20"/>
      <c r="F137" s="20"/>
      <c r="G137" s="20"/>
      <c r="H137" s="20"/>
      <c r="I137" s="20"/>
      <c r="J137" s="20"/>
      <c r="K137" s="20"/>
      <c r="L137" s="20"/>
      <c r="M137" s="20"/>
      <c r="N137" s="20"/>
      <c r="O137" s="20"/>
      <c r="P137" s="20"/>
      <c r="Q137" s="20"/>
      <c r="R137" s="20"/>
      <c r="S137" s="20"/>
      <c r="T137" s="20"/>
      <c r="U137" s="20"/>
      <c r="V137" s="20"/>
      <c r="W137" s="20"/>
    </row>
    <row r="138" spans="1:23" x14ac:dyDescent="0.25">
      <c r="A138" s="20"/>
      <c r="B138" s="20"/>
      <c r="C138" s="20"/>
      <c r="D138" s="20"/>
      <c r="E138" s="20"/>
      <c r="F138" s="20"/>
      <c r="G138" s="20"/>
      <c r="H138" s="20"/>
      <c r="I138" s="20"/>
      <c r="J138" s="20"/>
      <c r="K138" s="20"/>
      <c r="L138" s="20"/>
      <c r="M138" s="20"/>
      <c r="N138" s="20"/>
      <c r="O138" s="20"/>
      <c r="P138" s="20"/>
      <c r="Q138" s="20"/>
      <c r="R138" s="20"/>
      <c r="S138" s="20"/>
      <c r="T138" s="20"/>
      <c r="U138" s="20"/>
      <c r="V138" s="20"/>
      <c r="W138" s="20"/>
    </row>
    <row r="139" spans="1:23" x14ac:dyDescent="0.25">
      <c r="A139" s="20"/>
      <c r="B139" s="20"/>
      <c r="C139" s="20"/>
      <c r="D139" s="20"/>
      <c r="E139" s="20"/>
      <c r="F139" s="20"/>
      <c r="G139" s="20"/>
      <c r="H139" s="20"/>
      <c r="I139" s="20"/>
      <c r="J139" s="20"/>
      <c r="K139" s="20"/>
      <c r="L139" s="20"/>
      <c r="M139" s="20"/>
      <c r="N139" s="20"/>
      <c r="O139" s="20"/>
      <c r="P139" s="20"/>
      <c r="Q139" s="20"/>
      <c r="R139" s="20"/>
      <c r="S139" s="20"/>
      <c r="T139" s="20"/>
      <c r="U139" s="20"/>
      <c r="V139" s="20"/>
      <c r="W139" s="20"/>
    </row>
    <row r="140" spans="1:23" x14ac:dyDescent="0.25">
      <c r="A140" s="20"/>
      <c r="B140" s="20"/>
      <c r="C140" s="20"/>
      <c r="D140" s="20"/>
      <c r="E140" s="20"/>
      <c r="F140" s="20"/>
      <c r="G140" s="20"/>
      <c r="H140" s="20"/>
      <c r="I140" s="20"/>
      <c r="J140" s="20"/>
      <c r="K140" s="20"/>
      <c r="L140" s="20"/>
      <c r="M140" s="20"/>
      <c r="N140" s="20"/>
      <c r="O140" s="20"/>
      <c r="P140" s="20"/>
      <c r="Q140" s="20"/>
      <c r="R140" s="20"/>
      <c r="S140" s="20"/>
      <c r="T140" s="20"/>
      <c r="U140" s="20"/>
      <c r="V140" s="20"/>
      <c r="W140" s="20"/>
    </row>
    <row r="141" spans="1:23" x14ac:dyDescent="0.25">
      <c r="A141" s="20"/>
      <c r="B141" s="20"/>
      <c r="C141" s="20"/>
      <c r="D141" s="20"/>
      <c r="E141" s="20"/>
      <c r="F141" s="20"/>
      <c r="G141" s="20"/>
      <c r="H141" s="20"/>
      <c r="I141" s="20"/>
      <c r="J141" s="20"/>
      <c r="K141" s="20"/>
      <c r="L141" s="20"/>
      <c r="M141" s="20"/>
      <c r="N141" s="20"/>
      <c r="O141" s="20"/>
      <c r="P141" s="20"/>
      <c r="Q141" s="20"/>
      <c r="R141" s="20"/>
      <c r="S141" s="20"/>
      <c r="T141" s="20"/>
      <c r="U141" s="20"/>
      <c r="V141" s="20"/>
      <c r="W141" s="20"/>
    </row>
    <row r="142" spans="1:23" x14ac:dyDescent="0.25">
      <c r="A142" s="20"/>
      <c r="B142" s="20"/>
      <c r="C142" s="20"/>
      <c r="D142" s="20"/>
      <c r="E142" s="20"/>
      <c r="F142" s="20"/>
      <c r="G142" s="20"/>
      <c r="H142" s="20"/>
      <c r="I142" s="20"/>
      <c r="J142" s="20"/>
      <c r="K142" s="20"/>
      <c r="L142" s="20"/>
      <c r="M142" s="20"/>
      <c r="N142" s="20"/>
      <c r="O142" s="20"/>
      <c r="P142" s="20"/>
      <c r="Q142" s="20"/>
      <c r="R142" s="20"/>
      <c r="S142" s="20"/>
      <c r="T142" s="20"/>
      <c r="U142" s="20"/>
      <c r="V142" s="20"/>
      <c r="W142" s="20"/>
    </row>
    <row r="143" spans="1:23" x14ac:dyDescent="0.25">
      <c r="A143" s="20"/>
      <c r="B143" s="20"/>
      <c r="C143" s="20"/>
      <c r="D143" s="20"/>
      <c r="E143" s="20"/>
      <c r="F143" s="20"/>
      <c r="G143" s="20"/>
      <c r="H143" s="20"/>
      <c r="I143" s="20"/>
      <c r="J143" s="20"/>
      <c r="K143" s="20"/>
      <c r="L143" s="20"/>
      <c r="M143" s="20"/>
      <c r="N143" s="20"/>
      <c r="O143" s="20"/>
      <c r="P143" s="20"/>
      <c r="Q143" s="20"/>
      <c r="R143" s="20"/>
      <c r="S143" s="20"/>
      <c r="T143" s="20"/>
      <c r="U143" s="20"/>
      <c r="V143" s="20"/>
      <c r="W143" s="20"/>
    </row>
    <row r="144" spans="1:23" x14ac:dyDescent="0.25">
      <c r="A144" s="20"/>
      <c r="B144" s="20"/>
      <c r="C144" s="20"/>
      <c r="D144" s="20"/>
      <c r="E144" s="20"/>
      <c r="F144" s="20"/>
      <c r="G144" s="20"/>
      <c r="H144" s="20"/>
      <c r="I144" s="20"/>
      <c r="J144" s="20"/>
      <c r="K144" s="20"/>
      <c r="L144" s="20"/>
      <c r="M144" s="20"/>
      <c r="N144" s="20"/>
      <c r="O144" s="20"/>
      <c r="P144" s="20"/>
      <c r="Q144" s="20"/>
      <c r="R144" s="20"/>
      <c r="S144" s="20"/>
      <c r="T144" s="20"/>
      <c r="U144" s="20"/>
      <c r="V144" s="20"/>
      <c r="W144" s="20"/>
    </row>
    <row r="145" spans="1:23" x14ac:dyDescent="0.25">
      <c r="A145" s="20"/>
      <c r="B145" s="20"/>
      <c r="C145" s="20"/>
      <c r="D145" s="20"/>
      <c r="E145" s="20"/>
      <c r="F145" s="20"/>
      <c r="G145" s="20"/>
      <c r="H145" s="20"/>
      <c r="I145" s="20"/>
      <c r="J145" s="20"/>
      <c r="K145" s="20"/>
      <c r="L145" s="20"/>
      <c r="M145" s="20"/>
      <c r="N145" s="20"/>
      <c r="O145" s="20"/>
      <c r="P145" s="20"/>
      <c r="Q145" s="20"/>
      <c r="R145" s="20"/>
      <c r="S145" s="20"/>
      <c r="T145" s="20"/>
      <c r="U145" s="20"/>
      <c r="V145" s="20"/>
      <c r="W145" s="20"/>
    </row>
    <row r="146" spans="1:23" x14ac:dyDescent="0.25">
      <c r="A146" s="20"/>
      <c r="B146" s="20"/>
      <c r="C146" s="20"/>
      <c r="D146" s="20"/>
      <c r="E146" s="20"/>
      <c r="F146" s="20"/>
      <c r="G146" s="20"/>
      <c r="H146" s="20"/>
      <c r="I146" s="20"/>
      <c r="J146" s="20"/>
      <c r="K146" s="20"/>
      <c r="L146" s="20"/>
      <c r="M146" s="20"/>
      <c r="N146" s="20"/>
      <c r="O146" s="20"/>
      <c r="P146" s="20"/>
      <c r="Q146" s="20"/>
      <c r="R146" s="20"/>
      <c r="S146" s="20"/>
      <c r="T146" s="20"/>
      <c r="U146" s="20"/>
      <c r="V146" s="20"/>
      <c r="W146" s="20"/>
    </row>
    <row r="147" spans="1:23" x14ac:dyDescent="0.25">
      <c r="A147" s="20"/>
      <c r="B147" s="20"/>
      <c r="C147" s="20"/>
      <c r="D147" s="20"/>
      <c r="E147" s="20"/>
      <c r="F147" s="20"/>
      <c r="G147" s="20"/>
      <c r="H147" s="20"/>
      <c r="I147" s="20"/>
      <c r="J147" s="20"/>
      <c r="K147" s="20"/>
      <c r="L147" s="20"/>
      <c r="M147" s="20"/>
      <c r="N147" s="20"/>
      <c r="O147" s="20"/>
      <c r="P147" s="20"/>
      <c r="Q147" s="20"/>
      <c r="R147" s="20"/>
      <c r="S147" s="20"/>
      <c r="T147" s="20"/>
      <c r="U147" s="20"/>
      <c r="V147" s="20"/>
      <c r="W147" s="20"/>
    </row>
    <row r="148" spans="1:23" x14ac:dyDescent="0.25">
      <c r="A148" s="20"/>
      <c r="B148" s="20"/>
      <c r="C148" s="20"/>
      <c r="D148" s="20"/>
      <c r="E148" s="20"/>
      <c r="F148" s="20"/>
      <c r="G148" s="20"/>
      <c r="H148" s="20"/>
      <c r="I148" s="20"/>
      <c r="J148" s="20"/>
      <c r="K148" s="20"/>
      <c r="L148" s="20"/>
      <c r="M148" s="20"/>
      <c r="N148" s="20"/>
      <c r="O148" s="20"/>
      <c r="P148" s="20"/>
      <c r="Q148" s="20"/>
      <c r="R148" s="20"/>
      <c r="S148" s="20"/>
      <c r="T148" s="20"/>
      <c r="U148" s="20"/>
      <c r="V148" s="20"/>
      <c r="W148" s="20"/>
    </row>
    <row r="149" spans="1:23" x14ac:dyDescent="0.25">
      <c r="A149" s="20"/>
      <c r="B149" s="20"/>
      <c r="C149" s="20"/>
      <c r="D149" s="20"/>
      <c r="E149" s="20"/>
      <c r="F149" s="20"/>
      <c r="G149" s="20"/>
      <c r="H149" s="20"/>
      <c r="I149" s="20"/>
      <c r="J149" s="20"/>
      <c r="K149" s="20"/>
      <c r="L149" s="20"/>
      <c r="M149" s="20"/>
      <c r="N149" s="20"/>
      <c r="O149" s="20"/>
      <c r="P149" s="20"/>
      <c r="Q149" s="20"/>
      <c r="R149" s="20"/>
      <c r="S149" s="20"/>
      <c r="T149" s="20"/>
      <c r="U149" s="20"/>
      <c r="V149" s="20"/>
      <c r="W149" s="20"/>
    </row>
    <row r="150" spans="1:23" x14ac:dyDescent="0.25">
      <c r="A150" s="20"/>
      <c r="B150" s="20"/>
      <c r="C150" s="20"/>
      <c r="D150" s="20"/>
      <c r="E150" s="20"/>
      <c r="F150" s="20"/>
      <c r="G150" s="20"/>
      <c r="H150" s="20"/>
      <c r="I150" s="20"/>
      <c r="J150" s="20"/>
      <c r="K150" s="20"/>
      <c r="L150" s="20"/>
      <c r="M150" s="20"/>
      <c r="N150" s="20"/>
      <c r="O150" s="20"/>
      <c r="P150" s="20"/>
      <c r="Q150" s="20"/>
      <c r="R150" s="20"/>
      <c r="S150" s="20"/>
      <c r="T150" s="20"/>
      <c r="U150" s="20"/>
      <c r="V150" s="20"/>
      <c r="W150" s="20"/>
    </row>
    <row r="151" spans="1:23" x14ac:dyDescent="0.25">
      <c r="A151" s="20"/>
      <c r="B151" s="20"/>
      <c r="C151" s="20"/>
      <c r="D151" s="20"/>
      <c r="E151" s="20"/>
      <c r="F151" s="20"/>
      <c r="G151" s="20"/>
      <c r="H151" s="20"/>
      <c r="I151" s="20"/>
      <c r="J151" s="20"/>
      <c r="K151" s="20"/>
      <c r="L151" s="20"/>
      <c r="M151" s="20"/>
      <c r="N151" s="20"/>
      <c r="O151" s="20"/>
      <c r="P151" s="20"/>
      <c r="Q151" s="20"/>
      <c r="R151" s="20"/>
      <c r="S151" s="20"/>
      <c r="T151" s="20"/>
      <c r="U151" s="20"/>
      <c r="V151" s="20"/>
      <c r="W151" s="20"/>
    </row>
    <row r="152" spans="1:23" x14ac:dyDescent="0.25">
      <c r="A152" s="20"/>
      <c r="B152" s="20"/>
      <c r="C152" s="20"/>
      <c r="D152" s="20"/>
      <c r="E152" s="20"/>
      <c r="F152" s="20"/>
      <c r="G152" s="20"/>
      <c r="H152" s="20"/>
      <c r="I152" s="20"/>
      <c r="J152" s="20"/>
      <c r="K152" s="20"/>
      <c r="L152" s="20"/>
      <c r="M152" s="20"/>
      <c r="N152" s="20"/>
      <c r="O152" s="20"/>
      <c r="P152" s="20"/>
      <c r="Q152" s="20"/>
      <c r="R152" s="20"/>
      <c r="S152" s="20"/>
      <c r="T152" s="20"/>
      <c r="U152" s="20"/>
      <c r="V152" s="20"/>
      <c r="W152" s="20"/>
    </row>
    <row r="153" spans="1:23" x14ac:dyDescent="0.25">
      <c r="A153" s="20"/>
      <c r="B153" s="20"/>
      <c r="C153" s="20"/>
      <c r="D153" s="20"/>
      <c r="E153" s="20"/>
      <c r="F153" s="20"/>
      <c r="G153" s="20"/>
      <c r="H153" s="20"/>
      <c r="I153" s="20"/>
      <c r="J153" s="20"/>
      <c r="K153" s="20"/>
      <c r="L153" s="20"/>
      <c r="M153" s="20"/>
      <c r="N153" s="20"/>
      <c r="O153" s="20"/>
      <c r="P153" s="20"/>
      <c r="Q153" s="20"/>
      <c r="R153" s="20"/>
      <c r="S153" s="20"/>
      <c r="T153" s="20"/>
      <c r="U153" s="20"/>
      <c r="V153" s="20"/>
      <c r="W153" s="20"/>
    </row>
    <row r="154" spans="1:23" x14ac:dyDescent="0.25">
      <c r="A154" s="20"/>
      <c r="B154" s="20"/>
      <c r="C154" s="20"/>
      <c r="D154" s="20"/>
      <c r="E154" s="20"/>
      <c r="F154" s="20"/>
      <c r="G154" s="20"/>
      <c r="H154" s="20"/>
      <c r="I154" s="20"/>
      <c r="J154" s="20"/>
      <c r="K154" s="20"/>
      <c r="L154" s="20"/>
      <c r="M154" s="20"/>
      <c r="N154" s="20"/>
      <c r="O154" s="20"/>
      <c r="P154" s="20"/>
      <c r="Q154" s="20"/>
      <c r="R154" s="20"/>
      <c r="S154" s="20"/>
      <c r="T154" s="20"/>
      <c r="U154" s="20"/>
      <c r="V154" s="20"/>
      <c r="W154" s="20"/>
    </row>
    <row r="155" spans="1:23" x14ac:dyDescent="0.25">
      <c r="A155" s="20"/>
      <c r="B155" s="20"/>
      <c r="C155" s="20"/>
      <c r="D155" s="20"/>
      <c r="E155" s="20"/>
      <c r="F155" s="20"/>
      <c r="G155" s="20"/>
      <c r="H155" s="20"/>
      <c r="I155" s="20"/>
      <c r="J155" s="20"/>
      <c r="K155" s="20"/>
      <c r="L155" s="20"/>
      <c r="M155" s="20"/>
      <c r="N155" s="20"/>
      <c r="O155" s="20"/>
      <c r="P155" s="20"/>
      <c r="Q155" s="20"/>
      <c r="R155" s="20"/>
      <c r="S155" s="20"/>
      <c r="T155" s="20"/>
      <c r="U155" s="20"/>
      <c r="V155" s="20"/>
      <c r="W155" s="20"/>
    </row>
    <row r="156" spans="1:23" x14ac:dyDescent="0.25">
      <c r="A156" s="20"/>
      <c r="B156" s="20"/>
      <c r="C156" s="20"/>
      <c r="D156" s="20"/>
      <c r="E156" s="20"/>
      <c r="F156" s="20"/>
      <c r="G156" s="20"/>
      <c r="H156" s="20"/>
      <c r="I156" s="20"/>
      <c r="J156" s="20"/>
      <c r="K156" s="20"/>
      <c r="L156" s="20"/>
      <c r="M156" s="20"/>
      <c r="N156" s="20"/>
      <c r="O156" s="20"/>
      <c r="P156" s="20"/>
      <c r="Q156" s="20"/>
      <c r="R156" s="20"/>
      <c r="S156" s="20"/>
      <c r="T156" s="20"/>
      <c r="U156" s="20"/>
      <c r="V156" s="20"/>
      <c r="W156" s="20"/>
    </row>
    <row r="157" spans="1:23" x14ac:dyDescent="0.25">
      <c r="A157" s="20"/>
      <c r="B157" s="20"/>
      <c r="C157" s="20"/>
      <c r="D157" s="20"/>
      <c r="E157" s="20"/>
      <c r="F157" s="20"/>
      <c r="G157" s="20"/>
      <c r="H157" s="20"/>
      <c r="I157" s="20"/>
      <c r="J157" s="20"/>
      <c r="K157" s="20"/>
      <c r="L157" s="20"/>
      <c r="M157" s="20"/>
      <c r="N157" s="20"/>
      <c r="O157" s="20"/>
      <c r="P157" s="20"/>
      <c r="Q157" s="20"/>
      <c r="R157" s="20"/>
      <c r="S157" s="20"/>
      <c r="T157" s="20"/>
      <c r="U157" s="20"/>
      <c r="V157" s="20"/>
      <c r="W157" s="20"/>
    </row>
    <row r="158" spans="1:23" x14ac:dyDescent="0.25">
      <c r="A158" s="20"/>
      <c r="B158" s="20"/>
      <c r="C158" s="20"/>
      <c r="D158" s="20"/>
      <c r="E158" s="20"/>
      <c r="F158" s="20"/>
      <c r="G158" s="20"/>
      <c r="H158" s="20"/>
      <c r="I158" s="20"/>
      <c r="J158" s="20"/>
      <c r="K158" s="20"/>
      <c r="L158" s="20"/>
      <c r="M158" s="20"/>
      <c r="N158" s="20"/>
      <c r="O158" s="20"/>
      <c r="P158" s="20"/>
      <c r="Q158" s="20"/>
      <c r="R158" s="20"/>
      <c r="S158" s="20"/>
      <c r="T158" s="20"/>
      <c r="U158" s="20"/>
      <c r="V158" s="20"/>
      <c r="W158" s="20"/>
    </row>
    <row r="159" spans="1:23" x14ac:dyDescent="0.25">
      <c r="A159" s="20"/>
      <c r="B159" s="20"/>
      <c r="C159" s="20"/>
      <c r="D159" s="20"/>
      <c r="E159" s="20"/>
      <c r="F159" s="20"/>
      <c r="G159" s="20"/>
      <c r="H159" s="20"/>
      <c r="I159" s="20"/>
      <c r="J159" s="20"/>
      <c r="K159" s="20"/>
      <c r="L159" s="20"/>
      <c r="M159" s="20"/>
      <c r="N159" s="20"/>
      <c r="O159" s="20"/>
      <c r="P159" s="20"/>
      <c r="Q159" s="20"/>
      <c r="R159" s="20"/>
      <c r="S159" s="20"/>
      <c r="T159" s="20"/>
      <c r="U159" s="20"/>
      <c r="V159" s="20"/>
      <c r="W159" s="20"/>
    </row>
    <row r="160" spans="1:23" x14ac:dyDescent="0.25">
      <c r="A160" s="20"/>
      <c r="B160" s="20"/>
      <c r="C160" s="20"/>
      <c r="D160" s="20"/>
      <c r="E160" s="20"/>
      <c r="F160" s="20"/>
      <c r="G160" s="20"/>
      <c r="H160" s="20"/>
      <c r="I160" s="20"/>
      <c r="J160" s="20"/>
      <c r="K160" s="20"/>
      <c r="L160" s="20"/>
      <c r="M160" s="20"/>
      <c r="N160" s="20"/>
      <c r="O160" s="20"/>
      <c r="P160" s="20"/>
      <c r="Q160" s="20"/>
      <c r="R160" s="20"/>
      <c r="S160" s="20"/>
      <c r="T160" s="20"/>
      <c r="U160" s="20"/>
      <c r="V160" s="20"/>
      <c r="W160" s="20"/>
    </row>
    <row r="161" spans="1:23" x14ac:dyDescent="0.25">
      <c r="A161" s="20"/>
      <c r="B161" s="20"/>
      <c r="C161" s="20"/>
      <c r="D161" s="20"/>
      <c r="E161" s="20"/>
      <c r="F161" s="20"/>
      <c r="G161" s="20"/>
      <c r="H161" s="20"/>
      <c r="I161" s="20"/>
      <c r="J161" s="20"/>
      <c r="K161" s="20"/>
      <c r="L161" s="20"/>
      <c r="M161" s="20"/>
      <c r="N161" s="20"/>
      <c r="O161" s="20"/>
      <c r="P161" s="20"/>
      <c r="Q161" s="20"/>
      <c r="R161" s="20"/>
      <c r="S161" s="20"/>
      <c r="T161" s="20"/>
      <c r="U161" s="20"/>
      <c r="V161" s="20"/>
      <c r="W161" s="20"/>
    </row>
    <row r="162" spans="1:23" x14ac:dyDescent="0.25">
      <c r="A162" s="20"/>
      <c r="B162" s="20"/>
      <c r="C162" s="20"/>
      <c r="D162" s="20"/>
      <c r="E162" s="20"/>
      <c r="F162" s="20"/>
      <c r="G162" s="20"/>
      <c r="H162" s="20"/>
      <c r="I162" s="20"/>
      <c r="J162" s="20"/>
      <c r="K162" s="20"/>
      <c r="L162" s="20"/>
      <c r="M162" s="20"/>
      <c r="N162" s="20"/>
      <c r="O162" s="20"/>
      <c r="P162" s="20"/>
      <c r="Q162" s="20"/>
      <c r="R162" s="20"/>
      <c r="S162" s="20"/>
      <c r="T162" s="20"/>
      <c r="U162" s="20"/>
      <c r="V162" s="20"/>
      <c r="W162" s="20"/>
    </row>
    <row r="163" spans="1:23" x14ac:dyDescent="0.25">
      <c r="A163" s="20"/>
      <c r="B163" s="20"/>
      <c r="C163" s="20"/>
      <c r="D163" s="20"/>
      <c r="E163" s="20"/>
      <c r="F163" s="20"/>
      <c r="G163" s="20"/>
      <c r="H163" s="20"/>
      <c r="I163" s="20"/>
      <c r="J163" s="20"/>
      <c r="K163" s="20"/>
      <c r="L163" s="20"/>
      <c r="M163" s="20"/>
      <c r="N163" s="20"/>
      <c r="O163" s="20"/>
      <c r="P163" s="20"/>
      <c r="Q163" s="20"/>
      <c r="R163" s="20"/>
      <c r="S163" s="20"/>
      <c r="T163" s="20"/>
      <c r="U163" s="20"/>
      <c r="V163" s="20"/>
      <c r="W163" s="20"/>
    </row>
    <row r="164" spans="1:23" x14ac:dyDescent="0.25">
      <c r="A164" s="20"/>
      <c r="B164" s="20"/>
      <c r="C164" s="20"/>
      <c r="D164" s="20"/>
      <c r="E164" s="20"/>
      <c r="F164" s="20"/>
      <c r="G164" s="20"/>
      <c r="H164" s="20"/>
      <c r="I164" s="20"/>
      <c r="J164" s="20"/>
      <c r="K164" s="20"/>
      <c r="L164" s="20"/>
      <c r="M164" s="20"/>
      <c r="N164" s="20"/>
      <c r="O164" s="20"/>
      <c r="P164" s="20"/>
      <c r="Q164" s="20"/>
      <c r="R164" s="20"/>
      <c r="S164" s="20"/>
      <c r="T164" s="20"/>
      <c r="U164" s="20"/>
      <c r="V164" s="20"/>
      <c r="W164" s="20"/>
    </row>
    <row r="165" spans="1:23" x14ac:dyDescent="0.25">
      <c r="A165" s="20"/>
      <c r="B165" s="20"/>
      <c r="C165" s="20"/>
      <c r="D165" s="20"/>
      <c r="E165" s="20"/>
      <c r="F165" s="20"/>
      <c r="G165" s="20"/>
      <c r="H165" s="20"/>
      <c r="I165" s="20"/>
      <c r="J165" s="20"/>
      <c r="K165" s="20"/>
      <c r="L165" s="20"/>
      <c r="M165" s="20"/>
      <c r="N165" s="20"/>
      <c r="O165" s="20"/>
      <c r="P165" s="20"/>
      <c r="Q165" s="20"/>
      <c r="R165" s="20"/>
      <c r="S165" s="20"/>
      <c r="T165" s="20"/>
      <c r="U165" s="20"/>
      <c r="V165" s="20"/>
      <c r="W165" s="20"/>
    </row>
    <row r="166" spans="1:23" x14ac:dyDescent="0.25">
      <c r="A166" s="20"/>
      <c r="B166" s="20"/>
      <c r="C166" s="20"/>
      <c r="D166" s="20"/>
      <c r="E166" s="20"/>
      <c r="F166" s="20"/>
      <c r="G166" s="20"/>
      <c r="H166" s="20"/>
      <c r="I166" s="20"/>
      <c r="J166" s="20"/>
      <c r="K166" s="20"/>
      <c r="L166" s="20"/>
      <c r="M166" s="20"/>
      <c r="N166" s="20"/>
      <c r="O166" s="20"/>
      <c r="P166" s="20"/>
      <c r="Q166" s="20"/>
      <c r="R166" s="20"/>
      <c r="S166" s="20"/>
      <c r="T166" s="20"/>
      <c r="U166" s="20"/>
      <c r="V166" s="20"/>
      <c r="W166" s="20"/>
    </row>
    <row r="167" spans="1:23" x14ac:dyDescent="0.25">
      <c r="A167" s="20"/>
      <c r="B167" s="20"/>
      <c r="C167" s="20"/>
      <c r="D167" s="20"/>
      <c r="E167" s="20"/>
      <c r="F167" s="20"/>
      <c r="G167" s="20"/>
      <c r="H167" s="20"/>
      <c r="I167" s="20"/>
      <c r="J167" s="20"/>
      <c r="K167" s="20"/>
      <c r="L167" s="20"/>
      <c r="M167" s="20"/>
      <c r="N167" s="20"/>
      <c r="O167" s="20"/>
      <c r="P167" s="20"/>
      <c r="Q167" s="20"/>
      <c r="R167" s="20"/>
      <c r="S167" s="20"/>
      <c r="T167" s="20"/>
      <c r="U167" s="20"/>
      <c r="V167" s="20"/>
      <c r="W167" s="20"/>
    </row>
    <row r="168" spans="1:23" x14ac:dyDescent="0.25">
      <c r="A168" s="20"/>
      <c r="B168" s="20"/>
      <c r="C168" s="20"/>
      <c r="D168" s="20"/>
      <c r="E168" s="20"/>
      <c r="F168" s="20"/>
      <c r="G168" s="20"/>
      <c r="H168" s="20"/>
      <c r="I168" s="20"/>
      <c r="J168" s="20"/>
      <c r="K168" s="20"/>
      <c r="L168" s="20"/>
      <c r="M168" s="20"/>
      <c r="N168" s="20"/>
      <c r="O168" s="20"/>
      <c r="P168" s="20"/>
      <c r="Q168" s="20"/>
      <c r="R168" s="20"/>
      <c r="S168" s="20"/>
      <c r="T168" s="20"/>
      <c r="U168" s="20"/>
      <c r="V168" s="20"/>
      <c r="W168" s="20"/>
    </row>
    <row r="169" spans="1:23" x14ac:dyDescent="0.25">
      <c r="A169" s="20"/>
      <c r="B169" s="20"/>
      <c r="C169" s="20"/>
      <c r="D169" s="20"/>
      <c r="E169" s="20"/>
      <c r="F169" s="20"/>
      <c r="G169" s="20"/>
      <c r="H169" s="20"/>
      <c r="I169" s="20"/>
      <c r="J169" s="20"/>
      <c r="K169" s="20"/>
      <c r="L169" s="20"/>
      <c r="M169" s="20"/>
      <c r="N169" s="20"/>
      <c r="O169" s="20"/>
      <c r="P169" s="20"/>
      <c r="Q169" s="20"/>
      <c r="R169" s="20"/>
      <c r="S169" s="20"/>
      <c r="T169" s="20"/>
      <c r="U169" s="20"/>
      <c r="V169" s="20"/>
      <c r="W169" s="20"/>
    </row>
    <row r="170" spans="1:23" x14ac:dyDescent="0.25">
      <c r="A170" s="20"/>
      <c r="B170" s="20"/>
      <c r="C170" s="20"/>
      <c r="D170" s="20"/>
      <c r="E170" s="20"/>
      <c r="F170" s="20"/>
      <c r="G170" s="20"/>
      <c r="H170" s="20"/>
      <c r="I170" s="20"/>
      <c r="J170" s="20"/>
      <c r="K170" s="20"/>
      <c r="L170" s="20"/>
      <c r="M170" s="20"/>
      <c r="N170" s="20"/>
      <c r="O170" s="20"/>
      <c r="P170" s="20"/>
      <c r="Q170" s="20"/>
      <c r="R170" s="20"/>
      <c r="S170" s="20"/>
      <c r="T170" s="20"/>
      <c r="U170" s="20"/>
      <c r="V170" s="20"/>
      <c r="W170" s="20"/>
    </row>
    <row r="171" spans="1:23" x14ac:dyDescent="0.25">
      <c r="A171" s="20"/>
      <c r="B171" s="20"/>
      <c r="C171" s="20"/>
      <c r="D171" s="20"/>
      <c r="E171" s="20"/>
      <c r="F171" s="20"/>
      <c r="G171" s="20"/>
      <c r="H171" s="20"/>
      <c r="I171" s="20"/>
      <c r="J171" s="20"/>
      <c r="K171" s="20"/>
      <c r="L171" s="20"/>
      <c r="M171" s="20"/>
      <c r="N171" s="20"/>
      <c r="O171" s="20"/>
      <c r="P171" s="20"/>
      <c r="Q171" s="20"/>
      <c r="R171" s="20"/>
      <c r="S171" s="20"/>
      <c r="T171" s="20"/>
      <c r="U171" s="20"/>
      <c r="V171" s="20"/>
      <c r="W171" s="20"/>
    </row>
    <row r="172" spans="1:23" x14ac:dyDescent="0.25">
      <c r="A172" s="20"/>
      <c r="B172" s="20"/>
      <c r="C172" s="20"/>
      <c r="D172" s="20"/>
      <c r="E172" s="20"/>
      <c r="F172" s="20"/>
      <c r="G172" s="20"/>
      <c r="H172" s="20"/>
      <c r="I172" s="20"/>
      <c r="J172" s="20"/>
      <c r="K172" s="20"/>
      <c r="L172" s="20"/>
      <c r="M172" s="20"/>
      <c r="N172" s="20"/>
      <c r="O172" s="20"/>
      <c r="P172" s="20"/>
      <c r="Q172" s="20"/>
      <c r="R172" s="20"/>
      <c r="S172" s="20"/>
      <c r="T172" s="20"/>
      <c r="U172" s="20"/>
      <c r="V172" s="20"/>
      <c r="W172" s="20"/>
    </row>
    <row r="173" spans="1:23" x14ac:dyDescent="0.25">
      <c r="A173" s="20"/>
      <c r="B173" s="20"/>
      <c r="C173" s="20"/>
      <c r="D173" s="20"/>
      <c r="E173" s="20"/>
      <c r="F173" s="20"/>
      <c r="G173" s="20"/>
      <c r="H173" s="20"/>
      <c r="I173" s="20"/>
      <c r="J173" s="20"/>
      <c r="K173" s="20"/>
      <c r="L173" s="20"/>
      <c r="M173" s="20"/>
      <c r="N173" s="20"/>
      <c r="O173" s="20"/>
      <c r="P173" s="20"/>
      <c r="Q173" s="20"/>
      <c r="R173" s="20"/>
      <c r="S173" s="20"/>
      <c r="T173" s="20"/>
      <c r="U173" s="20"/>
      <c r="V173" s="20"/>
      <c r="W173" s="20"/>
    </row>
    <row r="174" spans="1:23" x14ac:dyDescent="0.25">
      <c r="A174" s="20"/>
      <c r="B174" s="20"/>
      <c r="C174" s="20"/>
      <c r="D174" s="20"/>
      <c r="E174" s="20"/>
      <c r="F174" s="20"/>
      <c r="G174" s="20"/>
      <c r="H174" s="20"/>
      <c r="I174" s="20"/>
      <c r="J174" s="20"/>
      <c r="K174" s="20"/>
      <c r="L174" s="20"/>
      <c r="M174" s="20"/>
      <c r="N174" s="20"/>
      <c r="O174" s="20"/>
      <c r="P174" s="20"/>
      <c r="Q174" s="20"/>
      <c r="R174" s="20"/>
      <c r="S174" s="20"/>
      <c r="T174" s="20"/>
      <c r="U174" s="20"/>
      <c r="V174" s="20"/>
      <c r="W174" s="20"/>
    </row>
    <row r="175" spans="1:23" x14ac:dyDescent="0.25">
      <c r="A175" s="20"/>
      <c r="B175" s="20"/>
      <c r="C175" s="20"/>
      <c r="D175" s="20"/>
      <c r="E175" s="20"/>
      <c r="F175" s="20"/>
      <c r="G175" s="20"/>
      <c r="H175" s="20"/>
      <c r="I175" s="20"/>
      <c r="J175" s="20"/>
      <c r="K175" s="20"/>
      <c r="L175" s="20"/>
      <c r="M175" s="20"/>
      <c r="N175" s="20"/>
      <c r="O175" s="20"/>
      <c r="P175" s="20"/>
      <c r="Q175" s="20"/>
      <c r="R175" s="20"/>
      <c r="S175" s="20"/>
      <c r="T175" s="20"/>
      <c r="U175" s="20"/>
      <c r="V175" s="20"/>
      <c r="W175" s="20"/>
    </row>
    <row r="176" spans="1:23" x14ac:dyDescent="0.25">
      <c r="A176" s="20"/>
      <c r="B176" s="20"/>
      <c r="C176" s="20"/>
      <c r="D176" s="20"/>
      <c r="E176" s="20"/>
      <c r="F176" s="20"/>
      <c r="G176" s="20"/>
      <c r="H176" s="20"/>
      <c r="I176" s="20"/>
      <c r="J176" s="20"/>
      <c r="K176" s="20"/>
      <c r="L176" s="20"/>
      <c r="M176" s="20"/>
      <c r="N176" s="20"/>
      <c r="O176" s="20"/>
      <c r="P176" s="20"/>
      <c r="Q176" s="20"/>
      <c r="R176" s="20"/>
      <c r="S176" s="20"/>
      <c r="T176" s="20"/>
      <c r="U176" s="20"/>
      <c r="V176" s="20"/>
      <c r="W176" s="20"/>
    </row>
    <row r="177" spans="1:23" x14ac:dyDescent="0.25">
      <c r="A177" s="20"/>
      <c r="B177" s="20"/>
      <c r="C177" s="20"/>
      <c r="D177" s="20"/>
      <c r="E177" s="20"/>
      <c r="F177" s="20"/>
      <c r="G177" s="20"/>
      <c r="H177" s="20"/>
      <c r="I177" s="20"/>
      <c r="J177" s="20"/>
      <c r="K177" s="20"/>
      <c r="L177" s="20"/>
      <c r="M177" s="20"/>
      <c r="N177" s="20"/>
      <c r="O177" s="20"/>
      <c r="P177" s="20"/>
      <c r="Q177" s="20"/>
      <c r="R177" s="20"/>
      <c r="S177" s="20"/>
      <c r="T177" s="20"/>
      <c r="U177" s="20"/>
      <c r="V177" s="20"/>
      <c r="W177" s="20"/>
    </row>
    <row r="178" spans="1:23" x14ac:dyDescent="0.25">
      <c r="A178" s="20"/>
      <c r="B178" s="20"/>
      <c r="C178" s="20"/>
      <c r="D178" s="20"/>
      <c r="E178" s="20"/>
      <c r="F178" s="20"/>
      <c r="G178" s="20"/>
      <c r="H178" s="20"/>
      <c r="I178" s="20"/>
      <c r="J178" s="20"/>
      <c r="K178" s="20"/>
      <c r="L178" s="20"/>
      <c r="M178" s="20"/>
      <c r="N178" s="20"/>
      <c r="O178" s="20"/>
      <c r="P178" s="20"/>
      <c r="Q178" s="20"/>
      <c r="R178" s="20"/>
      <c r="S178" s="20"/>
      <c r="T178" s="20"/>
      <c r="U178" s="20"/>
      <c r="V178" s="20"/>
      <c r="W178" s="20"/>
    </row>
    <row r="179" spans="1:23" x14ac:dyDescent="0.25">
      <c r="A179" s="20"/>
      <c r="B179" s="20"/>
      <c r="C179" s="20"/>
      <c r="D179" s="20"/>
      <c r="E179" s="20"/>
      <c r="F179" s="20"/>
      <c r="G179" s="20"/>
      <c r="H179" s="20"/>
      <c r="I179" s="20"/>
      <c r="J179" s="20"/>
      <c r="K179" s="20"/>
      <c r="L179" s="20"/>
      <c r="M179" s="20"/>
      <c r="N179" s="20"/>
      <c r="O179" s="20"/>
      <c r="P179" s="20"/>
      <c r="Q179" s="20"/>
      <c r="R179" s="20"/>
      <c r="S179" s="20"/>
      <c r="T179" s="20"/>
      <c r="U179" s="20"/>
      <c r="V179" s="20"/>
      <c r="W179" s="20"/>
    </row>
    <row r="180" spans="1:23" x14ac:dyDescent="0.25">
      <c r="A180" s="20"/>
      <c r="B180" s="20"/>
      <c r="C180" s="20"/>
      <c r="D180" s="20"/>
      <c r="E180" s="20"/>
      <c r="F180" s="20"/>
      <c r="G180" s="20"/>
      <c r="H180" s="20"/>
      <c r="I180" s="20"/>
      <c r="J180" s="20"/>
      <c r="K180" s="20"/>
      <c r="L180" s="20"/>
      <c r="M180" s="20"/>
      <c r="N180" s="20"/>
      <c r="O180" s="20"/>
      <c r="P180" s="20"/>
      <c r="Q180" s="20"/>
      <c r="R180" s="20"/>
      <c r="S180" s="20"/>
      <c r="T180" s="20"/>
      <c r="U180" s="20"/>
      <c r="V180" s="20"/>
      <c r="W180" s="20"/>
    </row>
    <row r="181" spans="1:23" x14ac:dyDescent="0.25">
      <c r="A181" s="20"/>
      <c r="B181" s="20"/>
      <c r="C181" s="20"/>
      <c r="D181" s="20"/>
      <c r="E181" s="20"/>
      <c r="F181" s="20"/>
      <c r="G181" s="20"/>
      <c r="H181" s="20"/>
      <c r="I181" s="20"/>
      <c r="J181" s="20"/>
      <c r="K181" s="20"/>
      <c r="L181" s="20"/>
      <c r="M181" s="20"/>
      <c r="N181" s="20"/>
      <c r="O181" s="20"/>
      <c r="P181" s="20"/>
      <c r="Q181" s="20"/>
      <c r="R181" s="20"/>
      <c r="S181" s="20"/>
      <c r="T181" s="20"/>
      <c r="U181" s="20"/>
      <c r="V181" s="20"/>
      <c r="W181" s="20"/>
    </row>
    <row r="182" spans="1:23" x14ac:dyDescent="0.25">
      <c r="A182" s="20"/>
      <c r="B182" s="20"/>
      <c r="C182" s="20"/>
      <c r="D182" s="20"/>
      <c r="E182" s="20"/>
      <c r="F182" s="20"/>
      <c r="G182" s="20"/>
      <c r="H182" s="20"/>
      <c r="I182" s="20"/>
      <c r="J182" s="20"/>
      <c r="K182" s="20"/>
      <c r="L182" s="20"/>
      <c r="M182" s="20"/>
      <c r="N182" s="20"/>
      <c r="O182" s="20"/>
      <c r="P182" s="20"/>
      <c r="Q182" s="20"/>
      <c r="R182" s="20"/>
      <c r="S182" s="20"/>
      <c r="T182" s="20"/>
      <c r="U182" s="20"/>
      <c r="V182" s="20"/>
      <c r="W182" s="20"/>
    </row>
    <row r="183" spans="1:23" x14ac:dyDescent="0.25">
      <c r="A183" s="20"/>
      <c r="B183" s="20"/>
      <c r="C183" s="20"/>
      <c r="D183" s="20"/>
      <c r="E183" s="20"/>
      <c r="F183" s="20"/>
      <c r="G183" s="20"/>
      <c r="H183" s="20"/>
      <c r="I183" s="20"/>
      <c r="J183" s="20"/>
      <c r="K183" s="20"/>
      <c r="L183" s="20"/>
      <c r="M183" s="20"/>
      <c r="N183" s="20"/>
      <c r="O183" s="20"/>
      <c r="P183" s="20"/>
      <c r="Q183" s="20"/>
      <c r="R183" s="20"/>
      <c r="S183" s="20"/>
      <c r="T183" s="20"/>
      <c r="U183" s="20"/>
      <c r="V183" s="20"/>
      <c r="W183" s="20"/>
    </row>
    <row r="184" spans="1:23" x14ac:dyDescent="0.25">
      <c r="A184" s="20"/>
      <c r="B184" s="20"/>
      <c r="C184" s="20"/>
      <c r="D184" s="20"/>
      <c r="E184" s="20"/>
      <c r="F184" s="20"/>
      <c r="G184" s="20"/>
      <c r="H184" s="20"/>
      <c r="I184" s="20"/>
      <c r="J184" s="20"/>
      <c r="K184" s="20"/>
      <c r="L184" s="20"/>
      <c r="M184" s="20"/>
      <c r="N184" s="20"/>
      <c r="O184" s="20"/>
      <c r="P184" s="20"/>
      <c r="Q184" s="20"/>
      <c r="R184" s="20"/>
      <c r="S184" s="20"/>
      <c r="T184" s="20"/>
      <c r="U184" s="20"/>
      <c r="V184" s="20"/>
      <c r="W184" s="20"/>
    </row>
    <row r="185" spans="1:23" x14ac:dyDescent="0.25">
      <c r="A185" s="20"/>
      <c r="B185" s="20"/>
      <c r="C185" s="20"/>
      <c r="D185" s="20"/>
      <c r="E185" s="20"/>
      <c r="F185" s="20"/>
      <c r="G185" s="20"/>
      <c r="H185" s="20"/>
      <c r="I185" s="20"/>
      <c r="J185" s="20"/>
      <c r="K185" s="20"/>
      <c r="L185" s="20"/>
      <c r="M185" s="20"/>
      <c r="N185" s="20"/>
      <c r="O185" s="20"/>
      <c r="P185" s="20"/>
      <c r="Q185" s="20"/>
      <c r="R185" s="20"/>
      <c r="S185" s="20"/>
      <c r="T185" s="20"/>
      <c r="U185" s="20"/>
      <c r="V185" s="20"/>
      <c r="W185" s="20"/>
    </row>
    <row r="186" spans="1:23" x14ac:dyDescent="0.25">
      <c r="A186" s="20"/>
      <c r="B186" s="20"/>
      <c r="C186" s="20"/>
      <c r="D186" s="20"/>
      <c r="E186" s="20"/>
      <c r="F186" s="20"/>
      <c r="G186" s="20"/>
      <c r="H186" s="20"/>
      <c r="I186" s="20"/>
      <c r="J186" s="20"/>
      <c r="K186" s="20"/>
      <c r="L186" s="20"/>
      <c r="M186" s="20"/>
      <c r="N186" s="20"/>
      <c r="O186" s="20"/>
      <c r="P186" s="20"/>
      <c r="Q186" s="20"/>
      <c r="R186" s="20"/>
      <c r="S186" s="20"/>
      <c r="T186" s="20"/>
      <c r="U186" s="20"/>
      <c r="V186" s="20"/>
      <c r="W186" s="20"/>
    </row>
    <row r="187" spans="1:23" x14ac:dyDescent="0.25">
      <c r="A187" s="20"/>
      <c r="B187" s="20"/>
      <c r="C187" s="20"/>
      <c r="D187" s="20"/>
      <c r="E187" s="20"/>
      <c r="F187" s="20"/>
      <c r="G187" s="20"/>
      <c r="H187" s="20"/>
      <c r="I187" s="20"/>
      <c r="J187" s="20"/>
      <c r="K187" s="20"/>
      <c r="L187" s="20"/>
      <c r="M187" s="20"/>
      <c r="N187" s="20"/>
      <c r="O187" s="20"/>
      <c r="P187" s="20"/>
      <c r="Q187" s="20"/>
      <c r="R187" s="20"/>
      <c r="S187" s="20"/>
      <c r="T187" s="20"/>
      <c r="U187" s="20"/>
      <c r="V187" s="20"/>
      <c r="W187" s="20"/>
    </row>
    <row r="188" spans="1:23" x14ac:dyDescent="0.25">
      <c r="A188" s="20"/>
      <c r="B188" s="20"/>
      <c r="C188" s="20"/>
      <c r="D188" s="20"/>
      <c r="E188" s="20"/>
      <c r="F188" s="20"/>
      <c r="G188" s="20"/>
      <c r="H188" s="20"/>
      <c r="I188" s="20"/>
      <c r="J188" s="20"/>
      <c r="K188" s="20"/>
      <c r="L188" s="20"/>
      <c r="M188" s="20"/>
      <c r="N188" s="20"/>
      <c r="O188" s="20"/>
      <c r="P188" s="20"/>
      <c r="Q188" s="20"/>
      <c r="R188" s="20"/>
      <c r="S188" s="20"/>
      <c r="T188" s="20"/>
      <c r="U188" s="20"/>
      <c r="V188" s="20"/>
      <c r="W188" s="20"/>
    </row>
    <row r="189" spans="1:23" x14ac:dyDescent="0.25">
      <c r="A189" s="20"/>
      <c r="B189" s="20"/>
      <c r="C189" s="20"/>
      <c r="D189" s="20"/>
      <c r="E189" s="20"/>
      <c r="F189" s="20"/>
      <c r="G189" s="20"/>
      <c r="H189" s="20"/>
      <c r="I189" s="20"/>
      <c r="J189" s="20"/>
      <c r="K189" s="20"/>
      <c r="L189" s="20"/>
      <c r="M189" s="20"/>
      <c r="N189" s="20"/>
      <c r="O189" s="20"/>
      <c r="P189" s="20"/>
      <c r="Q189" s="20"/>
      <c r="R189" s="20"/>
      <c r="S189" s="20"/>
      <c r="T189" s="20"/>
      <c r="U189" s="20"/>
      <c r="V189" s="20"/>
      <c r="W189" s="20"/>
    </row>
    <row r="190" spans="1:23" x14ac:dyDescent="0.25">
      <c r="A190" s="20"/>
      <c r="B190" s="20"/>
      <c r="C190" s="20"/>
      <c r="D190" s="20"/>
      <c r="E190" s="20"/>
      <c r="F190" s="20"/>
      <c r="G190" s="20"/>
      <c r="H190" s="20"/>
      <c r="I190" s="20"/>
      <c r="J190" s="20"/>
      <c r="K190" s="20"/>
      <c r="L190" s="20"/>
      <c r="M190" s="20"/>
      <c r="N190" s="20"/>
      <c r="O190" s="20"/>
      <c r="P190" s="20"/>
      <c r="Q190" s="20"/>
      <c r="R190" s="20"/>
      <c r="S190" s="20"/>
      <c r="T190" s="20"/>
      <c r="U190" s="20"/>
      <c r="V190" s="20"/>
      <c r="W190" s="20"/>
    </row>
    <row r="191" spans="1:23" x14ac:dyDescent="0.25">
      <c r="A191" s="20"/>
      <c r="B191" s="20"/>
      <c r="C191" s="20"/>
      <c r="D191" s="20"/>
      <c r="E191" s="20"/>
      <c r="F191" s="20"/>
      <c r="G191" s="20"/>
      <c r="H191" s="20"/>
      <c r="I191" s="20"/>
      <c r="J191" s="20"/>
      <c r="K191" s="20"/>
      <c r="L191" s="20"/>
      <c r="M191" s="20"/>
      <c r="N191" s="20"/>
      <c r="O191" s="20"/>
      <c r="P191" s="20"/>
      <c r="Q191" s="20"/>
      <c r="R191" s="20"/>
      <c r="S191" s="20"/>
      <c r="T191" s="20"/>
      <c r="U191" s="20"/>
      <c r="V191" s="20"/>
      <c r="W191" s="20"/>
    </row>
    <row r="192" spans="1:23" x14ac:dyDescent="0.25">
      <c r="A192" s="20"/>
      <c r="B192" s="20"/>
      <c r="C192" s="20"/>
      <c r="D192" s="20"/>
      <c r="E192" s="20"/>
      <c r="F192" s="20"/>
      <c r="G192" s="20"/>
      <c r="H192" s="20"/>
      <c r="I192" s="20"/>
      <c r="J192" s="20"/>
      <c r="K192" s="20"/>
      <c r="L192" s="20"/>
      <c r="M192" s="20"/>
      <c r="N192" s="20"/>
      <c r="O192" s="20"/>
      <c r="P192" s="20"/>
      <c r="Q192" s="20"/>
      <c r="R192" s="20"/>
      <c r="S192" s="20"/>
      <c r="T192" s="20"/>
      <c r="U192" s="20"/>
      <c r="V192" s="20"/>
      <c r="W192" s="20"/>
    </row>
    <row r="193" spans="1:23" x14ac:dyDescent="0.25">
      <c r="A193" s="20"/>
      <c r="B193" s="20"/>
      <c r="C193" s="20"/>
      <c r="D193" s="20"/>
      <c r="E193" s="20"/>
      <c r="F193" s="20"/>
      <c r="G193" s="20"/>
      <c r="H193" s="20"/>
      <c r="I193" s="20"/>
      <c r="J193" s="20"/>
      <c r="K193" s="20"/>
      <c r="L193" s="20"/>
      <c r="M193" s="20"/>
      <c r="N193" s="20"/>
      <c r="O193" s="20"/>
      <c r="P193" s="20"/>
      <c r="Q193" s="20"/>
      <c r="R193" s="20"/>
      <c r="S193" s="20"/>
      <c r="T193" s="20"/>
      <c r="U193" s="20"/>
      <c r="V193" s="20"/>
      <c r="W193" s="20"/>
    </row>
    <row r="194" spans="1:23" x14ac:dyDescent="0.25">
      <c r="A194" s="20"/>
      <c r="B194" s="20"/>
      <c r="C194" s="20"/>
      <c r="D194" s="20"/>
      <c r="E194" s="20"/>
      <c r="F194" s="20"/>
      <c r="G194" s="20"/>
      <c r="H194" s="20"/>
      <c r="I194" s="20"/>
      <c r="J194" s="20"/>
      <c r="K194" s="20"/>
      <c r="L194" s="20"/>
      <c r="M194" s="20"/>
      <c r="N194" s="20"/>
      <c r="O194" s="20"/>
      <c r="P194" s="20"/>
      <c r="Q194" s="20"/>
      <c r="R194" s="20"/>
      <c r="S194" s="20"/>
      <c r="T194" s="20"/>
      <c r="U194" s="20"/>
      <c r="V194" s="20"/>
      <c r="W194" s="20"/>
    </row>
    <row r="195" spans="1:23" x14ac:dyDescent="0.25">
      <c r="A195" s="20"/>
      <c r="B195" s="20"/>
      <c r="C195" s="20"/>
      <c r="D195" s="20"/>
      <c r="E195" s="20"/>
      <c r="F195" s="20"/>
      <c r="G195" s="20"/>
      <c r="H195" s="20"/>
      <c r="I195" s="20"/>
      <c r="J195" s="20"/>
      <c r="K195" s="20"/>
      <c r="L195" s="20"/>
      <c r="M195" s="20"/>
      <c r="N195" s="20"/>
      <c r="O195" s="20"/>
      <c r="P195" s="20"/>
      <c r="Q195" s="20"/>
      <c r="R195" s="20"/>
      <c r="S195" s="20"/>
      <c r="T195" s="20"/>
      <c r="U195" s="20"/>
      <c r="V195" s="20"/>
      <c r="W195" s="20"/>
    </row>
    <row r="196" spans="1:23" x14ac:dyDescent="0.25">
      <c r="A196" s="20"/>
      <c r="B196" s="20"/>
      <c r="C196" s="20"/>
      <c r="D196" s="20"/>
      <c r="E196" s="20"/>
      <c r="F196" s="20"/>
      <c r="G196" s="20"/>
      <c r="H196" s="20"/>
      <c r="I196" s="20"/>
      <c r="J196" s="20"/>
      <c r="K196" s="20"/>
      <c r="L196" s="20"/>
      <c r="M196" s="20"/>
      <c r="N196" s="20"/>
      <c r="O196" s="20"/>
      <c r="P196" s="20"/>
      <c r="Q196" s="20"/>
      <c r="R196" s="20"/>
      <c r="S196" s="20"/>
      <c r="T196" s="20"/>
      <c r="U196" s="20"/>
      <c r="V196" s="20"/>
      <c r="W196" s="20"/>
    </row>
    <row r="197" spans="1:23" x14ac:dyDescent="0.25">
      <c r="A197" s="20"/>
      <c r="B197" s="20"/>
      <c r="C197" s="20"/>
      <c r="D197" s="20"/>
      <c r="E197" s="20"/>
      <c r="F197" s="20"/>
      <c r="G197" s="20"/>
      <c r="H197" s="20"/>
      <c r="I197" s="20"/>
      <c r="J197" s="20"/>
      <c r="K197" s="20"/>
      <c r="L197" s="20"/>
      <c r="M197" s="20"/>
      <c r="N197" s="20"/>
      <c r="O197" s="20"/>
      <c r="P197" s="20"/>
      <c r="Q197" s="20"/>
      <c r="R197" s="20"/>
      <c r="S197" s="20"/>
      <c r="T197" s="20"/>
      <c r="U197" s="20"/>
      <c r="V197" s="20"/>
      <c r="W197" s="20"/>
    </row>
    <row r="198" spans="1:23" x14ac:dyDescent="0.25">
      <c r="A198" s="20"/>
      <c r="B198" s="20"/>
      <c r="C198" s="20"/>
      <c r="D198" s="20"/>
      <c r="E198" s="20"/>
      <c r="F198" s="20"/>
      <c r="G198" s="20"/>
      <c r="H198" s="20"/>
      <c r="I198" s="20"/>
      <c r="J198" s="20"/>
      <c r="K198" s="20"/>
      <c r="L198" s="20"/>
      <c r="M198" s="20"/>
      <c r="N198" s="20"/>
      <c r="O198" s="20"/>
      <c r="P198" s="20"/>
      <c r="Q198" s="20"/>
      <c r="R198" s="20"/>
      <c r="S198" s="20"/>
      <c r="T198" s="20"/>
      <c r="U198" s="20"/>
      <c r="V198" s="20"/>
      <c r="W198" s="20"/>
    </row>
    <row r="199" spans="1:23" x14ac:dyDescent="0.25">
      <c r="A199" s="20"/>
      <c r="B199" s="20"/>
      <c r="C199" s="20"/>
      <c r="D199" s="20"/>
      <c r="E199" s="20"/>
      <c r="F199" s="20"/>
      <c r="G199" s="20"/>
      <c r="H199" s="20"/>
      <c r="I199" s="20"/>
      <c r="J199" s="20"/>
      <c r="K199" s="20"/>
      <c r="L199" s="20"/>
      <c r="M199" s="20"/>
      <c r="N199" s="20"/>
      <c r="O199" s="20"/>
      <c r="P199" s="20"/>
      <c r="Q199" s="20"/>
      <c r="R199" s="20"/>
      <c r="S199" s="20"/>
      <c r="T199" s="20"/>
      <c r="U199" s="20"/>
      <c r="V199" s="20"/>
      <c r="W199" s="20"/>
    </row>
    <row r="200" spans="1:23" x14ac:dyDescent="0.25">
      <c r="A200" s="20"/>
      <c r="B200" s="20"/>
      <c r="C200" s="20"/>
      <c r="D200" s="20"/>
      <c r="E200" s="20"/>
      <c r="F200" s="20"/>
      <c r="G200" s="20"/>
      <c r="H200" s="20"/>
      <c r="I200" s="20"/>
      <c r="J200" s="20"/>
      <c r="K200" s="20"/>
      <c r="L200" s="20"/>
      <c r="M200" s="20"/>
      <c r="N200" s="20"/>
      <c r="O200" s="20"/>
      <c r="P200" s="20"/>
      <c r="Q200" s="20"/>
      <c r="R200" s="20"/>
      <c r="S200" s="20"/>
      <c r="T200" s="20"/>
      <c r="U200" s="20"/>
      <c r="V200" s="20"/>
      <c r="W200" s="20"/>
    </row>
    <row r="201" spans="1:23" x14ac:dyDescent="0.25">
      <c r="A201" s="20"/>
      <c r="B201" s="20"/>
      <c r="C201" s="20"/>
      <c r="D201" s="20"/>
      <c r="E201" s="20"/>
      <c r="F201" s="20"/>
      <c r="G201" s="20"/>
      <c r="H201" s="20"/>
      <c r="I201" s="20"/>
      <c r="J201" s="20"/>
      <c r="K201" s="20"/>
      <c r="L201" s="20"/>
      <c r="M201" s="20"/>
      <c r="N201" s="20"/>
      <c r="O201" s="20"/>
      <c r="P201" s="20"/>
      <c r="Q201" s="20"/>
      <c r="R201" s="20"/>
      <c r="S201" s="20"/>
      <c r="T201" s="20"/>
      <c r="U201" s="20"/>
      <c r="V201" s="20"/>
      <c r="W201" s="20"/>
    </row>
    <row r="202" spans="1:23" x14ac:dyDescent="0.25">
      <c r="A202" s="20"/>
      <c r="B202" s="20"/>
      <c r="C202" s="20"/>
      <c r="D202" s="20"/>
      <c r="E202" s="20"/>
      <c r="F202" s="20"/>
      <c r="G202" s="20"/>
      <c r="H202" s="20"/>
      <c r="I202" s="20"/>
      <c r="J202" s="20"/>
      <c r="K202" s="20"/>
      <c r="L202" s="20"/>
      <c r="M202" s="20"/>
      <c r="N202" s="20"/>
      <c r="O202" s="20"/>
      <c r="P202" s="20"/>
      <c r="Q202" s="20"/>
      <c r="R202" s="20"/>
      <c r="S202" s="20"/>
      <c r="T202" s="20"/>
      <c r="U202" s="20"/>
      <c r="V202" s="20"/>
      <c r="W202" s="20"/>
    </row>
    <row r="203" spans="1:23" x14ac:dyDescent="0.25">
      <c r="A203" s="20"/>
      <c r="B203" s="20"/>
      <c r="C203" s="20"/>
      <c r="D203" s="20"/>
      <c r="E203" s="20"/>
      <c r="F203" s="20"/>
      <c r="G203" s="20"/>
      <c r="H203" s="20"/>
      <c r="I203" s="20"/>
      <c r="J203" s="20"/>
      <c r="K203" s="20"/>
      <c r="L203" s="20"/>
      <c r="M203" s="20"/>
      <c r="N203" s="20"/>
      <c r="O203" s="20"/>
      <c r="P203" s="20"/>
      <c r="Q203" s="20"/>
      <c r="R203" s="20"/>
      <c r="S203" s="20"/>
      <c r="T203" s="20"/>
      <c r="U203" s="20"/>
      <c r="V203" s="20"/>
      <c r="W203" s="20"/>
    </row>
    <row r="204" spans="1:23" x14ac:dyDescent="0.25">
      <c r="A204" s="20"/>
      <c r="B204" s="20"/>
      <c r="C204" s="20"/>
      <c r="D204" s="20"/>
      <c r="E204" s="20"/>
      <c r="F204" s="20"/>
      <c r="G204" s="20"/>
      <c r="H204" s="20"/>
      <c r="I204" s="20"/>
      <c r="J204" s="20"/>
      <c r="K204" s="20"/>
      <c r="L204" s="20"/>
      <c r="M204" s="20"/>
      <c r="N204" s="20"/>
      <c r="O204" s="20"/>
      <c r="P204" s="20"/>
      <c r="Q204" s="20"/>
      <c r="R204" s="20"/>
      <c r="S204" s="20"/>
      <c r="T204" s="20"/>
      <c r="U204" s="20"/>
      <c r="V204" s="20"/>
      <c r="W204" s="20"/>
    </row>
    <row r="205" spans="1:23" x14ac:dyDescent="0.25">
      <c r="A205" s="20"/>
      <c r="B205" s="20"/>
      <c r="C205" s="20"/>
      <c r="D205" s="20"/>
      <c r="E205" s="20"/>
      <c r="F205" s="20"/>
      <c r="G205" s="20"/>
      <c r="H205" s="20"/>
      <c r="I205" s="20"/>
      <c r="J205" s="20"/>
      <c r="K205" s="20"/>
      <c r="L205" s="20"/>
      <c r="M205" s="20"/>
      <c r="N205" s="20"/>
      <c r="O205" s="20"/>
      <c r="P205" s="20"/>
      <c r="Q205" s="20"/>
      <c r="R205" s="20"/>
      <c r="S205" s="20"/>
      <c r="T205" s="20"/>
      <c r="U205" s="20"/>
      <c r="V205" s="20"/>
      <c r="W205" s="20"/>
    </row>
    <row r="206" spans="1:23" x14ac:dyDescent="0.25">
      <c r="A206" s="20"/>
      <c r="B206" s="20"/>
      <c r="C206" s="20"/>
      <c r="D206" s="20"/>
      <c r="E206" s="20"/>
      <c r="F206" s="20"/>
      <c r="G206" s="20"/>
      <c r="H206" s="20"/>
      <c r="I206" s="20"/>
      <c r="J206" s="20"/>
      <c r="K206" s="20"/>
      <c r="L206" s="20"/>
      <c r="M206" s="20"/>
      <c r="N206" s="20"/>
      <c r="O206" s="20"/>
      <c r="P206" s="20"/>
      <c r="Q206" s="20"/>
      <c r="R206" s="20"/>
      <c r="S206" s="20"/>
      <c r="T206" s="20"/>
      <c r="U206" s="20"/>
      <c r="V206" s="20"/>
      <c r="W206" s="20"/>
    </row>
    <row r="207" spans="1:23" x14ac:dyDescent="0.25">
      <c r="A207" s="20"/>
      <c r="B207" s="20"/>
      <c r="C207" s="20"/>
      <c r="D207" s="20"/>
      <c r="E207" s="20"/>
      <c r="F207" s="20"/>
      <c r="G207" s="20"/>
      <c r="H207" s="20"/>
      <c r="I207" s="20"/>
      <c r="J207" s="20"/>
      <c r="K207" s="20"/>
      <c r="L207" s="20"/>
      <c r="M207" s="20"/>
      <c r="N207" s="20"/>
      <c r="O207" s="20"/>
      <c r="P207" s="20"/>
      <c r="Q207" s="20"/>
      <c r="R207" s="20"/>
      <c r="S207" s="20"/>
      <c r="T207" s="20"/>
      <c r="U207" s="20"/>
      <c r="V207" s="20"/>
      <c r="W207" s="20"/>
    </row>
    <row r="208" spans="1:23" x14ac:dyDescent="0.25">
      <c r="A208" s="20"/>
      <c r="B208" s="20"/>
      <c r="C208" s="20"/>
      <c r="D208" s="20"/>
      <c r="E208" s="20"/>
      <c r="F208" s="20"/>
      <c r="G208" s="20"/>
      <c r="H208" s="20"/>
      <c r="I208" s="20"/>
      <c r="J208" s="20"/>
      <c r="K208" s="20"/>
      <c r="L208" s="20"/>
      <c r="M208" s="20"/>
      <c r="N208" s="20"/>
      <c r="O208" s="20"/>
      <c r="P208" s="20"/>
      <c r="Q208" s="20"/>
      <c r="R208" s="20"/>
      <c r="S208" s="20"/>
      <c r="T208" s="20"/>
      <c r="U208" s="20"/>
      <c r="V208" s="20"/>
      <c r="W208" s="20"/>
    </row>
    <row r="209" spans="1:23" x14ac:dyDescent="0.25">
      <c r="A209" s="20"/>
      <c r="B209" s="20"/>
      <c r="C209" s="20"/>
      <c r="D209" s="20"/>
      <c r="E209" s="20"/>
      <c r="F209" s="20"/>
      <c r="G209" s="20"/>
      <c r="H209" s="20"/>
      <c r="I209" s="20"/>
      <c r="J209" s="20"/>
      <c r="K209" s="20"/>
      <c r="L209" s="20"/>
      <c r="M209" s="20"/>
      <c r="N209" s="20"/>
      <c r="O209" s="20"/>
      <c r="P209" s="20"/>
      <c r="Q209" s="20"/>
      <c r="R209" s="20"/>
      <c r="S209" s="20"/>
      <c r="T209" s="20"/>
      <c r="U209" s="20"/>
      <c r="V209" s="20"/>
      <c r="W209" s="20"/>
    </row>
    <row r="210" spans="1:23" x14ac:dyDescent="0.25">
      <c r="A210" s="20"/>
      <c r="B210" s="20"/>
      <c r="C210" s="20"/>
      <c r="D210" s="20"/>
      <c r="E210" s="20"/>
      <c r="F210" s="20"/>
      <c r="G210" s="20"/>
      <c r="H210" s="20"/>
      <c r="I210" s="20"/>
      <c r="J210" s="20"/>
      <c r="K210" s="20"/>
      <c r="L210" s="20"/>
      <c r="M210" s="20"/>
      <c r="N210" s="20"/>
      <c r="O210" s="20"/>
      <c r="P210" s="20"/>
      <c r="Q210" s="20"/>
      <c r="R210" s="20"/>
      <c r="S210" s="20"/>
      <c r="T210" s="20"/>
      <c r="U210" s="20"/>
      <c r="V210" s="20"/>
      <c r="W210" s="20"/>
    </row>
    <row r="211" spans="1:23" x14ac:dyDescent="0.25">
      <c r="A211" s="20"/>
      <c r="B211" s="20"/>
      <c r="C211" s="20"/>
      <c r="D211" s="20"/>
      <c r="E211" s="20"/>
      <c r="F211" s="20"/>
      <c r="G211" s="20"/>
      <c r="H211" s="20"/>
      <c r="I211" s="20"/>
      <c r="J211" s="20"/>
      <c r="K211" s="20"/>
      <c r="L211" s="20"/>
      <c r="M211" s="20"/>
      <c r="N211" s="20"/>
      <c r="O211" s="20"/>
      <c r="P211" s="20"/>
      <c r="Q211" s="20"/>
      <c r="R211" s="20"/>
      <c r="S211" s="20"/>
      <c r="T211" s="20"/>
      <c r="U211" s="20"/>
      <c r="V211" s="20"/>
      <c r="W211" s="20"/>
    </row>
    <row r="212" spans="1:23" x14ac:dyDescent="0.25">
      <c r="A212" s="20"/>
      <c r="B212" s="20"/>
      <c r="C212" s="20"/>
      <c r="D212" s="20"/>
      <c r="E212" s="20"/>
      <c r="F212" s="20"/>
      <c r="G212" s="20"/>
      <c r="H212" s="20"/>
      <c r="I212" s="20"/>
      <c r="J212" s="20"/>
      <c r="K212" s="20"/>
      <c r="L212" s="20"/>
      <c r="M212" s="20"/>
      <c r="N212" s="20"/>
      <c r="O212" s="20"/>
      <c r="P212" s="20"/>
      <c r="Q212" s="20"/>
      <c r="R212" s="20"/>
      <c r="S212" s="20"/>
      <c r="T212" s="20"/>
      <c r="U212" s="20"/>
      <c r="V212" s="20"/>
      <c r="W212" s="20"/>
    </row>
    <row r="213" spans="1:23" x14ac:dyDescent="0.25">
      <c r="A213" s="20"/>
      <c r="B213" s="20"/>
      <c r="C213" s="20"/>
      <c r="D213" s="20"/>
      <c r="E213" s="20"/>
      <c r="F213" s="20"/>
      <c r="G213" s="20"/>
      <c r="H213" s="20"/>
      <c r="I213" s="20"/>
      <c r="J213" s="20"/>
      <c r="K213" s="20"/>
      <c r="L213" s="20"/>
      <c r="M213" s="20"/>
      <c r="N213" s="20"/>
      <c r="O213" s="20"/>
      <c r="P213" s="20"/>
      <c r="Q213" s="20"/>
      <c r="R213" s="20"/>
      <c r="S213" s="20"/>
      <c r="T213" s="20"/>
      <c r="U213" s="20"/>
      <c r="V213" s="20"/>
      <c r="W213" s="20"/>
    </row>
    <row r="214" spans="1:23" x14ac:dyDescent="0.25">
      <c r="A214" s="20"/>
      <c r="B214" s="20"/>
      <c r="C214" s="20"/>
      <c r="D214" s="20"/>
      <c r="E214" s="20"/>
      <c r="F214" s="20"/>
      <c r="G214" s="20"/>
      <c r="H214" s="20"/>
      <c r="I214" s="20"/>
      <c r="J214" s="20"/>
      <c r="K214" s="20"/>
      <c r="L214" s="20"/>
      <c r="M214" s="20"/>
      <c r="N214" s="20"/>
      <c r="O214" s="20"/>
      <c r="P214" s="20"/>
      <c r="Q214" s="20"/>
      <c r="R214" s="20"/>
      <c r="S214" s="20"/>
      <c r="T214" s="20"/>
      <c r="U214" s="20"/>
      <c r="V214" s="20"/>
      <c r="W214" s="20"/>
    </row>
    <row r="215" spans="1:23" x14ac:dyDescent="0.25">
      <c r="A215" s="20"/>
      <c r="B215" s="20"/>
      <c r="C215" s="20"/>
      <c r="D215" s="20"/>
      <c r="E215" s="20"/>
      <c r="F215" s="20"/>
      <c r="G215" s="20"/>
      <c r="H215" s="20"/>
      <c r="I215" s="20"/>
      <c r="J215" s="20"/>
      <c r="K215" s="20"/>
      <c r="L215" s="20"/>
      <c r="M215" s="20"/>
      <c r="N215" s="20"/>
      <c r="O215" s="20"/>
      <c r="P215" s="20"/>
      <c r="Q215" s="20"/>
      <c r="R215" s="20"/>
      <c r="S215" s="20"/>
      <c r="T215" s="20"/>
      <c r="U215" s="20"/>
      <c r="V215" s="20"/>
      <c r="W215" s="20"/>
    </row>
    <row r="216" spans="1:23" x14ac:dyDescent="0.25">
      <c r="A216" s="20"/>
      <c r="B216" s="20"/>
      <c r="C216" s="20"/>
      <c r="D216" s="20"/>
      <c r="E216" s="20"/>
      <c r="F216" s="20"/>
      <c r="G216" s="20"/>
      <c r="H216" s="20"/>
      <c r="I216" s="20"/>
      <c r="J216" s="20"/>
      <c r="K216" s="20"/>
      <c r="L216" s="20"/>
      <c r="M216" s="20"/>
      <c r="N216" s="20"/>
      <c r="O216" s="20"/>
      <c r="P216" s="20"/>
      <c r="Q216" s="20"/>
      <c r="R216" s="20"/>
      <c r="S216" s="20"/>
      <c r="T216" s="20"/>
      <c r="U216" s="20"/>
      <c r="V216" s="20"/>
      <c r="W216" s="20"/>
    </row>
    <row r="217" spans="1:23" x14ac:dyDescent="0.25">
      <c r="A217" s="20"/>
      <c r="B217" s="20"/>
      <c r="C217" s="20"/>
      <c r="D217" s="20"/>
      <c r="E217" s="20"/>
      <c r="F217" s="20"/>
      <c r="G217" s="20"/>
      <c r="H217" s="20"/>
      <c r="I217" s="20"/>
      <c r="J217" s="20"/>
      <c r="K217" s="20"/>
      <c r="L217" s="20"/>
      <c r="M217" s="20"/>
      <c r="N217" s="20"/>
      <c r="O217" s="20"/>
      <c r="P217" s="20"/>
      <c r="Q217" s="20"/>
      <c r="R217" s="20"/>
      <c r="S217" s="20"/>
      <c r="T217" s="20"/>
      <c r="U217" s="20"/>
      <c r="V217" s="20"/>
      <c r="W217" s="20"/>
    </row>
    <row r="218" spans="1:23" x14ac:dyDescent="0.25">
      <c r="A218" s="20"/>
      <c r="B218" s="20"/>
      <c r="C218" s="20"/>
      <c r="D218" s="20"/>
      <c r="E218" s="20"/>
      <c r="F218" s="20"/>
      <c r="G218" s="20"/>
      <c r="H218" s="20"/>
      <c r="I218" s="20"/>
      <c r="J218" s="20"/>
      <c r="K218" s="20"/>
      <c r="L218" s="20"/>
      <c r="M218" s="20"/>
      <c r="N218" s="20"/>
      <c r="O218" s="20"/>
      <c r="P218" s="20"/>
      <c r="Q218" s="20"/>
      <c r="R218" s="20"/>
      <c r="S218" s="20"/>
      <c r="T218" s="20"/>
      <c r="U218" s="20"/>
      <c r="V218" s="20"/>
      <c r="W218" s="20"/>
    </row>
    <row r="219" spans="1:23" x14ac:dyDescent="0.25">
      <c r="A219" s="20"/>
      <c r="B219" s="20"/>
      <c r="C219" s="20"/>
      <c r="D219" s="20"/>
      <c r="E219" s="20"/>
      <c r="F219" s="20"/>
      <c r="G219" s="20"/>
      <c r="H219" s="20"/>
      <c r="I219" s="20"/>
      <c r="J219" s="20"/>
      <c r="K219" s="20"/>
      <c r="L219" s="20"/>
      <c r="M219" s="20"/>
      <c r="N219" s="20"/>
      <c r="O219" s="20"/>
      <c r="P219" s="20"/>
      <c r="Q219" s="20"/>
      <c r="R219" s="20"/>
      <c r="S219" s="20"/>
      <c r="T219" s="20"/>
      <c r="U219" s="20"/>
      <c r="V219" s="20"/>
      <c r="W219" s="20"/>
    </row>
    <row r="220" spans="1:23" x14ac:dyDescent="0.25">
      <c r="A220" s="20"/>
      <c r="B220" s="20"/>
      <c r="C220" s="20"/>
      <c r="D220" s="20"/>
      <c r="E220" s="20"/>
      <c r="F220" s="20"/>
      <c r="G220" s="20"/>
      <c r="H220" s="20"/>
      <c r="I220" s="20"/>
      <c r="J220" s="20"/>
      <c r="K220" s="20"/>
      <c r="L220" s="20"/>
      <c r="M220" s="20"/>
      <c r="N220" s="20"/>
      <c r="O220" s="20"/>
      <c r="P220" s="20"/>
      <c r="Q220" s="20"/>
      <c r="R220" s="20"/>
      <c r="S220" s="20"/>
      <c r="T220" s="20"/>
      <c r="U220" s="20"/>
      <c r="V220" s="20"/>
      <c r="W220" s="20"/>
    </row>
    <row r="221" spans="1:23" x14ac:dyDescent="0.25">
      <c r="A221" s="20"/>
      <c r="B221" s="20"/>
      <c r="C221" s="20"/>
      <c r="D221" s="20"/>
      <c r="E221" s="20"/>
      <c r="F221" s="20"/>
      <c r="G221" s="20"/>
      <c r="H221" s="20"/>
      <c r="I221" s="20"/>
      <c r="J221" s="20"/>
      <c r="K221" s="20"/>
      <c r="L221" s="20"/>
      <c r="M221" s="20"/>
      <c r="N221" s="20"/>
      <c r="O221" s="20"/>
      <c r="P221" s="20"/>
      <c r="Q221" s="20"/>
      <c r="R221" s="20"/>
      <c r="S221" s="20"/>
      <c r="T221" s="20"/>
      <c r="U221" s="20"/>
      <c r="V221" s="20"/>
      <c r="W221" s="20"/>
    </row>
    <row r="222" spans="1:23" x14ac:dyDescent="0.25">
      <c r="A222" s="20"/>
      <c r="B222" s="20"/>
      <c r="C222" s="20"/>
      <c r="D222" s="20"/>
      <c r="E222" s="20"/>
      <c r="F222" s="20"/>
      <c r="G222" s="20"/>
      <c r="H222" s="20"/>
      <c r="I222" s="20"/>
      <c r="J222" s="20"/>
      <c r="K222" s="20"/>
      <c r="L222" s="20"/>
      <c r="M222" s="20"/>
      <c r="N222" s="20"/>
      <c r="O222" s="20"/>
      <c r="P222" s="20"/>
      <c r="Q222" s="20"/>
      <c r="R222" s="20"/>
      <c r="S222" s="20"/>
      <c r="T222" s="20"/>
      <c r="U222" s="20"/>
      <c r="V222" s="20"/>
      <c r="W222" s="20"/>
    </row>
    <row r="223" spans="1:23" x14ac:dyDescent="0.25">
      <c r="A223" s="20"/>
      <c r="B223" s="20"/>
      <c r="C223" s="20"/>
      <c r="D223" s="20"/>
      <c r="E223" s="20"/>
      <c r="F223" s="20"/>
      <c r="G223" s="20"/>
      <c r="H223" s="20"/>
      <c r="I223" s="20"/>
      <c r="J223" s="20"/>
      <c r="K223" s="20"/>
      <c r="L223" s="20"/>
      <c r="M223" s="20"/>
      <c r="N223" s="20"/>
      <c r="O223" s="20"/>
      <c r="P223" s="20"/>
      <c r="Q223" s="20"/>
      <c r="R223" s="20"/>
      <c r="S223" s="20"/>
      <c r="T223" s="20"/>
      <c r="U223" s="20"/>
      <c r="V223" s="20"/>
      <c r="W223" s="20"/>
    </row>
    <row r="224" spans="1:23" x14ac:dyDescent="0.25">
      <c r="A224" s="20"/>
      <c r="B224" s="20"/>
      <c r="C224" s="20"/>
      <c r="D224" s="20"/>
      <c r="E224" s="20"/>
      <c r="F224" s="20"/>
      <c r="G224" s="20"/>
      <c r="H224" s="20"/>
      <c r="I224" s="20"/>
      <c r="J224" s="20"/>
      <c r="K224" s="20"/>
      <c r="L224" s="20"/>
      <c r="M224" s="20"/>
      <c r="N224" s="20"/>
      <c r="O224" s="20"/>
      <c r="P224" s="20"/>
      <c r="Q224" s="20"/>
      <c r="R224" s="20"/>
      <c r="S224" s="20"/>
      <c r="T224" s="20"/>
      <c r="U224" s="20"/>
      <c r="V224" s="20"/>
      <c r="W224" s="20"/>
    </row>
    <row r="225" spans="1:23" x14ac:dyDescent="0.25">
      <c r="A225" s="20"/>
      <c r="B225" s="20"/>
      <c r="C225" s="20"/>
      <c r="D225" s="20"/>
      <c r="E225" s="20"/>
      <c r="F225" s="20"/>
      <c r="G225" s="20"/>
      <c r="H225" s="20"/>
      <c r="I225" s="20"/>
      <c r="J225" s="20"/>
      <c r="K225" s="20"/>
      <c r="L225" s="20"/>
      <c r="M225" s="20"/>
      <c r="N225" s="20"/>
      <c r="O225" s="20"/>
      <c r="P225" s="20"/>
      <c r="Q225" s="20"/>
      <c r="R225" s="20"/>
      <c r="S225" s="20"/>
      <c r="T225" s="20"/>
      <c r="U225" s="20"/>
      <c r="V225" s="20"/>
      <c r="W225" s="20"/>
    </row>
    <row r="226" spans="1:23" x14ac:dyDescent="0.25">
      <c r="A226" s="20"/>
      <c r="B226" s="20"/>
      <c r="C226" s="20"/>
      <c r="D226" s="20"/>
      <c r="E226" s="20"/>
      <c r="F226" s="20"/>
      <c r="G226" s="20"/>
      <c r="H226" s="20"/>
      <c r="I226" s="20"/>
      <c r="J226" s="20"/>
      <c r="K226" s="20"/>
      <c r="L226" s="20"/>
      <c r="M226" s="20"/>
      <c r="N226" s="20"/>
      <c r="O226" s="20"/>
      <c r="P226" s="20"/>
      <c r="Q226" s="20"/>
      <c r="R226" s="20"/>
      <c r="S226" s="20"/>
      <c r="T226" s="20"/>
      <c r="U226" s="20"/>
      <c r="V226" s="20"/>
      <c r="W226" s="20"/>
    </row>
    <row r="227" spans="1:23" x14ac:dyDescent="0.25">
      <c r="A227" s="20"/>
      <c r="B227" s="20"/>
      <c r="C227" s="20"/>
      <c r="D227" s="20"/>
      <c r="E227" s="20"/>
      <c r="F227" s="20"/>
      <c r="G227" s="20"/>
      <c r="H227" s="20"/>
      <c r="I227" s="20"/>
      <c r="J227" s="20"/>
      <c r="K227" s="20"/>
      <c r="L227" s="20"/>
      <c r="M227" s="20"/>
      <c r="N227" s="20"/>
      <c r="O227" s="20"/>
      <c r="P227" s="20"/>
      <c r="Q227" s="20"/>
      <c r="R227" s="20"/>
      <c r="S227" s="20"/>
      <c r="T227" s="20"/>
      <c r="U227" s="20"/>
      <c r="V227" s="20"/>
      <c r="W227" s="20"/>
    </row>
    <row r="228" spans="1:23" x14ac:dyDescent="0.25">
      <c r="A228" s="20"/>
      <c r="B228" s="20"/>
      <c r="C228" s="20"/>
      <c r="D228" s="20"/>
      <c r="E228" s="20"/>
      <c r="F228" s="20"/>
      <c r="G228" s="20"/>
      <c r="H228" s="20"/>
      <c r="I228" s="20"/>
      <c r="J228" s="20"/>
      <c r="K228" s="20"/>
      <c r="L228" s="20"/>
      <c r="M228" s="20"/>
      <c r="N228" s="20"/>
      <c r="O228" s="20"/>
      <c r="P228" s="20"/>
      <c r="Q228" s="20"/>
      <c r="R228" s="20"/>
      <c r="S228" s="20"/>
      <c r="T228" s="20"/>
      <c r="U228" s="20"/>
      <c r="V228" s="20"/>
      <c r="W228" s="20"/>
    </row>
    <row r="229" spans="1:23" x14ac:dyDescent="0.25">
      <c r="A229" s="20"/>
      <c r="B229" s="20"/>
      <c r="C229" s="20"/>
      <c r="D229" s="20"/>
      <c r="E229" s="20"/>
      <c r="F229" s="20"/>
      <c r="G229" s="20"/>
      <c r="H229" s="20"/>
      <c r="I229" s="20"/>
      <c r="J229" s="20"/>
      <c r="K229" s="20"/>
      <c r="L229" s="20"/>
      <c r="M229" s="20"/>
      <c r="N229" s="20"/>
      <c r="O229" s="20"/>
      <c r="P229" s="20"/>
      <c r="Q229" s="20"/>
      <c r="R229" s="20"/>
      <c r="S229" s="20"/>
      <c r="T229" s="20"/>
      <c r="U229" s="20"/>
      <c r="V229" s="20"/>
      <c r="W229" s="20"/>
    </row>
    <row r="230" spans="1:23" x14ac:dyDescent="0.25">
      <c r="A230" s="20"/>
      <c r="B230" s="20"/>
      <c r="C230" s="20"/>
      <c r="D230" s="20"/>
      <c r="E230" s="20"/>
      <c r="F230" s="20"/>
      <c r="G230" s="20"/>
      <c r="H230" s="20"/>
      <c r="I230" s="20"/>
      <c r="J230" s="20"/>
      <c r="K230" s="20"/>
      <c r="L230" s="20"/>
      <c r="M230" s="20"/>
      <c r="N230" s="20"/>
      <c r="O230" s="20"/>
      <c r="P230" s="20"/>
      <c r="Q230" s="20"/>
      <c r="R230" s="20"/>
      <c r="S230" s="20"/>
      <c r="T230" s="20"/>
      <c r="U230" s="20"/>
      <c r="V230" s="20"/>
      <c r="W230" s="20"/>
    </row>
    <row r="231" spans="1:23" x14ac:dyDescent="0.25">
      <c r="A231" s="20"/>
      <c r="B231" s="20"/>
      <c r="C231" s="20"/>
      <c r="D231" s="20"/>
      <c r="E231" s="20"/>
      <c r="F231" s="20"/>
      <c r="G231" s="20"/>
      <c r="H231" s="20"/>
      <c r="I231" s="20"/>
      <c r="J231" s="20"/>
      <c r="K231" s="20"/>
      <c r="L231" s="20"/>
      <c r="M231" s="20"/>
      <c r="N231" s="20"/>
      <c r="O231" s="20"/>
      <c r="P231" s="20"/>
      <c r="Q231" s="20"/>
      <c r="R231" s="20"/>
      <c r="S231" s="20"/>
      <c r="T231" s="20"/>
      <c r="U231" s="20"/>
      <c r="V231" s="20"/>
      <c r="W231" s="20"/>
    </row>
    <row r="232" spans="1:23" x14ac:dyDescent="0.25">
      <c r="A232" s="20"/>
      <c r="B232" s="20"/>
      <c r="C232" s="20"/>
      <c r="D232" s="20"/>
      <c r="E232" s="20"/>
      <c r="F232" s="20"/>
      <c r="G232" s="20"/>
      <c r="H232" s="20"/>
      <c r="I232" s="20"/>
      <c r="J232" s="20"/>
      <c r="K232" s="20"/>
      <c r="L232" s="20"/>
      <c r="M232" s="20"/>
      <c r="N232" s="20"/>
      <c r="O232" s="20"/>
      <c r="P232" s="20"/>
      <c r="Q232" s="20"/>
      <c r="R232" s="20"/>
      <c r="S232" s="20"/>
      <c r="T232" s="20"/>
      <c r="U232" s="20"/>
      <c r="V232" s="20"/>
      <c r="W232" s="20"/>
    </row>
    <row r="233" spans="1:23" x14ac:dyDescent="0.25">
      <c r="A233" s="20"/>
      <c r="B233" s="20"/>
      <c r="C233" s="20"/>
      <c r="D233" s="20"/>
      <c r="E233" s="20"/>
      <c r="F233" s="20"/>
      <c r="G233" s="20"/>
      <c r="H233" s="20"/>
      <c r="I233" s="20"/>
      <c r="J233" s="20"/>
      <c r="K233" s="20"/>
      <c r="L233" s="20"/>
      <c r="M233" s="20"/>
      <c r="N233" s="20"/>
      <c r="O233" s="20"/>
      <c r="P233" s="20"/>
      <c r="Q233" s="20"/>
      <c r="R233" s="20"/>
      <c r="S233" s="20"/>
      <c r="T233" s="20"/>
      <c r="U233" s="20"/>
      <c r="V233" s="20"/>
      <c r="W233" s="20"/>
    </row>
    <row r="234" spans="1:23" x14ac:dyDescent="0.25">
      <c r="A234" s="20"/>
      <c r="B234" s="20"/>
      <c r="C234" s="20"/>
      <c r="D234" s="20"/>
      <c r="E234" s="20"/>
      <c r="F234" s="20"/>
      <c r="G234" s="20"/>
      <c r="H234" s="20"/>
      <c r="I234" s="20"/>
      <c r="J234" s="20"/>
      <c r="K234" s="20"/>
      <c r="L234" s="20"/>
      <c r="M234" s="20"/>
      <c r="N234" s="20"/>
      <c r="O234" s="20"/>
      <c r="P234" s="20"/>
      <c r="Q234" s="20"/>
      <c r="R234" s="20"/>
      <c r="S234" s="20"/>
      <c r="T234" s="20"/>
      <c r="U234" s="20"/>
      <c r="V234" s="20"/>
      <c r="W234" s="20"/>
    </row>
    <row r="235" spans="1:23" x14ac:dyDescent="0.25">
      <c r="A235" s="20"/>
      <c r="B235" s="20"/>
      <c r="C235" s="20"/>
      <c r="D235" s="20"/>
      <c r="E235" s="20"/>
      <c r="F235" s="20"/>
      <c r="G235" s="20"/>
      <c r="H235" s="20"/>
      <c r="I235" s="20"/>
      <c r="J235" s="20"/>
      <c r="K235" s="20"/>
      <c r="L235" s="20"/>
      <c r="M235" s="20"/>
      <c r="N235" s="20"/>
      <c r="O235" s="20"/>
      <c r="P235" s="20"/>
      <c r="Q235" s="20"/>
      <c r="R235" s="20"/>
      <c r="S235" s="20"/>
      <c r="T235" s="20"/>
      <c r="U235" s="20"/>
      <c r="V235" s="20"/>
      <c r="W235" s="20"/>
    </row>
    <row r="236" spans="1:23" x14ac:dyDescent="0.25">
      <c r="A236" s="20"/>
      <c r="B236" s="20"/>
      <c r="C236" s="20"/>
      <c r="D236" s="20"/>
      <c r="E236" s="20"/>
      <c r="F236" s="20"/>
      <c r="G236" s="20"/>
      <c r="H236" s="20"/>
      <c r="I236" s="20"/>
      <c r="J236" s="20"/>
      <c r="K236" s="20"/>
      <c r="L236" s="20"/>
      <c r="M236" s="20"/>
      <c r="N236" s="20"/>
      <c r="O236" s="20"/>
      <c r="P236" s="20"/>
      <c r="Q236" s="20"/>
      <c r="R236" s="20"/>
      <c r="S236" s="20"/>
      <c r="T236" s="20"/>
      <c r="U236" s="20"/>
      <c r="V236" s="20"/>
      <c r="W236" s="20"/>
    </row>
    <row r="237" spans="1:23" x14ac:dyDescent="0.25">
      <c r="A237" s="20"/>
      <c r="B237" s="20"/>
      <c r="C237" s="20"/>
      <c r="D237" s="20"/>
      <c r="E237" s="20"/>
      <c r="F237" s="20"/>
      <c r="G237" s="20"/>
      <c r="H237" s="20"/>
      <c r="I237" s="20"/>
      <c r="J237" s="20"/>
      <c r="K237" s="20"/>
      <c r="L237" s="20"/>
      <c r="M237" s="20"/>
      <c r="N237" s="20"/>
      <c r="O237" s="20"/>
      <c r="P237" s="20"/>
      <c r="Q237" s="20"/>
      <c r="R237" s="20"/>
      <c r="S237" s="20"/>
      <c r="T237" s="20"/>
      <c r="U237" s="20"/>
      <c r="V237" s="20"/>
      <c r="W237" s="20"/>
    </row>
    <row r="238" spans="1:23" x14ac:dyDescent="0.25">
      <c r="A238" s="20"/>
      <c r="B238" s="20"/>
      <c r="C238" s="20"/>
      <c r="D238" s="20"/>
      <c r="E238" s="20"/>
      <c r="F238" s="20"/>
      <c r="G238" s="20"/>
      <c r="H238" s="20"/>
      <c r="I238" s="20"/>
      <c r="J238" s="20"/>
      <c r="K238" s="20"/>
      <c r="L238" s="20"/>
      <c r="M238" s="20"/>
      <c r="N238" s="20"/>
      <c r="O238" s="20"/>
      <c r="P238" s="20"/>
      <c r="Q238" s="20"/>
      <c r="R238" s="20"/>
      <c r="S238" s="20"/>
      <c r="T238" s="20"/>
      <c r="U238" s="20"/>
      <c r="V238" s="20"/>
      <c r="W238" s="20"/>
    </row>
    <row r="239" spans="1:23" x14ac:dyDescent="0.25">
      <c r="A239" s="20"/>
      <c r="B239" s="20"/>
      <c r="C239" s="20"/>
      <c r="D239" s="20"/>
      <c r="E239" s="20"/>
      <c r="F239" s="20"/>
      <c r="G239" s="20"/>
      <c r="H239" s="20"/>
      <c r="I239" s="20"/>
      <c r="J239" s="20"/>
      <c r="K239" s="20"/>
      <c r="L239" s="20"/>
      <c r="M239" s="20"/>
      <c r="N239" s="20"/>
      <c r="O239" s="20"/>
      <c r="P239" s="20"/>
      <c r="Q239" s="20"/>
      <c r="R239" s="20"/>
      <c r="S239" s="20"/>
      <c r="T239" s="20"/>
      <c r="U239" s="20"/>
      <c r="V239" s="20"/>
      <c r="W239" s="20"/>
    </row>
    <row r="240" spans="1:23" x14ac:dyDescent="0.25">
      <c r="A240" s="20"/>
      <c r="B240" s="20"/>
      <c r="C240" s="20"/>
      <c r="D240" s="20"/>
      <c r="E240" s="20"/>
      <c r="F240" s="20"/>
      <c r="G240" s="20"/>
      <c r="H240" s="20"/>
      <c r="I240" s="20"/>
      <c r="J240" s="20"/>
      <c r="K240" s="20"/>
      <c r="L240" s="20"/>
      <c r="M240" s="20"/>
      <c r="N240" s="20"/>
      <c r="O240" s="20"/>
      <c r="P240" s="20"/>
      <c r="Q240" s="20"/>
      <c r="R240" s="20"/>
      <c r="S240" s="20"/>
      <c r="T240" s="20"/>
      <c r="U240" s="20"/>
      <c r="V240" s="20"/>
      <c r="W240" s="20"/>
    </row>
    <row r="241" spans="1:23" x14ac:dyDescent="0.25">
      <c r="A241" s="20"/>
      <c r="B241" s="20"/>
      <c r="C241" s="20"/>
      <c r="D241" s="20"/>
      <c r="E241" s="20"/>
      <c r="F241" s="20"/>
      <c r="G241" s="20"/>
      <c r="H241" s="20"/>
      <c r="I241" s="20"/>
      <c r="J241" s="20"/>
      <c r="K241" s="20"/>
      <c r="L241" s="20"/>
      <c r="M241" s="20"/>
      <c r="N241" s="20"/>
      <c r="O241" s="20"/>
      <c r="P241" s="20"/>
      <c r="Q241" s="20"/>
      <c r="R241" s="20"/>
      <c r="S241" s="20"/>
      <c r="T241" s="20"/>
      <c r="U241" s="20"/>
      <c r="V241" s="20"/>
      <c r="W241" s="20"/>
    </row>
    <row r="242" spans="1:23" x14ac:dyDescent="0.25">
      <c r="A242" s="20"/>
      <c r="B242" s="20"/>
      <c r="C242" s="20"/>
      <c r="D242" s="20"/>
      <c r="E242" s="20"/>
      <c r="F242" s="20"/>
      <c r="G242" s="20"/>
      <c r="H242" s="20"/>
      <c r="I242" s="20"/>
      <c r="J242" s="20"/>
      <c r="K242" s="20"/>
      <c r="L242" s="20"/>
      <c r="M242" s="20"/>
      <c r="N242" s="20"/>
      <c r="O242" s="20"/>
      <c r="P242" s="20"/>
      <c r="Q242" s="20"/>
      <c r="R242" s="20"/>
      <c r="S242" s="20"/>
      <c r="T242" s="20"/>
      <c r="U242" s="20"/>
      <c r="V242" s="20"/>
      <c r="W242" s="20"/>
    </row>
    <row r="243" spans="1:23" x14ac:dyDescent="0.25">
      <c r="A243" s="20"/>
      <c r="B243" s="20"/>
      <c r="C243" s="20"/>
      <c r="D243" s="20"/>
      <c r="E243" s="20"/>
      <c r="F243" s="20"/>
      <c r="G243" s="20"/>
      <c r="H243" s="20"/>
      <c r="I243" s="20"/>
      <c r="J243" s="20"/>
      <c r="K243" s="20"/>
      <c r="L243" s="20"/>
      <c r="M243" s="20"/>
      <c r="N243" s="20"/>
      <c r="O243" s="20"/>
      <c r="P243" s="20"/>
      <c r="Q243" s="20"/>
      <c r="R243" s="20"/>
      <c r="S243" s="20"/>
      <c r="T243" s="20"/>
      <c r="U243" s="20"/>
      <c r="V243" s="20"/>
      <c r="W243" s="20"/>
    </row>
    <row r="244" spans="1:23" x14ac:dyDescent="0.25">
      <c r="A244" s="20"/>
      <c r="B244" s="20"/>
      <c r="C244" s="20"/>
      <c r="D244" s="20"/>
      <c r="E244" s="20"/>
      <c r="F244" s="20"/>
      <c r="G244" s="20"/>
      <c r="H244" s="20"/>
      <c r="I244" s="20"/>
      <c r="J244" s="20"/>
      <c r="K244" s="20"/>
      <c r="L244" s="20"/>
      <c r="M244" s="20"/>
      <c r="N244" s="20"/>
      <c r="O244" s="20"/>
      <c r="P244" s="20"/>
      <c r="Q244" s="20"/>
      <c r="R244" s="20"/>
      <c r="S244" s="20"/>
      <c r="T244" s="20"/>
      <c r="U244" s="20"/>
      <c r="V244" s="20"/>
      <c r="W244" s="20"/>
    </row>
    <row r="245" spans="1:23" x14ac:dyDescent="0.25">
      <c r="A245" s="20"/>
      <c r="B245" s="20"/>
      <c r="C245" s="20"/>
      <c r="D245" s="20"/>
      <c r="E245" s="20"/>
      <c r="F245" s="20"/>
      <c r="G245" s="20"/>
      <c r="H245" s="20"/>
      <c r="I245" s="20"/>
      <c r="J245" s="20"/>
      <c r="K245" s="20"/>
      <c r="L245" s="20"/>
      <c r="M245" s="20"/>
      <c r="N245" s="20"/>
      <c r="O245" s="20"/>
      <c r="P245" s="20"/>
      <c r="Q245" s="20"/>
      <c r="R245" s="20"/>
      <c r="S245" s="20"/>
      <c r="T245" s="20"/>
      <c r="U245" s="20"/>
      <c r="V245" s="20"/>
      <c r="W245" s="20"/>
    </row>
    <row r="246" spans="1:23" x14ac:dyDescent="0.25">
      <c r="A246" s="20"/>
      <c r="B246" s="20"/>
      <c r="C246" s="20"/>
      <c r="D246" s="20"/>
      <c r="E246" s="20"/>
      <c r="F246" s="20"/>
      <c r="G246" s="20"/>
      <c r="H246" s="20"/>
      <c r="I246" s="20"/>
      <c r="J246" s="20"/>
      <c r="K246" s="20"/>
      <c r="L246" s="20"/>
      <c r="M246" s="20"/>
      <c r="N246" s="20"/>
      <c r="O246" s="20"/>
      <c r="P246" s="20"/>
      <c r="Q246" s="20"/>
      <c r="R246" s="20"/>
      <c r="S246" s="20"/>
      <c r="T246" s="20"/>
      <c r="U246" s="20"/>
      <c r="V246" s="20"/>
      <c r="W246" s="20"/>
    </row>
    <row r="247" spans="1:23" x14ac:dyDescent="0.25">
      <c r="A247" s="20"/>
      <c r="B247" s="20"/>
      <c r="C247" s="20"/>
      <c r="D247" s="20"/>
      <c r="E247" s="20"/>
      <c r="F247" s="20"/>
      <c r="G247" s="20"/>
      <c r="H247" s="20"/>
      <c r="I247" s="20"/>
      <c r="J247" s="20"/>
      <c r="K247" s="20"/>
      <c r="L247" s="20"/>
      <c r="M247" s="20"/>
      <c r="N247" s="20"/>
      <c r="O247" s="20"/>
      <c r="P247" s="20"/>
      <c r="Q247" s="20"/>
      <c r="R247" s="20"/>
      <c r="S247" s="20"/>
      <c r="T247" s="20"/>
      <c r="U247" s="20"/>
      <c r="V247" s="20"/>
      <c r="W247" s="20"/>
    </row>
    <row r="248" spans="1:23" x14ac:dyDescent="0.25">
      <c r="A248" s="20"/>
      <c r="B248" s="20"/>
      <c r="C248" s="20"/>
      <c r="D248" s="20"/>
      <c r="E248" s="20"/>
      <c r="F248" s="20"/>
      <c r="G248" s="20"/>
      <c r="H248" s="20"/>
      <c r="I248" s="20"/>
      <c r="J248" s="20"/>
      <c r="K248" s="20"/>
      <c r="L248" s="20"/>
      <c r="M248" s="20"/>
      <c r="N248" s="20"/>
      <c r="O248" s="20"/>
      <c r="P248" s="20"/>
      <c r="Q248" s="20"/>
      <c r="R248" s="20"/>
      <c r="S248" s="20"/>
      <c r="T248" s="20"/>
      <c r="U248" s="20"/>
      <c r="V248" s="20"/>
      <c r="W248" s="20"/>
    </row>
    <row r="249" spans="1:23" x14ac:dyDescent="0.25">
      <c r="A249" s="20"/>
      <c r="B249" s="20"/>
      <c r="C249" s="20"/>
      <c r="D249" s="20"/>
      <c r="E249" s="20"/>
      <c r="F249" s="20"/>
      <c r="G249" s="20"/>
      <c r="H249" s="20"/>
      <c r="I249" s="20"/>
      <c r="J249" s="20"/>
      <c r="K249" s="20"/>
      <c r="L249" s="20"/>
      <c r="M249" s="20"/>
      <c r="N249" s="20"/>
      <c r="O249" s="20"/>
      <c r="P249" s="20"/>
      <c r="Q249" s="20"/>
      <c r="R249" s="20"/>
      <c r="S249" s="20"/>
      <c r="T249" s="20"/>
      <c r="U249" s="20"/>
      <c r="V249" s="20"/>
      <c r="W249" s="20"/>
    </row>
    <row r="250" spans="1:23" x14ac:dyDescent="0.25">
      <c r="A250" s="20"/>
      <c r="B250" s="20"/>
      <c r="C250" s="20"/>
      <c r="D250" s="20"/>
      <c r="E250" s="20"/>
      <c r="F250" s="20"/>
      <c r="G250" s="20"/>
      <c r="H250" s="20"/>
      <c r="I250" s="20"/>
      <c r="J250" s="20"/>
      <c r="K250" s="20"/>
      <c r="L250" s="20"/>
      <c r="M250" s="20"/>
      <c r="N250" s="20"/>
      <c r="O250" s="20"/>
      <c r="P250" s="20"/>
      <c r="Q250" s="20"/>
      <c r="R250" s="20"/>
      <c r="S250" s="20"/>
      <c r="T250" s="20"/>
      <c r="U250" s="20"/>
      <c r="V250" s="20"/>
      <c r="W250" s="20"/>
    </row>
    <row r="251" spans="1:23" x14ac:dyDescent="0.25">
      <c r="A251" s="20"/>
      <c r="B251" s="20"/>
      <c r="C251" s="20"/>
      <c r="D251" s="20"/>
      <c r="E251" s="20"/>
      <c r="F251" s="20"/>
      <c r="G251" s="20"/>
      <c r="H251" s="20"/>
      <c r="I251" s="20"/>
      <c r="J251" s="20"/>
      <c r="K251" s="20"/>
      <c r="L251" s="20"/>
      <c r="M251" s="20"/>
      <c r="N251" s="20"/>
      <c r="O251" s="20"/>
      <c r="P251" s="20"/>
      <c r="Q251" s="20"/>
      <c r="R251" s="20"/>
      <c r="S251" s="20"/>
      <c r="T251" s="20"/>
      <c r="U251" s="20"/>
      <c r="V251" s="20"/>
      <c r="W251" s="20"/>
    </row>
    <row r="252" spans="1:23" x14ac:dyDescent="0.25">
      <c r="A252" s="20"/>
      <c r="B252" s="20"/>
      <c r="C252" s="20"/>
      <c r="D252" s="20"/>
      <c r="E252" s="20"/>
      <c r="F252" s="20"/>
      <c r="G252" s="20"/>
      <c r="H252" s="20"/>
      <c r="I252" s="20"/>
      <c r="J252" s="20"/>
      <c r="K252" s="20"/>
      <c r="L252" s="20"/>
      <c r="M252" s="20"/>
      <c r="N252" s="20"/>
      <c r="O252" s="20"/>
      <c r="P252" s="20"/>
      <c r="Q252" s="20"/>
      <c r="R252" s="20"/>
      <c r="S252" s="20"/>
      <c r="T252" s="20"/>
      <c r="U252" s="20"/>
      <c r="V252" s="20"/>
      <c r="W252" s="20"/>
    </row>
    <row r="253" spans="1:23" x14ac:dyDescent="0.25">
      <c r="A253" s="20"/>
      <c r="B253" s="20"/>
      <c r="C253" s="20"/>
      <c r="D253" s="20"/>
      <c r="E253" s="20"/>
      <c r="F253" s="20"/>
      <c r="G253" s="20"/>
      <c r="H253" s="20"/>
      <c r="I253" s="20"/>
      <c r="J253" s="20"/>
      <c r="K253" s="20"/>
      <c r="L253" s="20"/>
      <c r="M253" s="20"/>
      <c r="N253" s="20"/>
      <c r="O253" s="20"/>
      <c r="P253" s="20"/>
      <c r="Q253" s="20"/>
      <c r="R253" s="20"/>
      <c r="S253" s="20"/>
      <c r="T253" s="20"/>
      <c r="U253" s="20"/>
      <c r="V253" s="20"/>
      <c r="W253" s="20"/>
    </row>
    <row r="254" spans="1:23" x14ac:dyDescent="0.25">
      <c r="A254" s="20"/>
      <c r="B254" s="20"/>
      <c r="C254" s="20"/>
      <c r="D254" s="20"/>
      <c r="E254" s="20"/>
      <c r="F254" s="20"/>
      <c r="G254" s="20"/>
      <c r="H254" s="20"/>
      <c r="I254" s="20"/>
      <c r="J254" s="20"/>
      <c r="K254" s="20"/>
      <c r="L254" s="20"/>
      <c r="M254" s="20"/>
      <c r="N254" s="20"/>
      <c r="O254" s="20"/>
      <c r="P254" s="20"/>
      <c r="Q254" s="20"/>
      <c r="R254" s="20"/>
      <c r="S254" s="20"/>
      <c r="T254" s="20"/>
      <c r="U254" s="20"/>
      <c r="V254" s="20"/>
      <c r="W254" s="20"/>
    </row>
    <row r="255" spans="1:23" x14ac:dyDescent="0.25">
      <c r="A255" s="20"/>
      <c r="B255" s="20"/>
      <c r="C255" s="20"/>
      <c r="D255" s="20"/>
      <c r="E255" s="20"/>
      <c r="F255" s="20"/>
      <c r="G255" s="20"/>
      <c r="H255" s="20"/>
      <c r="I255" s="20"/>
      <c r="J255" s="20"/>
      <c r="K255" s="20"/>
      <c r="L255" s="20"/>
      <c r="M255" s="20"/>
      <c r="N255" s="20"/>
      <c r="O255" s="20"/>
      <c r="P255" s="20"/>
      <c r="Q255" s="20"/>
      <c r="R255" s="20"/>
      <c r="S255" s="20"/>
      <c r="T255" s="20"/>
      <c r="U255" s="20"/>
      <c r="V255" s="20"/>
      <c r="W255" s="20"/>
    </row>
    <row r="256" spans="1:23" x14ac:dyDescent="0.25">
      <c r="A256" s="20"/>
      <c r="B256" s="20"/>
      <c r="C256" s="20"/>
      <c r="D256" s="20"/>
      <c r="E256" s="20"/>
      <c r="F256" s="20"/>
      <c r="G256" s="20"/>
      <c r="H256" s="20"/>
      <c r="I256" s="20"/>
      <c r="J256" s="20"/>
      <c r="K256" s="20"/>
      <c r="L256" s="20"/>
      <c r="M256" s="20"/>
      <c r="N256" s="20"/>
      <c r="O256" s="20"/>
      <c r="P256" s="20"/>
      <c r="Q256" s="20"/>
      <c r="R256" s="20"/>
      <c r="S256" s="20"/>
      <c r="T256" s="20"/>
      <c r="U256" s="20"/>
      <c r="V256" s="20"/>
      <c r="W256" s="20"/>
    </row>
    <row r="257" spans="1:23" x14ac:dyDescent="0.25">
      <c r="A257" s="20"/>
      <c r="B257" s="20"/>
      <c r="C257" s="20"/>
      <c r="D257" s="20"/>
      <c r="E257" s="20"/>
      <c r="F257" s="20"/>
      <c r="G257" s="20"/>
      <c r="H257" s="20"/>
      <c r="I257" s="20"/>
      <c r="J257" s="20"/>
      <c r="K257" s="20"/>
      <c r="L257" s="20"/>
      <c r="M257" s="20"/>
      <c r="N257" s="20"/>
      <c r="O257" s="20"/>
      <c r="P257" s="20"/>
      <c r="Q257" s="20"/>
      <c r="R257" s="20"/>
      <c r="S257" s="20"/>
      <c r="T257" s="20"/>
      <c r="U257" s="20"/>
      <c r="V257" s="20"/>
      <c r="W257" s="20"/>
    </row>
    <row r="258" spans="1:23" x14ac:dyDescent="0.25">
      <c r="A258" s="20"/>
      <c r="B258" s="20"/>
      <c r="C258" s="20"/>
      <c r="D258" s="20"/>
      <c r="E258" s="20"/>
      <c r="F258" s="20"/>
      <c r="G258" s="20"/>
      <c r="H258" s="20"/>
      <c r="I258" s="20"/>
      <c r="J258" s="20"/>
      <c r="K258" s="20"/>
      <c r="L258" s="20"/>
      <c r="M258" s="20"/>
      <c r="N258" s="20"/>
      <c r="O258" s="20"/>
      <c r="P258" s="20"/>
      <c r="Q258" s="20"/>
      <c r="R258" s="20"/>
      <c r="S258" s="20"/>
      <c r="T258" s="20"/>
      <c r="U258" s="20"/>
      <c r="V258" s="20"/>
      <c r="W258" s="20"/>
    </row>
    <row r="259" spans="1:23" x14ac:dyDescent="0.25">
      <c r="A259" s="20"/>
      <c r="B259" s="20"/>
      <c r="C259" s="20"/>
      <c r="D259" s="20"/>
      <c r="E259" s="20"/>
      <c r="F259" s="20"/>
      <c r="G259" s="20"/>
      <c r="H259" s="20"/>
      <c r="I259" s="20"/>
      <c r="J259" s="20"/>
      <c r="K259" s="20"/>
      <c r="L259" s="20"/>
      <c r="M259" s="20"/>
      <c r="N259" s="20"/>
      <c r="O259" s="20"/>
      <c r="P259" s="20"/>
      <c r="Q259" s="20"/>
      <c r="R259" s="20"/>
      <c r="S259" s="20"/>
      <c r="T259" s="20"/>
      <c r="U259" s="20"/>
      <c r="V259" s="20"/>
      <c r="W259" s="20"/>
    </row>
    <row r="260" spans="1:23" x14ac:dyDescent="0.25">
      <c r="A260" s="20"/>
      <c r="B260" s="20"/>
      <c r="C260" s="20"/>
      <c r="D260" s="20"/>
      <c r="E260" s="20"/>
      <c r="F260" s="20"/>
      <c r="G260" s="20"/>
      <c r="H260" s="20"/>
      <c r="I260" s="20"/>
      <c r="J260" s="20"/>
      <c r="K260" s="20"/>
      <c r="L260" s="20"/>
      <c r="M260" s="20"/>
      <c r="N260" s="20"/>
      <c r="O260" s="20"/>
      <c r="P260" s="20"/>
      <c r="Q260" s="20"/>
      <c r="R260" s="20"/>
      <c r="S260" s="20"/>
      <c r="T260" s="20"/>
      <c r="U260" s="20"/>
      <c r="V260" s="20"/>
      <c r="W260" s="20"/>
    </row>
    <row r="261" spans="1:23" x14ac:dyDescent="0.25">
      <c r="A261" s="20"/>
      <c r="B261" s="20"/>
      <c r="C261" s="20"/>
      <c r="D261" s="20"/>
      <c r="E261" s="20"/>
      <c r="F261" s="20"/>
      <c r="G261" s="20"/>
      <c r="H261" s="20"/>
      <c r="I261" s="20"/>
      <c r="J261" s="20"/>
      <c r="K261" s="20"/>
      <c r="L261" s="20"/>
      <c r="M261" s="20"/>
      <c r="N261" s="20"/>
      <c r="O261" s="20"/>
      <c r="P261" s="20"/>
      <c r="Q261" s="20"/>
      <c r="R261" s="20"/>
      <c r="S261" s="20"/>
      <c r="T261" s="20"/>
      <c r="U261" s="20"/>
      <c r="V261" s="20"/>
      <c r="W261" s="20"/>
    </row>
    <row r="262" spans="1:23" x14ac:dyDescent="0.25">
      <c r="A262" s="20"/>
      <c r="B262" s="20"/>
      <c r="C262" s="20"/>
      <c r="D262" s="20"/>
      <c r="E262" s="20"/>
      <c r="F262" s="20"/>
      <c r="G262" s="20"/>
      <c r="H262" s="20"/>
      <c r="I262" s="20"/>
      <c r="J262" s="20"/>
      <c r="K262" s="20"/>
      <c r="L262" s="20"/>
      <c r="M262" s="20"/>
      <c r="N262" s="20"/>
      <c r="O262" s="20"/>
      <c r="P262" s="20"/>
      <c r="Q262" s="20"/>
      <c r="R262" s="20"/>
      <c r="S262" s="20"/>
      <c r="T262" s="20"/>
      <c r="U262" s="20"/>
      <c r="V262" s="20"/>
      <c r="W262" s="20"/>
    </row>
    <row r="263" spans="1:23" x14ac:dyDescent="0.25">
      <c r="A263" s="20"/>
      <c r="B263" s="20"/>
      <c r="C263" s="20"/>
      <c r="D263" s="20"/>
      <c r="E263" s="20"/>
      <c r="F263" s="20"/>
      <c r="G263" s="20"/>
      <c r="H263" s="20"/>
      <c r="I263" s="20"/>
      <c r="J263" s="20"/>
      <c r="K263" s="20"/>
      <c r="L263" s="20"/>
      <c r="M263" s="20"/>
      <c r="N263" s="20"/>
      <c r="O263" s="20"/>
      <c r="P263" s="20"/>
      <c r="Q263" s="20"/>
      <c r="R263" s="20"/>
      <c r="S263" s="20"/>
      <c r="T263" s="20"/>
      <c r="U263" s="20"/>
      <c r="V263" s="20"/>
      <c r="W263" s="20"/>
    </row>
    <row r="264" spans="1:23" x14ac:dyDescent="0.25">
      <c r="A264" s="20"/>
      <c r="B264" s="20"/>
      <c r="C264" s="20"/>
      <c r="D264" s="20"/>
      <c r="E264" s="20"/>
      <c r="F264" s="20"/>
      <c r="G264" s="20"/>
      <c r="H264" s="20"/>
      <c r="I264" s="20"/>
      <c r="J264" s="20"/>
      <c r="K264" s="20"/>
      <c r="L264" s="20"/>
      <c r="M264" s="20"/>
      <c r="N264" s="20"/>
      <c r="O264" s="20"/>
      <c r="P264" s="20"/>
      <c r="Q264" s="20"/>
      <c r="R264" s="20"/>
      <c r="S264" s="20"/>
      <c r="T264" s="20"/>
      <c r="U264" s="20"/>
      <c r="V264" s="20"/>
      <c r="W264" s="20"/>
    </row>
    <row r="265" spans="1:23" x14ac:dyDescent="0.25">
      <c r="A265" s="20"/>
      <c r="B265" s="20"/>
      <c r="C265" s="20"/>
      <c r="D265" s="20"/>
      <c r="E265" s="20"/>
      <c r="F265" s="20"/>
      <c r="G265" s="20"/>
      <c r="H265" s="20"/>
      <c r="I265" s="20"/>
      <c r="J265" s="20"/>
      <c r="K265" s="20"/>
      <c r="L265" s="20"/>
      <c r="M265" s="20"/>
      <c r="N265" s="20"/>
      <c r="O265" s="20"/>
      <c r="P265" s="20"/>
      <c r="Q265" s="20"/>
      <c r="R265" s="20"/>
      <c r="S265" s="20"/>
      <c r="T265" s="20"/>
      <c r="U265" s="20"/>
      <c r="V265" s="20"/>
      <c r="W265" s="20"/>
    </row>
    <row r="266" spans="1:23" x14ac:dyDescent="0.25">
      <c r="A266" s="20"/>
      <c r="B266" s="20"/>
      <c r="C266" s="20"/>
      <c r="D266" s="20"/>
      <c r="E266" s="20"/>
      <c r="F266" s="20"/>
      <c r="G266" s="20"/>
      <c r="H266" s="20"/>
      <c r="I266" s="20"/>
      <c r="J266" s="20"/>
      <c r="K266" s="20"/>
      <c r="L266" s="20"/>
      <c r="M266" s="20"/>
      <c r="N266" s="20"/>
      <c r="O266" s="20"/>
      <c r="P266" s="20"/>
      <c r="Q266" s="20"/>
      <c r="R266" s="20"/>
      <c r="S266" s="20"/>
      <c r="T266" s="20"/>
      <c r="U266" s="20"/>
      <c r="V266" s="20"/>
      <c r="W266" s="20"/>
    </row>
    <row r="267" spans="1:23" x14ac:dyDescent="0.25">
      <c r="A267" s="20"/>
      <c r="B267" s="20"/>
      <c r="C267" s="20"/>
      <c r="D267" s="20"/>
      <c r="E267" s="20"/>
      <c r="F267" s="20"/>
      <c r="G267" s="20"/>
      <c r="H267" s="20"/>
      <c r="I267" s="20"/>
      <c r="J267" s="20"/>
      <c r="K267" s="20"/>
      <c r="L267" s="20"/>
      <c r="M267" s="20"/>
      <c r="N267" s="20"/>
      <c r="O267" s="20"/>
      <c r="P267" s="20"/>
      <c r="Q267" s="20"/>
      <c r="R267" s="20"/>
      <c r="S267" s="20"/>
      <c r="T267" s="20"/>
      <c r="U267" s="20"/>
      <c r="V267" s="20"/>
      <c r="W267" s="20"/>
    </row>
    <row r="268" spans="1:23" x14ac:dyDescent="0.25">
      <c r="A268" s="20"/>
      <c r="B268" s="20"/>
      <c r="C268" s="20"/>
      <c r="D268" s="20"/>
      <c r="E268" s="20"/>
      <c r="F268" s="20"/>
      <c r="G268" s="20"/>
      <c r="H268" s="20"/>
      <c r="I268" s="20"/>
      <c r="J268" s="20"/>
      <c r="K268" s="20"/>
      <c r="L268" s="20"/>
      <c r="M268" s="20"/>
      <c r="N268" s="20"/>
      <c r="O268" s="20"/>
      <c r="P268" s="20"/>
      <c r="Q268" s="20"/>
      <c r="R268" s="20"/>
      <c r="S268" s="20"/>
      <c r="T268" s="20"/>
      <c r="U268" s="20"/>
      <c r="V268" s="20"/>
      <c r="W268" s="20"/>
    </row>
    <row r="269" spans="1:23" x14ac:dyDescent="0.25">
      <c r="A269" s="20"/>
      <c r="B269" s="20"/>
      <c r="C269" s="20"/>
      <c r="D269" s="20"/>
      <c r="E269" s="20"/>
      <c r="F269" s="20"/>
      <c r="G269" s="20"/>
      <c r="H269" s="20"/>
      <c r="I269" s="20"/>
      <c r="J269" s="20"/>
      <c r="K269" s="20"/>
      <c r="L269" s="20"/>
      <c r="M269" s="20"/>
      <c r="N269" s="20"/>
      <c r="O269" s="20"/>
      <c r="P269" s="20"/>
      <c r="Q269" s="20"/>
      <c r="R269" s="20"/>
      <c r="S269" s="20"/>
      <c r="T269" s="20"/>
      <c r="U269" s="20"/>
      <c r="V269" s="20"/>
      <c r="W269" s="20"/>
    </row>
    <row r="270" spans="1:23" x14ac:dyDescent="0.25">
      <c r="A270" s="20"/>
      <c r="B270" s="20"/>
      <c r="C270" s="20"/>
      <c r="D270" s="20"/>
      <c r="E270" s="20"/>
      <c r="F270" s="20"/>
      <c r="G270" s="20"/>
      <c r="H270" s="20"/>
      <c r="I270" s="20"/>
      <c r="J270" s="20"/>
      <c r="K270" s="20"/>
      <c r="L270" s="20"/>
      <c r="M270" s="20"/>
      <c r="N270" s="20"/>
      <c r="O270" s="20"/>
      <c r="P270" s="20"/>
      <c r="Q270" s="20"/>
      <c r="R270" s="20"/>
      <c r="S270" s="20"/>
      <c r="T270" s="20"/>
      <c r="U270" s="20"/>
      <c r="V270" s="20"/>
      <c r="W270" s="20"/>
    </row>
    <row r="271" spans="1:23" x14ac:dyDescent="0.25">
      <c r="A271" s="20"/>
      <c r="B271" s="20"/>
      <c r="C271" s="20"/>
      <c r="D271" s="20"/>
      <c r="E271" s="20"/>
      <c r="F271" s="20"/>
      <c r="G271" s="20"/>
      <c r="H271" s="20"/>
      <c r="I271" s="20"/>
      <c r="J271" s="20"/>
      <c r="K271" s="20"/>
      <c r="L271" s="20"/>
      <c r="M271" s="20"/>
      <c r="N271" s="20"/>
      <c r="O271" s="20"/>
      <c r="P271" s="20"/>
      <c r="Q271" s="20"/>
      <c r="R271" s="20"/>
      <c r="S271" s="20"/>
      <c r="T271" s="20"/>
      <c r="U271" s="20"/>
      <c r="V271" s="20"/>
      <c r="W271" s="20"/>
    </row>
    <row r="272" spans="1:23" x14ac:dyDescent="0.25">
      <c r="A272" s="20"/>
      <c r="B272" s="20"/>
      <c r="C272" s="20"/>
      <c r="D272" s="20"/>
      <c r="E272" s="20"/>
      <c r="F272" s="20"/>
      <c r="G272" s="20"/>
      <c r="H272" s="20"/>
      <c r="I272" s="20"/>
      <c r="J272" s="20"/>
      <c r="K272" s="20"/>
      <c r="L272" s="20"/>
      <c r="M272" s="20"/>
      <c r="N272" s="20"/>
      <c r="O272" s="20"/>
      <c r="P272" s="20"/>
      <c r="Q272" s="20"/>
      <c r="R272" s="20"/>
      <c r="S272" s="20"/>
      <c r="T272" s="20"/>
      <c r="U272" s="20"/>
      <c r="V272" s="20"/>
      <c r="W272" s="20"/>
    </row>
    <row r="273" spans="1:23" x14ac:dyDescent="0.25">
      <c r="A273" s="20"/>
      <c r="B273" s="20"/>
      <c r="C273" s="20"/>
      <c r="D273" s="20"/>
      <c r="E273" s="20"/>
      <c r="F273" s="20"/>
      <c r="G273" s="20"/>
      <c r="H273" s="20"/>
      <c r="I273" s="20"/>
      <c r="J273" s="20"/>
      <c r="K273" s="20"/>
      <c r="L273" s="20"/>
      <c r="M273" s="20"/>
      <c r="N273" s="20"/>
      <c r="O273" s="20"/>
      <c r="P273" s="20"/>
      <c r="Q273" s="20"/>
      <c r="R273" s="20"/>
      <c r="S273" s="20"/>
      <c r="T273" s="20"/>
      <c r="U273" s="20"/>
      <c r="V273" s="20"/>
      <c r="W273" s="20"/>
    </row>
    <row r="274" spans="1:23" x14ac:dyDescent="0.25">
      <c r="A274" s="20"/>
      <c r="B274" s="20"/>
      <c r="C274" s="20"/>
      <c r="D274" s="20"/>
      <c r="E274" s="20"/>
      <c r="F274" s="20"/>
      <c r="G274" s="20"/>
      <c r="H274" s="20"/>
      <c r="I274" s="20"/>
      <c r="J274" s="20"/>
      <c r="K274" s="20"/>
      <c r="L274" s="20"/>
      <c r="M274" s="20"/>
      <c r="N274" s="20"/>
      <c r="O274" s="20"/>
      <c r="P274" s="20"/>
      <c r="Q274" s="20"/>
      <c r="R274" s="20"/>
      <c r="S274" s="20"/>
      <c r="T274" s="20"/>
      <c r="U274" s="20"/>
      <c r="V274" s="20"/>
      <c r="W274" s="20"/>
    </row>
    <row r="275" spans="1:23" x14ac:dyDescent="0.25">
      <c r="A275" s="20"/>
      <c r="B275" s="20"/>
      <c r="C275" s="20"/>
      <c r="D275" s="20"/>
      <c r="E275" s="20"/>
      <c r="F275" s="20"/>
      <c r="G275" s="20"/>
      <c r="H275" s="20"/>
      <c r="I275" s="20"/>
      <c r="J275" s="20"/>
      <c r="K275" s="20"/>
      <c r="L275" s="20"/>
      <c r="M275" s="20"/>
      <c r="N275" s="20"/>
      <c r="O275" s="20"/>
      <c r="P275" s="20"/>
      <c r="Q275" s="20"/>
      <c r="R275" s="20"/>
      <c r="S275" s="20"/>
      <c r="T275" s="20"/>
      <c r="U275" s="20"/>
      <c r="V275" s="20"/>
      <c r="W275" s="20"/>
    </row>
    <row r="276" spans="1:23" x14ac:dyDescent="0.25">
      <c r="A276" s="20"/>
      <c r="B276" s="20"/>
      <c r="C276" s="20"/>
      <c r="D276" s="20"/>
      <c r="E276" s="20"/>
      <c r="F276" s="20"/>
      <c r="G276" s="20"/>
      <c r="H276" s="20"/>
      <c r="I276" s="20"/>
      <c r="J276" s="20"/>
      <c r="K276" s="20"/>
      <c r="L276" s="20"/>
      <c r="M276" s="20"/>
      <c r="N276" s="20"/>
      <c r="O276" s="20"/>
      <c r="P276" s="20"/>
      <c r="Q276" s="20"/>
      <c r="R276" s="20"/>
      <c r="S276" s="20"/>
      <c r="T276" s="20"/>
      <c r="U276" s="20"/>
      <c r="V276" s="20"/>
      <c r="W276" s="20"/>
    </row>
    <row r="277" spans="1:23" x14ac:dyDescent="0.25">
      <c r="A277" s="20"/>
      <c r="B277" s="20"/>
      <c r="C277" s="20"/>
      <c r="D277" s="20"/>
      <c r="E277" s="20"/>
      <c r="F277" s="20"/>
      <c r="G277" s="20"/>
      <c r="H277" s="20"/>
      <c r="I277" s="20"/>
      <c r="J277" s="20"/>
      <c r="K277" s="20"/>
      <c r="L277" s="20"/>
      <c r="M277" s="20"/>
      <c r="N277" s="20"/>
      <c r="O277" s="20"/>
      <c r="P277" s="20"/>
      <c r="Q277" s="20"/>
      <c r="R277" s="20"/>
      <c r="S277" s="20"/>
      <c r="T277" s="20"/>
      <c r="U277" s="20"/>
      <c r="V277" s="20"/>
      <c r="W277" s="20"/>
    </row>
    <row r="278" spans="1:23" x14ac:dyDescent="0.25">
      <c r="A278" s="20"/>
      <c r="B278" s="20"/>
      <c r="C278" s="20"/>
      <c r="D278" s="20"/>
      <c r="E278" s="20"/>
      <c r="F278" s="20"/>
      <c r="G278" s="20"/>
      <c r="H278" s="20"/>
      <c r="I278" s="20"/>
      <c r="J278" s="20"/>
      <c r="K278" s="20"/>
      <c r="L278" s="20"/>
      <c r="M278" s="20"/>
      <c r="N278" s="20"/>
      <c r="O278" s="20"/>
      <c r="P278" s="20"/>
      <c r="Q278" s="20"/>
      <c r="R278" s="20"/>
      <c r="S278" s="20"/>
      <c r="T278" s="20"/>
      <c r="U278" s="20"/>
      <c r="V278" s="20"/>
      <c r="W278" s="20"/>
    </row>
    <row r="279" spans="1:23" x14ac:dyDescent="0.25">
      <c r="A279" s="20"/>
      <c r="B279" s="20"/>
      <c r="C279" s="20"/>
      <c r="D279" s="20"/>
      <c r="E279" s="20"/>
      <c r="F279" s="20"/>
      <c r="G279" s="20"/>
      <c r="H279" s="20"/>
      <c r="I279" s="20"/>
      <c r="J279" s="20"/>
      <c r="K279" s="20"/>
      <c r="L279" s="20"/>
      <c r="M279" s="20"/>
      <c r="N279" s="20"/>
      <c r="O279" s="20"/>
      <c r="P279" s="20"/>
      <c r="Q279" s="20"/>
      <c r="R279" s="20"/>
      <c r="S279" s="20"/>
      <c r="T279" s="20"/>
      <c r="U279" s="20"/>
      <c r="V279" s="20"/>
      <c r="W279" s="20"/>
    </row>
    <row r="280" spans="1:23" x14ac:dyDescent="0.25">
      <c r="A280" s="20"/>
      <c r="B280" s="20"/>
      <c r="C280" s="20"/>
      <c r="D280" s="20"/>
      <c r="E280" s="20"/>
      <c r="F280" s="20"/>
      <c r="G280" s="20"/>
      <c r="H280" s="20"/>
      <c r="I280" s="20"/>
      <c r="J280" s="20"/>
      <c r="K280" s="20"/>
      <c r="L280" s="20"/>
      <c r="M280" s="20"/>
      <c r="N280" s="20"/>
      <c r="O280" s="20"/>
      <c r="P280" s="20"/>
      <c r="Q280" s="20"/>
      <c r="R280" s="20"/>
      <c r="S280" s="20"/>
      <c r="T280" s="20"/>
      <c r="U280" s="20"/>
      <c r="V280" s="20"/>
      <c r="W280" s="20"/>
    </row>
    <row r="281" spans="1:23" x14ac:dyDescent="0.25">
      <c r="A281" s="20"/>
      <c r="B281" s="20"/>
      <c r="C281" s="20"/>
      <c r="D281" s="20"/>
      <c r="E281" s="20"/>
      <c r="F281" s="20"/>
      <c r="G281" s="20"/>
      <c r="H281" s="20"/>
      <c r="I281" s="20"/>
      <c r="J281" s="20"/>
      <c r="K281" s="20"/>
      <c r="L281" s="20"/>
      <c r="M281" s="20"/>
      <c r="N281" s="20"/>
      <c r="O281" s="20"/>
      <c r="P281" s="20"/>
      <c r="Q281" s="20"/>
      <c r="R281" s="20"/>
      <c r="S281" s="20"/>
      <c r="T281" s="20"/>
      <c r="U281" s="20"/>
      <c r="V281" s="20"/>
      <c r="W281" s="20"/>
    </row>
    <row r="282" spans="1:23" x14ac:dyDescent="0.25">
      <c r="A282" s="20"/>
      <c r="B282" s="20"/>
      <c r="C282" s="20"/>
      <c r="D282" s="20"/>
      <c r="E282" s="20"/>
      <c r="F282" s="20"/>
      <c r="G282" s="20"/>
      <c r="H282" s="20"/>
      <c r="I282" s="20"/>
      <c r="J282" s="20"/>
      <c r="K282" s="20"/>
      <c r="L282" s="20"/>
      <c r="M282" s="20"/>
      <c r="N282" s="20"/>
      <c r="O282" s="20"/>
      <c r="P282" s="20"/>
      <c r="Q282" s="20"/>
      <c r="R282" s="20"/>
      <c r="S282" s="20"/>
      <c r="T282" s="20"/>
      <c r="U282" s="20"/>
      <c r="V282" s="20"/>
      <c r="W282" s="20"/>
    </row>
    <row r="283" spans="1:23" x14ac:dyDescent="0.25">
      <c r="A283" s="20"/>
      <c r="B283" s="20"/>
      <c r="C283" s="20"/>
      <c r="D283" s="20"/>
      <c r="E283" s="20"/>
      <c r="F283" s="20"/>
      <c r="G283" s="20"/>
      <c r="H283" s="20"/>
      <c r="I283" s="20"/>
      <c r="J283" s="20"/>
      <c r="K283" s="20"/>
      <c r="L283" s="20"/>
      <c r="M283" s="20"/>
      <c r="N283" s="20"/>
      <c r="O283" s="20"/>
      <c r="P283" s="20"/>
      <c r="Q283" s="20"/>
      <c r="R283" s="20"/>
      <c r="S283" s="20"/>
      <c r="T283" s="20"/>
      <c r="U283" s="20"/>
      <c r="V283" s="20"/>
      <c r="W283" s="20"/>
    </row>
    <row r="284" spans="1:23" x14ac:dyDescent="0.25">
      <c r="A284" s="20"/>
      <c r="B284" s="20"/>
      <c r="C284" s="20"/>
      <c r="D284" s="20"/>
      <c r="E284" s="20"/>
      <c r="F284" s="20"/>
      <c r="G284" s="20"/>
      <c r="H284" s="20"/>
      <c r="I284" s="20"/>
      <c r="J284" s="20"/>
      <c r="K284" s="20"/>
      <c r="L284" s="20"/>
      <c r="M284" s="20"/>
      <c r="N284" s="20"/>
      <c r="O284" s="20"/>
      <c r="P284" s="20"/>
      <c r="Q284" s="20"/>
      <c r="R284" s="20"/>
      <c r="S284" s="20"/>
      <c r="T284" s="20"/>
      <c r="U284" s="20"/>
      <c r="V284" s="20"/>
      <c r="W284" s="20"/>
    </row>
    <row r="285" spans="1:23" x14ac:dyDescent="0.25">
      <c r="A285" s="20"/>
      <c r="B285" s="20"/>
      <c r="C285" s="20"/>
      <c r="D285" s="20"/>
      <c r="E285" s="20"/>
      <c r="F285" s="20"/>
      <c r="G285" s="20"/>
      <c r="H285" s="20"/>
      <c r="I285" s="20"/>
      <c r="J285" s="20"/>
      <c r="K285" s="20"/>
      <c r="L285" s="20"/>
      <c r="M285" s="20"/>
      <c r="N285" s="20"/>
      <c r="O285" s="20"/>
      <c r="P285" s="20"/>
      <c r="Q285" s="20"/>
      <c r="R285" s="20"/>
      <c r="S285" s="20"/>
      <c r="T285" s="20"/>
      <c r="U285" s="20"/>
      <c r="V285" s="20"/>
      <c r="W285" s="20"/>
    </row>
    <row r="286" spans="1:23" x14ac:dyDescent="0.25">
      <c r="A286" s="20"/>
      <c r="B286" s="20"/>
      <c r="C286" s="20"/>
      <c r="D286" s="20"/>
      <c r="E286" s="20"/>
      <c r="F286" s="20"/>
      <c r="G286" s="20"/>
      <c r="H286" s="20"/>
      <c r="I286" s="20"/>
      <c r="J286" s="20"/>
      <c r="K286" s="20"/>
      <c r="L286" s="20"/>
      <c r="M286" s="20"/>
      <c r="N286" s="20"/>
      <c r="O286" s="20"/>
      <c r="P286" s="20"/>
      <c r="Q286" s="20"/>
      <c r="R286" s="20"/>
      <c r="S286" s="20"/>
      <c r="T286" s="20"/>
      <c r="U286" s="20"/>
      <c r="V286" s="20"/>
      <c r="W286" s="20"/>
    </row>
    <row r="287" spans="1:23" x14ac:dyDescent="0.25">
      <c r="A287" s="20"/>
      <c r="B287" s="20"/>
      <c r="C287" s="20"/>
      <c r="D287" s="20"/>
      <c r="E287" s="20"/>
      <c r="F287" s="20"/>
      <c r="G287" s="20"/>
      <c r="H287" s="20"/>
      <c r="I287" s="20"/>
      <c r="J287" s="20"/>
      <c r="K287" s="20"/>
      <c r="L287" s="20"/>
      <c r="M287" s="20"/>
      <c r="N287" s="20"/>
      <c r="O287" s="20"/>
      <c r="P287" s="20"/>
      <c r="Q287" s="20"/>
      <c r="R287" s="20"/>
      <c r="S287" s="20"/>
      <c r="T287" s="20"/>
      <c r="U287" s="20"/>
      <c r="V287" s="20"/>
      <c r="W287" s="20"/>
    </row>
    <row r="288" spans="1:23" x14ac:dyDescent="0.25">
      <c r="A288" s="20"/>
      <c r="B288" s="20"/>
      <c r="C288" s="20"/>
      <c r="D288" s="20"/>
      <c r="E288" s="20"/>
      <c r="F288" s="20"/>
      <c r="G288" s="20"/>
      <c r="H288" s="20"/>
      <c r="I288" s="20"/>
      <c r="J288" s="20"/>
      <c r="K288" s="20"/>
      <c r="L288" s="20"/>
      <c r="M288" s="20"/>
      <c r="N288" s="20"/>
      <c r="O288" s="20"/>
      <c r="P288" s="20"/>
      <c r="Q288" s="20"/>
      <c r="R288" s="20"/>
      <c r="S288" s="20"/>
      <c r="T288" s="20"/>
      <c r="U288" s="20"/>
      <c r="V288" s="20"/>
      <c r="W288" s="20"/>
    </row>
    <row r="289" spans="1:23" x14ac:dyDescent="0.25">
      <c r="A289" s="20"/>
      <c r="B289" s="20"/>
      <c r="C289" s="20"/>
      <c r="D289" s="20"/>
      <c r="E289" s="20"/>
      <c r="F289" s="20"/>
      <c r="G289" s="20"/>
      <c r="H289" s="20"/>
      <c r="I289" s="20"/>
      <c r="J289" s="20"/>
      <c r="K289" s="20"/>
      <c r="L289" s="20"/>
      <c r="M289" s="20"/>
      <c r="N289" s="20"/>
      <c r="O289" s="20"/>
      <c r="P289" s="20"/>
      <c r="Q289" s="20"/>
      <c r="R289" s="20"/>
      <c r="S289" s="20"/>
      <c r="T289" s="20"/>
      <c r="U289" s="20"/>
      <c r="V289" s="20"/>
      <c r="W289" s="20"/>
    </row>
    <row r="290" spans="1:23" x14ac:dyDescent="0.25">
      <c r="A290" s="20"/>
      <c r="B290" s="20"/>
      <c r="C290" s="20"/>
      <c r="D290" s="20"/>
      <c r="E290" s="20"/>
      <c r="F290" s="20"/>
      <c r="G290" s="20"/>
      <c r="H290" s="20"/>
      <c r="I290" s="20"/>
      <c r="J290" s="20"/>
      <c r="K290" s="20"/>
      <c r="L290" s="20"/>
      <c r="M290" s="20"/>
      <c r="N290" s="20"/>
      <c r="O290" s="20"/>
      <c r="P290" s="20"/>
      <c r="Q290" s="20"/>
      <c r="R290" s="20"/>
      <c r="S290" s="20"/>
      <c r="T290" s="20"/>
      <c r="U290" s="20"/>
      <c r="V290" s="20"/>
      <c r="W290" s="20"/>
    </row>
    <row r="291" spans="1:23" x14ac:dyDescent="0.25">
      <c r="A291" s="20"/>
      <c r="B291" s="20"/>
      <c r="C291" s="20"/>
      <c r="D291" s="20"/>
      <c r="E291" s="20"/>
      <c r="F291" s="20"/>
      <c r="G291" s="20"/>
      <c r="H291" s="20"/>
      <c r="I291" s="20"/>
      <c r="J291" s="20"/>
      <c r="K291" s="20"/>
      <c r="L291" s="20"/>
      <c r="M291" s="20"/>
      <c r="N291" s="20"/>
      <c r="O291" s="20"/>
      <c r="P291" s="20"/>
      <c r="Q291" s="20"/>
      <c r="R291" s="20"/>
      <c r="S291" s="20"/>
      <c r="T291" s="20"/>
      <c r="U291" s="20"/>
      <c r="V291" s="20"/>
      <c r="W291" s="20"/>
    </row>
    <row r="292" spans="1:23" x14ac:dyDescent="0.25">
      <c r="A292" s="20"/>
      <c r="B292" s="20"/>
      <c r="C292" s="20"/>
      <c r="D292" s="20"/>
      <c r="E292" s="20"/>
      <c r="F292" s="20"/>
      <c r="G292" s="20"/>
      <c r="H292" s="20"/>
      <c r="I292" s="20"/>
      <c r="J292" s="20"/>
      <c r="K292" s="20"/>
      <c r="L292" s="20"/>
      <c r="M292" s="20"/>
      <c r="N292" s="20"/>
      <c r="O292" s="20"/>
      <c r="P292" s="20"/>
      <c r="Q292" s="20"/>
      <c r="R292" s="20"/>
      <c r="S292" s="20"/>
      <c r="T292" s="20"/>
      <c r="U292" s="20"/>
      <c r="V292" s="20"/>
      <c r="W292" s="20"/>
    </row>
    <row r="293" spans="1:23" x14ac:dyDescent="0.25">
      <c r="A293" s="20"/>
      <c r="B293" s="20"/>
      <c r="C293" s="20"/>
      <c r="D293" s="20"/>
      <c r="E293" s="20"/>
      <c r="F293" s="20"/>
      <c r="G293" s="20"/>
      <c r="H293" s="20"/>
      <c r="I293" s="20"/>
      <c r="J293" s="20"/>
      <c r="K293" s="20"/>
      <c r="L293" s="20"/>
      <c r="M293" s="20"/>
      <c r="N293" s="20"/>
      <c r="O293" s="20"/>
      <c r="P293" s="20"/>
      <c r="Q293" s="20"/>
      <c r="R293" s="20"/>
      <c r="S293" s="20"/>
      <c r="T293" s="20"/>
      <c r="U293" s="20"/>
      <c r="V293" s="20"/>
      <c r="W293" s="20"/>
    </row>
    <row r="294" spans="1:23" x14ac:dyDescent="0.25">
      <c r="A294" s="20"/>
      <c r="B294" s="20"/>
      <c r="C294" s="20"/>
      <c r="D294" s="20"/>
      <c r="E294" s="20"/>
      <c r="F294" s="20"/>
      <c r="G294" s="20"/>
      <c r="H294" s="20"/>
      <c r="I294" s="20"/>
      <c r="J294" s="20"/>
      <c r="K294" s="20"/>
      <c r="L294" s="20"/>
      <c r="M294" s="20"/>
      <c r="N294" s="20"/>
      <c r="O294" s="20"/>
      <c r="P294" s="20"/>
      <c r="Q294" s="20"/>
      <c r="R294" s="20"/>
      <c r="S294" s="20"/>
      <c r="T294" s="20"/>
      <c r="U294" s="20"/>
      <c r="V294" s="20"/>
      <c r="W294" s="20"/>
    </row>
    <row r="295" spans="1:23" x14ac:dyDescent="0.25">
      <c r="A295" s="20"/>
      <c r="B295" s="20"/>
      <c r="C295" s="20"/>
      <c r="D295" s="20"/>
      <c r="E295" s="20"/>
      <c r="F295" s="20"/>
      <c r="G295" s="20"/>
      <c r="H295" s="20"/>
      <c r="I295" s="20"/>
      <c r="J295" s="20"/>
      <c r="K295" s="20"/>
      <c r="L295" s="20"/>
      <c r="M295" s="20"/>
      <c r="N295" s="20"/>
      <c r="O295" s="20"/>
      <c r="P295" s="20"/>
      <c r="Q295" s="20"/>
      <c r="R295" s="20"/>
      <c r="S295" s="20"/>
      <c r="T295" s="20"/>
      <c r="U295" s="20"/>
      <c r="V295" s="20"/>
      <c r="W295" s="20"/>
    </row>
    <row r="296" spans="1:23" x14ac:dyDescent="0.25">
      <c r="A296" s="20"/>
      <c r="B296" s="20"/>
      <c r="C296" s="20"/>
      <c r="D296" s="20"/>
      <c r="E296" s="20"/>
      <c r="F296" s="20"/>
      <c r="G296" s="20"/>
      <c r="H296" s="20"/>
      <c r="I296" s="20"/>
      <c r="J296" s="20"/>
      <c r="K296" s="20"/>
      <c r="L296" s="20"/>
      <c r="M296" s="20"/>
      <c r="N296" s="20"/>
      <c r="O296" s="20"/>
      <c r="P296" s="20"/>
      <c r="Q296" s="20"/>
      <c r="R296" s="20"/>
      <c r="S296" s="20"/>
      <c r="T296" s="20"/>
      <c r="U296" s="20"/>
      <c r="V296" s="20"/>
      <c r="W296" s="20"/>
    </row>
    <row r="297" spans="1:23" x14ac:dyDescent="0.25">
      <c r="A297" s="20"/>
      <c r="B297" s="20"/>
      <c r="C297" s="20"/>
      <c r="D297" s="20"/>
      <c r="E297" s="20"/>
      <c r="F297" s="20"/>
      <c r="G297" s="20"/>
      <c r="H297" s="20"/>
      <c r="I297" s="20"/>
      <c r="J297" s="20"/>
      <c r="K297" s="20"/>
      <c r="L297" s="20"/>
      <c r="M297" s="20"/>
      <c r="N297" s="20"/>
      <c r="O297" s="20"/>
      <c r="P297" s="20"/>
      <c r="Q297" s="20"/>
      <c r="R297" s="20"/>
      <c r="S297" s="20"/>
      <c r="T297" s="20"/>
      <c r="U297" s="20"/>
      <c r="V297" s="20"/>
      <c r="W297" s="20"/>
    </row>
    <row r="298" spans="1:23" x14ac:dyDescent="0.25">
      <c r="A298" s="20"/>
      <c r="B298" s="20"/>
      <c r="C298" s="20"/>
      <c r="D298" s="20"/>
      <c r="E298" s="20"/>
      <c r="F298" s="20"/>
      <c r="G298" s="20"/>
      <c r="H298" s="20"/>
      <c r="I298" s="20"/>
      <c r="J298" s="20"/>
      <c r="K298" s="20"/>
      <c r="L298" s="20"/>
      <c r="M298" s="20"/>
      <c r="N298" s="20"/>
      <c r="O298" s="20"/>
      <c r="P298" s="20"/>
      <c r="Q298" s="20"/>
      <c r="R298" s="20"/>
      <c r="S298" s="20"/>
      <c r="T298" s="20"/>
      <c r="U298" s="20"/>
      <c r="V298" s="20"/>
      <c r="W298" s="20"/>
    </row>
    <row r="299" spans="1:23" x14ac:dyDescent="0.25">
      <c r="A299" s="20"/>
      <c r="B299" s="20"/>
      <c r="C299" s="20"/>
      <c r="D299" s="20"/>
      <c r="E299" s="20"/>
      <c r="F299" s="20"/>
      <c r="G299" s="20"/>
      <c r="H299" s="20"/>
      <c r="I299" s="20"/>
      <c r="J299" s="20"/>
      <c r="K299" s="20"/>
      <c r="L299" s="20"/>
      <c r="M299" s="20"/>
      <c r="N299" s="20"/>
      <c r="O299" s="20"/>
      <c r="P299" s="20"/>
      <c r="Q299" s="20"/>
      <c r="R299" s="20"/>
      <c r="S299" s="20"/>
      <c r="T299" s="20"/>
      <c r="U299" s="20"/>
      <c r="V299" s="20"/>
      <c r="W299" s="20"/>
    </row>
    <row r="300" spans="1:23" x14ac:dyDescent="0.25">
      <c r="A300" s="20"/>
      <c r="B300" s="20"/>
      <c r="C300" s="20"/>
      <c r="D300" s="20"/>
      <c r="E300" s="20"/>
      <c r="F300" s="20"/>
      <c r="G300" s="20"/>
      <c r="H300" s="20"/>
      <c r="I300" s="20"/>
      <c r="J300" s="20"/>
      <c r="K300" s="20"/>
      <c r="L300" s="20"/>
      <c r="M300" s="20"/>
      <c r="N300" s="20"/>
      <c r="O300" s="20"/>
      <c r="P300" s="20"/>
      <c r="Q300" s="20"/>
      <c r="R300" s="20"/>
      <c r="S300" s="20"/>
      <c r="T300" s="20"/>
      <c r="U300" s="20"/>
      <c r="V300" s="20"/>
      <c r="W300" s="20"/>
    </row>
    <row r="301" spans="1:23" x14ac:dyDescent="0.25">
      <c r="A301" s="20"/>
      <c r="B301" s="20"/>
      <c r="C301" s="20"/>
      <c r="D301" s="20"/>
      <c r="E301" s="20"/>
      <c r="F301" s="20"/>
      <c r="G301" s="20"/>
      <c r="H301" s="20"/>
      <c r="I301" s="20"/>
      <c r="J301" s="20"/>
      <c r="K301" s="20"/>
      <c r="L301" s="20"/>
      <c r="M301" s="20"/>
      <c r="N301" s="20"/>
      <c r="O301" s="20"/>
      <c r="P301" s="20"/>
      <c r="Q301" s="20"/>
      <c r="R301" s="20"/>
      <c r="S301" s="20"/>
      <c r="T301" s="20"/>
      <c r="U301" s="20"/>
      <c r="V301" s="20"/>
      <c r="W301" s="20"/>
    </row>
    <row r="302" spans="1:23" x14ac:dyDescent="0.25">
      <c r="A302" s="20"/>
      <c r="B302" s="20"/>
      <c r="C302" s="20"/>
      <c r="D302" s="20"/>
      <c r="E302" s="20"/>
      <c r="F302" s="20"/>
      <c r="G302" s="20"/>
      <c r="H302" s="20"/>
      <c r="I302" s="20"/>
      <c r="J302" s="20"/>
      <c r="K302" s="20"/>
      <c r="L302" s="20"/>
      <c r="M302" s="20"/>
      <c r="N302" s="20"/>
      <c r="O302" s="20"/>
      <c r="P302" s="20"/>
      <c r="Q302" s="20"/>
      <c r="R302" s="20"/>
      <c r="S302" s="20"/>
      <c r="T302" s="20"/>
      <c r="U302" s="20"/>
      <c r="V302" s="20"/>
      <c r="W302" s="20"/>
    </row>
    <row r="303" spans="1:23" x14ac:dyDescent="0.25">
      <c r="A303" s="20"/>
      <c r="B303" s="20"/>
      <c r="C303" s="20"/>
      <c r="D303" s="20"/>
      <c r="E303" s="20"/>
      <c r="F303" s="20"/>
      <c r="G303" s="20"/>
      <c r="H303" s="20"/>
      <c r="I303" s="20"/>
      <c r="J303" s="20"/>
      <c r="K303" s="20"/>
      <c r="L303" s="20"/>
      <c r="M303" s="20"/>
      <c r="N303" s="20"/>
      <c r="O303" s="20"/>
      <c r="P303" s="20"/>
      <c r="Q303" s="20"/>
      <c r="R303" s="20"/>
      <c r="S303" s="20"/>
      <c r="T303" s="20"/>
      <c r="U303" s="20"/>
      <c r="V303" s="20"/>
      <c r="W303" s="20"/>
    </row>
    <row r="304" spans="1:23" x14ac:dyDescent="0.25">
      <c r="A304" s="20"/>
      <c r="B304" s="20"/>
      <c r="C304" s="20"/>
      <c r="D304" s="20"/>
      <c r="E304" s="20"/>
      <c r="F304" s="20"/>
      <c r="G304" s="20"/>
      <c r="H304" s="20"/>
      <c r="I304" s="20"/>
      <c r="J304" s="20"/>
      <c r="K304" s="20"/>
      <c r="L304" s="20"/>
      <c r="M304" s="20"/>
      <c r="N304" s="20"/>
      <c r="O304" s="20"/>
      <c r="P304" s="20"/>
      <c r="Q304" s="20"/>
      <c r="R304" s="20"/>
      <c r="S304" s="20"/>
      <c r="T304" s="20"/>
      <c r="U304" s="20"/>
      <c r="V304" s="20"/>
      <c r="W304" s="20"/>
    </row>
    <row r="305" spans="1:23" x14ac:dyDescent="0.25">
      <c r="A305" s="20"/>
      <c r="B305" s="20"/>
      <c r="C305" s="20"/>
      <c r="D305" s="20"/>
      <c r="E305" s="20"/>
      <c r="F305" s="20"/>
      <c r="G305" s="20"/>
      <c r="H305" s="20"/>
      <c r="I305" s="20"/>
      <c r="J305" s="20"/>
      <c r="K305" s="20"/>
      <c r="L305" s="20"/>
      <c r="M305" s="20"/>
      <c r="N305" s="20"/>
      <c r="O305" s="20"/>
      <c r="P305" s="20"/>
      <c r="Q305" s="20"/>
      <c r="R305" s="20"/>
      <c r="S305" s="20"/>
      <c r="T305" s="20"/>
      <c r="U305" s="20"/>
      <c r="V305" s="20"/>
      <c r="W305" s="20"/>
    </row>
    <row r="306" spans="1:23" x14ac:dyDescent="0.25">
      <c r="A306" s="20"/>
      <c r="B306" s="20"/>
      <c r="C306" s="20"/>
      <c r="D306" s="20"/>
      <c r="E306" s="20"/>
      <c r="F306" s="20"/>
      <c r="G306" s="20"/>
      <c r="H306" s="20"/>
      <c r="I306" s="20"/>
      <c r="J306" s="20"/>
      <c r="K306" s="20"/>
      <c r="L306" s="20"/>
      <c r="M306" s="20"/>
      <c r="N306" s="20"/>
      <c r="O306" s="20"/>
      <c r="P306" s="20"/>
      <c r="Q306" s="20"/>
      <c r="R306" s="20"/>
      <c r="S306" s="20"/>
      <c r="T306" s="20"/>
      <c r="U306" s="20"/>
      <c r="V306" s="20"/>
      <c r="W306" s="20"/>
    </row>
    <row r="307" spans="1:23" x14ac:dyDescent="0.25">
      <c r="A307" s="20"/>
      <c r="B307" s="20"/>
      <c r="C307" s="20"/>
      <c r="D307" s="20"/>
      <c r="E307" s="20"/>
      <c r="F307" s="20"/>
      <c r="G307" s="20"/>
      <c r="H307" s="20"/>
      <c r="I307" s="20"/>
      <c r="J307" s="20"/>
      <c r="K307" s="20"/>
      <c r="L307" s="20"/>
      <c r="M307" s="20"/>
      <c r="N307" s="20"/>
      <c r="O307" s="20"/>
      <c r="P307" s="20"/>
      <c r="Q307" s="20"/>
      <c r="R307" s="20"/>
      <c r="S307" s="20"/>
      <c r="T307" s="20"/>
      <c r="U307" s="20"/>
      <c r="V307" s="20"/>
      <c r="W307" s="20"/>
    </row>
    <row r="308" spans="1:23" x14ac:dyDescent="0.25">
      <c r="A308" s="20"/>
      <c r="B308" s="20"/>
      <c r="C308" s="20"/>
      <c r="D308" s="20"/>
      <c r="E308" s="20"/>
      <c r="F308" s="20"/>
      <c r="G308" s="20"/>
      <c r="H308" s="20"/>
      <c r="I308" s="20"/>
      <c r="J308" s="20"/>
      <c r="K308" s="20"/>
      <c r="L308" s="20"/>
      <c r="M308" s="20"/>
      <c r="N308" s="20"/>
      <c r="O308" s="20"/>
      <c r="P308" s="20"/>
      <c r="Q308" s="20"/>
      <c r="R308" s="20"/>
      <c r="S308" s="20"/>
      <c r="T308" s="20"/>
      <c r="U308" s="20"/>
      <c r="V308" s="20"/>
      <c r="W308" s="20"/>
    </row>
    <row r="309" spans="1:23" x14ac:dyDescent="0.25">
      <c r="A309" s="20"/>
      <c r="B309" s="20"/>
      <c r="C309" s="20"/>
      <c r="D309" s="20"/>
      <c r="E309" s="20"/>
      <c r="F309" s="20"/>
      <c r="G309" s="20"/>
      <c r="H309" s="20"/>
      <c r="I309" s="20"/>
      <c r="J309" s="20"/>
      <c r="K309" s="20"/>
      <c r="L309" s="20"/>
      <c r="M309" s="20"/>
      <c r="N309" s="20"/>
      <c r="O309" s="20"/>
      <c r="P309" s="20"/>
      <c r="Q309" s="20"/>
      <c r="R309" s="20"/>
      <c r="S309" s="20"/>
      <c r="T309" s="20"/>
      <c r="U309" s="20"/>
      <c r="V309" s="20"/>
      <c r="W309" s="20"/>
    </row>
    <row r="310" spans="1:23" x14ac:dyDescent="0.25">
      <c r="A310" s="20"/>
      <c r="B310" s="20"/>
      <c r="C310" s="20"/>
      <c r="D310" s="20"/>
      <c r="E310" s="20"/>
      <c r="F310" s="20"/>
      <c r="G310" s="20"/>
      <c r="H310" s="20"/>
      <c r="I310" s="20"/>
      <c r="J310" s="20"/>
      <c r="K310" s="20"/>
      <c r="L310" s="20"/>
      <c r="M310" s="20"/>
      <c r="N310" s="20"/>
      <c r="O310" s="20"/>
      <c r="P310" s="20"/>
      <c r="Q310" s="20"/>
      <c r="R310" s="20"/>
      <c r="S310" s="20"/>
      <c r="T310" s="20"/>
      <c r="U310" s="20"/>
      <c r="V310" s="20"/>
      <c r="W310" s="20"/>
    </row>
    <row r="311" spans="1:23" x14ac:dyDescent="0.25">
      <c r="A311" s="20"/>
      <c r="B311" s="20"/>
      <c r="C311" s="20"/>
      <c r="D311" s="20"/>
      <c r="E311" s="20"/>
      <c r="F311" s="20"/>
      <c r="G311" s="20"/>
      <c r="H311" s="20"/>
      <c r="I311" s="20"/>
      <c r="J311" s="20"/>
      <c r="K311" s="20"/>
      <c r="L311" s="20"/>
      <c r="M311" s="20"/>
      <c r="N311" s="20"/>
      <c r="O311" s="20"/>
      <c r="P311" s="20"/>
      <c r="Q311" s="20"/>
      <c r="R311" s="20"/>
      <c r="S311" s="20"/>
      <c r="T311" s="20"/>
      <c r="U311" s="20"/>
      <c r="V311" s="20"/>
      <c r="W311" s="20"/>
    </row>
    <row r="312" spans="1:23" x14ac:dyDescent="0.25">
      <c r="A312" s="20"/>
      <c r="B312" s="20"/>
      <c r="C312" s="20"/>
      <c r="D312" s="20"/>
      <c r="E312" s="20"/>
      <c r="F312" s="20"/>
      <c r="G312" s="20"/>
      <c r="H312" s="20"/>
      <c r="I312" s="20"/>
      <c r="J312" s="20"/>
      <c r="K312" s="20"/>
      <c r="L312" s="20"/>
      <c r="M312" s="20"/>
      <c r="N312" s="20"/>
      <c r="O312" s="20"/>
      <c r="P312" s="20"/>
      <c r="Q312" s="20"/>
      <c r="R312" s="20"/>
      <c r="S312" s="20"/>
      <c r="T312" s="20"/>
      <c r="U312" s="20"/>
      <c r="V312" s="20"/>
      <c r="W312" s="20"/>
    </row>
    <row r="313" spans="1:23" x14ac:dyDescent="0.25">
      <c r="A313" s="20"/>
      <c r="B313" s="20"/>
      <c r="C313" s="20"/>
      <c r="D313" s="20"/>
      <c r="E313" s="20"/>
      <c r="F313" s="20"/>
      <c r="G313" s="20"/>
      <c r="H313" s="20"/>
      <c r="I313" s="20"/>
      <c r="J313" s="20"/>
      <c r="K313" s="20"/>
      <c r="L313" s="20"/>
      <c r="M313" s="20"/>
      <c r="N313" s="20"/>
      <c r="O313" s="20"/>
      <c r="P313" s="20"/>
      <c r="Q313" s="20"/>
      <c r="R313" s="20"/>
      <c r="S313" s="20"/>
      <c r="T313" s="20"/>
      <c r="U313" s="20"/>
      <c r="V313" s="20"/>
      <c r="W313" s="20"/>
    </row>
    <row r="314" spans="1:23" x14ac:dyDescent="0.25">
      <c r="A314" s="20"/>
      <c r="B314" s="20"/>
      <c r="C314" s="20"/>
      <c r="D314" s="20"/>
      <c r="E314" s="20"/>
      <c r="F314" s="20"/>
      <c r="G314" s="20"/>
      <c r="H314" s="20"/>
      <c r="I314" s="20"/>
      <c r="J314" s="20"/>
      <c r="K314" s="20"/>
      <c r="L314" s="20"/>
      <c r="M314" s="20"/>
      <c r="N314" s="20"/>
      <c r="O314" s="20"/>
      <c r="P314" s="20"/>
      <c r="Q314" s="20"/>
      <c r="R314" s="20"/>
      <c r="S314" s="20"/>
      <c r="T314" s="20"/>
      <c r="U314" s="20"/>
      <c r="V314" s="20"/>
      <c r="W314" s="20"/>
    </row>
    <row r="315" spans="1:23" x14ac:dyDescent="0.25">
      <c r="A315" s="20"/>
      <c r="B315" s="20"/>
      <c r="C315" s="20"/>
      <c r="D315" s="20"/>
      <c r="E315" s="20"/>
      <c r="F315" s="20"/>
      <c r="G315" s="20"/>
      <c r="H315" s="20"/>
      <c r="I315" s="20"/>
      <c r="J315" s="20"/>
      <c r="K315" s="20"/>
      <c r="L315" s="20"/>
      <c r="M315" s="20"/>
      <c r="N315" s="20"/>
      <c r="O315" s="20"/>
      <c r="P315" s="20"/>
      <c r="Q315" s="20"/>
      <c r="R315" s="20"/>
      <c r="S315" s="20"/>
      <c r="T315" s="20"/>
      <c r="U315" s="20"/>
      <c r="V315" s="20"/>
      <c r="W315" s="20"/>
    </row>
    <row r="316" spans="1:23" x14ac:dyDescent="0.25">
      <c r="A316" s="20"/>
      <c r="B316" s="20"/>
      <c r="C316" s="20"/>
      <c r="D316" s="20"/>
      <c r="E316" s="20"/>
      <c r="F316" s="20"/>
      <c r="G316" s="20"/>
      <c r="H316" s="20"/>
      <c r="I316" s="20"/>
      <c r="J316" s="20"/>
      <c r="K316" s="20"/>
      <c r="L316" s="20"/>
      <c r="M316" s="20"/>
      <c r="N316" s="20"/>
      <c r="O316" s="20"/>
      <c r="P316" s="20"/>
      <c r="Q316" s="20"/>
      <c r="R316" s="20"/>
      <c r="S316" s="20"/>
      <c r="T316" s="20"/>
      <c r="U316" s="20"/>
      <c r="V316" s="20"/>
      <c r="W316" s="20"/>
    </row>
    <row r="317" spans="1:23" x14ac:dyDescent="0.25">
      <c r="A317" s="20"/>
      <c r="B317" s="20"/>
      <c r="C317" s="20"/>
      <c r="D317" s="20"/>
      <c r="E317" s="20"/>
      <c r="F317" s="20"/>
      <c r="G317" s="20"/>
      <c r="H317" s="20"/>
      <c r="I317" s="20"/>
      <c r="J317" s="20"/>
      <c r="K317" s="20"/>
      <c r="L317" s="20"/>
      <c r="M317" s="20"/>
      <c r="N317" s="20"/>
      <c r="O317" s="20"/>
      <c r="P317" s="20"/>
      <c r="Q317" s="20"/>
      <c r="R317" s="20"/>
      <c r="S317" s="20"/>
      <c r="T317" s="20"/>
      <c r="U317" s="20"/>
      <c r="V317" s="20"/>
      <c r="W317" s="20"/>
    </row>
    <row r="318" spans="1:23" x14ac:dyDescent="0.25">
      <c r="A318" s="20"/>
      <c r="B318" s="20"/>
      <c r="C318" s="20"/>
      <c r="D318" s="20"/>
      <c r="E318" s="20"/>
      <c r="F318" s="20"/>
      <c r="G318" s="20"/>
      <c r="H318" s="20"/>
      <c r="I318" s="20"/>
      <c r="J318" s="20"/>
      <c r="K318" s="20"/>
      <c r="L318" s="20"/>
      <c r="M318" s="20"/>
      <c r="N318" s="20"/>
      <c r="O318" s="20"/>
      <c r="P318" s="20"/>
      <c r="Q318" s="20"/>
      <c r="R318" s="20"/>
      <c r="S318" s="20"/>
      <c r="T318" s="20"/>
      <c r="U318" s="20"/>
      <c r="V318" s="20"/>
      <c r="W318" s="20"/>
    </row>
    <row r="319" spans="1:23" x14ac:dyDescent="0.25">
      <c r="A319" s="20"/>
      <c r="B319" s="20"/>
      <c r="C319" s="20"/>
      <c r="D319" s="20"/>
      <c r="E319" s="20"/>
      <c r="F319" s="20"/>
      <c r="G319" s="20"/>
      <c r="H319" s="20"/>
      <c r="I319" s="20"/>
      <c r="J319" s="20"/>
      <c r="K319" s="20"/>
      <c r="L319" s="20"/>
      <c r="M319" s="20"/>
      <c r="N319" s="20"/>
      <c r="O319" s="20"/>
      <c r="P319" s="20"/>
      <c r="Q319" s="20"/>
      <c r="R319" s="20"/>
      <c r="S319" s="20"/>
      <c r="T319" s="20"/>
      <c r="U319" s="20"/>
      <c r="V319" s="20"/>
      <c r="W319" s="20"/>
    </row>
  </sheetData>
  <mergeCells count="7">
    <mergeCell ref="A5:D5"/>
    <mergeCell ref="A13:D13"/>
    <mergeCell ref="A15:D15"/>
    <mergeCell ref="A7:D7"/>
    <mergeCell ref="A9:D9"/>
    <mergeCell ref="A10:D10"/>
    <mergeCell ref="A12:D12"/>
  </mergeCells>
  <pageMargins left="0.70866141732283472" right="0.70866141732283472" top="0.74803149606299213" bottom="0.74803149606299213" header="0.31496062992125984" footer="0.31496062992125984"/>
  <pageSetup paperSize="8" scale="41"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5:L20"/>
  <sheetViews>
    <sheetView tabSelected="1" view="pageBreakPreview" zoomScale="85" zoomScaleSheetLayoutView="85" workbookViewId="0">
      <selection activeCell="U14" sqref="U14"/>
    </sheetView>
  </sheetViews>
  <sheetFormatPr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6384" width="9.140625" style="18"/>
  </cols>
  <sheetData>
    <row r="5" spans="1:12" ht="18.75" customHeight="1" x14ac:dyDescent="0.25">
      <c r="A5" s="294" t="s">
        <v>173</v>
      </c>
      <c r="B5" s="294"/>
      <c r="C5" s="294"/>
      <c r="D5" s="294"/>
      <c r="E5" s="294"/>
      <c r="F5" s="294"/>
      <c r="G5" s="294"/>
      <c r="H5" s="294"/>
      <c r="I5" s="294"/>
      <c r="J5" s="294"/>
      <c r="K5" s="294"/>
      <c r="L5" s="294"/>
    </row>
    <row r="7" spans="1:12" ht="18.75" x14ac:dyDescent="0.25">
      <c r="A7" s="298" t="s">
        <v>180</v>
      </c>
      <c r="B7" s="298"/>
      <c r="C7" s="298"/>
      <c r="D7" s="298"/>
      <c r="E7" s="298"/>
      <c r="F7" s="298"/>
      <c r="G7" s="298"/>
      <c r="H7" s="298"/>
      <c r="I7" s="298"/>
      <c r="J7" s="298"/>
      <c r="K7" s="298"/>
      <c r="L7" s="298"/>
    </row>
    <row r="8" spans="1:12" ht="18.75" x14ac:dyDescent="0.25">
      <c r="A8" s="298"/>
      <c r="B8" s="298"/>
      <c r="C8" s="298"/>
      <c r="D8" s="298"/>
      <c r="E8" s="298"/>
      <c r="F8" s="298"/>
      <c r="G8" s="298"/>
      <c r="H8" s="298"/>
      <c r="I8" s="298"/>
      <c r="J8" s="298"/>
      <c r="K8" s="298"/>
      <c r="L8" s="298"/>
    </row>
    <row r="9" spans="1:12" ht="18.75" x14ac:dyDescent="0.25">
      <c r="A9" s="297" t="str">
        <f>'1. паспорт описание'!A9:D9</f>
        <v>О_0000000826</v>
      </c>
      <c r="B9" s="297"/>
      <c r="C9" s="297"/>
      <c r="D9" s="297"/>
      <c r="E9" s="297"/>
      <c r="F9" s="297"/>
      <c r="G9" s="297"/>
      <c r="H9" s="297"/>
      <c r="I9" s="297"/>
      <c r="J9" s="297"/>
      <c r="K9" s="297"/>
      <c r="L9" s="297"/>
    </row>
    <row r="10" spans="1:12" ht="15.75" x14ac:dyDescent="0.25">
      <c r="A10" s="295" t="s">
        <v>7</v>
      </c>
      <c r="B10" s="295"/>
      <c r="C10" s="295"/>
      <c r="D10" s="295"/>
      <c r="E10" s="295"/>
      <c r="F10" s="295"/>
      <c r="G10" s="295"/>
      <c r="H10" s="295"/>
      <c r="I10" s="295"/>
      <c r="J10" s="295"/>
      <c r="K10" s="295"/>
      <c r="L10" s="295"/>
    </row>
    <row r="11" spans="1:12" ht="18.75" x14ac:dyDescent="0.25">
      <c r="A11" s="305"/>
      <c r="B11" s="305"/>
      <c r="C11" s="305"/>
      <c r="D11" s="305"/>
      <c r="E11" s="305"/>
      <c r="F11" s="305"/>
      <c r="G11" s="305"/>
      <c r="H11" s="305"/>
      <c r="I11" s="305"/>
      <c r="J11" s="305"/>
      <c r="K11" s="305"/>
      <c r="L11" s="305"/>
    </row>
    <row r="12" spans="1:12" ht="63.75" customHeight="1" x14ac:dyDescent="0.25">
      <c r="A12" s="296" t="str">
        <f>'1. паспорт описание'!A12:D12</f>
        <v>Приобретение трассоискателя</v>
      </c>
      <c r="B12" s="296"/>
      <c r="C12" s="296"/>
      <c r="D12" s="296"/>
      <c r="E12" s="296"/>
      <c r="F12" s="296"/>
      <c r="G12" s="296"/>
      <c r="H12" s="296"/>
      <c r="I12" s="296"/>
      <c r="J12" s="296"/>
      <c r="K12" s="296"/>
      <c r="L12" s="296"/>
    </row>
    <row r="13" spans="1:12" ht="15.75" x14ac:dyDescent="0.25">
      <c r="A13" s="295" t="s">
        <v>6</v>
      </c>
      <c r="B13" s="295"/>
      <c r="C13" s="295"/>
      <c r="D13" s="295"/>
      <c r="E13" s="295"/>
      <c r="F13" s="295"/>
      <c r="G13" s="295"/>
      <c r="H13" s="295"/>
      <c r="I13" s="295"/>
      <c r="J13" s="295"/>
      <c r="K13" s="295"/>
      <c r="L13" s="295"/>
    </row>
    <row r="14" spans="1:12" x14ac:dyDescent="0.25">
      <c r="A14" s="337"/>
      <c r="B14" s="337"/>
      <c r="C14" s="337"/>
      <c r="D14" s="337"/>
      <c r="E14" s="337"/>
      <c r="F14" s="337"/>
      <c r="G14" s="337"/>
      <c r="H14" s="337"/>
      <c r="I14" s="337"/>
      <c r="J14" s="337"/>
      <c r="K14" s="337"/>
      <c r="L14" s="337"/>
    </row>
    <row r="15" spans="1:12" ht="14.25" customHeight="1" x14ac:dyDescent="0.25">
      <c r="A15" s="337"/>
      <c r="B15" s="337"/>
      <c r="C15" s="337"/>
      <c r="D15" s="337"/>
      <c r="E15" s="337"/>
      <c r="F15" s="337"/>
      <c r="G15" s="337"/>
      <c r="H15" s="337"/>
      <c r="I15" s="337"/>
      <c r="J15" s="337"/>
      <c r="K15" s="337"/>
      <c r="L15" s="337"/>
    </row>
    <row r="16" spans="1:12" x14ac:dyDescent="0.25">
      <c r="A16" s="337"/>
      <c r="B16" s="337"/>
      <c r="C16" s="337"/>
      <c r="D16" s="337"/>
      <c r="E16" s="337"/>
      <c r="F16" s="337"/>
      <c r="G16" s="337"/>
      <c r="H16" s="337"/>
      <c r="I16" s="337"/>
      <c r="J16" s="337"/>
      <c r="K16" s="337"/>
      <c r="L16" s="337"/>
    </row>
    <row r="17" spans="1:12" s="19" customFormat="1" x14ac:dyDescent="0.25">
      <c r="A17" s="331"/>
      <c r="B17" s="331"/>
      <c r="C17" s="331"/>
      <c r="D17" s="331"/>
      <c r="E17" s="331"/>
      <c r="F17" s="331"/>
      <c r="G17" s="331"/>
      <c r="H17" s="331"/>
      <c r="I17" s="331"/>
      <c r="J17" s="331"/>
      <c r="K17" s="331"/>
      <c r="L17" s="331"/>
    </row>
    <row r="18" spans="1:12" s="19" customFormat="1" ht="50.25" customHeight="1" x14ac:dyDescent="0.25">
      <c r="A18" s="376" t="s">
        <v>198</v>
      </c>
      <c r="B18" s="376"/>
      <c r="C18" s="376"/>
      <c r="D18" s="376"/>
      <c r="E18" s="376"/>
      <c r="F18" s="376"/>
      <c r="G18" s="376"/>
      <c r="H18" s="376"/>
      <c r="I18" s="376"/>
      <c r="J18" s="376"/>
      <c r="K18" s="376"/>
      <c r="L18" s="376"/>
    </row>
    <row r="20" spans="1:12" ht="55.5" customHeight="1" x14ac:dyDescent="0.25">
      <c r="A20" s="375" t="s">
        <v>312</v>
      </c>
      <c r="B20" s="375"/>
      <c r="C20" s="375"/>
      <c r="D20" s="375"/>
      <c r="E20" s="375"/>
      <c r="F20" s="375"/>
      <c r="G20" s="375"/>
      <c r="H20" s="375"/>
      <c r="I20" s="375"/>
      <c r="J20" s="375"/>
      <c r="K20" s="375"/>
      <c r="L20" s="375"/>
    </row>
  </sheetData>
  <mergeCells count="14">
    <mergeCell ref="A5:L5"/>
    <mergeCell ref="A13:L13"/>
    <mergeCell ref="A9:L9"/>
    <mergeCell ref="A10:L10"/>
    <mergeCell ref="A11:L11"/>
    <mergeCell ref="A12:L12"/>
    <mergeCell ref="A7:L7"/>
    <mergeCell ref="A8:L8"/>
    <mergeCell ref="A20:L20"/>
    <mergeCell ref="A18:L18"/>
    <mergeCell ref="A14:L14"/>
    <mergeCell ref="A15:L15"/>
    <mergeCell ref="A16:L16"/>
    <mergeCell ref="A17:L17"/>
  </mergeCells>
  <printOptions horizontalCentered="1"/>
  <pageMargins left="0.59055118110236227" right="0.59055118110236227" top="0.59055118110236227" bottom="0.59055118110236227" header="0" footer="0"/>
  <pageSetup paperSize="8"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5:L20"/>
  <sheetViews>
    <sheetView view="pageBreakPreview" zoomScale="85" zoomScaleSheetLayoutView="85" workbookViewId="0">
      <selection activeCell="U29" sqref="U29"/>
    </sheetView>
  </sheetViews>
  <sheetFormatPr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6384" width="9.140625" style="18"/>
  </cols>
  <sheetData>
    <row r="5" spans="1:12" ht="18.75" customHeight="1" x14ac:dyDescent="0.25">
      <c r="A5" s="294" t="s">
        <v>173</v>
      </c>
      <c r="B5" s="294"/>
      <c r="C5" s="294"/>
      <c r="D5" s="294"/>
      <c r="E5" s="294"/>
      <c r="F5" s="294"/>
      <c r="G5" s="294"/>
      <c r="H5" s="294"/>
      <c r="I5" s="294"/>
      <c r="J5" s="294"/>
      <c r="K5" s="294"/>
      <c r="L5" s="294"/>
    </row>
    <row r="7" spans="1:12" ht="18.75" x14ac:dyDescent="0.25">
      <c r="A7" s="298" t="s">
        <v>180</v>
      </c>
      <c r="B7" s="298"/>
      <c r="C7" s="298"/>
      <c r="D7" s="298"/>
      <c r="E7" s="298"/>
      <c r="F7" s="298"/>
      <c r="G7" s="298"/>
      <c r="H7" s="298"/>
      <c r="I7" s="298"/>
      <c r="J7" s="298"/>
      <c r="K7" s="298"/>
      <c r="L7" s="298"/>
    </row>
    <row r="8" spans="1:12" ht="18.75" x14ac:dyDescent="0.25">
      <c r="A8" s="298"/>
      <c r="B8" s="298"/>
      <c r="C8" s="298"/>
      <c r="D8" s="298"/>
      <c r="E8" s="298"/>
      <c r="F8" s="298"/>
      <c r="G8" s="298"/>
      <c r="H8" s="298"/>
      <c r="I8" s="298"/>
      <c r="J8" s="298"/>
      <c r="K8" s="298"/>
      <c r="L8" s="298"/>
    </row>
    <row r="9" spans="1:12" ht="18.75" x14ac:dyDescent="0.25">
      <c r="A9" s="297" t="str">
        <f>'1. паспорт описание'!A9:D9</f>
        <v>О_0000000826</v>
      </c>
      <c r="B9" s="297"/>
      <c r="C9" s="297"/>
      <c r="D9" s="297"/>
      <c r="E9" s="297"/>
      <c r="F9" s="297"/>
      <c r="G9" s="297"/>
      <c r="H9" s="297"/>
      <c r="I9" s="297"/>
      <c r="J9" s="297"/>
      <c r="K9" s="297"/>
      <c r="L9" s="297"/>
    </row>
    <row r="10" spans="1:12" ht="15.75" x14ac:dyDescent="0.25">
      <c r="A10" s="295" t="s">
        <v>7</v>
      </c>
      <c r="B10" s="295"/>
      <c r="C10" s="295"/>
      <c r="D10" s="295"/>
      <c r="E10" s="295"/>
      <c r="F10" s="295"/>
      <c r="G10" s="295"/>
      <c r="H10" s="295"/>
      <c r="I10" s="295"/>
      <c r="J10" s="295"/>
      <c r="K10" s="295"/>
      <c r="L10" s="295"/>
    </row>
    <row r="11" spans="1:12" ht="18.75" x14ac:dyDescent="0.25">
      <c r="A11" s="305"/>
      <c r="B11" s="305"/>
      <c r="C11" s="305"/>
      <c r="D11" s="305"/>
      <c r="E11" s="305"/>
      <c r="F11" s="305"/>
      <c r="G11" s="305"/>
      <c r="H11" s="305"/>
      <c r="I11" s="305"/>
      <c r="J11" s="305"/>
      <c r="K11" s="305"/>
      <c r="L11" s="305"/>
    </row>
    <row r="12" spans="1:12" ht="64.5" customHeight="1" x14ac:dyDescent="0.25">
      <c r="A12" s="296" t="str">
        <f>'1. паспорт описание'!A12:D12</f>
        <v>Приобретение трассоискателя</v>
      </c>
      <c r="B12" s="296"/>
      <c r="C12" s="296"/>
      <c r="D12" s="296"/>
      <c r="E12" s="296"/>
      <c r="F12" s="296"/>
      <c r="G12" s="296"/>
      <c r="H12" s="296"/>
      <c r="I12" s="296"/>
      <c r="J12" s="296"/>
      <c r="K12" s="296"/>
      <c r="L12" s="296"/>
    </row>
    <row r="13" spans="1:12" ht="15.75" x14ac:dyDescent="0.25">
      <c r="A13" s="295" t="s">
        <v>6</v>
      </c>
      <c r="B13" s="295"/>
      <c r="C13" s="295"/>
      <c r="D13" s="295"/>
      <c r="E13" s="295"/>
      <c r="F13" s="295"/>
      <c r="G13" s="295"/>
      <c r="H13" s="295"/>
      <c r="I13" s="295"/>
      <c r="J13" s="295"/>
      <c r="K13" s="295"/>
      <c r="L13" s="295"/>
    </row>
    <row r="14" spans="1:12" x14ac:dyDescent="0.25">
      <c r="A14" s="337"/>
      <c r="B14" s="337"/>
      <c r="C14" s="337"/>
      <c r="D14" s="337"/>
      <c r="E14" s="337"/>
      <c r="F14" s="337"/>
      <c r="G14" s="337"/>
      <c r="H14" s="337"/>
      <c r="I14" s="337"/>
      <c r="J14" s="337"/>
      <c r="K14" s="337"/>
      <c r="L14" s="337"/>
    </row>
    <row r="15" spans="1:12" ht="14.25" customHeight="1" x14ac:dyDescent="0.25">
      <c r="A15" s="337"/>
      <c r="B15" s="337"/>
      <c r="C15" s="337"/>
      <c r="D15" s="337"/>
      <c r="E15" s="337"/>
      <c r="F15" s="337"/>
      <c r="G15" s="337"/>
      <c r="H15" s="337"/>
      <c r="I15" s="337"/>
      <c r="J15" s="337"/>
      <c r="K15" s="337"/>
      <c r="L15" s="337"/>
    </row>
    <row r="16" spans="1:12" x14ac:dyDescent="0.25">
      <c r="A16" s="337"/>
      <c r="B16" s="337"/>
      <c r="C16" s="337"/>
      <c r="D16" s="337"/>
      <c r="E16" s="337"/>
      <c r="F16" s="337"/>
      <c r="G16" s="337"/>
      <c r="H16" s="337"/>
      <c r="I16" s="337"/>
      <c r="J16" s="337"/>
      <c r="K16" s="337"/>
      <c r="L16" s="337"/>
    </row>
    <row r="17" spans="1:12" s="19" customFormat="1" x14ac:dyDescent="0.25">
      <c r="A17" s="331"/>
      <c r="B17" s="331"/>
      <c r="C17" s="331"/>
      <c r="D17" s="331"/>
      <c r="E17" s="331"/>
      <c r="F17" s="331"/>
      <c r="G17" s="331"/>
      <c r="H17" s="331"/>
      <c r="I17" s="331"/>
      <c r="J17" s="331"/>
      <c r="K17" s="331"/>
      <c r="L17" s="331"/>
    </row>
    <row r="18" spans="1:12" s="19" customFormat="1" ht="50.25" customHeight="1" x14ac:dyDescent="0.25">
      <c r="A18" s="376" t="s">
        <v>197</v>
      </c>
      <c r="B18" s="376"/>
      <c r="C18" s="376"/>
      <c r="D18" s="376"/>
      <c r="E18" s="376"/>
      <c r="F18" s="376"/>
      <c r="G18" s="376"/>
      <c r="H18" s="376"/>
      <c r="I18" s="376"/>
      <c r="J18" s="376"/>
      <c r="K18" s="376"/>
      <c r="L18" s="376"/>
    </row>
    <row r="20" spans="1:12" ht="55.5" customHeight="1" x14ac:dyDescent="0.25">
      <c r="A20" s="375" t="s">
        <v>185</v>
      </c>
      <c r="B20" s="375"/>
      <c r="C20" s="375"/>
      <c r="D20" s="375"/>
      <c r="E20" s="375"/>
      <c r="F20" s="375"/>
      <c r="G20" s="375"/>
      <c r="H20" s="375"/>
      <c r="I20" s="375"/>
      <c r="J20" s="375"/>
      <c r="K20" s="375"/>
      <c r="L20" s="375"/>
    </row>
  </sheetData>
  <mergeCells count="14">
    <mergeCell ref="A11:L11"/>
    <mergeCell ref="A5:L5"/>
    <mergeCell ref="A7:L7"/>
    <mergeCell ref="A8:L8"/>
    <mergeCell ref="A9:L9"/>
    <mergeCell ref="A10:L10"/>
    <mergeCell ref="A18:L18"/>
    <mergeCell ref="A20:L20"/>
    <mergeCell ref="A12:L12"/>
    <mergeCell ref="A13:L13"/>
    <mergeCell ref="A14:L14"/>
    <mergeCell ref="A15:L15"/>
    <mergeCell ref="A16:L16"/>
    <mergeCell ref="A17:L17"/>
  </mergeCells>
  <printOptions horizontalCentered="1"/>
  <pageMargins left="0.59055118110236227" right="0.59055118110236227" top="0.59055118110236227" bottom="0.59055118110236227" header="0" footer="0"/>
  <pageSetup paperSize="8"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5:L20"/>
  <sheetViews>
    <sheetView view="pageBreakPreview" zoomScale="70" zoomScaleSheetLayoutView="70" workbookViewId="0">
      <selection activeCell="U39" sqref="U39"/>
    </sheetView>
  </sheetViews>
  <sheetFormatPr defaultRowHeight="15" x14ac:dyDescent="0.25"/>
  <cols>
    <col min="1" max="1" width="6.140625" style="18" customWidth="1"/>
    <col min="2" max="2" width="23.140625" style="18" customWidth="1"/>
    <col min="3" max="3" width="13.85546875" style="18" customWidth="1"/>
    <col min="4" max="4" width="15.140625" style="18" customWidth="1"/>
    <col min="5" max="11" width="7.7109375" style="18" customWidth="1"/>
    <col min="12" max="12" width="27.42578125" style="18" customWidth="1"/>
    <col min="13" max="16384" width="9.140625" style="18"/>
  </cols>
  <sheetData>
    <row r="5" spans="1:12" ht="18.75" customHeight="1" x14ac:dyDescent="0.25">
      <c r="A5" s="294" t="s">
        <v>173</v>
      </c>
      <c r="B5" s="294"/>
      <c r="C5" s="294"/>
      <c r="D5" s="294"/>
      <c r="E5" s="294"/>
      <c r="F5" s="294"/>
      <c r="G5" s="294"/>
      <c r="H5" s="294"/>
      <c r="I5" s="294"/>
      <c r="J5" s="294"/>
      <c r="K5" s="294"/>
      <c r="L5" s="294"/>
    </row>
    <row r="7" spans="1:12" ht="18.75" x14ac:dyDescent="0.25">
      <c r="A7" s="298" t="s">
        <v>191</v>
      </c>
      <c r="B7" s="298"/>
      <c r="C7" s="298"/>
      <c r="D7" s="298"/>
      <c r="E7" s="298"/>
      <c r="F7" s="298"/>
      <c r="G7" s="298"/>
      <c r="H7" s="298"/>
      <c r="I7" s="298"/>
      <c r="J7" s="298"/>
      <c r="K7" s="298"/>
      <c r="L7" s="298"/>
    </row>
    <row r="8" spans="1:12" ht="18.75" x14ac:dyDescent="0.25">
      <c r="A8" s="298"/>
      <c r="B8" s="298"/>
      <c r="C8" s="298"/>
      <c r="D8" s="298"/>
      <c r="E8" s="298"/>
      <c r="F8" s="298"/>
      <c r="G8" s="298"/>
      <c r="H8" s="298"/>
      <c r="I8" s="298"/>
      <c r="J8" s="298"/>
      <c r="K8" s="298"/>
      <c r="L8" s="298"/>
    </row>
    <row r="9" spans="1:12" ht="18.75" x14ac:dyDescent="0.25">
      <c r="A9" s="297" t="str">
        <f>'1. паспорт описание'!A9:D9</f>
        <v>О_0000000826</v>
      </c>
      <c r="B9" s="297"/>
      <c r="C9" s="297"/>
      <c r="D9" s="297"/>
      <c r="E9" s="297"/>
      <c r="F9" s="297"/>
      <c r="G9" s="297"/>
      <c r="H9" s="297"/>
      <c r="I9" s="297"/>
      <c r="J9" s="297"/>
      <c r="K9" s="297"/>
      <c r="L9" s="297"/>
    </row>
    <row r="10" spans="1:12" ht="15.75" x14ac:dyDescent="0.25">
      <c r="A10" s="295" t="s">
        <v>7</v>
      </c>
      <c r="B10" s="295"/>
      <c r="C10" s="295"/>
      <c r="D10" s="295"/>
      <c r="E10" s="295"/>
      <c r="F10" s="295"/>
      <c r="G10" s="295"/>
      <c r="H10" s="295"/>
      <c r="I10" s="295"/>
      <c r="J10" s="295"/>
      <c r="K10" s="295"/>
      <c r="L10" s="295"/>
    </row>
    <row r="11" spans="1:12" ht="18.75" x14ac:dyDescent="0.25">
      <c r="A11" s="305"/>
      <c r="B11" s="305"/>
      <c r="C11" s="305"/>
      <c r="D11" s="305"/>
      <c r="E11" s="305"/>
      <c r="F11" s="305"/>
      <c r="G11" s="305"/>
      <c r="H11" s="305"/>
      <c r="I11" s="305"/>
      <c r="J11" s="305"/>
      <c r="K11" s="305"/>
      <c r="L11" s="305"/>
    </row>
    <row r="12" spans="1:12" ht="42.75" customHeight="1" x14ac:dyDescent="0.25">
      <c r="A12" s="296" t="str">
        <f>'1. паспорт описание'!A12:D12</f>
        <v>Приобретение трассоискателя</v>
      </c>
      <c r="B12" s="296"/>
      <c r="C12" s="296"/>
      <c r="D12" s="296"/>
      <c r="E12" s="296"/>
      <c r="F12" s="296"/>
      <c r="G12" s="296"/>
      <c r="H12" s="296"/>
      <c r="I12" s="296"/>
      <c r="J12" s="296"/>
      <c r="K12" s="296"/>
      <c r="L12" s="296"/>
    </row>
    <row r="13" spans="1:12" ht="15.75" x14ac:dyDescent="0.25">
      <c r="A13" s="295" t="s">
        <v>6</v>
      </c>
      <c r="B13" s="295"/>
      <c r="C13" s="295"/>
      <c r="D13" s="295"/>
      <c r="E13" s="295"/>
      <c r="F13" s="295"/>
      <c r="G13" s="295"/>
      <c r="H13" s="295"/>
      <c r="I13" s="295"/>
      <c r="J13" s="295"/>
      <c r="K13" s="295"/>
      <c r="L13" s="295"/>
    </row>
    <row r="14" spans="1:12" x14ac:dyDescent="0.25">
      <c r="A14" s="337"/>
      <c r="B14" s="337"/>
      <c r="C14" s="337"/>
      <c r="D14" s="337"/>
      <c r="E14" s="337"/>
      <c r="F14" s="337"/>
      <c r="G14" s="337"/>
      <c r="H14" s="337"/>
      <c r="I14" s="337"/>
      <c r="J14" s="337"/>
      <c r="K14" s="337"/>
      <c r="L14" s="337"/>
    </row>
    <row r="15" spans="1:12" ht="14.25" customHeight="1" x14ac:dyDescent="0.25">
      <c r="A15" s="337"/>
      <c r="B15" s="337"/>
      <c r="C15" s="337"/>
      <c r="D15" s="337"/>
      <c r="E15" s="337"/>
      <c r="F15" s="337"/>
      <c r="G15" s="337"/>
      <c r="H15" s="337"/>
      <c r="I15" s="337"/>
      <c r="J15" s="337"/>
      <c r="K15" s="337"/>
      <c r="L15" s="337"/>
    </row>
    <row r="16" spans="1:12" x14ac:dyDescent="0.25">
      <c r="A16" s="337"/>
      <c r="B16" s="337"/>
      <c r="C16" s="337"/>
      <c r="D16" s="337"/>
      <c r="E16" s="337"/>
      <c r="F16" s="337"/>
      <c r="G16" s="337"/>
      <c r="H16" s="337"/>
      <c r="I16" s="337"/>
      <c r="J16" s="337"/>
      <c r="K16" s="337"/>
      <c r="L16" s="337"/>
    </row>
    <row r="17" spans="1:12" s="19" customFormat="1" x14ac:dyDescent="0.25">
      <c r="A17" s="331"/>
      <c r="B17" s="331"/>
      <c r="C17" s="331"/>
      <c r="D17" s="331"/>
      <c r="E17" s="331"/>
      <c r="F17" s="331"/>
      <c r="G17" s="331"/>
      <c r="H17" s="331"/>
      <c r="I17" s="331"/>
      <c r="J17" s="331"/>
      <c r="K17" s="331"/>
      <c r="L17" s="331"/>
    </row>
    <row r="18" spans="1:12" s="19" customFormat="1" ht="67.5" customHeight="1" x14ac:dyDescent="0.25">
      <c r="A18" s="376" t="s">
        <v>199</v>
      </c>
      <c r="B18" s="376"/>
      <c r="C18" s="376"/>
      <c r="D18" s="376"/>
      <c r="E18" s="376"/>
      <c r="F18" s="376"/>
      <c r="G18" s="376"/>
      <c r="H18" s="376"/>
      <c r="I18" s="376"/>
      <c r="J18" s="376"/>
      <c r="K18" s="376"/>
      <c r="L18" s="376"/>
    </row>
    <row r="19" spans="1:12" ht="33.75" hidden="1" customHeight="1" x14ac:dyDescent="0.25">
      <c r="A19" s="377"/>
      <c r="B19" s="377"/>
      <c r="C19" s="377"/>
      <c r="D19" s="377"/>
      <c r="E19" s="377"/>
      <c r="F19" s="377"/>
      <c r="G19" s="377"/>
      <c r="H19" s="377"/>
      <c r="I19" s="377"/>
      <c r="J19" s="377"/>
      <c r="K19" s="377"/>
      <c r="L19" s="377"/>
    </row>
    <row r="20" spans="1:12" ht="45.75" customHeight="1" x14ac:dyDescent="0.25">
      <c r="A20" s="375" t="s">
        <v>208</v>
      </c>
      <c r="B20" s="375"/>
      <c r="C20" s="375"/>
      <c r="D20" s="375"/>
      <c r="E20" s="375"/>
      <c r="F20" s="375"/>
      <c r="G20" s="375"/>
      <c r="H20" s="375"/>
      <c r="I20" s="375"/>
      <c r="J20" s="375"/>
      <c r="K20" s="375"/>
      <c r="L20" s="375"/>
    </row>
  </sheetData>
  <mergeCells count="15">
    <mergeCell ref="A11:L11"/>
    <mergeCell ref="A5:L5"/>
    <mergeCell ref="A7:L7"/>
    <mergeCell ref="A8:L8"/>
    <mergeCell ref="A9:L9"/>
    <mergeCell ref="A10:L10"/>
    <mergeCell ref="A18:L18"/>
    <mergeCell ref="A20:L20"/>
    <mergeCell ref="A12:L12"/>
    <mergeCell ref="A13:L13"/>
    <mergeCell ref="A14:L14"/>
    <mergeCell ref="A15:L15"/>
    <mergeCell ref="A16:L16"/>
    <mergeCell ref="A17:L17"/>
    <mergeCell ref="A19:L19"/>
  </mergeCells>
  <printOptions horizontalCentered="1"/>
  <pageMargins left="0.59055118110236227" right="0.59055118110236227" top="0.59055118110236227" bottom="0.59055118110236227" header="0" footer="0"/>
  <pageSetup paperSize="8" scale="95"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358"/>
  <sheetViews>
    <sheetView view="pageBreakPreview" topLeftCell="A13" zoomScale="85" zoomScaleSheetLayoutView="85" workbookViewId="0">
      <selection activeCell="C29" sqref="C29"/>
    </sheetView>
  </sheetViews>
  <sheetFormatPr defaultRowHeight="15" x14ac:dyDescent="0.25"/>
  <cols>
    <col min="1" max="1" width="7.42578125" style="1" customWidth="1"/>
    <col min="2" max="2" width="79.5703125" style="1" customWidth="1"/>
    <col min="3" max="3" width="35.85546875" style="1" customWidth="1"/>
    <col min="4" max="4" width="50" style="1" customWidth="1"/>
    <col min="5" max="5" width="57" style="1" customWidth="1"/>
    <col min="6" max="6" width="57.5703125" style="1" customWidth="1"/>
    <col min="7" max="9" width="20.5703125" style="1" customWidth="1"/>
    <col min="10" max="10" width="58" style="1" customWidth="1"/>
    <col min="11" max="11" width="27" style="1" customWidth="1"/>
    <col min="12" max="16384" width="9.140625" style="1"/>
  </cols>
  <sheetData>
    <row r="1" spans="1:20" s="11" customFormat="1" ht="18.75" customHeight="1" x14ac:dyDescent="0.2">
      <c r="A1" s="17"/>
      <c r="B1" s="17"/>
    </row>
    <row r="2" spans="1:20" s="11" customFormat="1" ht="18.75" customHeight="1" x14ac:dyDescent="0.2">
      <c r="A2" s="17"/>
      <c r="B2" s="17"/>
    </row>
    <row r="3" spans="1:20" s="11" customFormat="1" x14ac:dyDescent="0.2"/>
    <row r="4" spans="1:20" s="11" customFormat="1" ht="18.75" customHeight="1" x14ac:dyDescent="0.2">
      <c r="A4" s="294" t="s">
        <v>173</v>
      </c>
      <c r="B4" s="294"/>
      <c r="C4" s="294"/>
      <c r="D4" s="294"/>
      <c r="E4" s="294"/>
      <c r="F4" s="294"/>
      <c r="G4" s="294"/>
      <c r="H4" s="294"/>
      <c r="I4" s="294"/>
      <c r="J4" s="294"/>
      <c r="K4" s="294"/>
    </row>
    <row r="5" spans="1:20" s="11" customFormat="1" ht="15.75" x14ac:dyDescent="0.2">
      <c r="A5" s="16"/>
      <c r="B5" s="16"/>
    </row>
    <row r="6" spans="1:20" s="11" customFormat="1" ht="18.75" x14ac:dyDescent="0.2">
      <c r="A6" s="298" t="s">
        <v>180</v>
      </c>
      <c r="B6" s="298"/>
      <c r="C6" s="298"/>
      <c r="D6" s="298"/>
      <c r="E6" s="298"/>
      <c r="F6" s="298"/>
      <c r="G6" s="298"/>
      <c r="H6" s="298"/>
      <c r="I6" s="298"/>
      <c r="J6" s="298"/>
      <c r="K6" s="298"/>
      <c r="L6" s="12"/>
      <c r="M6" s="12"/>
      <c r="N6" s="12"/>
      <c r="O6" s="12"/>
      <c r="P6" s="12"/>
      <c r="Q6" s="12"/>
      <c r="R6" s="12"/>
      <c r="S6" s="12"/>
      <c r="T6" s="12"/>
    </row>
    <row r="7" spans="1:20" s="11" customFormat="1" ht="18.75" x14ac:dyDescent="0.2">
      <c r="A7" s="298"/>
      <c r="B7" s="298"/>
      <c r="C7" s="298"/>
      <c r="D7" s="298"/>
      <c r="E7" s="298"/>
      <c r="F7" s="298"/>
      <c r="G7" s="298"/>
      <c r="H7" s="298"/>
      <c r="I7" s="298"/>
      <c r="J7" s="298"/>
      <c r="K7" s="298"/>
      <c r="L7" s="12"/>
      <c r="M7" s="12"/>
      <c r="N7" s="12"/>
      <c r="O7" s="12"/>
      <c r="P7" s="12"/>
      <c r="Q7" s="12"/>
      <c r="R7" s="12"/>
      <c r="S7" s="12"/>
      <c r="T7" s="12"/>
    </row>
    <row r="8" spans="1:20" s="11" customFormat="1" ht="18.75" x14ac:dyDescent="0.2">
      <c r="A8" s="297" t="str">
        <f>'1. паспорт описание'!A9:D9</f>
        <v>О_0000000826</v>
      </c>
      <c r="B8" s="297"/>
      <c r="C8" s="297"/>
      <c r="D8" s="297"/>
      <c r="E8" s="297"/>
      <c r="F8" s="297"/>
      <c r="G8" s="297"/>
      <c r="H8" s="297"/>
      <c r="I8" s="297"/>
      <c r="J8" s="297"/>
      <c r="K8" s="297"/>
      <c r="L8" s="12"/>
      <c r="M8" s="12"/>
      <c r="N8" s="12"/>
      <c r="O8" s="12"/>
      <c r="P8" s="12"/>
      <c r="Q8" s="12"/>
      <c r="R8" s="12"/>
      <c r="S8" s="12"/>
      <c r="T8" s="12"/>
    </row>
    <row r="9" spans="1:20" s="11" customFormat="1" ht="18.75" x14ac:dyDescent="0.2">
      <c r="A9" s="295" t="s">
        <v>7</v>
      </c>
      <c r="B9" s="295"/>
      <c r="C9" s="295"/>
      <c r="D9" s="295"/>
      <c r="E9" s="295"/>
      <c r="F9" s="295"/>
      <c r="G9" s="295"/>
      <c r="H9" s="295"/>
      <c r="I9" s="295"/>
      <c r="J9" s="295"/>
      <c r="K9" s="295"/>
      <c r="L9" s="12"/>
      <c r="M9" s="12"/>
      <c r="N9" s="12"/>
      <c r="O9" s="12"/>
      <c r="P9" s="12"/>
      <c r="Q9" s="12"/>
      <c r="R9" s="12"/>
      <c r="S9" s="12"/>
      <c r="T9" s="12"/>
    </row>
    <row r="10" spans="1:20" s="8" customFormat="1" ht="15.75" customHeight="1" x14ac:dyDescent="0.2">
      <c r="A10" s="305"/>
      <c r="B10" s="305"/>
      <c r="C10" s="305"/>
      <c r="D10" s="305"/>
      <c r="E10" s="305"/>
      <c r="F10" s="305"/>
      <c r="G10" s="305"/>
      <c r="H10" s="305"/>
      <c r="I10" s="305"/>
      <c r="J10" s="305"/>
      <c r="K10" s="305"/>
      <c r="L10" s="9"/>
      <c r="M10" s="9"/>
      <c r="N10" s="9"/>
      <c r="O10" s="9"/>
      <c r="P10" s="9"/>
      <c r="Q10" s="9"/>
      <c r="R10" s="9"/>
      <c r="S10" s="9"/>
      <c r="T10" s="9"/>
    </row>
    <row r="11" spans="1:20" s="2" customFormat="1" ht="18.75" x14ac:dyDescent="0.2">
      <c r="A11" s="297" t="str">
        <f>'1. паспорт описание'!A12:D12</f>
        <v>Приобретение трассоискателя</v>
      </c>
      <c r="B11" s="297"/>
      <c r="C11" s="297"/>
      <c r="D11" s="297"/>
      <c r="E11" s="297"/>
      <c r="F11" s="297"/>
      <c r="G11" s="297"/>
      <c r="H11" s="297"/>
      <c r="I11" s="297"/>
      <c r="J11" s="297"/>
      <c r="K11" s="297"/>
      <c r="L11" s="7"/>
      <c r="M11" s="7"/>
      <c r="N11" s="7"/>
      <c r="O11" s="7"/>
      <c r="P11" s="7"/>
      <c r="Q11" s="7"/>
      <c r="R11" s="7"/>
      <c r="S11" s="7"/>
      <c r="T11" s="7"/>
    </row>
    <row r="12" spans="1:20" s="2" customFormat="1" ht="15" customHeight="1" x14ac:dyDescent="0.2">
      <c r="A12" s="295" t="s">
        <v>6</v>
      </c>
      <c r="B12" s="295"/>
      <c r="C12" s="295"/>
      <c r="D12" s="295"/>
      <c r="E12" s="295"/>
      <c r="F12" s="295"/>
      <c r="G12" s="295"/>
      <c r="H12" s="295"/>
      <c r="I12" s="295"/>
      <c r="J12" s="295"/>
      <c r="K12" s="295"/>
      <c r="L12" s="5"/>
      <c r="M12" s="5"/>
      <c r="N12" s="5"/>
      <c r="O12" s="5"/>
      <c r="P12" s="5"/>
      <c r="Q12" s="5"/>
      <c r="R12" s="5"/>
      <c r="S12" s="5"/>
      <c r="T12" s="5"/>
    </row>
    <row r="13" spans="1:20" s="2" customFormat="1" ht="15" customHeight="1" x14ac:dyDescent="0.2">
      <c r="A13" s="303"/>
      <c r="B13" s="303"/>
      <c r="C13" s="303"/>
      <c r="D13" s="303"/>
      <c r="E13" s="303"/>
      <c r="F13" s="303"/>
      <c r="G13" s="303"/>
      <c r="H13" s="303"/>
      <c r="I13" s="303"/>
      <c r="J13" s="303"/>
      <c r="K13" s="303"/>
      <c r="L13" s="3"/>
      <c r="M13" s="3"/>
      <c r="N13" s="3"/>
      <c r="O13" s="3"/>
      <c r="P13" s="3"/>
      <c r="Q13" s="3"/>
    </row>
    <row r="14" spans="1:20" s="2" customFormat="1" ht="45.75" customHeight="1" x14ac:dyDescent="0.2">
      <c r="A14" s="296" t="s">
        <v>142</v>
      </c>
      <c r="B14" s="296"/>
      <c r="C14" s="296"/>
      <c r="D14" s="296"/>
      <c r="E14" s="296"/>
      <c r="F14" s="296"/>
      <c r="G14" s="296"/>
      <c r="H14" s="296"/>
      <c r="I14" s="296"/>
      <c r="J14" s="296"/>
      <c r="K14" s="296"/>
      <c r="L14" s="6"/>
      <c r="M14" s="6"/>
      <c r="N14" s="6"/>
      <c r="O14" s="6"/>
      <c r="P14" s="6"/>
      <c r="Q14" s="6"/>
      <c r="R14" s="6"/>
      <c r="S14" s="6"/>
      <c r="T14" s="6"/>
    </row>
    <row r="15" spans="1:20" s="2" customFormat="1" ht="15" customHeight="1" x14ac:dyDescent="0.2">
      <c r="A15" s="304"/>
      <c r="B15" s="304"/>
      <c r="C15" s="304"/>
      <c r="D15" s="304"/>
      <c r="E15" s="304"/>
      <c r="F15" s="304"/>
      <c r="G15" s="304"/>
      <c r="H15" s="304"/>
      <c r="I15" s="304"/>
      <c r="J15" s="304"/>
      <c r="K15" s="304"/>
      <c r="L15" s="3"/>
      <c r="M15" s="3"/>
      <c r="N15" s="3"/>
      <c r="O15" s="3"/>
      <c r="P15" s="3"/>
      <c r="Q15" s="3"/>
    </row>
    <row r="16" spans="1:20" s="2" customFormat="1" ht="54" customHeight="1" x14ac:dyDescent="0.2">
      <c r="A16" s="302" t="s">
        <v>5</v>
      </c>
      <c r="B16" s="300" t="s">
        <v>163</v>
      </c>
      <c r="C16" s="302" t="s">
        <v>42</v>
      </c>
      <c r="D16" s="302" t="s">
        <v>41</v>
      </c>
      <c r="E16" s="302" t="s">
        <v>40</v>
      </c>
      <c r="F16" s="302" t="s">
        <v>132</v>
      </c>
      <c r="G16" s="302" t="s">
        <v>39</v>
      </c>
      <c r="H16" s="302" t="s">
        <v>38</v>
      </c>
      <c r="I16" s="302" t="s">
        <v>37</v>
      </c>
      <c r="J16" s="302" t="s">
        <v>135</v>
      </c>
      <c r="K16" s="302"/>
      <c r="L16" s="3"/>
      <c r="M16" s="3"/>
      <c r="N16" s="3"/>
      <c r="O16" s="3"/>
      <c r="P16" s="3"/>
      <c r="Q16" s="3"/>
    </row>
    <row r="17" spans="1:20" s="2" customFormat="1" ht="180.75" customHeight="1" x14ac:dyDescent="0.2">
      <c r="A17" s="302"/>
      <c r="B17" s="301"/>
      <c r="C17" s="302"/>
      <c r="D17" s="302"/>
      <c r="E17" s="302"/>
      <c r="F17" s="302"/>
      <c r="G17" s="302"/>
      <c r="H17" s="302"/>
      <c r="I17" s="302"/>
      <c r="J17" s="33" t="s">
        <v>133</v>
      </c>
      <c r="K17" s="34" t="s">
        <v>134</v>
      </c>
      <c r="L17" s="25"/>
      <c r="M17" s="25"/>
      <c r="N17" s="25"/>
      <c r="O17" s="25"/>
      <c r="P17" s="25"/>
      <c r="Q17" s="25"/>
      <c r="R17" s="24"/>
      <c r="S17" s="24"/>
      <c r="T17" s="24"/>
    </row>
    <row r="18" spans="1:20" s="2" customFormat="1" ht="18.75" x14ac:dyDescent="0.2">
      <c r="A18" s="33">
        <v>1</v>
      </c>
      <c r="B18" s="107">
        <v>2</v>
      </c>
      <c r="C18" s="106">
        <v>3</v>
      </c>
      <c r="D18" s="107">
        <v>6</v>
      </c>
      <c r="E18" s="106">
        <v>7</v>
      </c>
      <c r="F18" s="107">
        <v>8</v>
      </c>
      <c r="G18" s="106">
        <v>9</v>
      </c>
      <c r="H18" s="107">
        <v>10</v>
      </c>
      <c r="I18" s="106">
        <v>11</v>
      </c>
      <c r="J18" s="107">
        <v>18</v>
      </c>
      <c r="K18" s="106">
        <v>19</v>
      </c>
      <c r="L18" s="25"/>
      <c r="M18" s="25"/>
      <c r="N18" s="25"/>
      <c r="O18" s="25"/>
      <c r="P18" s="25"/>
      <c r="Q18" s="25"/>
      <c r="R18" s="24"/>
      <c r="S18" s="24"/>
      <c r="T18" s="24"/>
    </row>
    <row r="19" spans="1:20" s="2" customFormat="1" ht="167.25" customHeight="1" x14ac:dyDescent="0.2">
      <c r="A19" s="33"/>
      <c r="B19" s="126" t="s">
        <v>200</v>
      </c>
      <c r="C19" s="36" t="s">
        <v>131</v>
      </c>
      <c r="D19" s="36" t="s">
        <v>131</v>
      </c>
      <c r="E19" s="36" t="s">
        <v>131</v>
      </c>
      <c r="F19" s="36" t="s">
        <v>131</v>
      </c>
      <c r="G19" s="36" t="s">
        <v>131</v>
      </c>
      <c r="H19" s="36" t="s">
        <v>131</v>
      </c>
      <c r="I19" s="36" t="s">
        <v>131</v>
      </c>
      <c r="J19" s="30" t="s">
        <v>131</v>
      </c>
      <c r="K19" s="4" t="s">
        <v>131</v>
      </c>
      <c r="L19" s="25"/>
      <c r="M19" s="25"/>
      <c r="N19" s="25"/>
      <c r="O19" s="25"/>
      <c r="P19" s="25"/>
      <c r="Q19" s="25"/>
      <c r="R19" s="24"/>
      <c r="S19" s="24"/>
      <c r="T19" s="24"/>
    </row>
    <row r="20" spans="1:20" s="2" customFormat="1" ht="72" customHeight="1" x14ac:dyDescent="0.2">
      <c r="A20" s="33"/>
      <c r="B20" s="126" t="s">
        <v>201</v>
      </c>
      <c r="C20" s="36" t="s">
        <v>131</v>
      </c>
      <c r="D20" s="36" t="s">
        <v>131</v>
      </c>
      <c r="E20" s="36" t="s">
        <v>131</v>
      </c>
      <c r="F20" s="36" t="s">
        <v>131</v>
      </c>
      <c r="G20" s="125" t="s">
        <v>131</v>
      </c>
      <c r="H20" s="125" t="s">
        <v>131</v>
      </c>
      <c r="I20" s="125" t="s">
        <v>131</v>
      </c>
      <c r="J20" s="125" t="s">
        <v>131</v>
      </c>
      <c r="K20" s="4" t="s">
        <v>131</v>
      </c>
      <c r="L20" s="25"/>
      <c r="M20" s="25"/>
      <c r="N20" s="25"/>
      <c r="O20" s="25"/>
      <c r="P20" s="24"/>
      <c r="Q20" s="24"/>
      <c r="R20" s="24"/>
      <c r="S20" s="24"/>
      <c r="T20" s="24"/>
    </row>
    <row r="21" spans="1:20" s="2" customFormat="1" ht="84" customHeight="1" x14ac:dyDescent="0.2">
      <c r="A21" s="33"/>
      <c r="B21" s="126" t="s">
        <v>202</v>
      </c>
      <c r="C21" s="36" t="s">
        <v>131</v>
      </c>
      <c r="D21" s="36" t="s">
        <v>131</v>
      </c>
      <c r="E21" s="36" t="s">
        <v>131</v>
      </c>
      <c r="F21" s="36" t="s">
        <v>131</v>
      </c>
      <c r="G21" s="125" t="s">
        <v>131</v>
      </c>
      <c r="H21" s="125" t="s">
        <v>131</v>
      </c>
      <c r="I21" s="125" t="s">
        <v>131</v>
      </c>
      <c r="J21" s="125" t="s">
        <v>131</v>
      </c>
      <c r="K21" s="4" t="s">
        <v>131</v>
      </c>
      <c r="L21" s="25"/>
      <c r="M21" s="25"/>
      <c r="N21" s="25"/>
      <c r="O21" s="25"/>
      <c r="P21" s="24"/>
      <c r="Q21" s="24"/>
      <c r="R21" s="24"/>
      <c r="S21" s="24"/>
      <c r="T21" s="24"/>
    </row>
    <row r="22" spans="1:20" x14ac:dyDescent="0.25">
      <c r="A22" s="20"/>
      <c r="B22" s="20"/>
      <c r="C22" s="20"/>
      <c r="D22" s="20"/>
      <c r="E22" s="20"/>
      <c r="F22" s="20"/>
      <c r="G22" s="20"/>
      <c r="H22" s="20"/>
      <c r="I22" s="20"/>
      <c r="J22" s="20"/>
      <c r="K22" s="20"/>
      <c r="L22" s="20"/>
      <c r="M22" s="20"/>
      <c r="N22" s="20"/>
      <c r="O22" s="20"/>
      <c r="P22" s="20"/>
      <c r="Q22" s="20"/>
      <c r="R22" s="20"/>
      <c r="S22" s="20"/>
      <c r="T22" s="20"/>
    </row>
    <row r="23" spans="1:20" ht="18.75" x14ac:dyDescent="0.3">
      <c r="A23" s="299" t="s">
        <v>184</v>
      </c>
      <c r="B23" s="299"/>
      <c r="C23" s="299"/>
      <c r="D23" s="299"/>
      <c r="E23" s="20"/>
      <c r="F23" s="20"/>
      <c r="G23" s="20"/>
      <c r="H23" s="20"/>
      <c r="I23" s="20"/>
      <c r="J23" s="20"/>
      <c r="K23" s="20"/>
      <c r="L23" s="20"/>
      <c r="M23" s="20"/>
      <c r="N23" s="20"/>
      <c r="O23" s="20"/>
      <c r="P23" s="20"/>
      <c r="Q23" s="20"/>
      <c r="R23" s="20"/>
      <c r="S23" s="20"/>
      <c r="T23" s="20"/>
    </row>
    <row r="24" spans="1:20" x14ac:dyDescent="0.25">
      <c r="A24" s="20"/>
      <c r="B24" s="20"/>
      <c r="C24" s="20"/>
      <c r="D24" s="20"/>
      <c r="E24" s="20"/>
      <c r="F24" s="20"/>
      <c r="G24" s="20"/>
      <c r="H24" s="20"/>
      <c r="I24" s="20"/>
      <c r="J24" s="20"/>
      <c r="K24" s="20"/>
      <c r="L24" s="20"/>
      <c r="M24" s="20"/>
      <c r="N24" s="20"/>
      <c r="O24" s="20"/>
      <c r="P24" s="20"/>
      <c r="Q24" s="20"/>
      <c r="R24" s="20"/>
      <c r="S24" s="20"/>
      <c r="T24" s="20"/>
    </row>
    <row r="25" spans="1:20" x14ac:dyDescent="0.25">
      <c r="A25" s="20"/>
      <c r="B25" s="20"/>
      <c r="C25" s="20"/>
      <c r="D25" s="20"/>
      <c r="E25" s="20"/>
      <c r="F25" s="20"/>
      <c r="G25" s="20"/>
      <c r="H25" s="20"/>
      <c r="I25" s="20"/>
      <c r="J25" s="20"/>
      <c r="K25" s="20"/>
      <c r="L25" s="20"/>
      <c r="M25" s="20"/>
      <c r="N25" s="20"/>
      <c r="O25" s="20"/>
      <c r="P25" s="20"/>
      <c r="Q25" s="20"/>
      <c r="R25" s="20"/>
      <c r="S25" s="20"/>
      <c r="T25" s="20"/>
    </row>
    <row r="26" spans="1:20" x14ac:dyDescent="0.25">
      <c r="A26" s="20"/>
      <c r="B26" s="20"/>
      <c r="C26" s="20"/>
      <c r="D26" s="20"/>
      <c r="E26" s="20"/>
      <c r="F26" s="20"/>
      <c r="G26" s="20"/>
      <c r="H26" s="20"/>
      <c r="I26" s="20"/>
      <c r="J26" s="20"/>
      <c r="K26" s="20"/>
      <c r="L26" s="20"/>
      <c r="M26" s="20"/>
      <c r="N26" s="20"/>
      <c r="O26" s="20"/>
      <c r="P26" s="20"/>
      <c r="Q26" s="20"/>
      <c r="R26" s="20"/>
      <c r="S26" s="20"/>
      <c r="T26" s="20"/>
    </row>
    <row r="27" spans="1:20" x14ac:dyDescent="0.25">
      <c r="A27" s="20"/>
      <c r="B27" s="20"/>
      <c r="C27" s="20"/>
      <c r="D27" s="20"/>
      <c r="E27" s="20"/>
      <c r="F27" s="20"/>
      <c r="G27" s="20"/>
      <c r="H27" s="20"/>
      <c r="I27" s="20"/>
      <c r="J27" s="20"/>
      <c r="K27" s="20"/>
      <c r="L27" s="20"/>
      <c r="M27" s="20"/>
      <c r="N27" s="20"/>
      <c r="O27" s="20"/>
      <c r="P27" s="20"/>
      <c r="Q27" s="20"/>
      <c r="R27" s="20"/>
      <c r="S27" s="20"/>
      <c r="T27" s="20"/>
    </row>
    <row r="28" spans="1:20" x14ac:dyDescent="0.25">
      <c r="A28" s="20"/>
      <c r="B28" s="20"/>
      <c r="C28" s="20"/>
      <c r="D28" s="20"/>
      <c r="E28" s="20"/>
      <c r="F28" s="20"/>
      <c r="G28" s="20"/>
      <c r="H28" s="20"/>
      <c r="I28" s="20"/>
      <c r="J28" s="20"/>
      <c r="K28" s="20"/>
      <c r="L28" s="20"/>
      <c r="M28" s="20"/>
      <c r="N28" s="20"/>
      <c r="O28" s="20"/>
      <c r="P28" s="20"/>
      <c r="Q28" s="20"/>
      <c r="R28" s="20"/>
      <c r="S28" s="20"/>
      <c r="T28" s="20"/>
    </row>
    <row r="29" spans="1:20" x14ac:dyDescent="0.25">
      <c r="A29" s="20"/>
      <c r="B29" s="20"/>
      <c r="C29" s="20"/>
      <c r="D29" s="20"/>
      <c r="E29" s="20"/>
      <c r="F29" s="20"/>
      <c r="G29" s="20"/>
      <c r="H29" s="20"/>
      <c r="I29" s="20"/>
      <c r="J29" s="20"/>
      <c r="K29" s="20"/>
      <c r="L29" s="20"/>
      <c r="M29" s="20"/>
      <c r="N29" s="20"/>
      <c r="O29" s="20"/>
      <c r="P29" s="20"/>
      <c r="Q29" s="20"/>
      <c r="R29" s="20"/>
      <c r="S29" s="20"/>
      <c r="T29" s="20"/>
    </row>
    <row r="30" spans="1:20" x14ac:dyDescent="0.25">
      <c r="A30" s="20"/>
      <c r="B30" s="20"/>
      <c r="C30" s="20"/>
      <c r="D30" s="20"/>
      <c r="E30" s="20"/>
      <c r="F30" s="20"/>
      <c r="G30" s="20"/>
      <c r="H30" s="20"/>
      <c r="I30" s="20"/>
      <c r="J30" s="20"/>
      <c r="K30" s="20"/>
      <c r="L30" s="20"/>
      <c r="M30" s="20"/>
      <c r="N30" s="20"/>
      <c r="O30" s="20"/>
      <c r="P30" s="20"/>
      <c r="Q30" s="20"/>
      <c r="R30" s="20"/>
      <c r="S30" s="20"/>
      <c r="T30" s="20"/>
    </row>
    <row r="31" spans="1:20" x14ac:dyDescent="0.25">
      <c r="A31" s="20"/>
      <c r="B31" s="20"/>
      <c r="C31" s="20"/>
      <c r="D31" s="20"/>
      <c r="E31" s="20"/>
      <c r="F31" s="20"/>
      <c r="G31" s="20"/>
      <c r="H31" s="20"/>
      <c r="I31" s="20"/>
      <c r="J31" s="20"/>
      <c r="K31" s="20"/>
      <c r="L31" s="20"/>
      <c r="M31" s="20"/>
      <c r="N31" s="20"/>
      <c r="O31" s="20"/>
      <c r="P31" s="20"/>
      <c r="Q31" s="20"/>
      <c r="R31" s="20"/>
      <c r="S31" s="20"/>
      <c r="T31" s="20"/>
    </row>
    <row r="32" spans="1:20" x14ac:dyDescent="0.25">
      <c r="A32" s="20"/>
      <c r="B32" s="20"/>
      <c r="C32" s="20"/>
      <c r="D32" s="20"/>
      <c r="E32" s="20"/>
      <c r="F32" s="20"/>
      <c r="G32" s="20"/>
      <c r="H32" s="20"/>
      <c r="I32" s="20"/>
      <c r="J32" s="20"/>
      <c r="K32" s="20"/>
      <c r="L32" s="20"/>
      <c r="M32" s="20"/>
      <c r="N32" s="20"/>
      <c r="O32" s="20"/>
      <c r="P32" s="20"/>
      <c r="Q32" s="20"/>
      <c r="R32" s="20"/>
      <c r="S32" s="20"/>
      <c r="T32" s="20"/>
    </row>
    <row r="33" spans="1:20" x14ac:dyDescent="0.25">
      <c r="A33" s="20"/>
      <c r="B33" s="20"/>
      <c r="C33" s="20"/>
      <c r="D33" s="20"/>
      <c r="E33" s="20"/>
      <c r="F33" s="20"/>
      <c r="G33" s="20"/>
      <c r="H33" s="20"/>
      <c r="I33" s="20"/>
      <c r="J33" s="20"/>
      <c r="K33" s="20"/>
      <c r="L33" s="20"/>
      <c r="M33" s="20"/>
      <c r="N33" s="20"/>
      <c r="O33" s="20"/>
      <c r="P33" s="20"/>
      <c r="Q33" s="20"/>
      <c r="R33" s="20"/>
      <c r="S33" s="20"/>
      <c r="T33" s="20"/>
    </row>
    <row r="34" spans="1:20" x14ac:dyDescent="0.25">
      <c r="A34" s="20"/>
      <c r="B34" s="20"/>
      <c r="C34" s="20"/>
      <c r="D34" s="20"/>
      <c r="E34" s="20"/>
      <c r="F34" s="20"/>
      <c r="G34" s="20"/>
      <c r="H34" s="20"/>
      <c r="I34" s="20"/>
      <c r="J34" s="20"/>
      <c r="K34" s="20"/>
      <c r="L34" s="20"/>
      <c r="M34" s="20"/>
      <c r="N34" s="20"/>
      <c r="O34" s="20"/>
      <c r="P34" s="20"/>
      <c r="Q34" s="20"/>
      <c r="R34" s="20"/>
      <c r="S34" s="20"/>
      <c r="T34" s="20"/>
    </row>
    <row r="35" spans="1:20" x14ac:dyDescent="0.25">
      <c r="A35" s="20"/>
      <c r="B35" s="20"/>
      <c r="C35" s="20"/>
      <c r="D35" s="20"/>
      <c r="E35" s="20"/>
      <c r="F35" s="20"/>
      <c r="G35" s="20"/>
      <c r="H35" s="20"/>
      <c r="I35" s="20"/>
      <c r="J35" s="20"/>
      <c r="K35" s="20"/>
      <c r="L35" s="20"/>
      <c r="M35" s="20"/>
      <c r="N35" s="20"/>
      <c r="O35" s="20"/>
      <c r="P35" s="20"/>
      <c r="Q35" s="20"/>
      <c r="R35" s="20"/>
      <c r="S35" s="20"/>
      <c r="T35" s="20"/>
    </row>
    <row r="36" spans="1:20" x14ac:dyDescent="0.25">
      <c r="A36" s="20"/>
      <c r="B36" s="20"/>
      <c r="C36" s="20"/>
      <c r="D36" s="20"/>
      <c r="E36" s="20"/>
      <c r="F36" s="20"/>
      <c r="G36" s="20"/>
      <c r="H36" s="20"/>
      <c r="I36" s="20"/>
      <c r="J36" s="20"/>
      <c r="K36" s="20"/>
      <c r="L36" s="20"/>
      <c r="M36" s="20"/>
      <c r="N36" s="20"/>
      <c r="O36" s="20"/>
      <c r="P36" s="20"/>
      <c r="Q36" s="20"/>
      <c r="R36" s="20"/>
      <c r="S36" s="20"/>
      <c r="T36" s="20"/>
    </row>
    <row r="37" spans="1:20" x14ac:dyDescent="0.25">
      <c r="A37" s="20"/>
      <c r="B37" s="20"/>
      <c r="C37" s="20"/>
      <c r="D37" s="20"/>
      <c r="E37" s="20"/>
      <c r="F37" s="20"/>
      <c r="G37" s="20"/>
      <c r="H37" s="20"/>
      <c r="I37" s="20"/>
      <c r="J37" s="20"/>
      <c r="K37" s="20"/>
      <c r="L37" s="20"/>
      <c r="M37" s="20"/>
      <c r="N37" s="20"/>
      <c r="O37" s="20"/>
      <c r="P37" s="20"/>
      <c r="Q37" s="20"/>
      <c r="R37" s="20"/>
      <c r="S37" s="20"/>
      <c r="T37" s="20"/>
    </row>
    <row r="38" spans="1:20" x14ac:dyDescent="0.25">
      <c r="A38" s="20"/>
      <c r="B38" s="20"/>
      <c r="C38" s="20"/>
      <c r="D38" s="20"/>
      <c r="E38" s="20"/>
      <c r="F38" s="20"/>
      <c r="G38" s="20"/>
      <c r="H38" s="20"/>
      <c r="I38" s="20"/>
      <c r="J38" s="20"/>
      <c r="K38" s="20"/>
      <c r="L38" s="20"/>
      <c r="M38" s="20"/>
      <c r="N38" s="20"/>
      <c r="O38" s="20"/>
      <c r="P38" s="20"/>
      <c r="Q38" s="20"/>
      <c r="R38" s="20"/>
      <c r="S38" s="20"/>
      <c r="T38" s="20"/>
    </row>
    <row r="39" spans="1:20" x14ac:dyDescent="0.25">
      <c r="A39" s="20"/>
      <c r="B39" s="20"/>
      <c r="C39" s="20"/>
      <c r="D39" s="20"/>
      <c r="E39" s="20"/>
      <c r="F39" s="20"/>
      <c r="G39" s="20"/>
      <c r="H39" s="20"/>
      <c r="I39" s="20"/>
      <c r="J39" s="20"/>
      <c r="K39" s="20"/>
      <c r="L39" s="20"/>
      <c r="M39" s="20"/>
      <c r="N39" s="20"/>
      <c r="O39" s="20"/>
      <c r="P39" s="20"/>
      <c r="Q39" s="20"/>
      <c r="R39" s="20"/>
      <c r="S39" s="20"/>
      <c r="T39" s="20"/>
    </row>
    <row r="40" spans="1:20" x14ac:dyDescent="0.25">
      <c r="A40" s="20"/>
      <c r="B40" s="20"/>
      <c r="C40" s="20"/>
      <c r="D40" s="20"/>
      <c r="E40" s="20"/>
      <c r="F40" s="20"/>
      <c r="G40" s="20"/>
      <c r="H40" s="20"/>
      <c r="I40" s="20"/>
      <c r="J40" s="20"/>
      <c r="K40" s="20"/>
      <c r="L40" s="20"/>
      <c r="M40" s="20"/>
      <c r="N40" s="20"/>
      <c r="O40" s="20"/>
      <c r="P40" s="20"/>
      <c r="Q40" s="20"/>
      <c r="R40" s="20"/>
      <c r="S40" s="20"/>
      <c r="T40" s="20"/>
    </row>
    <row r="41" spans="1:20" x14ac:dyDescent="0.25">
      <c r="A41" s="20"/>
      <c r="B41" s="20"/>
      <c r="C41" s="20"/>
      <c r="D41" s="20"/>
      <c r="E41" s="20"/>
      <c r="F41" s="20"/>
      <c r="G41" s="20"/>
      <c r="H41" s="20"/>
      <c r="I41" s="20"/>
      <c r="J41" s="20"/>
      <c r="K41" s="20"/>
      <c r="L41" s="20"/>
      <c r="M41" s="20"/>
      <c r="N41" s="20"/>
      <c r="O41" s="20"/>
      <c r="P41" s="20"/>
      <c r="Q41" s="20"/>
      <c r="R41" s="20"/>
      <c r="S41" s="20"/>
      <c r="T41" s="20"/>
    </row>
    <row r="42" spans="1:20" x14ac:dyDescent="0.25">
      <c r="A42" s="20"/>
      <c r="B42" s="20"/>
      <c r="C42" s="20"/>
      <c r="D42" s="20"/>
      <c r="E42" s="20"/>
      <c r="F42" s="20"/>
      <c r="G42" s="20"/>
      <c r="H42" s="20"/>
      <c r="I42" s="20"/>
      <c r="J42" s="20"/>
      <c r="K42" s="20"/>
      <c r="L42" s="20"/>
      <c r="M42" s="20"/>
      <c r="N42" s="20"/>
      <c r="O42" s="20"/>
      <c r="P42" s="20"/>
      <c r="Q42" s="20"/>
      <c r="R42" s="20"/>
      <c r="S42" s="20"/>
      <c r="T42" s="20"/>
    </row>
    <row r="43" spans="1:20" x14ac:dyDescent="0.25">
      <c r="A43" s="20"/>
      <c r="B43" s="20"/>
      <c r="C43" s="20"/>
      <c r="D43" s="20"/>
      <c r="E43" s="20"/>
      <c r="F43" s="20"/>
      <c r="G43" s="20"/>
      <c r="H43" s="20"/>
      <c r="I43" s="20"/>
      <c r="J43" s="20"/>
      <c r="K43" s="20"/>
      <c r="L43" s="20"/>
      <c r="M43" s="20"/>
      <c r="N43" s="20"/>
      <c r="O43" s="20"/>
      <c r="P43" s="20"/>
      <c r="Q43" s="20"/>
      <c r="R43" s="20"/>
      <c r="S43" s="20"/>
      <c r="T43" s="20"/>
    </row>
    <row r="44" spans="1:20" x14ac:dyDescent="0.25">
      <c r="A44" s="20"/>
      <c r="B44" s="20"/>
      <c r="C44" s="20"/>
      <c r="D44" s="20"/>
      <c r="E44" s="20"/>
      <c r="F44" s="20"/>
      <c r="G44" s="20"/>
      <c r="H44" s="20"/>
      <c r="I44" s="20"/>
      <c r="J44" s="20"/>
      <c r="K44" s="20"/>
      <c r="L44" s="20"/>
      <c r="M44" s="20"/>
      <c r="N44" s="20"/>
      <c r="O44" s="20"/>
      <c r="P44" s="20"/>
      <c r="Q44" s="20"/>
      <c r="R44" s="20"/>
      <c r="S44" s="20"/>
      <c r="T44" s="20"/>
    </row>
    <row r="45" spans="1:20" x14ac:dyDescent="0.25">
      <c r="A45" s="20"/>
      <c r="B45" s="20"/>
      <c r="C45" s="20"/>
      <c r="D45" s="20"/>
      <c r="E45" s="20"/>
      <c r="F45" s="20"/>
      <c r="G45" s="20"/>
      <c r="H45" s="20"/>
      <c r="I45" s="20"/>
      <c r="J45" s="20"/>
      <c r="K45" s="20"/>
      <c r="L45" s="20"/>
      <c r="M45" s="20"/>
      <c r="N45" s="20"/>
      <c r="O45" s="20"/>
      <c r="P45" s="20"/>
      <c r="Q45" s="20"/>
      <c r="R45" s="20"/>
      <c r="S45" s="20"/>
      <c r="T45" s="20"/>
    </row>
    <row r="46" spans="1:20" x14ac:dyDescent="0.25">
      <c r="A46" s="20"/>
      <c r="B46" s="20"/>
      <c r="C46" s="20"/>
      <c r="D46" s="20"/>
      <c r="E46" s="20"/>
      <c r="F46" s="20"/>
      <c r="G46" s="20"/>
      <c r="H46" s="20"/>
      <c r="I46" s="20"/>
      <c r="J46" s="20"/>
      <c r="K46" s="20"/>
      <c r="L46" s="20"/>
      <c r="M46" s="20"/>
      <c r="N46" s="20"/>
      <c r="O46" s="20"/>
      <c r="P46" s="20"/>
      <c r="Q46" s="20"/>
      <c r="R46" s="20"/>
      <c r="S46" s="20"/>
      <c r="T46" s="20"/>
    </row>
    <row r="47" spans="1:20" x14ac:dyDescent="0.25">
      <c r="A47" s="20"/>
      <c r="B47" s="20"/>
      <c r="C47" s="20"/>
      <c r="D47" s="20"/>
      <c r="E47" s="20"/>
      <c r="F47" s="20"/>
      <c r="G47" s="20"/>
      <c r="H47" s="20"/>
      <c r="I47" s="20"/>
      <c r="J47" s="20"/>
      <c r="K47" s="20"/>
      <c r="L47" s="20"/>
      <c r="M47" s="20"/>
      <c r="N47" s="20"/>
      <c r="O47" s="20"/>
      <c r="P47" s="20"/>
      <c r="Q47" s="20"/>
      <c r="R47" s="20"/>
      <c r="S47" s="20"/>
      <c r="T47" s="20"/>
    </row>
    <row r="48" spans="1:20" x14ac:dyDescent="0.25">
      <c r="A48" s="20"/>
      <c r="B48" s="20"/>
      <c r="C48" s="20"/>
      <c r="D48" s="20"/>
      <c r="E48" s="20"/>
      <c r="F48" s="20"/>
      <c r="G48" s="20"/>
      <c r="H48" s="20"/>
      <c r="I48" s="20"/>
      <c r="J48" s="20"/>
      <c r="K48" s="20"/>
      <c r="L48" s="20"/>
      <c r="M48" s="20"/>
      <c r="N48" s="20"/>
      <c r="O48" s="20"/>
      <c r="P48" s="20"/>
      <c r="Q48" s="20"/>
      <c r="R48" s="20"/>
      <c r="S48" s="20"/>
      <c r="T48" s="20"/>
    </row>
    <row r="49" spans="1:20" x14ac:dyDescent="0.25">
      <c r="A49" s="20"/>
      <c r="B49" s="20"/>
      <c r="C49" s="20"/>
      <c r="D49" s="20"/>
      <c r="E49" s="20"/>
      <c r="F49" s="20"/>
      <c r="G49" s="20"/>
      <c r="H49" s="20"/>
      <c r="I49" s="20"/>
      <c r="J49" s="20"/>
      <c r="K49" s="20"/>
      <c r="L49" s="20"/>
      <c r="M49" s="20"/>
      <c r="N49" s="20"/>
      <c r="O49" s="20"/>
      <c r="P49" s="20"/>
      <c r="Q49" s="20"/>
      <c r="R49" s="20"/>
      <c r="S49" s="20"/>
      <c r="T49" s="20"/>
    </row>
    <row r="50" spans="1:20" x14ac:dyDescent="0.25">
      <c r="A50" s="20"/>
      <c r="B50" s="20"/>
      <c r="C50" s="20"/>
      <c r="D50" s="20"/>
      <c r="E50" s="20"/>
      <c r="F50" s="20"/>
      <c r="G50" s="20"/>
      <c r="H50" s="20"/>
      <c r="I50" s="20"/>
      <c r="J50" s="20"/>
      <c r="K50" s="20"/>
      <c r="L50" s="20"/>
      <c r="M50" s="20"/>
      <c r="N50" s="20"/>
      <c r="O50" s="20"/>
      <c r="P50" s="20"/>
      <c r="Q50" s="20"/>
      <c r="R50" s="20"/>
      <c r="S50" s="20"/>
      <c r="T50" s="20"/>
    </row>
    <row r="51" spans="1:20" x14ac:dyDescent="0.25">
      <c r="A51" s="20"/>
      <c r="B51" s="20"/>
      <c r="C51" s="20"/>
      <c r="D51" s="20"/>
      <c r="E51" s="20"/>
      <c r="F51" s="20"/>
      <c r="G51" s="20"/>
      <c r="H51" s="20"/>
      <c r="I51" s="20"/>
      <c r="J51" s="20"/>
      <c r="K51" s="20"/>
      <c r="L51" s="20"/>
      <c r="M51" s="20"/>
      <c r="N51" s="20"/>
      <c r="O51" s="20"/>
      <c r="P51" s="20"/>
      <c r="Q51" s="20"/>
      <c r="R51" s="20"/>
      <c r="S51" s="20"/>
      <c r="T51" s="20"/>
    </row>
    <row r="52" spans="1:20" x14ac:dyDescent="0.25">
      <c r="A52" s="20"/>
      <c r="B52" s="20"/>
      <c r="C52" s="20"/>
      <c r="D52" s="20"/>
      <c r="E52" s="20"/>
      <c r="F52" s="20"/>
      <c r="G52" s="20"/>
      <c r="H52" s="20"/>
      <c r="I52" s="20"/>
      <c r="J52" s="20"/>
      <c r="K52" s="20"/>
      <c r="L52" s="20"/>
      <c r="M52" s="20"/>
      <c r="N52" s="20"/>
      <c r="O52" s="20"/>
      <c r="P52" s="20"/>
      <c r="Q52" s="20"/>
      <c r="R52" s="20"/>
      <c r="S52" s="20"/>
      <c r="T52" s="20"/>
    </row>
    <row r="53" spans="1:20" x14ac:dyDescent="0.25">
      <c r="A53" s="20"/>
      <c r="B53" s="20"/>
      <c r="C53" s="20"/>
      <c r="D53" s="20"/>
      <c r="E53" s="20"/>
      <c r="F53" s="20"/>
      <c r="G53" s="20"/>
      <c r="H53" s="20"/>
      <c r="I53" s="20"/>
      <c r="J53" s="20"/>
      <c r="K53" s="20"/>
      <c r="L53" s="20"/>
      <c r="M53" s="20"/>
      <c r="N53" s="20"/>
      <c r="O53" s="20"/>
      <c r="P53" s="20"/>
      <c r="Q53" s="20"/>
      <c r="R53" s="20"/>
      <c r="S53" s="20"/>
      <c r="T53" s="20"/>
    </row>
    <row r="54" spans="1:20" x14ac:dyDescent="0.25">
      <c r="A54" s="20"/>
      <c r="B54" s="20"/>
      <c r="C54" s="20"/>
      <c r="D54" s="20"/>
      <c r="E54" s="20"/>
      <c r="F54" s="20"/>
      <c r="G54" s="20"/>
      <c r="H54" s="20"/>
      <c r="I54" s="20"/>
      <c r="J54" s="20"/>
      <c r="K54" s="20"/>
      <c r="L54" s="20"/>
      <c r="M54" s="20"/>
      <c r="N54" s="20"/>
      <c r="O54" s="20"/>
      <c r="P54" s="20"/>
      <c r="Q54" s="20"/>
      <c r="R54" s="20"/>
      <c r="S54" s="20"/>
      <c r="T54" s="20"/>
    </row>
    <row r="55" spans="1:20" x14ac:dyDescent="0.25">
      <c r="A55" s="20"/>
      <c r="B55" s="20"/>
      <c r="C55" s="20"/>
      <c r="D55" s="20"/>
      <c r="E55" s="20"/>
      <c r="F55" s="20"/>
      <c r="G55" s="20"/>
      <c r="H55" s="20"/>
      <c r="I55" s="20"/>
      <c r="J55" s="20"/>
      <c r="K55" s="20"/>
      <c r="L55" s="20"/>
      <c r="M55" s="20"/>
      <c r="N55" s="20"/>
      <c r="O55" s="20"/>
      <c r="P55" s="20"/>
      <c r="Q55" s="20"/>
      <c r="R55" s="20"/>
      <c r="S55" s="20"/>
      <c r="T55" s="20"/>
    </row>
    <row r="56" spans="1:20" x14ac:dyDescent="0.25">
      <c r="A56" s="20"/>
      <c r="B56" s="20"/>
      <c r="C56" s="20"/>
      <c r="D56" s="20"/>
      <c r="E56" s="20"/>
      <c r="F56" s="20"/>
      <c r="G56" s="20"/>
      <c r="H56" s="20"/>
      <c r="I56" s="20"/>
      <c r="J56" s="20"/>
      <c r="K56" s="20"/>
      <c r="L56" s="20"/>
      <c r="M56" s="20"/>
      <c r="N56" s="20"/>
      <c r="O56" s="20"/>
      <c r="P56" s="20"/>
      <c r="Q56" s="20"/>
      <c r="R56" s="20"/>
      <c r="S56" s="20"/>
      <c r="T56" s="20"/>
    </row>
    <row r="57" spans="1:20" x14ac:dyDescent="0.25">
      <c r="A57" s="20"/>
      <c r="B57" s="20"/>
      <c r="C57" s="20"/>
      <c r="D57" s="20"/>
      <c r="E57" s="20"/>
      <c r="F57" s="20"/>
      <c r="G57" s="20"/>
      <c r="H57" s="20"/>
      <c r="I57" s="20"/>
      <c r="J57" s="20"/>
      <c r="K57" s="20"/>
      <c r="L57" s="20"/>
      <c r="M57" s="20"/>
      <c r="N57" s="20"/>
      <c r="O57" s="20"/>
      <c r="P57" s="20"/>
      <c r="Q57" s="20"/>
      <c r="R57" s="20"/>
      <c r="S57" s="20"/>
      <c r="T57" s="20"/>
    </row>
    <row r="58" spans="1:20" x14ac:dyDescent="0.25">
      <c r="A58" s="20"/>
      <c r="B58" s="20"/>
      <c r="C58" s="20"/>
      <c r="D58" s="20"/>
      <c r="E58" s="20"/>
      <c r="F58" s="20"/>
      <c r="G58" s="20"/>
      <c r="H58" s="20"/>
      <c r="I58" s="20"/>
      <c r="J58" s="20"/>
      <c r="K58" s="20"/>
      <c r="L58" s="20"/>
      <c r="M58" s="20"/>
      <c r="N58" s="20"/>
      <c r="O58" s="20"/>
      <c r="P58" s="20"/>
      <c r="Q58" s="20"/>
      <c r="R58" s="20"/>
      <c r="S58" s="20"/>
      <c r="T58" s="20"/>
    </row>
    <row r="59" spans="1:20" x14ac:dyDescent="0.25">
      <c r="A59" s="20"/>
      <c r="B59" s="20"/>
      <c r="C59" s="20"/>
      <c r="D59" s="20"/>
      <c r="E59" s="20"/>
      <c r="F59" s="20"/>
      <c r="G59" s="20"/>
      <c r="H59" s="20"/>
      <c r="I59" s="20"/>
      <c r="J59" s="20"/>
      <c r="K59" s="20"/>
      <c r="L59" s="20"/>
      <c r="M59" s="20"/>
      <c r="N59" s="20"/>
      <c r="O59" s="20"/>
      <c r="P59" s="20"/>
      <c r="Q59" s="20"/>
      <c r="R59" s="20"/>
      <c r="S59" s="20"/>
      <c r="T59" s="20"/>
    </row>
    <row r="60" spans="1:20" x14ac:dyDescent="0.25">
      <c r="A60" s="20"/>
      <c r="B60" s="20"/>
      <c r="C60" s="20"/>
      <c r="D60" s="20"/>
      <c r="E60" s="20"/>
      <c r="F60" s="20"/>
      <c r="G60" s="20"/>
      <c r="H60" s="20"/>
      <c r="I60" s="20"/>
      <c r="J60" s="20"/>
      <c r="K60" s="20"/>
      <c r="L60" s="20"/>
      <c r="M60" s="20"/>
      <c r="N60" s="20"/>
      <c r="O60" s="20"/>
      <c r="P60" s="20"/>
      <c r="Q60" s="20"/>
      <c r="R60" s="20"/>
      <c r="S60" s="20"/>
      <c r="T60" s="20"/>
    </row>
    <row r="61" spans="1:20" x14ac:dyDescent="0.25">
      <c r="A61" s="20"/>
      <c r="B61" s="20"/>
      <c r="C61" s="20"/>
      <c r="D61" s="20"/>
      <c r="E61" s="20"/>
      <c r="F61" s="20"/>
      <c r="G61" s="20"/>
      <c r="H61" s="20"/>
      <c r="I61" s="20"/>
      <c r="J61" s="20"/>
      <c r="K61" s="20"/>
      <c r="L61" s="20"/>
      <c r="M61" s="20"/>
      <c r="N61" s="20"/>
      <c r="O61" s="20"/>
      <c r="P61" s="20"/>
      <c r="Q61" s="20"/>
      <c r="R61" s="20"/>
      <c r="S61" s="20"/>
      <c r="T61" s="20"/>
    </row>
    <row r="62" spans="1:20" x14ac:dyDescent="0.25">
      <c r="A62" s="20"/>
      <c r="B62" s="20"/>
      <c r="C62" s="20"/>
      <c r="D62" s="20"/>
      <c r="E62" s="20"/>
      <c r="F62" s="20"/>
      <c r="G62" s="20"/>
      <c r="H62" s="20"/>
      <c r="I62" s="20"/>
      <c r="J62" s="20"/>
      <c r="K62" s="20"/>
      <c r="L62" s="20"/>
      <c r="M62" s="20"/>
      <c r="N62" s="20"/>
      <c r="O62" s="20"/>
      <c r="P62" s="20"/>
      <c r="Q62" s="20"/>
      <c r="R62" s="20"/>
      <c r="S62" s="20"/>
      <c r="T62" s="20"/>
    </row>
    <row r="63" spans="1:20" x14ac:dyDescent="0.25">
      <c r="A63" s="20"/>
      <c r="B63" s="20"/>
      <c r="C63" s="20"/>
      <c r="D63" s="20"/>
      <c r="E63" s="20"/>
      <c r="F63" s="20"/>
      <c r="G63" s="20"/>
      <c r="H63" s="20"/>
      <c r="I63" s="20"/>
      <c r="J63" s="20"/>
      <c r="K63" s="20"/>
      <c r="L63" s="20"/>
      <c r="M63" s="20"/>
      <c r="N63" s="20"/>
      <c r="O63" s="20"/>
      <c r="P63" s="20"/>
      <c r="Q63" s="20"/>
      <c r="R63" s="20"/>
      <c r="S63" s="20"/>
      <c r="T63" s="20"/>
    </row>
    <row r="64" spans="1:20" x14ac:dyDescent="0.25">
      <c r="A64" s="20"/>
      <c r="B64" s="20"/>
      <c r="C64" s="20"/>
      <c r="D64" s="20"/>
      <c r="E64" s="20"/>
      <c r="F64" s="20"/>
      <c r="G64" s="20"/>
      <c r="H64" s="20"/>
      <c r="I64" s="20"/>
      <c r="J64" s="20"/>
      <c r="K64" s="20"/>
      <c r="L64" s="20"/>
      <c r="M64" s="20"/>
      <c r="N64" s="20"/>
      <c r="O64" s="20"/>
      <c r="P64" s="20"/>
      <c r="Q64" s="20"/>
      <c r="R64" s="20"/>
      <c r="S64" s="20"/>
      <c r="T64" s="20"/>
    </row>
    <row r="65" spans="1:20" x14ac:dyDescent="0.25">
      <c r="A65" s="20"/>
      <c r="B65" s="20"/>
      <c r="C65" s="20"/>
      <c r="D65" s="20"/>
      <c r="E65" s="20"/>
      <c r="F65" s="20"/>
      <c r="G65" s="20"/>
      <c r="H65" s="20"/>
      <c r="I65" s="20"/>
      <c r="J65" s="20"/>
      <c r="K65" s="20"/>
      <c r="L65" s="20"/>
      <c r="M65" s="20"/>
      <c r="N65" s="20"/>
      <c r="O65" s="20"/>
      <c r="P65" s="20"/>
      <c r="Q65" s="20"/>
      <c r="R65" s="20"/>
      <c r="S65" s="20"/>
      <c r="T65" s="20"/>
    </row>
    <row r="66" spans="1:20" x14ac:dyDescent="0.25">
      <c r="A66" s="20"/>
      <c r="B66" s="20"/>
      <c r="C66" s="20"/>
      <c r="D66" s="20"/>
      <c r="E66" s="20"/>
      <c r="F66" s="20"/>
      <c r="G66" s="20"/>
      <c r="H66" s="20"/>
      <c r="I66" s="20"/>
      <c r="J66" s="20"/>
      <c r="K66" s="20"/>
      <c r="L66" s="20"/>
      <c r="M66" s="20"/>
      <c r="N66" s="20"/>
      <c r="O66" s="20"/>
      <c r="P66" s="20"/>
      <c r="Q66" s="20"/>
      <c r="R66" s="20"/>
      <c r="S66" s="20"/>
      <c r="T66" s="20"/>
    </row>
    <row r="67" spans="1:20" x14ac:dyDescent="0.25">
      <c r="A67" s="20"/>
      <c r="B67" s="20"/>
      <c r="C67" s="20"/>
      <c r="D67" s="20"/>
      <c r="E67" s="20"/>
      <c r="F67" s="20"/>
      <c r="G67" s="20"/>
      <c r="H67" s="20"/>
      <c r="I67" s="20"/>
      <c r="J67" s="20"/>
      <c r="K67" s="20"/>
      <c r="L67" s="20"/>
      <c r="M67" s="20"/>
      <c r="N67" s="20"/>
      <c r="O67" s="20"/>
      <c r="P67" s="20"/>
      <c r="Q67" s="20"/>
      <c r="R67" s="20"/>
      <c r="S67" s="20"/>
      <c r="T67" s="20"/>
    </row>
    <row r="68" spans="1:20" x14ac:dyDescent="0.25">
      <c r="A68" s="20"/>
      <c r="B68" s="20"/>
      <c r="C68" s="20"/>
      <c r="D68" s="20"/>
      <c r="E68" s="20"/>
      <c r="F68" s="20"/>
      <c r="G68" s="20"/>
      <c r="H68" s="20"/>
      <c r="I68" s="20"/>
      <c r="J68" s="20"/>
      <c r="K68" s="20"/>
      <c r="L68" s="20"/>
      <c r="M68" s="20"/>
      <c r="N68" s="20"/>
      <c r="O68" s="20"/>
      <c r="P68" s="20"/>
      <c r="Q68" s="20"/>
      <c r="R68" s="20"/>
      <c r="S68" s="20"/>
      <c r="T68" s="20"/>
    </row>
    <row r="69" spans="1:20" x14ac:dyDescent="0.25">
      <c r="A69" s="20"/>
      <c r="B69" s="20"/>
      <c r="C69" s="20"/>
      <c r="D69" s="20"/>
      <c r="E69" s="20"/>
      <c r="F69" s="20"/>
      <c r="G69" s="20"/>
      <c r="H69" s="20"/>
      <c r="I69" s="20"/>
      <c r="J69" s="20"/>
      <c r="K69" s="20"/>
      <c r="L69" s="20"/>
      <c r="M69" s="20"/>
      <c r="N69" s="20"/>
      <c r="O69" s="20"/>
      <c r="P69" s="20"/>
      <c r="Q69" s="20"/>
      <c r="R69" s="20"/>
      <c r="S69" s="20"/>
      <c r="T69" s="20"/>
    </row>
    <row r="70" spans="1:20" x14ac:dyDescent="0.25">
      <c r="A70" s="20"/>
      <c r="B70" s="20"/>
      <c r="C70" s="20"/>
      <c r="D70" s="20"/>
      <c r="E70" s="20"/>
      <c r="F70" s="20"/>
      <c r="G70" s="20"/>
      <c r="H70" s="20"/>
      <c r="I70" s="20"/>
      <c r="J70" s="20"/>
      <c r="K70" s="20"/>
      <c r="L70" s="20"/>
      <c r="M70" s="20"/>
      <c r="N70" s="20"/>
      <c r="O70" s="20"/>
      <c r="P70" s="20"/>
      <c r="Q70" s="20"/>
      <c r="R70" s="20"/>
      <c r="S70" s="20"/>
      <c r="T70" s="20"/>
    </row>
    <row r="71" spans="1:20" x14ac:dyDescent="0.25">
      <c r="A71" s="20"/>
      <c r="B71" s="20"/>
      <c r="C71" s="20"/>
      <c r="D71" s="20"/>
      <c r="E71" s="20"/>
      <c r="F71" s="20"/>
      <c r="G71" s="20"/>
      <c r="H71" s="20"/>
      <c r="I71" s="20"/>
      <c r="J71" s="20"/>
      <c r="K71" s="20"/>
      <c r="L71" s="20"/>
      <c r="M71" s="20"/>
      <c r="N71" s="20"/>
      <c r="O71" s="20"/>
      <c r="P71" s="20"/>
      <c r="Q71" s="20"/>
      <c r="R71" s="20"/>
      <c r="S71" s="20"/>
      <c r="T71" s="20"/>
    </row>
    <row r="72" spans="1:20" x14ac:dyDescent="0.25">
      <c r="A72" s="20"/>
      <c r="B72" s="20"/>
      <c r="C72" s="20"/>
      <c r="D72" s="20"/>
      <c r="E72" s="20"/>
      <c r="F72" s="20"/>
      <c r="G72" s="20"/>
      <c r="H72" s="20"/>
      <c r="I72" s="20"/>
      <c r="J72" s="20"/>
      <c r="K72" s="20"/>
      <c r="L72" s="20"/>
      <c r="M72" s="20"/>
      <c r="N72" s="20"/>
      <c r="O72" s="20"/>
      <c r="P72" s="20"/>
      <c r="Q72" s="20"/>
      <c r="R72" s="20"/>
      <c r="S72" s="20"/>
      <c r="T72" s="20"/>
    </row>
    <row r="73" spans="1:20" x14ac:dyDescent="0.25">
      <c r="A73" s="20"/>
      <c r="B73" s="20"/>
      <c r="C73" s="20"/>
      <c r="D73" s="20"/>
      <c r="E73" s="20"/>
      <c r="F73" s="20"/>
      <c r="G73" s="20"/>
      <c r="H73" s="20"/>
      <c r="I73" s="20"/>
      <c r="J73" s="20"/>
      <c r="K73" s="20"/>
      <c r="L73" s="20"/>
      <c r="M73" s="20"/>
      <c r="N73" s="20"/>
      <c r="O73" s="20"/>
      <c r="P73" s="20"/>
      <c r="Q73" s="20"/>
      <c r="R73" s="20"/>
      <c r="S73" s="20"/>
      <c r="T73" s="20"/>
    </row>
    <row r="74" spans="1:20" x14ac:dyDescent="0.25">
      <c r="A74" s="20"/>
      <c r="B74" s="20"/>
      <c r="C74" s="20"/>
      <c r="D74" s="20"/>
      <c r="E74" s="20"/>
      <c r="F74" s="20"/>
      <c r="G74" s="20"/>
      <c r="H74" s="20"/>
      <c r="I74" s="20"/>
      <c r="J74" s="20"/>
      <c r="K74" s="20"/>
      <c r="L74" s="20"/>
      <c r="M74" s="20"/>
      <c r="N74" s="20"/>
      <c r="O74" s="20"/>
      <c r="P74" s="20"/>
      <c r="Q74" s="20"/>
      <c r="R74" s="20"/>
      <c r="S74" s="20"/>
      <c r="T74" s="20"/>
    </row>
    <row r="75" spans="1:20" x14ac:dyDescent="0.25">
      <c r="A75" s="20"/>
      <c r="B75" s="20"/>
      <c r="C75" s="20"/>
      <c r="D75" s="20"/>
      <c r="E75" s="20"/>
      <c r="F75" s="20"/>
      <c r="G75" s="20"/>
      <c r="H75" s="20"/>
      <c r="I75" s="20"/>
      <c r="J75" s="20"/>
      <c r="K75" s="20"/>
      <c r="L75" s="20"/>
      <c r="M75" s="20"/>
      <c r="N75" s="20"/>
      <c r="O75" s="20"/>
      <c r="P75" s="20"/>
      <c r="Q75" s="20"/>
      <c r="R75" s="20"/>
      <c r="S75" s="20"/>
      <c r="T75" s="20"/>
    </row>
    <row r="76" spans="1:20" x14ac:dyDescent="0.25">
      <c r="A76" s="20"/>
      <c r="B76" s="20"/>
      <c r="C76" s="20"/>
      <c r="D76" s="20"/>
      <c r="E76" s="20"/>
      <c r="F76" s="20"/>
      <c r="G76" s="20"/>
      <c r="H76" s="20"/>
      <c r="I76" s="20"/>
      <c r="J76" s="20"/>
      <c r="K76" s="20"/>
      <c r="L76" s="20"/>
      <c r="M76" s="20"/>
      <c r="N76" s="20"/>
      <c r="O76" s="20"/>
      <c r="P76" s="20"/>
      <c r="Q76" s="20"/>
      <c r="R76" s="20"/>
      <c r="S76" s="20"/>
      <c r="T76" s="20"/>
    </row>
    <row r="77" spans="1:20" x14ac:dyDescent="0.25">
      <c r="A77" s="20"/>
      <c r="B77" s="20"/>
      <c r="C77" s="20"/>
      <c r="D77" s="20"/>
      <c r="E77" s="20"/>
      <c r="F77" s="20"/>
      <c r="G77" s="20"/>
      <c r="H77" s="20"/>
      <c r="I77" s="20"/>
      <c r="J77" s="20"/>
      <c r="K77" s="20"/>
      <c r="L77" s="20"/>
      <c r="M77" s="20"/>
      <c r="N77" s="20"/>
      <c r="O77" s="20"/>
      <c r="P77" s="20"/>
      <c r="Q77" s="20"/>
      <c r="R77" s="20"/>
      <c r="S77" s="20"/>
      <c r="T77" s="20"/>
    </row>
    <row r="78" spans="1:20" x14ac:dyDescent="0.25">
      <c r="A78" s="20"/>
      <c r="B78" s="20"/>
      <c r="C78" s="20"/>
      <c r="D78" s="20"/>
      <c r="E78" s="20"/>
      <c r="F78" s="20"/>
      <c r="G78" s="20"/>
      <c r="H78" s="20"/>
      <c r="I78" s="20"/>
      <c r="J78" s="20"/>
      <c r="K78" s="20"/>
      <c r="L78" s="20"/>
      <c r="M78" s="20"/>
      <c r="N78" s="20"/>
      <c r="O78" s="20"/>
      <c r="P78" s="20"/>
      <c r="Q78" s="20"/>
      <c r="R78" s="20"/>
      <c r="S78" s="20"/>
      <c r="T78" s="20"/>
    </row>
    <row r="79" spans="1:20" x14ac:dyDescent="0.25">
      <c r="A79" s="20"/>
      <c r="B79" s="20"/>
      <c r="C79" s="20"/>
      <c r="D79" s="20"/>
      <c r="E79" s="20"/>
      <c r="F79" s="20"/>
      <c r="G79" s="20"/>
      <c r="H79" s="20"/>
      <c r="I79" s="20"/>
      <c r="J79" s="20"/>
      <c r="K79" s="20"/>
      <c r="L79" s="20"/>
      <c r="M79" s="20"/>
      <c r="N79" s="20"/>
      <c r="O79" s="20"/>
      <c r="P79" s="20"/>
      <c r="Q79" s="20"/>
      <c r="R79" s="20"/>
      <c r="S79" s="20"/>
      <c r="T79" s="20"/>
    </row>
    <row r="80" spans="1:20" x14ac:dyDescent="0.25">
      <c r="A80" s="20"/>
      <c r="B80" s="20"/>
      <c r="C80" s="20"/>
      <c r="D80" s="20"/>
      <c r="E80" s="20"/>
      <c r="F80" s="20"/>
      <c r="G80" s="20"/>
      <c r="H80" s="20"/>
      <c r="I80" s="20"/>
      <c r="J80" s="20"/>
      <c r="K80" s="20"/>
      <c r="L80" s="20"/>
      <c r="M80" s="20"/>
      <c r="N80" s="20"/>
      <c r="O80" s="20"/>
      <c r="P80" s="20"/>
      <c r="Q80" s="20"/>
      <c r="R80" s="20"/>
      <c r="S80" s="20"/>
      <c r="T80" s="20"/>
    </row>
    <row r="81" spans="1:20" x14ac:dyDescent="0.25">
      <c r="A81" s="20"/>
      <c r="B81" s="20"/>
      <c r="C81" s="20"/>
      <c r="D81" s="20"/>
      <c r="E81" s="20"/>
      <c r="F81" s="20"/>
      <c r="G81" s="20"/>
      <c r="H81" s="20"/>
      <c r="I81" s="20"/>
      <c r="J81" s="20"/>
      <c r="K81" s="20"/>
      <c r="L81" s="20"/>
      <c r="M81" s="20"/>
      <c r="N81" s="20"/>
      <c r="O81" s="20"/>
      <c r="P81" s="20"/>
      <c r="Q81" s="20"/>
      <c r="R81" s="20"/>
      <c r="S81" s="20"/>
      <c r="T81" s="20"/>
    </row>
    <row r="82" spans="1:20" x14ac:dyDescent="0.25">
      <c r="A82" s="20"/>
      <c r="B82" s="20"/>
      <c r="C82" s="20"/>
      <c r="D82" s="20"/>
      <c r="E82" s="20"/>
      <c r="F82" s="20"/>
      <c r="G82" s="20"/>
      <c r="H82" s="20"/>
      <c r="I82" s="20"/>
      <c r="J82" s="20"/>
      <c r="K82" s="20"/>
      <c r="L82" s="20"/>
      <c r="M82" s="20"/>
      <c r="N82" s="20"/>
      <c r="O82" s="20"/>
      <c r="P82" s="20"/>
      <c r="Q82" s="20"/>
      <c r="R82" s="20"/>
      <c r="S82" s="20"/>
      <c r="T82" s="20"/>
    </row>
    <row r="83" spans="1:20" x14ac:dyDescent="0.25">
      <c r="A83" s="20"/>
      <c r="B83" s="20"/>
      <c r="C83" s="20"/>
      <c r="D83" s="20"/>
      <c r="E83" s="20"/>
      <c r="F83" s="20"/>
      <c r="G83" s="20"/>
      <c r="H83" s="20"/>
      <c r="I83" s="20"/>
      <c r="J83" s="20"/>
      <c r="K83" s="20"/>
      <c r="L83" s="20"/>
      <c r="M83" s="20"/>
      <c r="N83" s="20"/>
      <c r="O83" s="20"/>
      <c r="P83" s="20"/>
      <c r="Q83" s="20"/>
      <c r="R83" s="20"/>
      <c r="S83" s="20"/>
      <c r="T83" s="20"/>
    </row>
    <row r="84" spans="1:20" x14ac:dyDescent="0.25">
      <c r="A84" s="20"/>
      <c r="B84" s="20"/>
      <c r="C84" s="20"/>
      <c r="D84" s="20"/>
      <c r="E84" s="20"/>
      <c r="F84" s="20"/>
      <c r="G84" s="20"/>
      <c r="H84" s="20"/>
      <c r="I84" s="20"/>
      <c r="J84" s="20"/>
      <c r="K84" s="20"/>
      <c r="L84" s="20"/>
      <c r="M84" s="20"/>
      <c r="N84" s="20"/>
      <c r="O84" s="20"/>
      <c r="P84" s="20"/>
      <c r="Q84" s="20"/>
      <c r="R84" s="20"/>
      <c r="S84" s="20"/>
      <c r="T84" s="20"/>
    </row>
    <row r="85" spans="1:20" x14ac:dyDescent="0.25">
      <c r="A85" s="20"/>
      <c r="B85" s="20"/>
      <c r="C85" s="20"/>
      <c r="D85" s="20"/>
      <c r="E85" s="20"/>
      <c r="F85" s="20"/>
      <c r="G85" s="20"/>
      <c r="H85" s="20"/>
      <c r="I85" s="20"/>
      <c r="J85" s="20"/>
      <c r="K85" s="20"/>
      <c r="L85" s="20"/>
      <c r="M85" s="20"/>
      <c r="N85" s="20"/>
      <c r="O85" s="20"/>
      <c r="P85" s="20"/>
      <c r="Q85" s="20"/>
      <c r="R85" s="20"/>
      <c r="S85" s="20"/>
      <c r="T85" s="20"/>
    </row>
    <row r="86" spans="1:20" x14ac:dyDescent="0.25">
      <c r="A86" s="20"/>
      <c r="B86" s="20"/>
      <c r="C86" s="20"/>
      <c r="D86" s="20"/>
      <c r="E86" s="20"/>
      <c r="F86" s="20"/>
      <c r="G86" s="20"/>
      <c r="H86" s="20"/>
      <c r="I86" s="20"/>
      <c r="J86" s="20"/>
      <c r="K86" s="20"/>
      <c r="L86" s="20"/>
      <c r="M86" s="20"/>
      <c r="N86" s="20"/>
      <c r="O86" s="20"/>
      <c r="P86" s="20"/>
      <c r="Q86" s="20"/>
      <c r="R86" s="20"/>
      <c r="S86" s="20"/>
      <c r="T86" s="20"/>
    </row>
    <row r="87" spans="1:20" x14ac:dyDescent="0.25">
      <c r="A87" s="20"/>
      <c r="B87" s="20"/>
      <c r="C87" s="20"/>
      <c r="D87" s="20"/>
      <c r="E87" s="20"/>
      <c r="F87" s="20"/>
      <c r="G87" s="20"/>
      <c r="H87" s="20"/>
      <c r="I87" s="20"/>
      <c r="J87" s="20"/>
      <c r="K87" s="20"/>
      <c r="L87" s="20"/>
      <c r="M87" s="20"/>
      <c r="N87" s="20"/>
      <c r="O87" s="20"/>
      <c r="P87" s="20"/>
      <c r="Q87" s="20"/>
      <c r="R87" s="20"/>
      <c r="S87" s="20"/>
      <c r="T87" s="20"/>
    </row>
    <row r="88" spans="1:20" x14ac:dyDescent="0.25">
      <c r="A88" s="20"/>
      <c r="B88" s="20"/>
      <c r="C88" s="20"/>
      <c r="D88" s="20"/>
      <c r="E88" s="20"/>
      <c r="F88" s="20"/>
      <c r="G88" s="20"/>
      <c r="H88" s="20"/>
      <c r="I88" s="20"/>
      <c r="J88" s="20"/>
      <c r="K88" s="20"/>
      <c r="L88" s="20"/>
      <c r="M88" s="20"/>
      <c r="N88" s="20"/>
      <c r="O88" s="20"/>
      <c r="P88" s="20"/>
      <c r="Q88" s="20"/>
      <c r="R88" s="20"/>
      <c r="S88" s="20"/>
      <c r="T88" s="20"/>
    </row>
    <row r="89" spans="1:20" x14ac:dyDescent="0.25">
      <c r="A89" s="20"/>
      <c r="B89" s="20"/>
      <c r="C89" s="20"/>
      <c r="D89" s="20"/>
      <c r="E89" s="20"/>
      <c r="F89" s="20"/>
      <c r="G89" s="20"/>
      <c r="H89" s="20"/>
      <c r="I89" s="20"/>
      <c r="J89" s="20"/>
      <c r="K89" s="20"/>
      <c r="L89" s="20"/>
      <c r="M89" s="20"/>
      <c r="N89" s="20"/>
      <c r="O89" s="20"/>
      <c r="P89" s="20"/>
      <c r="Q89" s="20"/>
      <c r="R89" s="20"/>
      <c r="S89" s="20"/>
      <c r="T89" s="20"/>
    </row>
    <row r="90" spans="1:20" x14ac:dyDescent="0.25">
      <c r="A90" s="20"/>
      <c r="B90" s="20"/>
      <c r="C90" s="20"/>
      <c r="D90" s="20"/>
      <c r="E90" s="20"/>
      <c r="F90" s="20"/>
      <c r="G90" s="20"/>
      <c r="H90" s="20"/>
      <c r="I90" s="20"/>
      <c r="J90" s="20"/>
      <c r="K90" s="20"/>
      <c r="L90" s="20"/>
      <c r="M90" s="20"/>
      <c r="N90" s="20"/>
      <c r="O90" s="20"/>
      <c r="P90" s="20"/>
      <c r="Q90" s="20"/>
      <c r="R90" s="20"/>
      <c r="S90" s="20"/>
      <c r="T90" s="20"/>
    </row>
    <row r="91" spans="1:20" x14ac:dyDescent="0.25">
      <c r="A91" s="20"/>
      <c r="B91" s="20"/>
      <c r="C91" s="20"/>
      <c r="D91" s="20"/>
      <c r="E91" s="20"/>
      <c r="F91" s="20"/>
      <c r="G91" s="20"/>
      <c r="H91" s="20"/>
      <c r="I91" s="20"/>
      <c r="J91" s="20"/>
      <c r="K91" s="20"/>
      <c r="L91" s="20"/>
      <c r="M91" s="20"/>
      <c r="N91" s="20"/>
      <c r="O91" s="20"/>
      <c r="P91" s="20"/>
      <c r="Q91" s="20"/>
      <c r="R91" s="20"/>
      <c r="S91" s="20"/>
      <c r="T91" s="20"/>
    </row>
    <row r="92" spans="1:20" x14ac:dyDescent="0.25">
      <c r="A92" s="20"/>
      <c r="B92" s="20"/>
      <c r="C92" s="20"/>
      <c r="D92" s="20"/>
      <c r="E92" s="20"/>
      <c r="F92" s="20"/>
      <c r="G92" s="20"/>
      <c r="H92" s="20"/>
      <c r="I92" s="20"/>
      <c r="J92" s="20"/>
      <c r="K92" s="20"/>
      <c r="L92" s="20"/>
      <c r="M92" s="20"/>
      <c r="N92" s="20"/>
      <c r="O92" s="20"/>
      <c r="P92" s="20"/>
      <c r="Q92" s="20"/>
      <c r="R92" s="20"/>
      <c r="S92" s="20"/>
      <c r="T92" s="20"/>
    </row>
    <row r="93" spans="1:20" x14ac:dyDescent="0.25">
      <c r="A93" s="20"/>
      <c r="B93" s="20"/>
      <c r="C93" s="20"/>
      <c r="D93" s="20"/>
      <c r="E93" s="20"/>
      <c r="F93" s="20"/>
      <c r="G93" s="20"/>
      <c r="H93" s="20"/>
      <c r="I93" s="20"/>
      <c r="J93" s="20"/>
      <c r="K93" s="20"/>
      <c r="L93" s="20"/>
      <c r="M93" s="20"/>
      <c r="N93" s="20"/>
      <c r="O93" s="20"/>
      <c r="P93" s="20"/>
      <c r="Q93" s="20"/>
      <c r="R93" s="20"/>
      <c r="S93" s="20"/>
      <c r="T93" s="20"/>
    </row>
    <row r="94" spans="1:20" x14ac:dyDescent="0.25">
      <c r="A94" s="20"/>
      <c r="B94" s="20"/>
      <c r="C94" s="20"/>
      <c r="D94" s="20"/>
      <c r="E94" s="20"/>
      <c r="F94" s="20"/>
      <c r="G94" s="20"/>
      <c r="H94" s="20"/>
      <c r="I94" s="20"/>
      <c r="J94" s="20"/>
      <c r="K94" s="20"/>
      <c r="L94" s="20"/>
      <c r="M94" s="20"/>
      <c r="N94" s="20"/>
      <c r="O94" s="20"/>
      <c r="P94" s="20"/>
      <c r="Q94" s="20"/>
      <c r="R94" s="20"/>
      <c r="S94" s="20"/>
      <c r="T94" s="20"/>
    </row>
    <row r="95" spans="1:20" x14ac:dyDescent="0.25">
      <c r="A95" s="20"/>
      <c r="B95" s="20"/>
      <c r="C95" s="20"/>
      <c r="D95" s="20"/>
      <c r="E95" s="20"/>
      <c r="F95" s="20"/>
      <c r="G95" s="20"/>
      <c r="H95" s="20"/>
      <c r="I95" s="20"/>
      <c r="J95" s="20"/>
      <c r="K95" s="20"/>
      <c r="L95" s="20"/>
      <c r="M95" s="20"/>
      <c r="N95" s="20"/>
      <c r="O95" s="20"/>
      <c r="P95" s="20"/>
      <c r="Q95" s="20"/>
      <c r="R95" s="20"/>
      <c r="S95" s="20"/>
      <c r="T95" s="20"/>
    </row>
    <row r="96" spans="1:20" x14ac:dyDescent="0.25">
      <c r="A96" s="20"/>
      <c r="B96" s="20"/>
      <c r="C96" s="20"/>
      <c r="D96" s="20"/>
      <c r="E96" s="20"/>
      <c r="F96" s="20"/>
      <c r="G96" s="20"/>
      <c r="H96" s="20"/>
      <c r="I96" s="20"/>
      <c r="J96" s="20"/>
      <c r="K96" s="20"/>
      <c r="L96" s="20"/>
      <c r="M96" s="20"/>
      <c r="N96" s="20"/>
      <c r="O96" s="20"/>
      <c r="P96" s="20"/>
      <c r="Q96" s="20"/>
      <c r="R96" s="20"/>
      <c r="S96" s="20"/>
      <c r="T96" s="20"/>
    </row>
    <row r="97" spans="1:20" x14ac:dyDescent="0.25">
      <c r="A97" s="20"/>
      <c r="B97" s="20"/>
      <c r="C97" s="20"/>
      <c r="D97" s="20"/>
      <c r="E97" s="20"/>
      <c r="F97" s="20"/>
      <c r="G97" s="20"/>
      <c r="H97" s="20"/>
      <c r="I97" s="20"/>
      <c r="J97" s="20"/>
      <c r="K97" s="20"/>
      <c r="L97" s="20"/>
      <c r="M97" s="20"/>
      <c r="N97" s="20"/>
      <c r="O97" s="20"/>
      <c r="P97" s="20"/>
      <c r="Q97" s="20"/>
      <c r="R97" s="20"/>
      <c r="S97" s="20"/>
      <c r="T97" s="20"/>
    </row>
    <row r="98" spans="1:20" x14ac:dyDescent="0.25">
      <c r="A98" s="20"/>
      <c r="B98" s="20"/>
      <c r="C98" s="20"/>
      <c r="D98" s="20"/>
      <c r="E98" s="20"/>
      <c r="F98" s="20"/>
      <c r="G98" s="20"/>
      <c r="H98" s="20"/>
      <c r="I98" s="20"/>
      <c r="J98" s="20"/>
      <c r="K98" s="20"/>
      <c r="L98" s="20"/>
      <c r="M98" s="20"/>
      <c r="N98" s="20"/>
      <c r="O98" s="20"/>
      <c r="P98" s="20"/>
      <c r="Q98" s="20"/>
      <c r="R98" s="20"/>
      <c r="S98" s="20"/>
      <c r="T98" s="20"/>
    </row>
    <row r="99" spans="1:20" x14ac:dyDescent="0.25">
      <c r="A99" s="20"/>
      <c r="B99" s="20"/>
      <c r="C99" s="20"/>
      <c r="D99" s="20"/>
      <c r="E99" s="20"/>
      <c r="F99" s="20"/>
      <c r="G99" s="20"/>
      <c r="H99" s="20"/>
      <c r="I99" s="20"/>
      <c r="J99" s="20"/>
      <c r="K99" s="20"/>
      <c r="L99" s="20"/>
      <c r="M99" s="20"/>
      <c r="N99" s="20"/>
      <c r="O99" s="20"/>
      <c r="P99" s="20"/>
      <c r="Q99" s="20"/>
      <c r="R99" s="20"/>
      <c r="S99" s="20"/>
      <c r="T99" s="20"/>
    </row>
    <row r="100" spans="1:20" x14ac:dyDescent="0.25">
      <c r="A100" s="20"/>
      <c r="B100" s="20"/>
      <c r="C100" s="20"/>
      <c r="D100" s="20"/>
      <c r="E100" s="20"/>
      <c r="F100" s="20"/>
      <c r="G100" s="20"/>
      <c r="H100" s="20"/>
      <c r="I100" s="20"/>
      <c r="J100" s="20"/>
      <c r="K100" s="20"/>
      <c r="L100" s="20"/>
      <c r="M100" s="20"/>
      <c r="N100" s="20"/>
      <c r="O100" s="20"/>
      <c r="P100" s="20"/>
      <c r="Q100" s="20"/>
      <c r="R100" s="20"/>
      <c r="S100" s="20"/>
      <c r="T100" s="20"/>
    </row>
    <row r="101" spans="1:20" x14ac:dyDescent="0.25">
      <c r="A101" s="20"/>
      <c r="B101" s="20"/>
      <c r="C101" s="20"/>
      <c r="D101" s="20"/>
      <c r="E101" s="20"/>
      <c r="F101" s="20"/>
      <c r="G101" s="20"/>
      <c r="H101" s="20"/>
      <c r="I101" s="20"/>
      <c r="J101" s="20"/>
      <c r="K101" s="20"/>
      <c r="L101" s="20"/>
      <c r="M101" s="20"/>
      <c r="N101" s="20"/>
      <c r="O101" s="20"/>
      <c r="P101" s="20"/>
      <c r="Q101" s="20"/>
      <c r="R101" s="20"/>
      <c r="S101" s="20"/>
      <c r="T101" s="20"/>
    </row>
    <row r="102" spans="1:20" x14ac:dyDescent="0.25">
      <c r="A102" s="20"/>
      <c r="B102" s="20"/>
      <c r="C102" s="20"/>
      <c r="D102" s="20"/>
      <c r="E102" s="20"/>
      <c r="F102" s="20"/>
      <c r="G102" s="20"/>
      <c r="H102" s="20"/>
      <c r="I102" s="20"/>
      <c r="J102" s="20"/>
      <c r="K102" s="20"/>
      <c r="L102" s="20"/>
      <c r="M102" s="20"/>
      <c r="N102" s="20"/>
      <c r="O102" s="20"/>
      <c r="P102" s="20"/>
      <c r="Q102" s="20"/>
      <c r="R102" s="20"/>
      <c r="S102" s="20"/>
      <c r="T102" s="20"/>
    </row>
    <row r="103" spans="1:20" x14ac:dyDescent="0.25">
      <c r="A103" s="20"/>
      <c r="B103" s="20"/>
      <c r="C103" s="20"/>
      <c r="D103" s="20"/>
      <c r="E103" s="20"/>
      <c r="F103" s="20"/>
      <c r="G103" s="20"/>
      <c r="H103" s="20"/>
      <c r="I103" s="20"/>
      <c r="J103" s="20"/>
      <c r="K103" s="20"/>
      <c r="L103" s="20"/>
      <c r="M103" s="20"/>
      <c r="N103" s="20"/>
      <c r="O103" s="20"/>
      <c r="P103" s="20"/>
      <c r="Q103" s="20"/>
      <c r="R103" s="20"/>
      <c r="S103" s="20"/>
      <c r="T103" s="20"/>
    </row>
    <row r="104" spans="1:20" x14ac:dyDescent="0.25">
      <c r="A104" s="20"/>
      <c r="B104" s="20"/>
      <c r="C104" s="20"/>
      <c r="D104" s="20"/>
      <c r="E104" s="20"/>
      <c r="F104" s="20"/>
      <c r="G104" s="20"/>
      <c r="H104" s="20"/>
      <c r="I104" s="20"/>
      <c r="J104" s="20"/>
      <c r="K104" s="20"/>
      <c r="L104" s="20"/>
      <c r="M104" s="20"/>
      <c r="N104" s="20"/>
      <c r="O104" s="20"/>
      <c r="P104" s="20"/>
      <c r="Q104" s="20"/>
      <c r="R104" s="20"/>
      <c r="S104" s="20"/>
      <c r="T104" s="20"/>
    </row>
    <row r="105" spans="1:20" x14ac:dyDescent="0.25">
      <c r="A105" s="20"/>
      <c r="B105" s="20"/>
      <c r="C105" s="20"/>
      <c r="D105" s="20"/>
      <c r="E105" s="20"/>
      <c r="F105" s="20"/>
      <c r="G105" s="20"/>
      <c r="H105" s="20"/>
      <c r="I105" s="20"/>
      <c r="J105" s="20"/>
      <c r="K105" s="20"/>
      <c r="L105" s="20"/>
      <c r="M105" s="20"/>
      <c r="N105" s="20"/>
      <c r="O105" s="20"/>
      <c r="P105" s="20"/>
      <c r="Q105" s="20"/>
      <c r="R105" s="20"/>
      <c r="S105" s="20"/>
      <c r="T105" s="20"/>
    </row>
    <row r="106" spans="1:20" x14ac:dyDescent="0.25">
      <c r="A106" s="20"/>
      <c r="B106" s="20"/>
      <c r="C106" s="20"/>
      <c r="D106" s="20"/>
      <c r="E106" s="20"/>
      <c r="F106" s="20"/>
      <c r="G106" s="20"/>
      <c r="H106" s="20"/>
      <c r="I106" s="20"/>
      <c r="J106" s="20"/>
      <c r="K106" s="20"/>
      <c r="L106" s="20"/>
      <c r="M106" s="20"/>
      <c r="N106" s="20"/>
      <c r="O106" s="20"/>
      <c r="P106" s="20"/>
      <c r="Q106" s="20"/>
      <c r="R106" s="20"/>
      <c r="S106" s="20"/>
      <c r="T106" s="20"/>
    </row>
    <row r="107" spans="1:20" x14ac:dyDescent="0.25">
      <c r="A107" s="20"/>
      <c r="B107" s="20"/>
      <c r="C107" s="20"/>
      <c r="D107" s="20"/>
      <c r="E107" s="20"/>
      <c r="F107" s="20"/>
      <c r="G107" s="20"/>
      <c r="H107" s="20"/>
      <c r="I107" s="20"/>
      <c r="J107" s="20"/>
      <c r="K107" s="20"/>
      <c r="L107" s="20"/>
      <c r="M107" s="20"/>
      <c r="N107" s="20"/>
      <c r="O107" s="20"/>
      <c r="P107" s="20"/>
      <c r="Q107" s="20"/>
      <c r="R107" s="20"/>
      <c r="S107" s="20"/>
      <c r="T107" s="20"/>
    </row>
    <row r="108" spans="1:20" x14ac:dyDescent="0.25">
      <c r="A108" s="20"/>
      <c r="B108" s="20"/>
      <c r="C108" s="20"/>
      <c r="D108" s="20"/>
      <c r="E108" s="20"/>
      <c r="F108" s="20"/>
      <c r="G108" s="20"/>
      <c r="H108" s="20"/>
      <c r="I108" s="20"/>
      <c r="J108" s="20"/>
      <c r="K108" s="20"/>
      <c r="L108" s="20"/>
      <c r="M108" s="20"/>
      <c r="N108" s="20"/>
      <c r="O108" s="20"/>
      <c r="P108" s="20"/>
      <c r="Q108" s="20"/>
      <c r="R108" s="20"/>
      <c r="S108" s="20"/>
      <c r="T108" s="20"/>
    </row>
    <row r="109" spans="1:20" x14ac:dyDescent="0.25">
      <c r="A109" s="20"/>
      <c r="B109" s="20"/>
      <c r="C109" s="20"/>
      <c r="D109" s="20"/>
      <c r="E109" s="20"/>
      <c r="F109" s="20"/>
      <c r="G109" s="20"/>
      <c r="H109" s="20"/>
      <c r="I109" s="20"/>
      <c r="J109" s="20"/>
      <c r="K109" s="20"/>
      <c r="L109" s="20"/>
      <c r="M109" s="20"/>
      <c r="N109" s="20"/>
      <c r="O109" s="20"/>
      <c r="P109" s="20"/>
      <c r="Q109" s="20"/>
      <c r="R109" s="20"/>
      <c r="S109" s="20"/>
      <c r="T109" s="20"/>
    </row>
    <row r="110" spans="1:20" x14ac:dyDescent="0.25">
      <c r="A110" s="20"/>
      <c r="B110" s="20"/>
      <c r="C110" s="20"/>
      <c r="D110" s="20"/>
      <c r="E110" s="20"/>
      <c r="F110" s="20"/>
      <c r="G110" s="20"/>
      <c r="H110" s="20"/>
      <c r="I110" s="20"/>
      <c r="J110" s="20"/>
      <c r="K110" s="20"/>
      <c r="L110" s="20"/>
      <c r="M110" s="20"/>
      <c r="N110" s="20"/>
      <c r="O110" s="20"/>
      <c r="P110" s="20"/>
      <c r="Q110" s="20"/>
      <c r="R110" s="20"/>
      <c r="S110" s="20"/>
      <c r="T110" s="20"/>
    </row>
    <row r="111" spans="1:20" x14ac:dyDescent="0.25">
      <c r="A111" s="20"/>
      <c r="B111" s="20"/>
      <c r="C111" s="20"/>
      <c r="D111" s="20"/>
      <c r="E111" s="20"/>
      <c r="F111" s="20"/>
      <c r="G111" s="20"/>
      <c r="H111" s="20"/>
      <c r="I111" s="20"/>
      <c r="J111" s="20"/>
      <c r="K111" s="20"/>
      <c r="L111" s="20"/>
      <c r="M111" s="20"/>
      <c r="N111" s="20"/>
      <c r="O111" s="20"/>
      <c r="P111" s="20"/>
      <c r="Q111" s="20"/>
      <c r="R111" s="20"/>
      <c r="S111" s="20"/>
      <c r="T111" s="20"/>
    </row>
    <row r="112" spans="1:20" x14ac:dyDescent="0.25">
      <c r="A112" s="20"/>
      <c r="B112" s="20"/>
      <c r="C112" s="20"/>
      <c r="D112" s="20"/>
      <c r="E112" s="20"/>
      <c r="F112" s="20"/>
      <c r="G112" s="20"/>
      <c r="H112" s="20"/>
      <c r="I112" s="20"/>
      <c r="J112" s="20"/>
      <c r="K112" s="20"/>
      <c r="L112" s="20"/>
      <c r="M112" s="20"/>
      <c r="N112" s="20"/>
      <c r="O112" s="20"/>
      <c r="P112" s="20"/>
      <c r="Q112" s="20"/>
      <c r="R112" s="20"/>
      <c r="S112" s="20"/>
      <c r="T112" s="20"/>
    </row>
    <row r="113" spans="1:20" x14ac:dyDescent="0.25">
      <c r="A113" s="20"/>
      <c r="B113" s="20"/>
      <c r="C113" s="20"/>
      <c r="D113" s="20"/>
      <c r="E113" s="20"/>
      <c r="F113" s="20"/>
      <c r="G113" s="20"/>
      <c r="H113" s="20"/>
      <c r="I113" s="20"/>
      <c r="J113" s="20"/>
      <c r="K113" s="20"/>
      <c r="L113" s="20"/>
      <c r="M113" s="20"/>
      <c r="N113" s="20"/>
      <c r="O113" s="20"/>
      <c r="P113" s="20"/>
      <c r="Q113" s="20"/>
      <c r="R113" s="20"/>
      <c r="S113" s="20"/>
      <c r="T113" s="20"/>
    </row>
    <row r="114" spans="1:20" x14ac:dyDescent="0.25">
      <c r="A114" s="20"/>
      <c r="B114" s="20"/>
      <c r="C114" s="20"/>
      <c r="D114" s="20"/>
      <c r="E114" s="20"/>
      <c r="F114" s="20"/>
      <c r="G114" s="20"/>
      <c r="H114" s="20"/>
      <c r="I114" s="20"/>
      <c r="J114" s="20"/>
      <c r="K114" s="20"/>
      <c r="L114" s="20"/>
      <c r="M114" s="20"/>
      <c r="N114" s="20"/>
      <c r="O114" s="20"/>
      <c r="P114" s="20"/>
      <c r="Q114" s="20"/>
      <c r="R114" s="20"/>
      <c r="S114" s="20"/>
      <c r="T114" s="20"/>
    </row>
    <row r="115" spans="1:20" x14ac:dyDescent="0.25">
      <c r="A115" s="20"/>
      <c r="B115" s="20"/>
      <c r="C115" s="20"/>
      <c r="D115" s="20"/>
      <c r="E115" s="20"/>
      <c r="F115" s="20"/>
      <c r="G115" s="20"/>
      <c r="H115" s="20"/>
      <c r="I115" s="20"/>
      <c r="J115" s="20"/>
      <c r="K115" s="20"/>
      <c r="L115" s="20"/>
      <c r="M115" s="20"/>
      <c r="N115" s="20"/>
      <c r="O115" s="20"/>
      <c r="P115" s="20"/>
      <c r="Q115" s="20"/>
      <c r="R115" s="20"/>
      <c r="S115" s="20"/>
      <c r="T115" s="20"/>
    </row>
    <row r="116" spans="1:20" x14ac:dyDescent="0.25">
      <c r="A116" s="20"/>
      <c r="B116" s="20"/>
      <c r="C116" s="20"/>
      <c r="D116" s="20"/>
      <c r="E116" s="20"/>
      <c r="F116" s="20"/>
      <c r="G116" s="20"/>
      <c r="H116" s="20"/>
      <c r="I116" s="20"/>
      <c r="J116" s="20"/>
      <c r="K116" s="20"/>
      <c r="L116" s="20"/>
      <c r="M116" s="20"/>
      <c r="N116" s="20"/>
      <c r="O116" s="20"/>
      <c r="P116" s="20"/>
      <c r="Q116" s="20"/>
      <c r="R116" s="20"/>
      <c r="S116" s="20"/>
      <c r="T116" s="20"/>
    </row>
    <row r="117" spans="1:20" x14ac:dyDescent="0.25">
      <c r="A117" s="20"/>
      <c r="B117" s="20"/>
      <c r="C117" s="20"/>
      <c r="D117" s="20"/>
      <c r="E117" s="20"/>
      <c r="F117" s="20"/>
      <c r="G117" s="20"/>
      <c r="H117" s="20"/>
      <c r="I117" s="20"/>
      <c r="J117" s="20"/>
      <c r="K117" s="20"/>
      <c r="L117" s="20"/>
      <c r="M117" s="20"/>
      <c r="N117" s="20"/>
      <c r="O117" s="20"/>
      <c r="P117" s="20"/>
      <c r="Q117" s="20"/>
      <c r="R117" s="20"/>
      <c r="S117" s="20"/>
      <c r="T117" s="20"/>
    </row>
    <row r="118" spans="1:20" x14ac:dyDescent="0.25">
      <c r="A118" s="20"/>
      <c r="B118" s="20"/>
      <c r="C118" s="20"/>
      <c r="D118" s="20"/>
      <c r="E118" s="20"/>
      <c r="F118" s="20"/>
      <c r="G118" s="20"/>
      <c r="H118" s="20"/>
      <c r="I118" s="20"/>
      <c r="J118" s="20"/>
      <c r="K118" s="20"/>
      <c r="L118" s="20"/>
      <c r="M118" s="20"/>
      <c r="N118" s="20"/>
      <c r="O118" s="20"/>
      <c r="P118" s="20"/>
      <c r="Q118" s="20"/>
      <c r="R118" s="20"/>
      <c r="S118" s="20"/>
      <c r="T118" s="20"/>
    </row>
    <row r="119" spans="1:20" x14ac:dyDescent="0.25">
      <c r="A119" s="20"/>
      <c r="B119" s="20"/>
      <c r="C119" s="20"/>
      <c r="D119" s="20"/>
      <c r="E119" s="20"/>
      <c r="F119" s="20"/>
      <c r="G119" s="20"/>
      <c r="H119" s="20"/>
      <c r="I119" s="20"/>
      <c r="J119" s="20"/>
      <c r="K119" s="20"/>
      <c r="L119" s="20"/>
      <c r="M119" s="20"/>
      <c r="N119" s="20"/>
      <c r="O119" s="20"/>
      <c r="P119" s="20"/>
      <c r="Q119" s="20"/>
      <c r="R119" s="20"/>
      <c r="S119" s="20"/>
      <c r="T119" s="20"/>
    </row>
    <row r="120" spans="1:20" x14ac:dyDescent="0.25">
      <c r="A120" s="20"/>
      <c r="B120" s="20"/>
      <c r="C120" s="20"/>
      <c r="D120" s="20"/>
      <c r="E120" s="20"/>
      <c r="F120" s="20"/>
      <c r="G120" s="20"/>
      <c r="H120" s="20"/>
      <c r="I120" s="20"/>
      <c r="J120" s="20"/>
      <c r="K120" s="20"/>
      <c r="L120" s="20"/>
      <c r="M120" s="20"/>
      <c r="N120" s="20"/>
      <c r="O120" s="20"/>
      <c r="P120" s="20"/>
      <c r="Q120" s="20"/>
      <c r="R120" s="20"/>
      <c r="S120" s="20"/>
      <c r="T120" s="20"/>
    </row>
    <row r="121" spans="1:20" x14ac:dyDescent="0.25">
      <c r="A121" s="20"/>
      <c r="B121" s="20"/>
      <c r="C121" s="20"/>
      <c r="D121" s="20"/>
      <c r="E121" s="20"/>
      <c r="F121" s="20"/>
      <c r="G121" s="20"/>
      <c r="H121" s="20"/>
      <c r="I121" s="20"/>
      <c r="J121" s="20"/>
      <c r="K121" s="20"/>
      <c r="L121" s="20"/>
      <c r="M121" s="20"/>
      <c r="N121" s="20"/>
      <c r="O121" s="20"/>
      <c r="P121" s="20"/>
      <c r="Q121" s="20"/>
      <c r="R121" s="20"/>
      <c r="S121" s="20"/>
      <c r="T121" s="20"/>
    </row>
    <row r="122" spans="1:20" x14ac:dyDescent="0.25">
      <c r="A122" s="20"/>
      <c r="B122" s="20"/>
      <c r="C122" s="20"/>
      <c r="D122" s="20"/>
      <c r="E122" s="20"/>
      <c r="F122" s="20"/>
      <c r="G122" s="20"/>
      <c r="H122" s="20"/>
      <c r="I122" s="20"/>
      <c r="J122" s="20"/>
      <c r="K122" s="20"/>
      <c r="L122" s="20"/>
      <c r="M122" s="20"/>
      <c r="N122" s="20"/>
      <c r="O122" s="20"/>
      <c r="P122" s="20"/>
      <c r="Q122" s="20"/>
      <c r="R122" s="20"/>
      <c r="S122" s="20"/>
      <c r="T122" s="20"/>
    </row>
    <row r="123" spans="1:20" x14ac:dyDescent="0.25">
      <c r="A123" s="20"/>
      <c r="B123" s="20"/>
      <c r="C123" s="20"/>
      <c r="D123" s="20"/>
      <c r="E123" s="20"/>
      <c r="F123" s="20"/>
      <c r="G123" s="20"/>
      <c r="H123" s="20"/>
      <c r="I123" s="20"/>
      <c r="J123" s="20"/>
      <c r="K123" s="20"/>
      <c r="L123" s="20"/>
      <c r="M123" s="20"/>
      <c r="N123" s="20"/>
      <c r="O123" s="20"/>
      <c r="P123" s="20"/>
      <c r="Q123" s="20"/>
      <c r="R123" s="20"/>
      <c r="S123" s="20"/>
      <c r="T123" s="20"/>
    </row>
    <row r="124" spans="1:20" x14ac:dyDescent="0.25">
      <c r="A124" s="20"/>
      <c r="B124" s="20"/>
      <c r="C124" s="20"/>
      <c r="D124" s="20"/>
      <c r="E124" s="20"/>
      <c r="F124" s="20"/>
      <c r="G124" s="20"/>
      <c r="H124" s="20"/>
      <c r="I124" s="20"/>
      <c r="J124" s="20"/>
      <c r="K124" s="20"/>
      <c r="L124" s="20"/>
      <c r="M124" s="20"/>
      <c r="N124" s="20"/>
      <c r="O124" s="20"/>
      <c r="P124" s="20"/>
      <c r="Q124" s="20"/>
      <c r="R124" s="20"/>
      <c r="S124" s="20"/>
      <c r="T124" s="20"/>
    </row>
    <row r="125" spans="1:20" x14ac:dyDescent="0.25">
      <c r="A125" s="20"/>
      <c r="B125" s="20"/>
      <c r="C125" s="20"/>
      <c r="D125" s="20"/>
      <c r="E125" s="20"/>
      <c r="F125" s="20"/>
      <c r="G125" s="20"/>
      <c r="H125" s="20"/>
      <c r="I125" s="20"/>
      <c r="J125" s="20"/>
      <c r="K125" s="20"/>
      <c r="L125" s="20"/>
      <c r="M125" s="20"/>
      <c r="N125" s="20"/>
      <c r="O125" s="20"/>
      <c r="P125" s="20"/>
      <c r="Q125" s="20"/>
      <c r="R125" s="20"/>
      <c r="S125" s="20"/>
      <c r="T125" s="20"/>
    </row>
    <row r="126" spans="1:20" x14ac:dyDescent="0.25">
      <c r="A126" s="20"/>
      <c r="B126" s="20"/>
      <c r="C126" s="20"/>
      <c r="D126" s="20"/>
      <c r="E126" s="20"/>
      <c r="F126" s="20"/>
      <c r="G126" s="20"/>
      <c r="H126" s="20"/>
      <c r="I126" s="20"/>
      <c r="J126" s="20"/>
      <c r="K126" s="20"/>
      <c r="L126" s="20"/>
      <c r="M126" s="20"/>
      <c r="N126" s="20"/>
      <c r="O126" s="20"/>
      <c r="P126" s="20"/>
      <c r="Q126" s="20"/>
      <c r="R126" s="20"/>
      <c r="S126" s="20"/>
      <c r="T126" s="20"/>
    </row>
    <row r="127" spans="1:20" x14ac:dyDescent="0.25">
      <c r="A127" s="20"/>
      <c r="B127" s="20"/>
      <c r="C127" s="20"/>
      <c r="D127" s="20"/>
      <c r="E127" s="20"/>
      <c r="F127" s="20"/>
      <c r="G127" s="20"/>
      <c r="H127" s="20"/>
      <c r="I127" s="20"/>
      <c r="J127" s="20"/>
      <c r="K127" s="20"/>
      <c r="L127" s="20"/>
      <c r="M127" s="20"/>
      <c r="N127" s="20"/>
      <c r="O127" s="20"/>
      <c r="P127" s="20"/>
      <c r="Q127" s="20"/>
      <c r="R127" s="20"/>
      <c r="S127" s="20"/>
      <c r="T127" s="20"/>
    </row>
    <row r="128" spans="1:20" x14ac:dyDescent="0.25">
      <c r="A128" s="20"/>
      <c r="B128" s="20"/>
      <c r="C128" s="20"/>
      <c r="D128" s="20"/>
      <c r="E128" s="20"/>
      <c r="F128" s="20"/>
      <c r="G128" s="20"/>
      <c r="H128" s="20"/>
      <c r="I128" s="20"/>
      <c r="J128" s="20"/>
      <c r="K128" s="20"/>
      <c r="L128" s="20"/>
      <c r="M128" s="20"/>
      <c r="N128" s="20"/>
      <c r="O128" s="20"/>
      <c r="P128" s="20"/>
      <c r="Q128" s="20"/>
      <c r="R128" s="20"/>
      <c r="S128" s="20"/>
      <c r="T128" s="20"/>
    </row>
    <row r="129" spans="1:20" x14ac:dyDescent="0.25">
      <c r="A129" s="20"/>
      <c r="B129" s="20"/>
      <c r="C129" s="20"/>
      <c r="D129" s="20"/>
      <c r="E129" s="20"/>
      <c r="F129" s="20"/>
      <c r="G129" s="20"/>
      <c r="H129" s="20"/>
      <c r="I129" s="20"/>
      <c r="J129" s="20"/>
      <c r="K129" s="20"/>
      <c r="L129" s="20"/>
      <c r="M129" s="20"/>
      <c r="N129" s="20"/>
      <c r="O129" s="20"/>
      <c r="P129" s="20"/>
      <c r="Q129" s="20"/>
      <c r="R129" s="20"/>
      <c r="S129" s="20"/>
      <c r="T129" s="20"/>
    </row>
    <row r="130" spans="1:20" x14ac:dyDescent="0.25">
      <c r="A130" s="20"/>
      <c r="B130" s="20"/>
      <c r="C130" s="20"/>
      <c r="D130" s="20"/>
      <c r="E130" s="20"/>
      <c r="F130" s="20"/>
      <c r="G130" s="20"/>
      <c r="H130" s="20"/>
      <c r="I130" s="20"/>
      <c r="J130" s="20"/>
      <c r="K130" s="20"/>
      <c r="L130" s="20"/>
      <c r="M130" s="20"/>
      <c r="N130" s="20"/>
      <c r="O130" s="20"/>
      <c r="P130" s="20"/>
      <c r="Q130" s="20"/>
      <c r="R130" s="20"/>
      <c r="S130" s="20"/>
      <c r="T130" s="20"/>
    </row>
    <row r="131" spans="1:20" x14ac:dyDescent="0.25">
      <c r="A131" s="20"/>
      <c r="B131" s="20"/>
      <c r="C131" s="20"/>
      <c r="D131" s="20"/>
      <c r="E131" s="20"/>
      <c r="F131" s="20"/>
      <c r="G131" s="20"/>
      <c r="H131" s="20"/>
      <c r="I131" s="20"/>
      <c r="J131" s="20"/>
      <c r="K131" s="20"/>
      <c r="L131" s="20"/>
      <c r="M131" s="20"/>
      <c r="N131" s="20"/>
      <c r="O131" s="20"/>
      <c r="P131" s="20"/>
      <c r="Q131" s="20"/>
      <c r="R131" s="20"/>
      <c r="S131" s="20"/>
      <c r="T131" s="20"/>
    </row>
    <row r="132" spans="1:20" x14ac:dyDescent="0.25">
      <c r="A132" s="20"/>
      <c r="B132" s="20"/>
      <c r="C132" s="20"/>
      <c r="D132" s="20"/>
      <c r="E132" s="20"/>
      <c r="F132" s="20"/>
      <c r="G132" s="20"/>
      <c r="H132" s="20"/>
      <c r="I132" s="20"/>
      <c r="J132" s="20"/>
      <c r="K132" s="20"/>
      <c r="L132" s="20"/>
      <c r="M132" s="20"/>
      <c r="N132" s="20"/>
      <c r="O132" s="20"/>
      <c r="P132" s="20"/>
      <c r="Q132" s="20"/>
      <c r="R132" s="20"/>
      <c r="S132" s="20"/>
      <c r="T132" s="20"/>
    </row>
    <row r="133" spans="1:20" x14ac:dyDescent="0.25">
      <c r="A133" s="20"/>
      <c r="B133" s="20"/>
      <c r="C133" s="20"/>
      <c r="D133" s="20"/>
      <c r="E133" s="20"/>
      <c r="F133" s="20"/>
      <c r="G133" s="20"/>
      <c r="H133" s="20"/>
      <c r="I133" s="20"/>
      <c r="J133" s="20"/>
      <c r="K133" s="20"/>
      <c r="L133" s="20"/>
      <c r="M133" s="20"/>
      <c r="N133" s="20"/>
      <c r="O133" s="20"/>
      <c r="P133" s="20"/>
      <c r="Q133" s="20"/>
      <c r="R133" s="20"/>
      <c r="S133" s="20"/>
      <c r="T133" s="20"/>
    </row>
    <row r="134" spans="1:20" x14ac:dyDescent="0.25">
      <c r="A134" s="20"/>
      <c r="B134" s="20"/>
      <c r="C134" s="20"/>
      <c r="D134" s="20"/>
      <c r="E134" s="20"/>
      <c r="F134" s="20"/>
      <c r="G134" s="20"/>
      <c r="H134" s="20"/>
      <c r="I134" s="20"/>
      <c r="J134" s="20"/>
      <c r="K134" s="20"/>
      <c r="L134" s="20"/>
      <c r="M134" s="20"/>
      <c r="N134" s="20"/>
      <c r="O134" s="20"/>
      <c r="P134" s="20"/>
      <c r="Q134" s="20"/>
      <c r="R134" s="20"/>
      <c r="S134" s="20"/>
      <c r="T134" s="20"/>
    </row>
    <row r="135" spans="1:20" x14ac:dyDescent="0.25">
      <c r="A135" s="20"/>
      <c r="B135" s="20"/>
      <c r="C135" s="20"/>
      <c r="D135" s="20"/>
      <c r="E135" s="20"/>
      <c r="F135" s="20"/>
      <c r="G135" s="20"/>
      <c r="H135" s="20"/>
      <c r="I135" s="20"/>
      <c r="J135" s="20"/>
      <c r="K135" s="20"/>
      <c r="L135" s="20"/>
      <c r="M135" s="20"/>
      <c r="N135" s="20"/>
      <c r="O135" s="20"/>
      <c r="P135" s="20"/>
      <c r="Q135" s="20"/>
      <c r="R135" s="20"/>
      <c r="S135" s="20"/>
      <c r="T135" s="20"/>
    </row>
    <row r="136" spans="1:20" x14ac:dyDescent="0.25">
      <c r="A136" s="20"/>
      <c r="B136" s="20"/>
      <c r="C136" s="20"/>
      <c r="D136" s="20"/>
      <c r="E136" s="20"/>
      <c r="F136" s="20"/>
      <c r="G136" s="20"/>
      <c r="H136" s="20"/>
      <c r="I136" s="20"/>
      <c r="J136" s="20"/>
      <c r="K136" s="20"/>
      <c r="L136" s="20"/>
      <c r="M136" s="20"/>
      <c r="N136" s="20"/>
      <c r="O136" s="20"/>
      <c r="P136" s="20"/>
      <c r="Q136" s="20"/>
      <c r="R136" s="20"/>
      <c r="S136" s="20"/>
      <c r="T136" s="20"/>
    </row>
    <row r="137" spans="1:20" x14ac:dyDescent="0.25">
      <c r="A137" s="20"/>
      <c r="B137" s="20"/>
      <c r="C137" s="20"/>
      <c r="D137" s="20"/>
      <c r="E137" s="20"/>
      <c r="F137" s="20"/>
      <c r="G137" s="20"/>
      <c r="H137" s="20"/>
      <c r="I137" s="20"/>
      <c r="J137" s="20"/>
      <c r="K137" s="20"/>
      <c r="L137" s="20"/>
      <c r="M137" s="20"/>
      <c r="N137" s="20"/>
      <c r="O137" s="20"/>
      <c r="P137" s="20"/>
      <c r="Q137" s="20"/>
      <c r="R137" s="20"/>
      <c r="S137" s="20"/>
      <c r="T137" s="20"/>
    </row>
    <row r="138" spans="1:20" x14ac:dyDescent="0.25">
      <c r="A138" s="20"/>
      <c r="B138" s="20"/>
      <c r="C138" s="20"/>
      <c r="D138" s="20"/>
      <c r="E138" s="20"/>
      <c r="F138" s="20"/>
      <c r="G138" s="20"/>
      <c r="H138" s="20"/>
      <c r="I138" s="20"/>
      <c r="J138" s="20"/>
      <c r="K138" s="20"/>
      <c r="L138" s="20"/>
      <c r="M138" s="20"/>
      <c r="N138" s="20"/>
      <c r="O138" s="20"/>
      <c r="P138" s="20"/>
      <c r="Q138" s="20"/>
      <c r="R138" s="20"/>
      <c r="S138" s="20"/>
      <c r="T138" s="20"/>
    </row>
    <row r="139" spans="1:20" x14ac:dyDescent="0.25">
      <c r="A139" s="20"/>
      <c r="B139" s="20"/>
      <c r="C139" s="20"/>
      <c r="D139" s="20"/>
      <c r="E139" s="20"/>
      <c r="F139" s="20"/>
      <c r="G139" s="20"/>
      <c r="H139" s="20"/>
      <c r="I139" s="20"/>
      <c r="J139" s="20"/>
      <c r="K139" s="20"/>
      <c r="L139" s="20"/>
      <c r="M139" s="20"/>
      <c r="N139" s="20"/>
      <c r="O139" s="20"/>
      <c r="P139" s="20"/>
      <c r="Q139" s="20"/>
      <c r="R139" s="20"/>
      <c r="S139" s="20"/>
      <c r="T139" s="20"/>
    </row>
    <row r="140" spans="1:20" x14ac:dyDescent="0.25">
      <c r="A140" s="20"/>
      <c r="B140" s="20"/>
      <c r="C140" s="20"/>
      <c r="D140" s="20"/>
      <c r="E140" s="20"/>
      <c r="F140" s="20"/>
      <c r="G140" s="20"/>
      <c r="H140" s="20"/>
      <c r="I140" s="20"/>
      <c r="J140" s="20"/>
      <c r="K140" s="20"/>
      <c r="L140" s="20"/>
      <c r="M140" s="20"/>
      <c r="N140" s="20"/>
      <c r="O140" s="20"/>
      <c r="P140" s="20"/>
      <c r="Q140" s="20"/>
      <c r="R140" s="20"/>
      <c r="S140" s="20"/>
      <c r="T140" s="20"/>
    </row>
    <row r="141" spans="1:20" x14ac:dyDescent="0.25">
      <c r="A141" s="20"/>
      <c r="B141" s="20"/>
      <c r="C141" s="20"/>
      <c r="D141" s="20"/>
      <c r="E141" s="20"/>
      <c r="F141" s="20"/>
      <c r="G141" s="20"/>
      <c r="H141" s="20"/>
      <c r="I141" s="20"/>
      <c r="J141" s="20"/>
      <c r="K141" s="20"/>
      <c r="L141" s="20"/>
      <c r="M141" s="20"/>
      <c r="N141" s="20"/>
      <c r="O141" s="20"/>
      <c r="P141" s="20"/>
      <c r="Q141" s="20"/>
      <c r="R141" s="20"/>
      <c r="S141" s="20"/>
      <c r="T141" s="20"/>
    </row>
    <row r="142" spans="1:20" x14ac:dyDescent="0.25">
      <c r="A142" s="20"/>
      <c r="B142" s="20"/>
      <c r="C142" s="20"/>
      <c r="D142" s="20"/>
      <c r="E142" s="20"/>
      <c r="F142" s="20"/>
      <c r="G142" s="20"/>
      <c r="H142" s="20"/>
      <c r="I142" s="20"/>
      <c r="J142" s="20"/>
      <c r="K142" s="20"/>
      <c r="L142" s="20"/>
      <c r="M142" s="20"/>
      <c r="N142" s="20"/>
      <c r="O142" s="20"/>
      <c r="P142" s="20"/>
      <c r="Q142" s="20"/>
      <c r="R142" s="20"/>
      <c r="S142" s="20"/>
      <c r="T142" s="20"/>
    </row>
    <row r="143" spans="1:20" x14ac:dyDescent="0.25">
      <c r="A143" s="20"/>
      <c r="B143" s="20"/>
      <c r="C143" s="20"/>
      <c r="D143" s="20"/>
      <c r="E143" s="20"/>
      <c r="F143" s="20"/>
      <c r="G143" s="20"/>
      <c r="H143" s="20"/>
      <c r="I143" s="20"/>
      <c r="J143" s="20"/>
      <c r="K143" s="20"/>
      <c r="L143" s="20"/>
      <c r="M143" s="20"/>
      <c r="N143" s="20"/>
      <c r="O143" s="20"/>
      <c r="P143" s="20"/>
      <c r="Q143" s="20"/>
      <c r="R143" s="20"/>
      <c r="S143" s="20"/>
      <c r="T143" s="20"/>
    </row>
    <row r="144" spans="1:20" x14ac:dyDescent="0.25">
      <c r="A144" s="20"/>
      <c r="B144" s="20"/>
      <c r="C144" s="20"/>
      <c r="D144" s="20"/>
      <c r="E144" s="20"/>
      <c r="F144" s="20"/>
      <c r="G144" s="20"/>
      <c r="H144" s="20"/>
      <c r="I144" s="20"/>
      <c r="J144" s="20"/>
      <c r="K144" s="20"/>
      <c r="L144" s="20"/>
      <c r="M144" s="20"/>
      <c r="N144" s="20"/>
      <c r="O144" s="20"/>
      <c r="P144" s="20"/>
      <c r="Q144" s="20"/>
      <c r="R144" s="20"/>
      <c r="S144" s="20"/>
      <c r="T144" s="20"/>
    </row>
    <row r="145" spans="1:20" x14ac:dyDescent="0.25">
      <c r="A145" s="20"/>
      <c r="B145" s="20"/>
      <c r="C145" s="20"/>
      <c r="D145" s="20"/>
      <c r="E145" s="20"/>
      <c r="F145" s="20"/>
      <c r="G145" s="20"/>
      <c r="H145" s="20"/>
      <c r="I145" s="20"/>
      <c r="J145" s="20"/>
      <c r="K145" s="20"/>
      <c r="L145" s="20"/>
      <c r="M145" s="20"/>
      <c r="N145" s="20"/>
      <c r="O145" s="20"/>
      <c r="P145" s="20"/>
      <c r="Q145" s="20"/>
      <c r="R145" s="20"/>
      <c r="S145" s="20"/>
      <c r="T145" s="20"/>
    </row>
    <row r="146" spans="1:20" x14ac:dyDescent="0.25">
      <c r="A146" s="20"/>
      <c r="B146" s="20"/>
      <c r="C146" s="20"/>
      <c r="D146" s="20"/>
      <c r="E146" s="20"/>
      <c r="F146" s="20"/>
      <c r="G146" s="20"/>
      <c r="H146" s="20"/>
      <c r="I146" s="20"/>
      <c r="J146" s="20"/>
      <c r="K146" s="20"/>
      <c r="L146" s="20"/>
      <c r="M146" s="20"/>
      <c r="N146" s="20"/>
      <c r="O146" s="20"/>
      <c r="P146" s="20"/>
      <c r="Q146" s="20"/>
      <c r="R146" s="20"/>
      <c r="S146" s="20"/>
      <c r="T146" s="20"/>
    </row>
    <row r="147" spans="1:20" x14ac:dyDescent="0.25">
      <c r="A147" s="20"/>
      <c r="B147" s="20"/>
      <c r="C147" s="20"/>
      <c r="D147" s="20"/>
      <c r="E147" s="20"/>
      <c r="F147" s="20"/>
      <c r="G147" s="20"/>
      <c r="H147" s="20"/>
      <c r="I147" s="20"/>
      <c r="J147" s="20"/>
      <c r="K147" s="20"/>
      <c r="L147" s="20"/>
      <c r="M147" s="20"/>
      <c r="N147" s="20"/>
      <c r="O147" s="20"/>
      <c r="P147" s="20"/>
      <c r="Q147" s="20"/>
      <c r="R147" s="20"/>
      <c r="S147" s="20"/>
      <c r="T147" s="20"/>
    </row>
    <row r="148" spans="1:20" x14ac:dyDescent="0.25">
      <c r="A148" s="20"/>
      <c r="B148" s="20"/>
      <c r="C148" s="20"/>
      <c r="D148" s="20"/>
      <c r="E148" s="20"/>
      <c r="F148" s="20"/>
      <c r="G148" s="20"/>
      <c r="H148" s="20"/>
      <c r="I148" s="20"/>
      <c r="J148" s="20"/>
      <c r="K148" s="20"/>
      <c r="L148" s="20"/>
      <c r="M148" s="20"/>
      <c r="N148" s="20"/>
      <c r="O148" s="20"/>
      <c r="P148" s="20"/>
      <c r="Q148" s="20"/>
      <c r="R148" s="20"/>
      <c r="S148" s="20"/>
      <c r="T148" s="20"/>
    </row>
    <row r="149" spans="1:20" x14ac:dyDescent="0.25">
      <c r="A149" s="20"/>
      <c r="B149" s="20"/>
      <c r="C149" s="20"/>
      <c r="D149" s="20"/>
      <c r="E149" s="20"/>
      <c r="F149" s="20"/>
      <c r="G149" s="20"/>
      <c r="H149" s="20"/>
      <c r="I149" s="20"/>
      <c r="J149" s="20"/>
      <c r="K149" s="20"/>
      <c r="L149" s="20"/>
      <c r="M149" s="20"/>
      <c r="N149" s="20"/>
      <c r="O149" s="20"/>
      <c r="P149" s="20"/>
      <c r="Q149" s="20"/>
      <c r="R149" s="20"/>
      <c r="S149" s="20"/>
      <c r="T149" s="20"/>
    </row>
    <row r="150" spans="1:20" x14ac:dyDescent="0.25">
      <c r="A150" s="20"/>
      <c r="B150" s="20"/>
      <c r="C150" s="20"/>
      <c r="D150" s="20"/>
      <c r="E150" s="20"/>
      <c r="F150" s="20"/>
      <c r="G150" s="20"/>
      <c r="H150" s="20"/>
      <c r="I150" s="20"/>
      <c r="J150" s="20"/>
      <c r="K150" s="20"/>
      <c r="L150" s="20"/>
      <c r="M150" s="20"/>
      <c r="N150" s="20"/>
      <c r="O150" s="20"/>
      <c r="P150" s="20"/>
      <c r="Q150" s="20"/>
      <c r="R150" s="20"/>
      <c r="S150" s="20"/>
      <c r="T150" s="20"/>
    </row>
    <row r="151" spans="1:20" x14ac:dyDescent="0.25">
      <c r="A151" s="20"/>
      <c r="B151" s="20"/>
      <c r="C151" s="20"/>
      <c r="D151" s="20"/>
      <c r="E151" s="20"/>
      <c r="F151" s="20"/>
      <c r="G151" s="20"/>
      <c r="H151" s="20"/>
      <c r="I151" s="20"/>
      <c r="J151" s="20"/>
      <c r="K151" s="20"/>
      <c r="L151" s="20"/>
      <c r="M151" s="20"/>
      <c r="N151" s="20"/>
      <c r="O151" s="20"/>
      <c r="P151" s="20"/>
      <c r="Q151" s="20"/>
      <c r="R151" s="20"/>
      <c r="S151" s="20"/>
      <c r="T151" s="20"/>
    </row>
    <row r="152" spans="1:20" x14ac:dyDescent="0.25">
      <c r="A152" s="20"/>
      <c r="B152" s="20"/>
      <c r="C152" s="20"/>
      <c r="D152" s="20"/>
      <c r="E152" s="20"/>
      <c r="F152" s="20"/>
      <c r="G152" s="20"/>
      <c r="H152" s="20"/>
      <c r="I152" s="20"/>
      <c r="J152" s="20"/>
      <c r="K152" s="20"/>
      <c r="L152" s="20"/>
      <c r="M152" s="20"/>
      <c r="N152" s="20"/>
      <c r="O152" s="20"/>
      <c r="P152" s="20"/>
      <c r="Q152" s="20"/>
      <c r="R152" s="20"/>
      <c r="S152" s="20"/>
      <c r="T152" s="20"/>
    </row>
    <row r="153" spans="1:20" x14ac:dyDescent="0.25">
      <c r="A153" s="20"/>
      <c r="B153" s="20"/>
      <c r="C153" s="20"/>
      <c r="D153" s="20"/>
      <c r="E153" s="20"/>
      <c r="F153" s="20"/>
      <c r="G153" s="20"/>
      <c r="H153" s="20"/>
      <c r="I153" s="20"/>
      <c r="J153" s="20"/>
      <c r="K153" s="20"/>
      <c r="L153" s="20"/>
      <c r="M153" s="20"/>
      <c r="N153" s="20"/>
      <c r="O153" s="20"/>
      <c r="P153" s="20"/>
      <c r="Q153" s="20"/>
      <c r="R153" s="20"/>
      <c r="S153" s="20"/>
      <c r="T153" s="20"/>
    </row>
    <row r="154" spans="1:20" x14ac:dyDescent="0.25">
      <c r="A154" s="20"/>
      <c r="B154" s="20"/>
      <c r="C154" s="20"/>
      <c r="D154" s="20"/>
      <c r="E154" s="20"/>
      <c r="F154" s="20"/>
      <c r="G154" s="20"/>
      <c r="H154" s="20"/>
      <c r="I154" s="20"/>
      <c r="J154" s="20"/>
      <c r="K154" s="20"/>
      <c r="L154" s="20"/>
      <c r="M154" s="20"/>
      <c r="N154" s="20"/>
      <c r="O154" s="20"/>
      <c r="P154" s="20"/>
      <c r="Q154" s="20"/>
      <c r="R154" s="20"/>
      <c r="S154" s="20"/>
      <c r="T154" s="20"/>
    </row>
    <row r="155" spans="1:20" x14ac:dyDescent="0.25">
      <c r="A155" s="20"/>
      <c r="B155" s="20"/>
      <c r="C155" s="20"/>
      <c r="D155" s="20"/>
      <c r="E155" s="20"/>
      <c r="F155" s="20"/>
      <c r="G155" s="20"/>
      <c r="H155" s="20"/>
      <c r="I155" s="20"/>
      <c r="J155" s="20"/>
      <c r="K155" s="20"/>
      <c r="L155" s="20"/>
      <c r="M155" s="20"/>
      <c r="N155" s="20"/>
      <c r="O155" s="20"/>
      <c r="P155" s="20"/>
      <c r="Q155" s="20"/>
      <c r="R155" s="20"/>
      <c r="S155" s="20"/>
      <c r="T155" s="20"/>
    </row>
    <row r="156" spans="1:20" x14ac:dyDescent="0.25">
      <c r="A156" s="20"/>
      <c r="B156" s="20"/>
      <c r="C156" s="20"/>
      <c r="D156" s="20"/>
      <c r="E156" s="20"/>
      <c r="F156" s="20"/>
      <c r="G156" s="20"/>
      <c r="H156" s="20"/>
      <c r="I156" s="20"/>
      <c r="J156" s="20"/>
      <c r="K156" s="20"/>
      <c r="L156" s="20"/>
      <c r="M156" s="20"/>
      <c r="N156" s="20"/>
      <c r="O156" s="20"/>
      <c r="P156" s="20"/>
      <c r="Q156" s="20"/>
      <c r="R156" s="20"/>
      <c r="S156" s="20"/>
      <c r="T156" s="20"/>
    </row>
    <row r="157" spans="1:20" x14ac:dyDescent="0.25">
      <c r="A157" s="20"/>
      <c r="B157" s="20"/>
      <c r="C157" s="20"/>
      <c r="D157" s="20"/>
      <c r="E157" s="20"/>
      <c r="F157" s="20"/>
      <c r="G157" s="20"/>
      <c r="H157" s="20"/>
      <c r="I157" s="20"/>
      <c r="J157" s="20"/>
      <c r="K157" s="20"/>
      <c r="L157" s="20"/>
      <c r="M157" s="20"/>
      <c r="N157" s="20"/>
      <c r="O157" s="20"/>
      <c r="P157" s="20"/>
      <c r="Q157" s="20"/>
      <c r="R157" s="20"/>
      <c r="S157" s="20"/>
      <c r="T157" s="20"/>
    </row>
    <row r="158" spans="1:20" x14ac:dyDescent="0.25">
      <c r="A158" s="20"/>
      <c r="B158" s="20"/>
      <c r="C158" s="20"/>
      <c r="D158" s="20"/>
      <c r="E158" s="20"/>
      <c r="F158" s="20"/>
      <c r="G158" s="20"/>
      <c r="H158" s="20"/>
      <c r="I158" s="20"/>
      <c r="J158" s="20"/>
      <c r="K158" s="20"/>
      <c r="L158" s="20"/>
      <c r="M158" s="20"/>
      <c r="N158" s="20"/>
      <c r="O158" s="20"/>
      <c r="P158" s="20"/>
      <c r="Q158" s="20"/>
      <c r="R158" s="20"/>
      <c r="S158" s="20"/>
      <c r="T158" s="20"/>
    </row>
    <row r="159" spans="1:20" x14ac:dyDescent="0.25">
      <c r="A159" s="20"/>
      <c r="B159" s="20"/>
      <c r="C159" s="20"/>
      <c r="D159" s="20"/>
      <c r="E159" s="20"/>
      <c r="F159" s="20"/>
      <c r="G159" s="20"/>
      <c r="H159" s="20"/>
      <c r="I159" s="20"/>
      <c r="J159" s="20"/>
      <c r="K159" s="20"/>
      <c r="L159" s="20"/>
      <c r="M159" s="20"/>
      <c r="N159" s="20"/>
      <c r="O159" s="20"/>
      <c r="P159" s="20"/>
      <c r="Q159" s="20"/>
      <c r="R159" s="20"/>
      <c r="S159" s="20"/>
      <c r="T159" s="20"/>
    </row>
    <row r="160" spans="1:20" x14ac:dyDescent="0.25">
      <c r="A160" s="20"/>
      <c r="B160" s="20"/>
      <c r="C160" s="20"/>
      <c r="D160" s="20"/>
      <c r="E160" s="20"/>
      <c r="F160" s="20"/>
      <c r="G160" s="20"/>
      <c r="H160" s="20"/>
      <c r="I160" s="20"/>
      <c r="J160" s="20"/>
      <c r="K160" s="20"/>
      <c r="L160" s="20"/>
      <c r="M160" s="20"/>
      <c r="N160" s="20"/>
      <c r="O160" s="20"/>
      <c r="P160" s="20"/>
      <c r="Q160" s="20"/>
      <c r="R160" s="20"/>
      <c r="S160" s="20"/>
      <c r="T160" s="20"/>
    </row>
    <row r="161" spans="1:20" x14ac:dyDescent="0.25">
      <c r="A161" s="20"/>
      <c r="B161" s="20"/>
      <c r="C161" s="20"/>
      <c r="D161" s="20"/>
      <c r="E161" s="20"/>
      <c r="F161" s="20"/>
      <c r="G161" s="20"/>
      <c r="H161" s="20"/>
      <c r="I161" s="20"/>
      <c r="J161" s="20"/>
      <c r="K161" s="20"/>
      <c r="L161" s="20"/>
      <c r="M161" s="20"/>
      <c r="N161" s="20"/>
      <c r="O161" s="20"/>
      <c r="P161" s="20"/>
      <c r="Q161" s="20"/>
      <c r="R161" s="20"/>
      <c r="S161" s="20"/>
      <c r="T161" s="20"/>
    </row>
    <row r="162" spans="1:20" x14ac:dyDescent="0.25">
      <c r="A162" s="20"/>
      <c r="B162" s="20"/>
      <c r="C162" s="20"/>
      <c r="D162" s="20"/>
      <c r="E162" s="20"/>
      <c r="F162" s="20"/>
      <c r="G162" s="20"/>
      <c r="H162" s="20"/>
      <c r="I162" s="20"/>
      <c r="J162" s="20"/>
      <c r="K162" s="20"/>
      <c r="L162" s="20"/>
      <c r="M162" s="20"/>
      <c r="N162" s="20"/>
      <c r="O162" s="20"/>
      <c r="P162" s="20"/>
      <c r="Q162" s="20"/>
      <c r="R162" s="20"/>
      <c r="S162" s="20"/>
      <c r="T162" s="20"/>
    </row>
    <row r="163" spans="1:20" x14ac:dyDescent="0.25">
      <c r="A163" s="20"/>
      <c r="B163" s="20"/>
      <c r="C163" s="20"/>
      <c r="D163" s="20"/>
      <c r="E163" s="20"/>
      <c r="F163" s="20"/>
      <c r="G163" s="20"/>
      <c r="H163" s="20"/>
      <c r="I163" s="20"/>
      <c r="J163" s="20"/>
      <c r="K163" s="20"/>
      <c r="L163" s="20"/>
      <c r="M163" s="20"/>
      <c r="N163" s="20"/>
      <c r="O163" s="20"/>
      <c r="P163" s="20"/>
      <c r="Q163" s="20"/>
      <c r="R163" s="20"/>
      <c r="S163" s="20"/>
      <c r="T163" s="20"/>
    </row>
    <row r="164" spans="1:20" x14ac:dyDescent="0.25">
      <c r="A164" s="20"/>
      <c r="B164" s="20"/>
      <c r="C164" s="20"/>
      <c r="D164" s="20"/>
      <c r="E164" s="20"/>
      <c r="F164" s="20"/>
      <c r="G164" s="20"/>
      <c r="H164" s="20"/>
      <c r="I164" s="20"/>
      <c r="J164" s="20"/>
      <c r="K164" s="20"/>
      <c r="L164" s="20"/>
      <c r="M164" s="20"/>
      <c r="N164" s="20"/>
      <c r="O164" s="20"/>
      <c r="P164" s="20"/>
      <c r="Q164" s="20"/>
      <c r="R164" s="20"/>
      <c r="S164" s="20"/>
      <c r="T164" s="20"/>
    </row>
    <row r="165" spans="1:20" x14ac:dyDescent="0.25">
      <c r="A165" s="20"/>
      <c r="B165" s="20"/>
      <c r="C165" s="20"/>
      <c r="D165" s="20"/>
      <c r="E165" s="20"/>
      <c r="F165" s="20"/>
      <c r="G165" s="20"/>
      <c r="H165" s="20"/>
      <c r="I165" s="20"/>
      <c r="J165" s="20"/>
      <c r="K165" s="20"/>
      <c r="L165" s="20"/>
      <c r="M165" s="20"/>
      <c r="N165" s="20"/>
      <c r="O165" s="20"/>
      <c r="P165" s="20"/>
      <c r="Q165" s="20"/>
      <c r="R165" s="20"/>
      <c r="S165" s="20"/>
      <c r="T165" s="20"/>
    </row>
    <row r="166" spans="1:20" x14ac:dyDescent="0.25">
      <c r="A166" s="20"/>
      <c r="B166" s="20"/>
      <c r="C166" s="20"/>
      <c r="D166" s="20"/>
      <c r="E166" s="20"/>
      <c r="F166" s="20"/>
      <c r="G166" s="20"/>
      <c r="H166" s="20"/>
      <c r="I166" s="20"/>
      <c r="J166" s="20"/>
      <c r="K166" s="20"/>
      <c r="L166" s="20"/>
      <c r="M166" s="20"/>
      <c r="N166" s="20"/>
      <c r="O166" s="20"/>
      <c r="P166" s="20"/>
      <c r="Q166" s="20"/>
      <c r="R166" s="20"/>
      <c r="S166" s="20"/>
      <c r="T166" s="20"/>
    </row>
    <row r="167" spans="1:20" x14ac:dyDescent="0.25">
      <c r="A167" s="20"/>
      <c r="B167" s="20"/>
      <c r="C167" s="20"/>
      <c r="D167" s="20"/>
      <c r="E167" s="20"/>
      <c r="F167" s="20"/>
      <c r="G167" s="20"/>
      <c r="H167" s="20"/>
      <c r="I167" s="20"/>
      <c r="J167" s="20"/>
      <c r="K167" s="20"/>
      <c r="L167" s="20"/>
      <c r="M167" s="20"/>
      <c r="N167" s="20"/>
      <c r="O167" s="20"/>
      <c r="P167" s="20"/>
      <c r="Q167" s="20"/>
      <c r="R167" s="20"/>
      <c r="S167" s="20"/>
      <c r="T167" s="20"/>
    </row>
    <row r="168" spans="1:20" x14ac:dyDescent="0.25">
      <c r="A168" s="20"/>
      <c r="B168" s="20"/>
      <c r="C168" s="20"/>
      <c r="D168" s="20"/>
      <c r="E168" s="20"/>
      <c r="F168" s="20"/>
      <c r="G168" s="20"/>
      <c r="H168" s="20"/>
      <c r="I168" s="20"/>
      <c r="J168" s="20"/>
      <c r="K168" s="20"/>
      <c r="L168" s="20"/>
      <c r="M168" s="20"/>
      <c r="N168" s="20"/>
      <c r="O168" s="20"/>
      <c r="P168" s="20"/>
      <c r="Q168" s="20"/>
      <c r="R168" s="20"/>
      <c r="S168" s="20"/>
      <c r="T168" s="20"/>
    </row>
    <row r="169" spans="1:20" x14ac:dyDescent="0.25">
      <c r="A169" s="20"/>
      <c r="B169" s="20"/>
      <c r="C169" s="20"/>
      <c r="D169" s="20"/>
      <c r="E169" s="20"/>
      <c r="F169" s="20"/>
      <c r="G169" s="20"/>
      <c r="H169" s="20"/>
      <c r="I169" s="20"/>
      <c r="J169" s="20"/>
      <c r="K169" s="20"/>
      <c r="L169" s="20"/>
      <c r="M169" s="20"/>
      <c r="N169" s="20"/>
      <c r="O169" s="20"/>
      <c r="P169" s="20"/>
      <c r="Q169" s="20"/>
      <c r="R169" s="20"/>
      <c r="S169" s="20"/>
      <c r="T169" s="20"/>
    </row>
    <row r="170" spans="1:20" x14ac:dyDescent="0.25">
      <c r="A170" s="20"/>
      <c r="B170" s="20"/>
      <c r="C170" s="20"/>
      <c r="D170" s="20"/>
      <c r="E170" s="20"/>
      <c r="F170" s="20"/>
      <c r="G170" s="20"/>
      <c r="H170" s="20"/>
      <c r="I170" s="20"/>
      <c r="J170" s="20"/>
      <c r="K170" s="20"/>
      <c r="L170" s="20"/>
      <c r="M170" s="20"/>
      <c r="N170" s="20"/>
      <c r="O170" s="20"/>
      <c r="P170" s="20"/>
      <c r="Q170" s="20"/>
      <c r="R170" s="20"/>
      <c r="S170" s="20"/>
      <c r="T170" s="20"/>
    </row>
    <row r="171" spans="1:20" x14ac:dyDescent="0.25">
      <c r="A171" s="20"/>
      <c r="B171" s="20"/>
      <c r="C171" s="20"/>
      <c r="D171" s="20"/>
      <c r="E171" s="20"/>
      <c r="F171" s="20"/>
      <c r="G171" s="20"/>
      <c r="H171" s="20"/>
      <c r="I171" s="20"/>
      <c r="J171" s="20"/>
      <c r="K171" s="20"/>
      <c r="L171" s="20"/>
      <c r="M171" s="20"/>
      <c r="N171" s="20"/>
      <c r="O171" s="20"/>
      <c r="P171" s="20"/>
      <c r="Q171" s="20"/>
      <c r="R171" s="20"/>
      <c r="S171" s="20"/>
      <c r="T171" s="20"/>
    </row>
    <row r="172" spans="1:20" x14ac:dyDescent="0.25">
      <c r="A172" s="20"/>
      <c r="B172" s="20"/>
      <c r="C172" s="20"/>
      <c r="D172" s="20"/>
      <c r="E172" s="20"/>
      <c r="F172" s="20"/>
      <c r="G172" s="20"/>
      <c r="H172" s="20"/>
      <c r="I172" s="20"/>
      <c r="J172" s="20"/>
      <c r="K172" s="20"/>
      <c r="L172" s="20"/>
      <c r="M172" s="20"/>
      <c r="N172" s="20"/>
      <c r="O172" s="20"/>
      <c r="P172" s="20"/>
      <c r="Q172" s="20"/>
      <c r="R172" s="20"/>
      <c r="S172" s="20"/>
      <c r="T172" s="20"/>
    </row>
    <row r="173" spans="1:20" x14ac:dyDescent="0.25">
      <c r="A173" s="20"/>
      <c r="B173" s="20"/>
      <c r="C173" s="20"/>
      <c r="D173" s="20"/>
      <c r="E173" s="20"/>
      <c r="F173" s="20"/>
      <c r="G173" s="20"/>
      <c r="H173" s="20"/>
      <c r="I173" s="20"/>
      <c r="J173" s="20"/>
      <c r="K173" s="20"/>
      <c r="L173" s="20"/>
      <c r="M173" s="20"/>
      <c r="N173" s="20"/>
      <c r="O173" s="20"/>
      <c r="P173" s="20"/>
      <c r="Q173" s="20"/>
      <c r="R173" s="20"/>
      <c r="S173" s="20"/>
      <c r="T173" s="20"/>
    </row>
    <row r="174" spans="1:20" x14ac:dyDescent="0.25">
      <c r="A174" s="20"/>
      <c r="B174" s="20"/>
      <c r="C174" s="20"/>
      <c r="D174" s="20"/>
      <c r="E174" s="20"/>
      <c r="F174" s="20"/>
      <c r="G174" s="20"/>
      <c r="H174" s="20"/>
      <c r="I174" s="20"/>
      <c r="J174" s="20"/>
      <c r="K174" s="20"/>
      <c r="L174" s="20"/>
      <c r="M174" s="20"/>
      <c r="N174" s="20"/>
      <c r="O174" s="20"/>
      <c r="P174" s="20"/>
      <c r="Q174" s="20"/>
      <c r="R174" s="20"/>
      <c r="S174" s="20"/>
      <c r="T174" s="20"/>
    </row>
    <row r="175" spans="1:20" x14ac:dyDescent="0.25">
      <c r="A175" s="20"/>
      <c r="B175" s="20"/>
      <c r="C175" s="20"/>
      <c r="D175" s="20"/>
      <c r="E175" s="20"/>
      <c r="F175" s="20"/>
      <c r="G175" s="20"/>
      <c r="H175" s="20"/>
      <c r="I175" s="20"/>
      <c r="J175" s="20"/>
      <c r="K175" s="20"/>
      <c r="L175" s="20"/>
      <c r="M175" s="20"/>
      <c r="N175" s="20"/>
      <c r="O175" s="20"/>
      <c r="P175" s="20"/>
      <c r="Q175" s="20"/>
      <c r="R175" s="20"/>
      <c r="S175" s="20"/>
      <c r="T175" s="20"/>
    </row>
    <row r="176" spans="1:20" x14ac:dyDescent="0.25">
      <c r="A176" s="20"/>
      <c r="B176" s="20"/>
      <c r="C176" s="20"/>
      <c r="D176" s="20"/>
      <c r="E176" s="20"/>
      <c r="F176" s="20"/>
      <c r="G176" s="20"/>
      <c r="H176" s="20"/>
      <c r="I176" s="20"/>
      <c r="J176" s="20"/>
      <c r="K176" s="20"/>
      <c r="L176" s="20"/>
      <c r="M176" s="20"/>
      <c r="N176" s="20"/>
      <c r="O176" s="20"/>
      <c r="P176" s="20"/>
      <c r="Q176" s="20"/>
      <c r="R176" s="20"/>
      <c r="S176" s="20"/>
      <c r="T176" s="20"/>
    </row>
    <row r="177" spans="1:20" x14ac:dyDescent="0.25">
      <c r="A177" s="20"/>
      <c r="B177" s="20"/>
      <c r="C177" s="20"/>
      <c r="D177" s="20"/>
      <c r="E177" s="20"/>
      <c r="F177" s="20"/>
      <c r="G177" s="20"/>
      <c r="H177" s="20"/>
      <c r="I177" s="20"/>
      <c r="J177" s="20"/>
      <c r="K177" s="20"/>
      <c r="L177" s="20"/>
      <c r="M177" s="20"/>
      <c r="N177" s="20"/>
      <c r="O177" s="20"/>
      <c r="P177" s="20"/>
      <c r="Q177" s="20"/>
      <c r="R177" s="20"/>
      <c r="S177" s="20"/>
      <c r="T177" s="20"/>
    </row>
    <row r="178" spans="1:20" x14ac:dyDescent="0.25">
      <c r="A178" s="20"/>
      <c r="B178" s="20"/>
      <c r="C178" s="20"/>
      <c r="D178" s="20"/>
      <c r="E178" s="20"/>
      <c r="F178" s="20"/>
      <c r="G178" s="20"/>
      <c r="H178" s="20"/>
      <c r="I178" s="20"/>
      <c r="J178" s="20"/>
      <c r="K178" s="20"/>
      <c r="L178" s="20"/>
      <c r="M178" s="20"/>
      <c r="N178" s="20"/>
      <c r="O178" s="20"/>
      <c r="P178" s="20"/>
      <c r="Q178" s="20"/>
      <c r="R178" s="20"/>
      <c r="S178" s="20"/>
      <c r="T178" s="20"/>
    </row>
    <row r="179" spans="1:20" x14ac:dyDescent="0.25">
      <c r="A179" s="20"/>
      <c r="B179" s="20"/>
      <c r="C179" s="20"/>
      <c r="D179" s="20"/>
      <c r="E179" s="20"/>
      <c r="F179" s="20"/>
      <c r="G179" s="20"/>
      <c r="H179" s="20"/>
      <c r="I179" s="20"/>
      <c r="J179" s="20"/>
      <c r="K179" s="20"/>
      <c r="L179" s="20"/>
      <c r="M179" s="20"/>
      <c r="N179" s="20"/>
      <c r="O179" s="20"/>
      <c r="P179" s="20"/>
      <c r="Q179" s="20"/>
      <c r="R179" s="20"/>
      <c r="S179" s="20"/>
      <c r="T179" s="20"/>
    </row>
    <row r="180" spans="1:20" x14ac:dyDescent="0.25">
      <c r="A180" s="20"/>
      <c r="B180" s="20"/>
      <c r="C180" s="20"/>
      <c r="D180" s="20"/>
      <c r="E180" s="20"/>
      <c r="F180" s="20"/>
      <c r="G180" s="20"/>
      <c r="H180" s="20"/>
      <c r="I180" s="20"/>
      <c r="J180" s="20"/>
      <c r="K180" s="20"/>
      <c r="L180" s="20"/>
      <c r="M180" s="20"/>
      <c r="N180" s="20"/>
      <c r="O180" s="20"/>
      <c r="P180" s="20"/>
      <c r="Q180" s="20"/>
      <c r="R180" s="20"/>
      <c r="S180" s="20"/>
      <c r="T180" s="20"/>
    </row>
    <row r="181" spans="1:20" x14ac:dyDescent="0.25">
      <c r="A181" s="20"/>
      <c r="B181" s="20"/>
      <c r="C181" s="20"/>
      <c r="D181" s="20"/>
      <c r="E181" s="20"/>
      <c r="F181" s="20"/>
      <c r="G181" s="20"/>
      <c r="H181" s="20"/>
      <c r="I181" s="20"/>
      <c r="J181" s="20"/>
      <c r="K181" s="20"/>
      <c r="L181" s="20"/>
      <c r="M181" s="20"/>
      <c r="N181" s="20"/>
      <c r="O181" s="20"/>
      <c r="P181" s="20"/>
      <c r="Q181" s="20"/>
      <c r="R181" s="20"/>
      <c r="S181" s="20"/>
      <c r="T181" s="20"/>
    </row>
    <row r="182" spans="1:20" x14ac:dyDescent="0.25">
      <c r="A182" s="20"/>
      <c r="B182" s="20"/>
      <c r="C182" s="20"/>
      <c r="D182" s="20"/>
      <c r="E182" s="20"/>
      <c r="F182" s="20"/>
      <c r="G182" s="20"/>
      <c r="H182" s="20"/>
      <c r="I182" s="20"/>
      <c r="J182" s="20"/>
      <c r="K182" s="20"/>
      <c r="L182" s="20"/>
      <c r="M182" s="20"/>
      <c r="N182" s="20"/>
      <c r="O182" s="20"/>
      <c r="P182" s="20"/>
      <c r="Q182" s="20"/>
      <c r="R182" s="20"/>
      <c r="S182" s="20"/>
      <c r="T182" s="20"/>
    </row>
    <row r="183" spans="1:20" x14ac:dyDescent="0.25">
      <c r="A183" s="20"/>
      <c r="B183" s="20"/>
      <c r="C183" s="20"/>
      <c r="D183" s="20"/>
      <c r="E183" s="20"/>
      <c r="F183" s="20"/>
      <c r="G183" s="20"/>
      <c r="H183" s="20"/>
      <c r="I183" s="20"/>
      <c r="J183" s="20"/>
      <c r="K183" s="20"/>
      <c r="L183" s="20"/>
      <c r="M183" s="20"/>
      <c r="N183" s="20"/>
      <c r="O183" s="20"/>
      <c r="P183" s="20"/>
      <c r="Q183" s="20"/>
      <c r="R183" s="20"/>
      <c r="S183" s="20"/>
      <c r="T183" s="20"/>
    </row>
    <row r="184" spans="1:20" x14ac:dyDescent="0.25">
      <c r="A184" s="20"/>
      <c r="B184" s="20"/>
      <c r="C184" s="20"/>
      <c r="D184" s="20"/>
      <c r="E184" s="20"/>
      <c r="F184" s="20"/>
      <c r="G184" s="20"/>
      <c r="H184" s="20"/>
      <c r="I184" s="20"/>
      <c r="J184" s="20"/>
      <c r="K184" s="20"/>
      <c r="L184" s="20"/>
      <c r="M184" s="20"/>
      <c r="N184" s="20"/>
      <c r="O184" s="20"/>
      <c r="P184" s="20"/>
      <c r="Q184" s="20"/>
      <c r="R184" s="20"/>
      <c r="S184" s="20"/>
      <c r="T184" s="20"/>
    </row>
    <row r="185" spans="1:20" x14ac:dyDescent="0.25">
      <c r="A185" s="20"/>
      <c r="B185" s="20"/>
      <c r="C185" s="20"/>
      <c r="D185" s="20"/>
      <c r="E185" s="20"/>
      <c r="F185" s="20"/>
      <c r="G185" s="20"/>
      <c r="H185" s="20"/>
      <c r="I185" s="20"/>
      <c r="J185" s="20"/>
      <c r="K185" s="20"/>
      <c r="L185" s="20"/>
      <c r="M185" s="20"/>
      <c r="N185" s="20"/>
      <c r="O185" s="20"/>
      <c r="P185" s="20"/>
      <c r="Q185" s="20"/>
      <c r="R185" s="20"/>
      <c r="S185" s="20"/>
      <c r="T185" s="20"/>
    </row>
    <row r="186" spans="1:20" x14ac:dyDescent="0.25">
      <c r="A186" s="20"/>
      <c r="B186" s="20"/>
      <c r="C186" s="20"/>
      <c r="D186" s="20"/>
      <c r="E186" s="20"/>
      <c r="F186" s="20"/>
      <c r="G186" s="20"/>
      <c r="H186" s="20"/>
      <c r="I186" s="20"/>
      <c r="J186" s="20"/>
      <c r="K186" s="20"/>
      <c r="L186" s="20"/>
      <c r="M186" s="20"/>
      <c r="N186" s="20"/>
      <c r="O186" s="20"/>
      <c r="P186" s="20"/>
      <c r="Q186" s="20"/>
      <c r="R186" s="20"/>
      <c r="S186" s="20"/>
      <c r="T186" s="20"/>
    </row>
    <row r="187" spans="1:20" x14ac:dyDescent="0.25">
      <c r="A187" s="20"/>
      <c r="B187" s="20"/>
      <c r="C187" s="20"/>
      <c r="D187" s="20"/>
      <c r="E187" s="20"/>
      <c r="F187" s="20"/>
      <c r="G187" s="20"/>
      <c r="H187" s="20"/>
      <c r="I187" s="20"/>
      <c r="J187" s="20"/>
      <c r="K187" s="20"/>
      <c r="L187" s="20"/>
      <c r="M187" s="20"/>
      <c r="N187" s="20"/>
      <c r="O187" s="20"/>
      <c r="P187" s="20"/>
      <c r="Q187" s="20"/>
      <c r="R187" s="20"/>
      <c r="S187" s="20"/>
      <c r="T187" s="20"/>
    </row>
    <row r="188" spans="1:20" x14ac:dyDescent="0.25">
      <c r="A188" s="20"/>
      <c r="B188" s="20"/>
      <c r="C188" s="20"/>
      <c r="D188" s="20"/>
      <c r="E188" s="20"/>
      <c r="F188" s="20"/>
      <c r="G188" s="20"/>
      <c r="H188" s="20"/>
      <c r="I188" s="20"/>
      <c r="J188" s="20"/>
      <c r="K188" s="20"/>
      <c r="L188" s="20"/>
      <c r="M188" s="20"/>
      <c r="N188" s="20"/>
      <c r="O188" s="20"/>
      <c r="P188" s="20"/>
      <c r="Q188" s="20"/>
      <c r="R188" s="20"/>
      <c r="S188" s="20"/>
      <c r="T188" s="20"/>
    </row>
    <row r="189" spans="1:20" x14ac:dyDescent="0.25">
      <c r="A189" s="20"/>
      <c r="B189" s="20"/>
      <c r="C189" s="20"/>
      <c r="D189" s="20"/>
      <c r="E189" s="20"/>
      <c r="F189" s="20"/>
      <c r="G189" s="20"/>
      <c r="H189" s="20"/>
      <c r="I189" s="20"/>
      <c r="J189" s="20"/>
      <c r="K189" s="20"/>
      <c r="L189" s="20"/>
      <c r="M189" s="20"/>
      <c r="N189" s="20"/>
      <c r="O189" s="20"/>
      <c r="P189" s="20"/>
      <c r="Q189" s="20"/>
      <c r="R189" s="20"/>
      <c r="S189" s="20"/>
      <c r="T189" s="20"/>
    </row>
    <row r="190" spans="1:20" x14ac:dyDescent="0.25">
      <c r="A190" s="20"/>
      <c r="B190" s="20"/>
      <c r="C190" s="20"/>
      <c r="D190" s="20"/>
      <c r="E190" s="20"/>
      <c r="F190" s="20"/>
      <c r="G190" s="20"/>
      <c r="H190" s="20"/>
      <c r="I190" s="20"/>
      <c r="J190" s="20"/>
      <c r="K190" s="20"/>
      <c r="L190" s="20"/>
      <c r="M190" s="20"/>
      <c r="N190" s="20"/>
      <c r="O190" s="20"/>
      <c r="P190" s="20"/>
      <c r="Q190" s="20"/>
      <c r="R190" s="20"/>
      <c r="S190" s="20"/>
      <c r="T190" s="20"/>
    </row>
    <row r="191" spans="1:20" x14ac:dyDescent="0.25">
      <c r="A191" s="20"/>
      <c r="B191" s="20"/>
      <c r="C191" s="20"/>
      <c r="D191" s="20"/>
      <c r="E191" s="20"/>
      <c r="F191" s="20"/>
      <c r="G191" s="20"/>
      <c r="H191" s="20"/>
      <c r="I191" s="20"/>
      <c r="J191" s="20"/>
      <c r="K191" s="20"/>
      <c r="L191" s="20"/>
      <c r="M191" s="20"/>
      <c r="N191" s="20"/>
      <c r="O191" s="20"/>
      <c r="P191" s="20"/>
      <c r="Q191" s="20"/>
      <c r="R191" s="20"/>
      <c r="S191" s="20"/>
      <c r="T191" s="20"/>
    </row>
    <row r="192" spans="1:20" x14ac:dyDescent="0.25">
      <c r="A192" s="20"/>
      <c r="B192" s="20"/>
      <c r="C192" s="20"/>
      <c r="D192" s="20"/>
      <c r="E192" s="20"/>
      <c r="F192" s="20"/>
      <c r="G192" s="20"/>
      <c r="H192" s="20"/>
      <c r="I192" s="20"/>
      <c r="J192" s="20"/>
      <c r="K192" s="20"/>
      <c r="L192" s="20"/>
      <c r="M192" s="20"/>
      <c r="N192" s="20"/>
      <c r="O192" s="20"/>
      <c r="P192" s="20"/>
      <c r="Q192" s="20"/>
      <c r="R192" s="20"/>
      <c r="S192" s="20"/>
      <c r="T192" s="20"/>
    </row>
    <row r="193" spans="1:20" x14ac:dyDescent="0.25">
      <c r="A193" s="20"/>
      <c r="B193" s="20"/>
      <c r="C193" s="20"/>
      <c r="D193" s="20"/>
      <c r="E193" s="20"/>
      <c r="F193" s="20"/>
      <c r="G193" s="20"/>
      <c r="H193" s="20"/>
      <c r="I193" s="20"/>
      <c r="J193" s="20"/>
      <c r="K193" s="20"/>
      <c r="L193" s="20"/>
      <c r="M193" s="20"/>
      <c r="N193" s="20"/>
      <c r="O193" s="20"/>
      <c r="P193" s="20"/>
      <c r="Q193" s="20"/>
      <c r="R193" s="20"/>
      <c r="S193" s="20"/>
      <c r="T193" s="20"/>
    </row>
    <row r="194" spans="1:20" x14ac:dyDescent="0.25">
      <c r="A194" s="20"/>
      <c r="B194" s="20"/>
      <c r="C194" s="20"/>
      <c r="D194" s="20"/>
      <c r="E194" s="20"/>
      <c r="F194" s="20"/>
      <c r="G194" s="20"/>
      <c r="H194" s="20"/>
      <c r="I194" s="20"/>
      <c r="J194" s="20"/>
      <c r="K194" s="20"/>
      <c r="L194" s="20"/>
      <c r="M194" s="20"/>
      <c r="N194" s="20"/>
      <c r="O194" s="20"/>
      <c r="P194" s="20"/>
      <c r="Q194" s="20"/>
      <c r="R194" s="20"/>
      <c r="S194" s="20"/>
      <c r="T194" s="20"/>
    </row>
    <row r="195" spans="1:20" x14ac:dyDescent="0.25">
      <c r="A195" s="20"/>
      <c r="B195" s="20"/>
      <c r="C195" s="20"/>
      <c r="D195" s="20"/>
      <c r="E195" s="20"/>
      <c r="F195" s="20"/>
      <c r="G195" s="20"/>
      <c r="H195" s="20"/>
      <c r="I195" s="20"/>
      <c r="J195" s="20"/>
      <c r="K195" s="20"/>
      <c r="L195" s="20"/>
      <c r="M195" s="20"/>
      <c r="N195" s="20"/>
      <c r="O195" s="20"/>
      <c r="P195" s="20"/>
      <c r="Q195" s="20"/>
      <c r="R195" s="20"/>
      <c r="S195" s="20"/>
      <c r="T195" s="20"/>
    </row>
    <row r="196" spans="1:20" x14ac:dyDescent="0.25">
      <c r="A196" s="20"/>
      <c r="B196" s="20"/>
      <c r="C196" s="20"/>
      <c r="D196" s="20"/>
      <c r="E196" s="20"/>
      <c r="F196" s="20"/>
      <c r="G196" s="20"/>
      <c r="H196" s="20"/>
      <c r="I196" s="20"/>
      <c r="J196" s="20"/>
      <c r="K196" s="20"/>
      <c r="L196" s="20"/>
      <c r="M196" s="20"/>
      <c r="N196" s="20"/>
      <c r="O196" s="20"/>
      <c r="P196" s="20"/>
      <c r="Q196" s="20"/>
      <c r="R196" s="20"/>
      <c r="S196" s="20"/>
      <c r="T196" s="20"/>
    </row>
    <row r="197" spans="1:20" x14ac:dyDescent="0.25">
      <c r="A197" s="20"/>
      <c r="B197" s="20"/>
      <c r="C197" s="20"/>
      <c r="D197" s="20"/>
      <c r="E197" s="20"/>
      <c r="F197" s="20"/>
      <c r="G197" s="20"/>
      <c r="H197" s="20"/>
      <c r="I197" s="20"/>
      <c r="J197" s="20"/>
      <c r="K197" s="20"/>
      <c r="L197" s="20"/>
      <c r="M197" s="20"/>
      <c r="N197" s="20"/>
      <c r="O197" s="20"/>
      <c r="P197" s="20"/>
      <c r="Q197" s="20"/>
      <c r="R197" s="20"/>
      <c r="S197" s="20"/>
      <c r="T197" s="20"/>
    </row>
    <row r="198" spans="1:20" x14ac:dyDescent="0.25">
      <c r="A198" s="20"/>
      <c r="B198" s="20"/>
      <c r="C198" s="20"/>
      <c r="D198" s="20"/>
      <c r="E198" s="20"/>
      <c r="F198" s="20"/>
      <c r="G198" s="20"/>
      <c r="H198" s="20"/>
      <c r="I198" s="20"/>
      <c r="J198" s="20"/>
      <c r="K198" s="20"/>
      <c r="L198" s="20"/>
      <c r="M198" s="20"/>
      <c r="N198" s="20"/>
      <c r="O198" s="20"/>
      <c r="P198" s="20"/>
      <c r="Q198" s="20"/>
      <c r="R198" s="20"/>
      <c r="S198" s="20"/>
      <c r="T198" s="20"/>
    </row>
    <row r="199" spans="1:20" x14ac:dyDescent="0.25">
      <c r="A199" s="20"/>
      <c r="B199" s="20"/>
      <c r="C199" s="20"/>
      <c r="D199" s="20"/>
      <c r="E199" s="20"/>
      <c r="F199" s="20"/>
      <c r="G199" s="20"/>
      <c r="H199" s="20"/>
      <c r="I199" s="20"/>
      <c r="J199" s="20"/>
      <c r="K199" s="20"/>
      <c r="L199" s="20"/>
      <c r="M199" s="20"/>
      <c r="N199" s="20"/>
      <c r="O199" s="20"/>
      <c r="P199" s="20"/>
      <c r="Q199" s="20"/>
      <c r="R199" s="20"/>
      <c r="S199" s="20"/>
      <c r="T199" s="20"/>
    </row>
    <row r="200" spans="1:20" x14ac:dyDescent="0.25">
      <c r="A200" s="20"/>
      <c r="B200" s="20"/>
      <c r="C200" s="20"/>
      <c r="D200" s="20"/>
      <c r="E200" s="20"/>
      <c r="F200" s="20"/>
      <c r="G200" s="20"/>
      <c r="H200" s="20"/>
      <c r="I200" s="20"/>
      <c r="J200" s="20"/>
      <c r="K200" s="20"/>
      <c r="L200" s="20"/>
      <c r="M200" s="20"/>
      <c r="N200" s="20"/>
      <c r="O200" s="20"/>
      <c r="P200" s="20"/>
      <c r="Q200" s="20"/>
      <c r="R200" s="20"/>
      <c r="S200" s="20"/>
      <c r="T200" s="20"/>
    </row>
    <row r="201" spans="1:20" x14ac:dyDescent="0.25">
      <c r="A201" s="20"/>
      <c r="B201" s="20"/>
      <c r="C201" s="20"/>
      <c r="D201" s="20"/>
      <c r="E201" s="20"/>
      <c r="F201" s="20"/>
      <c r="G201" s="20"/>
      <c r="H201" s="20"/>
      <c r="I201" s="20"/>
      <c r="J201" s="20"/>
      <c r="K201" s="20"/>
      <c r="L201" s="20"/>
      <c r="M201" s="20"/>
      <c r="N201" s="20"/>
      <c r="O201" s="20"/>
      <c r="P201" s="20"/>
      <c r="Q201" s="20"/>
      <c r="R201" s="20"/>
      <c r="S201" s="20"/>
      <c r="T201" s="20"/>
    </row>
    <row r="202" spans="1:20" x14ac:dyDescent="0.25">
      <c r="A202" s="20"/>
      <c r="B202" s="20"/>
      <c r="C202" s="20"/>
      <c r="D202" s="20"/>
      <c r="E202" s="20"/>
      <c r="F202" s="20"/>
      <c r="G202" s="20"/>
      <c r="H202" s="20"/>
      <c r="I202" s="20"/>
      <c r="J202" s="20"/>
      <c r="K202" s="20"/>
      <c r="L202" s="20"/>
      <c r="M202" s="20"/>
      <c r="N202" s="20"/>
      <c r="O202" s="20"/>
      <c r="P202" s="20"/>
      <c r="Q202" s="20"/>
      <c r="R202" s="20"/>
      <c r="S202" s="20"/>
      <c r="T202" s="20"/>
    </row>
    <row r="203" spans="1:20" x14ac:dyDescent="0.25">
      <c r="A203" s="20"/>
      <c r="B203" s="20"/>
      <c r="C203" s="20"/>
      <c r="D203" s="20"/>
      <c r="E203" s="20"/>
      <c r="F203" s="20"/>
      <c r="G203" s="20"/>
      <c r="H203" s="20"/>
      <c r="I203" s="20"/>
      <c r="J203" s="20"/>
      <c r="K203" s="20"/>
      <c r="L203" s="20"/>
      <c r="M203" s="20"/>
      <c r="N203" s="20"/>
      <c r="O203" s="20"/>
      <c r="P203" s="20"/>
      <c r="Q203" s="20"/>
      <c r="R203" s="20"/>
      <c r="S203" s="20"/>
      <c r="T203" s="20"/>
    </row>
    <row r="204" spans="1:20" x14ac:dyDescent="0.25">
      <c r="A204" s="20"/>
      <c r="B204" s="20"/>
      <c r="C204" s="20"/>
      <c r="D204" s="20"/>
      <c r="E204" s="20"/>
      <c r="F204" s="20"/>
      <c r="G204" s="20"/>
      <c r="H204" s="20"/>
      <c r="I204" s="20"/>
      <c r="J204" s="20"/>
      <c r="K204" s="20"/>
      <c r="L204" s="20"/>
      <c r="M204" s="20"/>
      <c r="N204" s="20"/>
      <c r="O204" s="20"/>
      <c r="P204" s="20"/>
      <c r="Q204" s="20"/>
      <c r="R204" s="20"/>
      <c r="S204" s="20"/>
      <c r="T204" s="20"/>
    </row>
    <row r="205" spans="1:20" x14ac:dyDescent="0.25">
      <c r="A205" s="20"/>
      <c r="B205" s="20"/>
      <c r="C205" s="20"/>
      <c r="D205" s="20"/>
      <c r="E205" s="20"/>
      <c r="F205" s="20"/>
      <c r="G205" s="20"/>
      <c r="H205" s="20"/>
      <c r="I205" s="20"/>
      <c r="J205" s="20"/>
      <c r="K205" s="20"/>
      <c r="L205" s="20"/>
      <c r="M205" s="20"/>
      <c r="N205" s="20"/>
      <c r="O205" s="20"/>
      <c r="P205" s="20"/>
      <c r="Q205" s="20"/>
      <c r="R205" s="20"/>
      <c r="S205" s="20"/>
      <c r="T205" s="20"/>
    </row>
    <row r="206" spans="1:20" x14ac:dyDescent="0.25">
      <c r="A206" s="20"/>
      <c r="B206" s="20"/>
      <c r="C206" s="20"/>
      <c r="D206" s="20"/>
      <c r="E206" s="20"/>
      <c r="F206" s="20"/>
      <c r="G206" s="20"/>
      <c r="H206" s="20"/>
      <c r="I206" s="20"/>
      <c r="J206" s="20"/>
      <c r="K206" s="20"/>
      <c r="L206" s="20"/>
      <c r="M206" s="20"/>
      <c r="N206" s="20"/>
      <c r="O206" s="20"/>
      <c r="P206" s="20"/>
      <c r="Q206" s="20"/>
      <c r="R206" s="20"/>
      <c r="S206" s="20"/>
      <c r="T206" s="20"/>
    </row>
    <row r="207" spans="1:20" x14ac:dyDescent="0.25">
      <c r="A207" s="20"/>
      <c r="B207" s="20"/>
      <c r="C207" s="20"/>
      <c r="D207" s="20"/>
      <c r="E207" s="20"/>
      <c r="F207" s="20"/>
      <c r="G207" s="20"/>
      <c r="H207" s="20"/>
      <c r="I207" s="20"/>
      <c r="J207" s="20"/>
      <c r="K207" s="20"/>
      <c r="L207" s="20"/>
      <c r="M207" s="20"/>
      <c r="N207" s="20"/>
      <c r="O207" s="20"/>
      <c r="P207" s="20"/>
      <c r="Q207" s="20"/>
      <c r="R207" s="20"/>
      <c r="S207" s="20"/>
      <c r="T207" s="20"/>
    </row>
    <row r="208" spans="1:20" x14ac:dyDescent="0.25">
      <c r="A208" s="20"/>
      <c r="B208" s="20"/>
      <c r="C208" s="20"/>
      <c r="D208" s="20"/>
      <c r="E208" s="20"/>
      <c r="F208" s="20"/>
      <c r="G208" s="20"/>
      <c r="H208" s="20"/>
      <c r="I208" s="20"/>
      <c r="J208" s="20"/>
      <c r="K208" s="20"/>
      <c r="L208" s="20"/>
      <c r="M208" s="20"/>
      <c r="N208" s="20"/>
      <c r="O208" s="20"/>
      <c r="P208" s="20"/>
      <c r="Q208" s="20"/>
      <c r="R208" s="20"/>
      <c r="S208" s="20"/>
      <c r="T208" s="20"/>
    </row>
    <row r="209" spans="1:20" x14ac:dyDescent="0.25">
      <c r="A209" s="20"/>
      <c r="B209" s="20"/>
      <c r="C209" s="20"/>
      <c r="D209" s="20"/>
      <c r="E209" s="20"/>
      <c r="F209" s="20"/>
      <c r="G209" s="20"/>
      <c r="H209" s="20"/>
      <c r="I209" s="20"/>
      <c r="J209" s="20"/>
      <c r="K209" s="20"/>
      <c r="L209" s="20"/>
      <c r="M209" s="20"/>
      <c r="N209" s="20"/>
      <c r="O209" s="20"/>
      <c r="P209" s="20"/>
      <c r="Q209" s="20"/>
      <c r="R209" s="20"/>
      <c r="S209" s="20"/>
      <c r="T209" s="20"/>
    </row>
    <row r="210" spans="1:20" x14ac:dyDescent="0.25">
      <c r="A210" s="20"/>
      <c r="B210" s="20"/>
      <c r="C210" s="20"/>
      <c r="D210" s="20"/>
      <c r="E210" s="20"/>
      <c r="F210" s="20"/>
      <c r="G210" s="20"/>
      <c r="H210" s="20"/>
      <c r="I210" s="20"/>
      <c r="J210" s="20"/>
      <c r="K210" s="20"/>
      <c r="L210" s="20"/>
      <c r="M210" s="20"/>
      <c r="N210" s="20"/>
      <c r="O210" s="20"/>
      <c r="P210" s="20"/>
      <c r="Q210" s="20"/>
      <c r="R210" s="20"/>
      <c r="S210" s="20"/>
      <c r="T210" s="20"/>
    </row>
    <row r="211" spans="1:20" x14ac:dyDescent="0.25">
      <c r="A211" s="20"/>
      <c r="B211" s="20"/>
      <c r="C211" s="20"/>
      <c r="D211" s="20"/>
      <c r="E211" s="20"/>
      <c r="F211" s="20"/>
      <c r="G211" s="20"/>
      <c r="H211" s="20"/>
      <c r="I211" s="20"/>
      <c r="J211" s="20"/>
      <c r="K211" s="20"/>
      <c r="L211" s="20"/>
      <c r="M211" s="20"/>
      <c r="N211" s="20"/>
      <c r="O211" s="20"/>
      <c r="P211" s="20"/>
      <c r="Q211" s="20"/>
      <c r="R211" s="20"/>
      <c r="S211" s="20"/>
      <c r="T211" s="20"/>
    </row>
    <row r="212" spans="1:20" x14ac:dyDescent="0.25">
      <c r="A212" s="20"/>
      <c r="B212" s="20"/>
      <c r="C212" s="20"/>
      <c r="D212" s="20"/>
      <c r="E212" s="20"/>
      <c r="F212" s="20"/>
      <c r="G212" s="20"/>
      <c r="H212" s="20"/>
      <c r="I212" s="20"/>
      <c r="J212" s="20"/>
      <c r="K212" s="20"/>
      <c r="L212" s="20"/>
      <c r="M212" s="20"/>
      <c r="N212" s="20"/>
      <c r="O212" s="20"/>
      <c r="P212" s="20"/>
      <c r="Q212" s="20"/>
      <c r="R212" s="20"/>
      <c r="S212" s="20"/>
      <c r="T212" s="20"/>
    </row>
    <row r="213" spans="1:20" x14ac:dyDescent="0.25">
      <c r="A213" s="20"/>
      <c r="B213" s="20"/>
      <c r="C213" s="20"/>
      <c r="D213" s="20"/>
      <c r="E213" s="20"/>
      <c r="F213" s="20"/>
      <c r="G213" s="20"/>
      <c r="H213" s="20"/>
      <c r="I213" s="20"/>
      <c r="J213" s="20"/>
      <c r="K213" s="20"/>
      <c r="L213" s="20"/>
      <c r="M213" s="20"/>
      <c r="N213" s="20"/>
      <c r="O213" s="20"/>
      <c r="P213" s="20"/>
      <c r="Q213" s="20"/>
      <c r="R213" s="20"/>
      <c r="S213" s="20"/>
      <c r="T213" s="20"/>
    </row>
    <row r="214" spans="1:20" x14ac:dyDescent="0.25">
      <c r="A214" s="20"/>
      <c r="B214" s="20"/>
      <c r="C214" s="20"/>
      <c r="D214" s="20"/>
      <c r="E214" s="20"/>
      <c r="F214" s="20"/>
      <c r="G214" s="20"/>
      <c r="H214" s="20"/>
      <c r="I214" s="20"/>
      <c r="J214" s="20"/>
      <c r="K214" s="20"/>
      <c r="L214" s="20"/>
      <c r="M214" s="20"/>
      <c r="N214" s="20"/>
      <c r="O214" s="20"/>
      <c r="P214" s="20"/>
      <c r="Q214" s="20"/>
      <c r="R214" s="20"/>
      <c r="S214" s="20"/>
      <c r="T214" s="20"/>
    </row>
    <row r="215" spans="1:20" x14ac:dyDescent="0.25">
      <c r="A215" s="20"/>
      <c r="B215" s="20"/>
      <c r="C215" s="20"/>
      <c r="D215" s="20"/>
      <c r="E215" s="20"/>
      <c r="F215" s="20"/>
      <c r="G215" s="20"/>
      <c r="H215" s="20"/>
      <c r="I215" s="20"/>
      <c r="J215" s="20"/>
      <c r="K215" s="20"/>
      <c r="L215" s="20"/>
      <c r="M215" s="20"/>
      <c r="N215" s="20"/>
      <c r="O215" s="20"/>
      <c r="P215" s="20"/>
      <c r="Q215" s="20"/>
      <c r="R215" s="20"/>
      <c r="S215" s="20"/>
      <c r="T215" s="20"/>
    </row>
    <row r="216" spans="1:20" x14ac:dyDescent="0.25">
      <c r="A216" s="20"/>
      <c r="B216" s="20"/>
      <c r="C216" s="20"/>
      <c r="D216" s="20"/>
      <c r="E216" s="20"/>
      <c r="F216" s="20"/>
      <c r="G216" s="20"/>
      <c r="H216" s="20"/>
      <c r="I216" s="20"/>
      <c r="J216" s="20"/>
      <c r="K216" s="20"/>
      <c r="L216" s="20"/>
      <c r="M216" s="20"/>
      <c r="N216" s="20"/>
      <c r="O216" s="20"/>
      <c r="P216" s="20"/>
      <c r="Q216" s="20"/>
      <c r="R216" s="20"/>
      <c r="S216" s="20"/>
      <c r="T216" s="20"/>
    </row>
    <row r="217" spans="1:20" x14ac:dyDescent="0.25">
      <c r="A217" s="20"/>
      <c r="B217" s="20"/>
      <c r="C217" s="20"/>
      <c r="D217" s="20"/>
      <c r="E217" s="20"/>
      <c r="F217" s="20"/>
      <c r="G217" s="20"/>
      <c r="H217" s="20"/>
      <c r="I217" s="20"/>
      <c r="J217" s="20"/>
      <c r="K217" s="20"/>
      <c r="L217" s="20"/>
      <c r="M217" s="20"/>
      <c r="N217" s="20"/>
      <c r="O217" s="20"/>
      <c r="P217" s="20"/>
      <c r="Q217" s="20"/>
      <c r="R217" s="20"/>
      <c r="S217" s="20"/>
      <c r="T217" s="20"/>
    </row>
    <row r="218" spans="1:20" x14ac:dyDescent="0.25">
      <c r="A218" s="20"/>
      <c r="B218" s="20"/>
      <c r="C218" s="20"/>
      <c r="D218" s="20"/>
      <c r="E218" s="20"/>
      <c r="F218" s="20"/>
      <c r="G218" s="20"/>
      <c r="H218" s="20"/>
      <c r="I218" s="20"/>
      <c r="J218" s="20"/>
      <c r="K218" s="20"/>
      <c r="L218" s="20"/>
      <c r="M218" s="20"/>
      <c r="N218" s="20"/>
      <c r="O218" s="20"/>
      <c r="P218" s="20"/>
      <c r="Q218" s="20"/>
      <c r="R218" s="20"/>
      <c r="S218" s="20"/>
      <c r="T218" s="20"/>
    </row>
    <row r="219" spans="1:20" x14ac:dyDescent="0.25">
      <c r="A219" s="20"/>
      <c r="B219" s="20"/>
      <c r="C219" s="20"/>
      <c r="D219" s="20"/>
      <c r="E219" s="20"/>
      <c r="F219" s="20"/>
      <c r="G219" s="20"/>
      <c r="H219" s="20"/>
      <c r="I219" s="20"/>
      <c r="J219" s="20"/>
      <c r="K219" s="20"/>
      <c r="L219" s="20"/>
      <c r="M219" s="20"/>
      <c r="N219" s="20"/>
      <c r="O219" s="20"/>
      <c r="P219" s="20"/>
      <c r="Q219" s="20"/>
      <c r="R219" s="20"/>
      <c r="S219" s="20"/>
      <c r="T219" s="20"/>
    </row>
    <row r="220" spans="1:20" x14ac:dyDescent="0.25">
      <c r="A220" s="20"/>
      <c r="B220" s="20"/>
      <c r="C220" s="20"/>
      <c r="D220" s="20"/>
      <c r="E220" s="20"/>
      <c r="F220" s="20"/>
      <c r="G220" s="20"/>
      <c r="H220" s="20"/>
      <c r="I220" s="20"/>
      <c r="J220" s="20"/>
      <c r="K220" s="20"/>
      <c r="L220" s="20"/>
      <c r="M220" s="20"/>
      <c r="N220" s="20"/>
      <c r="O220" s="20"/>
      <c r="P220" s="20"/>
      <c r="Q220" s="20"/>
      <c r="R220" s="20"/>
      <c r="S220" s="20"/>
      <c r="T220" s="20"/>
    </row>
    <row r="221" spans="1:20" x14ac:dyDescent="0.25">
      <c r="A221" s="20"/>
      <c r="B221" s="20"/>
      <c r="C221" s="20"/>
      <c r="D221" s="20"/>
      <c r="E221" s="20"/>
      <c r="F221" s="20"/>
      <c r="G221" s="20"/>
      <c r="H221" s="20"/>
      <c r="I221" s="20"/>
      <c r="J221" s="20"/>
      <c r="K221" s="20"/>
      <c r="L221" s="20"/>
      <c r="M221" s="20"/>
      <c r="N221" s="20"/>
      <c r="O221" s="20"/>
      <c r="P221" s="20"/>
      <c r="Q221" s="20"/>
      <c r="R221" s="20"/>
      <c r="S221" s="20"/>
      <c r="T221" s="20"/>
    </row>
    <row r="222" spans="1:20" x14ac:dyDescent="0.25">
      <c r="A222" s="20"/>
      <c r="B222" s="20"/>
      <c r="C222" s="20"/>
      <c r="D222" s="20"/>
      <c r="E222" s="20"/>
      <c r="F222" s="20"/>
      <c r="G222" s="20"/>
      <c r="H222" s="20"/>
      <c r="I222" s="20"/>
      <c r="J222" s="20"/>
      <c r="K222" s="20"/>
      <c r="L222" s="20"/>
      <c r="M222" s="20"/>
      <c r="N222" s="20"/>
      <c r="O222" s="20"/>
      <c r="P222" s="20"/>
      <c r="Q222" s="20"/>
      <c r="R222" s="20"/>
      <c r="S222" s="20"/>
      <c r="T222" s="20"/>
    </row>
    <row r="223" spans="1:20" x14ac:dyDescent="0.25">
      <c r="A223" s="20"/>
      <c r="B223" s="20"/>
      <c r="C223" s="20"/>
      <c r="D223" s="20"/>
      <c r="E223" s="20"/>
      <c r="F223" s="20"/>
      <c r="G223" s="20"/>
      <c r="H223" s="20"/>
      <c r="I223" s="20"/>
      <c r="J223" s="20"/>
      <c r="K223" s="20"/>
      <c r="L223" s="20"/>
      <c r="M223" s="20"/>
      <c r="N223" s="20"/>
      <c r="O223" s="20"/>
      <c r="P223" s="20"/>
      <c r="Q223" s="20"/>
      <c r="R223" s="20"/>
      <c r="S223" s="20"/>
      <c r="T223" s="20"/>
    </row>
    <row r="224" spans="1:20" x14ac:dyDescent="0.25">
      <c r="A224" s="20"/>
      <c r="B224" s="20"/>
      <c r="C224" s="20"/>
      <c r="D224" s="20"/>
      <c r="E224" s="20"/>
      <c r="F224" s="20"/>
      <c r="G224" s="20"/>
      <c r="H224" s="20"/>
      <c r="I224" s="20"/>
      <c r="J224" s="20"/>
      <c r="K224" s="20"/>
      <c r="L224" s="20"/>
      <c r="M224" s="20"/>
      <c r="N224" s="20"/>
      <c r="O224" s="20"/>
      <c r="P224" s="20"/>
      <c r="Q224" s="20"/>
      <c r="R224" s="20"/>
      <c r="S224" s="20"/>
      <c r="T224" s="20"/>
    </row>
    <row r="225" spans="1:20" x14ac:dyDescent="0.25">
      <c r="A225" s="20"/>
      <c r="B225" s="20"/>
      <c r="C225" s="20"/>
      <c r="D225" s="20"/>
      <c r="E225" s="20"/>
      <c r="F225" s="20"/>
      <c r="G225" s="20"/>
      <c r="H225" s="20"/>
      <c r="I225" s="20"/>
      <c r="J225" s="20"/>
      <c r="K225" s="20"/>
      <c r="L225" s="20"/>
      <c r="M225" s="20"/>
      <c r="N225" s="20"/>
      <c r="O225" s="20"/>
      <c r="P225" s="20"/>
      <c r="Q225" s="20"/>
      <c r="R225" s="20"/>
      <c r="S225" s="20"/>
      <c r="T225" s="20"/>
    </row>
    <row r="226" spans="1:20" x14ac:dyDescent="0.25">
      <c r="A226" s="20"/>
      <c r="B226" s="20"/>
      <c r="C226" s="20"/>
      <c r="D226" s="20"/>
      <c r="E226" s="20"/>
      <c r="F226" s="20"/>
      <c r="G226" s="20"/>
      <c r="H226" s="20"/>
      <c r="I226" s="20"/>
      <c r="J226" s="20"/>
      <c r="K226" s="20"/>
      <c r="L226" s="20"/>
      <c r="M226" s="20"/>
      <c r="N226" s="20"/>
      <c r="O226" s="20"/>
      <c r="P226" s="20"/>
      <c r="Q226" s="20"/>
      <c r="R226" s="20"/>
      <c r="S226" s="20"/>
      <c r="T226" s="20"/>
    </row>
    <row r="227" spans="1:20" x14ac:dyDescent="0.25">
      <c r="A227" s="20"/>
      <c r="B227" s="20"/>
      <c r="C227" s="20"/>
      <c r="D227" s="20"/>
      <c r="E227" s="20"/>
      <c r="F227" s="20"/>
      <c r="G227" s="20"/>
      <c r="H227" s="20"/>
      <c r="I227" s="20"/>
      <c r="J227" s="20"/>
      <c r="K227" s="20"/>
      <c r="L227" s="20"/>
      <c r="M227" s="20"/>
      <c r="N227" s="20"/>
      <c r="O227" s="20"/>
      <c r="P227" s="20"/>
      <c r="Q227" s="20"/>
      <c r="R227" s="20"/>
      <c r="S227" s="20"/>
      <c r="T227" s="20"/>
    </row>
    <row r="228" spans="1:20" x14ac:dyDescent="0.25">
      <c r="A228" s="20"/>
      <c r="B228" s="20"/>
      <c r="C228" s="20"/>
      <c r="D228" s="20"/>
      <c r="E228" s="20"/>
      <c r="F228" s="20"/>
      <c r="G228" s="20"/>
      <c r="H228" s="20"/>
      <c r="I228" s="20"/>
      <c r="J228" s="20"/>
      <c r="K228" s="20"/>
      <c r="L228" s="20"/>
      <c r="M228" s="20"/>
      <c r="N228" s="20"/>
      <c r="O228" s="20"/>
      <c r="P228" s="20"/>
      <c r="Q228" s="20"/>
      <c r="R228" s="20"/>
      <c r="S228" s="20"/>
      <c r="T228" s="20"/>
    </row>
    <row r="229" spans="1:20" x14ac:dyDescent="0.25">
      <c r="A229" s="20"/>
      <c r="B229" s="20"/>
      <c r="C229" s="20"/>
      <c r="D229" s="20"/>
      <c r="E229" s="20"/>
      <c r="F229" s="20"/>
      <c r="G229" s="20"/>
      <c r="H229" s="20"/>
      <c r="I229" s="20"/>
      <c r="J229" s="20"/>
      <c r="K229" s="20"/>
      <c r="L229" s="20"/>
      <c r="M229" s="20"/>
      <c r="N229" s="20"/>
      <c r="O229" s="20"/>
      <c r="P229" s="20"/>
      <c r="Q229" s="20"/>
      <c r="R229" s="20"/>
      <c r="S229" s="20"/>
      <c r="T229" s="20"/>
    </row>
    <row r="230" spans="1:20" x14ac:dyDescent="0.25">
      <c r="A230" s="20"/>
      <c r="B230" s="20"/>
      <c r="C230" s="20"/>
      <c r="D230" s="20"/>
      <c r="E230" s="20"/>
      <c r="F230" s="20"/>
      <c r="G230" s="20"/>
      <c r="H230" s="20"/>
      <c r="I230" s="20"/>
      <c r="J230" s="20"/>
      <c r="K230" s="20"/>
      <c r="L230" s="20"/>
      <c r="M230" s="20"/>
      <c r="N230" s="20"/>
      <c r="O230" s="20"/>
      <c r="P230" s="20"/>
      <c r="Q230" s="20"/>
      <c r="R230" s="20"/>
      <c r="S230" s="20"/>
      <c r="T230" s="20"/>
    </row>
    <row r="231" spans="1:20" x14ac:dyDescent="0.25">
      <c r="A231" s="20"/>
      <c r="B231" s="20"/>
      <c r="C231" s="20"/>
      <c r="D231" s="20"/>
      <c r="E231" s="20"/>
      <c r="F231" s="20"/>
      <c r="G231" s="20"/>
      <c r="H231" s="20"/>
      <c r="I231" s="20"/>
      <c r="J231" s="20"/>
      <c r="K231" s="20"/>
      <c r="L231" s="20"/>
      <c r="M231" s="20"/>
      <c r="N231" s="20"/>
      <c r="O231" s="20"/>
      <c r="P231" s="20"/>
      <c r="Q231" s="20"/>
      <c r="R231" s="20"/>
      <c r="S231" s="20"/>
      <c r="T231" s="20"/>
    </row>
    <row r="232" spans="1:20" x14ac:dyDescent="0.25">
      <c r="A232" s="20"/>
      <c r="B232" s="20"/>
      <c r="C232" s="20"/>
      <c r="D232" s="20"/>
      <c r="E232" s="20"/>
      <c r="F232" s="20"/>
      <c r="G232" s="20"/>
      <c r="H232" s="20"/>
      <c r="I232" s="20"/>
      <c r="J232" s="20"/>
      <c r="K232" s="20"/>
      <c r="L232" s="20"/>
      <c r="M232" s="20"/>
      <c r="N232" s="20"/>
      <c r="O232" s="20"/>
      <c r="P232" s="20"/>
      <c r="Q232" s="20"/>
      <c r="R232" s="20"/>
      <c r="S232" s="20"/>
      <c r="T232" s="20"/>
    </row>
    <row r="233" spans="1:20" x14ac:dyDescent="0.25">
      <c r="A233" s="20"/>
      <c r="B233" s="20"/>
      <c r="C233" s="20"/>
      <c r="D233" s="20"/>
      <c r="E233" s="20"/>
      <c r="F233" s="20"/>
      <c r="G233" s="20"/>
      <c r="H233" s="20"/>
      <c r="I233" s="20"/>
      <c r="J233" s="20"/>
      <c r="K233" s="20"/>
      <c r="L233" s="20"/>
      <c r="M233" s="20"/>
      <c r="N233" s="20"/>
      <c r="O233" s="20"/>
      <c r="P233" s="20"/>
      <c r="Q233" s="20"/>
      <c r="R233" s="20"/>
      <c r="S233" s="20"/>
      <c r="T233" s="20"/>
    </row>
    <row r="234" spans="1:20" x14ac:dyDescent="0.25">
      <c r="A234" s="20"/>
      <c r="B234" s="20"/>
      <c r="C234" s="20"/>
      <c r="D234" s="20"/>
      <c r="E234" s="20"/>
      <c r="F234" s="20"/>
      <c r="G234" s="20"/>
      <c r="H234" s="20"/>
      <c r="I234" s="20"/>
      <c r="J234" s="20"/>
      <c r="K234" s="20"/>
      <c r="L234" s="20"/>
      <c r="M234" s="20"/>
      <c r="N234" s="20"/>
      <c r="O234" s="20"/>
      <c r="P234" s="20"/>
      <c r="Q234" s="20"/>
      <c r="R234" s="20"/>
      <c r="S234" s="20"/>
      <c r="T234" s="20"/>
    </row>
    <row r="235" spans="1:20" x14ac:dyDescent="0.25">
      <c r="A235" s="20"/>
      <c r="B235" s="20"/>
      <c r="C235" s="20"/>
      <c r="D235" s="20"/>
      <c r="E235" s="20"/>
      <c r="F235" s="20"/>
      <c r="G235" s="20"/>
      <c r="H235" s="20"/>
      <c r="I235" s="20"/>
      <c r="J235" s="20"/>
      <c r="K235" s="20"/>
      <c r="L235" s="20"/>
      <c r="M235" s="20"/>
      <c r="N235" s="20"/>
      <c r="O235" s="20"/>
      <c r="P235" s="20"/>
      <c r="Q235" s="20"/>
      <c r="R235" s="20"/>
      <c r="S235" s="20"/>
      <c r="T235" s="20"/>
    </row>
    <row r="236" spans="1:20" x14ac:dyDescent="0.25">
      <c r="A236" s="20"/>
      <c r="B236" s="20"/>
      <c r="C236" s="20"/>
      <c r="D236" s="20"/>
      <c r="E236" s="20"/>
      <c r="F236" s="20"/>
      <c r="G236" s="20"/>
      <c r="H236" s="20"/>
      <c r="I236" s="20"/>
      <c r="J236" s="20"/>
      <c r="K236" s="20"/>
      <c r="L236" s="20"/>
      <c r="M236" s="20"/>
      <c r="N236" s="20"/>
      <c r="O236" s="20"/>
      <c r="P236" s="20"/>
      <c r="Q236" s="20"/>
      <c r="R236" s="20"/>
      <c r="S236" s="20"/>
      <c r="T236" s="20"/>
    </row>
    <row r="237" spans="1:20" x14ac:dyDescent="0.25">
      <c r="A237" s="20"/>
      <c r="B237" s="20"/>
      <c r="C237" s="20"/>
      <c r="D237" s="20"/>
      <c r="E237" s="20"/>
      <c r="F237" s="20"/>
      <c r="G237" s="20"/>
      <c r="H237" s="20"/>
      <c r="I237" s="20"/>
      <c r="J237" s="20"/>
      <c r="K237" s="20"/>
      <c r="L237" s="20"/>
      <c r="M237" s="20"/>
      <c r="N237" s="20"/>
      <c r="O237" s="20"/>
      <c r="P237" s="20"/>
      <c r="Q237" s="20"/>
      <c r="R237" s="20"/>
      <c r="S237" s="20"/>
      <c r="T237" s="20"/>
    </row>
    <row r="238" spans="1:20" x14ac:dyDescent="0.25">
      <c r="A238" s="20"/>
      <c r="B238" s="20"/>
      <c r="C238" s="20"/>
      <c r="D238" s="20"/>
      <c r="E238" s="20"/>
      <c r="F238" s="20"/>
      <c r="G238" s="20"/>
      <c r="H238" s="20"/>
      <c r="I238" s="20"/>
      <c r="J238" s="20"/>
      <c r="K238" s="20"/>
      <c r="L238" s="20"/>
      <c r="M238" s="20"/>
      <c r="N238" s="20"/>
      <c r="O238" s="20"/>
      <c r="P238" s="20"/>
      <c r="Q238" s="20"/>
      <c r="R238" s="20"/>
      <c r="S238" s="20"/>
      <c r="T238" s="20"/>
    </row>
    <row r="239" spans="1:20" x14ac:dyDescent="0.25">
      <c r="A239" s="20"/>
      <c r="B239" s="20"/>
      <c r="C239" s="20"/>
      <c r="D239" s="20"/>
      <c r="E239" s="20"/>
      <c r="F239" s="20"/>
      <c r="G239" s="20"/>
      <c r="H239" s="20"/>
      <c r="I239" s="20"/>
      <c r="J239" s="20"/>
      <c r="K239" s="20"/>
      <c r="L239" s="20"/>
      <c r="M239" s="20"/>
      <c r="N239" s="20"/>
      <c r="O239" s="20"/>
      <c r="P239" s="20"/>
      <c r="Q239" s="20"/>
      <c r="R239" s="20"/>
      <c r="S239" s="20"/>
      <c r="T239" s="20"/>
    </row>
    <row r="240" spans="1:20" x14ac:dyDescent="0.25">
      <c r="A240" s="20"/>
      <c r="B240" s="20"/>
      <c r="C240" s="20"/>
      <c r="D240" s="20"/>
      <c r="E240" s="20"/>
      <c r="F240" s="20"/>
      <c r="G240" s="20"/>
      <c r="H240" s="20"/>
      <c r="I240" s="20"/>
      <c r="J240" s="20"/>
      <c r="K240" s="20"/>
      <c r="L240" s="20"/>
      <c r="M240" s="20"/>
      <c r="N240" s="20"/>
      <c r="O240" s="20"/>
      <c r="P240" s="20"/>
      <c r="Q240" s="20"/>
      <c r="R240" s="20"/>
      <c r="S240" s="20"/>
      <c r="T240" s="20"/>
    </row>
    <row r="241" spans="1:20" x14ac:dyDescent="0.25">
      <c r="A241" s="20"/>
      <c r="B241" s="20"/>
      <c r="C241" s="20"/>
      <c r="D241" s="20"/>
      <c r="E241" s="20"/>
      <c r="F241" s="20"/>
      <c r="G241" s="20"/>
      <c r="H241" s="20"/>
      <c r="I241" s="20"/>
      <c r="J241" s="20"/>
      <c r="K241" s="20"/>
      <c r="L241" s="20"/>
      <c r="M241" s="20"/>
      <c r="N241" s="20"/>
      <c r="O241" s="20"/>
      <c r="P241" s="20"/>
      <c r="Q241" s="20"/>
      <c r="R241" s="20"/>
      <c r="S241" s="20"/>
      <c r="T241" s="20"/>
    </row>
    <row r="242" spans="1:20" x14ac:dyDescent="0.25">
      <c r="A242" s="20"/>
      <c r="B242" s="20"/>
      <c r="C242" s="20"/>
      <c r="D242" s="20"/>
      <c r="E242" s="20"/>
      <c r="F242" s="20"/>
      <c r="G242" s="20"/>
      <c r="H242" s="20"/>
      <c r="I242" s="20"/>
      <c r="J242" s="20"/>
      <c r="K242" s="20"/>
      <c r="L242" s="20"/>
      <c r="M242" s="20"/>
      <c r="N242" s="20"/>
      <c r="O242" s="20"/>
      <c r="P242" s="20"/>
      <c r="Q242" s="20"/>
      <c r="R242" s="20"/>
      <c r="S242" s="20"/>
      <c r="T242" s="20"/>
    </row>
    <row r="243" spans="1:20" x14ac:dyDescent="0.25">
      <c r="A243" s="20"/>
      <c r="B243" s="20"/>
      <c r="C243" s="20"/>
      <c r="D243" s="20"/>
      <c r="E243" s="20"/>
      <c r="F243" s="20"/>
      <c r="G243" s="20"/>
      <c r="H243" s="20"/>
      <c r="I243" s="20"/>
      <c r="J243" s="20"/>
      <c r="K243" s="20"/>
      <c r="L243" s="20"/>
      <c r="M243" s="20"/>
      <c r="N243" s="20"/>
      <c r="O243" s="20"/>
      <c r="P243" s="20"/>
      <c r="Q243" s="20"/>
      <c r="R243" s="20"/>
      <c r="S243" s="20"/>
      <c r="T243" s="20"/>
    </row>
    <row r="244" spans="1:20" x14ac:dyDescent="0.25">
      <c r="A244" s="20"/>
      <c r="B244" s="20"/>
      <c r="C244" s="20"/>
      <c r="D244" s="20"/>
      <c r="E244" s="20"/>
      <c r="F244" s="20"/>
      <c r="G244" s="20"/>
      <c r="H244" s="20"/>
      <c r="I244" s="20"/>
      <c r="J244" s="20"/>
      <c r="K244" s="20"/>
      <c r="L244" s="20"/>
      <c r="M244" s="20"/>
      <c r="N244" s="20"/>
      <c r="O244" s="20"/>
      <c r="P244" s="20"/>
      <c r="Q244" s="20"/>
      <c r="R244" s="20"/>
      <c r="S244" s="20"/>
      <c r="T244" s="20"/>
    </row>
    <row r="245" spans="1:20" x14ac:dyDescent="0.25">
      <c r="A245" s="20"/>
      <c r="B245" s="20"/>
      <c r="C245" s="20"/>
      <c r="D245" s="20"/>
      <c r="E245" s="20"/>
      <c r="F245" s="20"/>
      <c r="G245" s="20"/>
      <c r="H245" s="20"/>
      <c r="I245" s="20"/>
      <c r="J245" s="20"/>
      <c r="K245" s="20"/>
      <c r="L245" s="20"/>
      <c r="M245" s="20"/>
      <c r="N245" s="20"/>
      <c r="O245" s="20"/>
      <c r="P245" s="20"/>
      <c r="Q245" s="20"/>
      <c r="R245" s="20"/>
      <c r="S245" s="20"/>
      <c r="T245" s="20"/>
    </row>
    <row r="246" spans="1:20" x14ac:dyDescent="0.25">
      <c r="A246" s="20"/>
      <c r="B246" s="20"/>
      <c r="C246" s="20"/>
      <c r="D246" s="20"/>
      <c r="E246" s="20"/>
      <c r="F246" s="20"/>
      <c r="G246" s="20"/>
      <c r="H246" s="20"/>
      <c r="I246" s="20"/>
      <c r="J246" s="20"/>
      <c r="K246" s="20"/>
      <c r="L246" s="20"/>
      <c r="M246" s="20"/>
      <c r="N246" s="20"/>
      <c r="O246" s="20"/>
      <c r="P246" s="20"/>
      <c r="Q246" s="20"/>
      <c r="R246" s="20"/>
      <c r="S246" s="20"/>
      <c r="T246" s="20"/>
    </row>
    <row r="247" spans="1:20" x14ac:dyDescent="0.25">
      <c r="A247" s="20"/>
      <c r="B247" s="20"/>
      <c r="C247" s="20"/>
      <c r="D247" s="20"/>
      <c r="E247" s="20"/>
      <c r="F247" s="20"/>
      <c r="G247" s="20"/>
      <c r="H247" s="20"/>
      <c r="I247" s="20"/>
      <c r="J247" s="20"/>
      <c r="K247" s="20"/>
      <c r="L247" s="20"/>
      <c r="M247" s="20"/>
      <c r="N247" s="20"/>
      <c r="O247" s="20"/>
      <c r="P247" s="20"/>
      <c r="Q247" s="20"/>
      <c r="R247" s="20"/>
      <c r="S247" s="20"/>
      <c r="T247" s="20"/>
    </row>
    <row r="248" spans="1:20" x14ac:dyDescent="0.25">
      <c r="A248" s="20"/>
      <c r="B248" s="20"/>
      <c r="C248" s="20"/>
      <c r="D248" s="20"/>
      <c r="E248" s="20"/>
      <c r="F248" s="20"/>
      <c r="G248" s="20"/>
      <c r="H248" s="20"/>
      <c r="I248" s="20"/>
      <c r="J248" s="20"/>
      <c r="K248" s="20"/>
      <c r="L248" s="20"/>
      <c r="M248" s="20"/>
      <c r="N248" s="20"/>
      <c r="O248" s="20"/>
      <c r="P248" s="20"/>
      <c r="Q248" s="20"/>
      <c r="R248" s="20"/>
      <c r="S248" s="20"/>
      <c r="T248" s="20"/>
    </row>
    <row r="249" spans="1:20" x14ac:dyDescent="0.25">
      <c r="A249" s="20"/>
      <c r="B249" s="20"/>
      <c r="C249" s="20"/>
      <c r="D249" s="20"/>
      <c r="E249" s="20"/>
      <c r="F249" s="20"/>
      <c r="G249" s="20"/>
      <c r="H249" s="20"/>
      <c r="I249" s="20"/>
      <c r="J249" s="20"/>
      <c r="K249" s="20"/>
      <c r="L249" s="20"/>
      <c r="M249" s="20"/>
      <c r="N249" s="20"/>
      <c r="O249" s="20"/>
      <c r="P249" s="20"/>
      <c r="Q249" s="20"/>
      <c r="R249" s="20"/>
      <c r="S249" s="20"/>
      <c r="T249" s="20"/>
    </row>
    <row r="250" spans="1:20" x14ac:dyDescent="0.25">
      <c r="A250" s="20"/>
      <c r="B250" s="20"/>
      <c r="C250" s="20"/>
      <c r="D250" s="20"/>
      <c r="E250" s="20"/>
      <c r="F250" s="20"/>
      <c r="G250" s="20"/>
      <c r="H250" s="20"/>
      <c r="I250" s="20"/>
      <c r="J250" s="20"/>
      <c r="K250" s="20"/>
      <c r="L250" s="20"/>
      <c r="M250" s="20"/>
      <c r="N250" s="20"/>
      <c r="O250" s="20"/>
      <c r="P250" s="20"/>
      <c r="Q250" s="20"/>
      <c r="R250" s="20"/>
      <c r="S250" s="20"/>
      <c r="T250" s="20"/>
    </row>
    <row r="251" spans="1:20" x14ac:dyDescent="0.25">
      <c r="A251" s="20"/>
      <c r="B251" s="20"/>
      <c r="C251" s="20"/>
      <c r="D251" s="20"/>
      <c r="E251" s="20"/>
      <c r="F251" s="20"/>
      <c r="G251" s="20"/>
      <c r="H251" s="20"/>
      <c r="I251" s="20"/>
      <c r="J251" s="20"/>
      <c r="K251" s="20"/>
      <c r="L251" s="20"/>
      <c r="M251" s="20"/>
      <c r="N251" s="20"/>
      <c r="O251" s="20"/>
      <c r="P251" s="20"/>
      <c r="Q251" s="20"/>
      <c r="R251" s="20"/>
      <c r="S251" s="20"/>
      <c r="T251" s="20"/>
    </row>
    <row r="252" spans="1:20" x14ac:dyDescent="0.25">
      <c r="A252" s="20"/>
      <c r="B252" s="20"/>
      <c r="C252" s="20"/>
      <c r="D252" s="20"/>
      <c r="E252" s="20"/>
      <c r="F252" s="20"/>
      <c r="G252" s="20"/>
      <c r="H252" s="20"/>
      <c r="I252" s="20"/>
      <c r="J252" s="20"/>
      <c r="K252" s="20"/>
      <c r="L252" s="20"/>
      <c r="M252" s="20"/>
      <c r="N252" s="20"/>
      <c r="O252" s="20"/>
      <c r="P252" s="20"/>
      <c r="Q252" s="20"/>
      <c r="R252" s="20"/>
      <c r="S252" s="20"/>
      <c r="T252" s="20"/>
    </row>
    <row r="253" spans="1:20" x14ac:dyDescent="0.25">
      <c r="A253" s="20"/>
      <c r="B253" s="20"/>
      <c r="C253" s="20"/>
      <c r="D253" s="20"/>
      <c r="E253" s="20"/>
      <c r="F253" s="20"/>
      <c r="G253" s="20"/>
      <c r="H253" s="20"/>
      <c r="I253" s="20"/>
      <c r="J253" s="20"/>
      <c r="K253" s="20"/>
      <c r="L253" s="20"/>
      <c r="M253" s="20"/>
      <c r="N253" s="20"/>
      <c r="O253" s="20"/>
      <c r="P253" s="20"/>
      <c r="Q253" s="20"/>
      <c r="R253" s="20"/>
      <c r="S253" s="20"/>
      <c r="T253" s="20"/>
    </row>
    <row r="254" spans="1:20" x14ac:dyDescent="0.25">
      <c r="A254" s="20"/>
      <c r="B254" s="20"/>
      <c r="C254" s="20"/>
      <c r="D254" s="20"/>
      <c r="E254" s="20"/>
      <c r="F254" s="20"/>
      <c r="G254" s="20"/>
      <c r="H254" s="20"/>
      <c r="I254" s="20"/>
      <c r="J254" s="20"/>
      <c r="K254" s="20"/>
      <c r="L254" s="20"/>
      <c r="M254" s="20"/>
      <c r="N254" s="20"/>
      <c r="O254" s="20"/>
      <c r="P254" s="20"/>
      <c r="Q254" s="20"/>
      <c r="R254" s="20"/>
      <c r="S254" s="20"/>
      <c r="T254" s="20"/>
    </row>
    <row r="255" spans="1:20" x14ac:dyDescent="0.25">
      <c r="A255" s="20"/>
      <c r="B255" s="20"/>
      <c r="C255" s="20"/>
      <c r="D255" s="20"/>
      <c r="E255" s="20"/>
      <c r="F255" s="20"/>
      <c r="G255" s="20"/>
      <c r="H255" s="20"/>
      <c r="I255" s="20"/>
      <c r="J255" s="20"/>
      <c r="K255" s="20"/>
      <c r="L255" s="20"/>
      <c r="M255" s="20"/>
      <c r="N255" s="20"/>
      <c r="O255" s="20"/>
      <c r="P255" s="20"/>
      <c r="Q255" s="20"/>
      <c r="R255" s="20"/>
      <c r="S255" s="20"/>
      <c r="T255" s="20"/>
    </row>
    <row r="256" spans="1:20" x14ac:dyDescent="0.25">
      <c r="A256" s="20"/>
      <c r="B256" s="20"/>
      <c r="C256" s="20"/>
      <c r="D256" s="20"/>
      <c r="E256" s="20"/>
      <c r="F256" s="20"/>
      <c r="G256" s="20"/>
      <c r="H256" s="20"/>
      <c r="I256" s="20"/>
      <c r="J256" s="20"/>
      <c r="K256" s="20"/>
      <c r="L256" s="20"/>
      <c r="M256" s="20"/>
      <c r="N256" s="20"/>
      <c r="O256" s="20"/>
      <c r="P256" s="20"/>
      <c r="Q256" s="20"/>
      <c r="R256" s="20"/>
      <c r="S256" s="20"/>
      <c r="T256" s="20"/>
    </row>
    <row r="257" spans="1:20" x14ac:dyDescent="0.25">
      <c r="A257" s="20"/>
      <c r="B257" s="20"/>
      <c r="C257" s="20"/>
      <c r="D257" s="20"/>
      <c r="E257" s="20"/>
      <c r="F257" s="20"/>
      <c r="G257" s="20"/>
      <c r="H257" s="20"/>
      <c r="I257" s="20"/>
      <c r="J257" s="20"/>
      <c r="K257" s="20"/>
      <c r="L257" s="20"/>
      <c r="M257" s="20"/>
      <c r="N257" s="20"/>
      <c r="O257" s="20"/>
      <c r="P257" s="20"/>
      <c r="Q257" s="20"/>
      <c r="R257" s="20"/>
      <c r="S257" s="20"/>
      <c r="T257" s="20"/>
    </row>
    <row r="258" spans="1:20" x14ac:dyDescent="0.25">
      <c r="A258" s="20"/>
      <c r="B258" s="20"/>
      <c r="C258" s="20"/>
      <c r="D258" s="20"/>
      <c r="E258" s="20"/>
      <c r="F258" s="20"/>
      <c r="G258" s="20"/>
      <c r="H258" s="20"/>
      <c r="I258" s="20"/>
      <c r="J258" s="20"/>
      <c r="K258" s="20"/>
      <c r="L258" s="20"/>
      <c r="M258" s="20"/>
      <c r="N258" s="20"/>
      <c r="O258" s="20"/>
      <c r="P258" s="20"/>
      <c r="Q258" s="20"/>
      <c r="R258" s="20"/>
      <c r="S258" s="20"/>
      <c r="T258" s="20"/>
    </row>
    <row r="259" spans="1:20" x14ac:dyDescent="0.25">
      <c r="A259" s="20"/>
      <c r="B259" s="20"/>
      <c r="C259" s="20"/>
      <c r="D259" s="20"/>
      <c r="E259" s="20"/>
      <c r="F259" s="20"/>
      <c r="G259" s="20"/>
      <c r="H259" s="20"/>
      <c r="I259" s="20"/>
      <c r="J259" s="20"/>
      <c r="K259" s="20"/>
      <c r="L259" s="20"/>
      <c r="M259" s="20"/>
      <c r="N259" s="20"/>
      <c r="O259" s="20"/>
      <c r="P259" s="20"/>
      <c r="Q259" s="20"/>
      <c r="R259" s="20"/>
      <c r="S259" s="20"/>
      <c r="T259" s="20"/>
    </row>
    <row r="260" spans="1:20" x14ac:dyDescent="0.25">
      <c r="A260" s="20"/>
      <c r="B260" s="20"/>
      <c r="C260" s="20"/>
      <c r="D260" s="20"/>
      <c r="E260" s="20"/>
      <c r="F260" s="20"/>
      <c r="G260" s="20"/>
      <c r="H260" s="20"/>
      <c r="I260" s="20"/>
      <c r="J260" s="20"/>
      <c r="K260" s="20"/>
      <c r="L260" s="20"/>
      <c r="M260" s="20"/>
      <c r="N260" s="20"/>
      <c r="O260" s="20"/>
      <c r="P260" s="20"/>
      <c r="Q260" s="20"/>
      <c r="R260" s="20"/>
      <c r="S260" s="20"/>
      <c r="T260" s="20"/>
    </row>
    <row r="261" spans="1:20" x14ac:dyDescent="0.25">
      <c r="A261" s="20"/>
      <c r="B261" s="20"/>
      <c r="C261" s="20"/>
      <c r="D261" s="20"/>
      <c r="E261" s="20"/>
      <c r="F261" s="20"/>
      <c r="G261" s="20"/>
      <c r="H261" s="20"/>
      <c r="I261" s="20"/>
      <c r="J261" s="20"/>
      <c r="K261" s="20"/>
      <c r="L261" s="20"/>
      <c r="M261" s="20"/>
      <c r="N261" s="20"/>
      <c r="O261" s="20"/>
      <c r="P261" s="20"/>
      <c r="Q261" s="20"/>
      <c r="R261" s="20"/>
      <c r="S261" s="20"/>
      <c r="T261" s="20"/>
    </row>
    <row r="262" spans="1:20" x14ac:dyDescent="0.25">
      <c r="A262" s="20"/>
      <c r="B262" s="20"/>
      <c r="C262" s="20"/>
      <c r="D262" s="20"/>
      <c r="E262" s="20"/>
      <c r="F262" s="20"/>
      <c r="G262" s="20"/>
      <c r="H262" s="20"/>
      <c r="I262" s="20"/>
      <c r="J262" s="20"/>
      <c r="K262" s="20"/>
      <c r="L262" s="20"/>
      <c r="M262" s="20"/>
      <c r="N262" s="20"/>
      <c r="O262" s="20"/>
      <c r="P262" s="20"/>
      <c r="Q262" s="20"/>
      <c r="R262" s="20"/>
      <c r="S262" s="20"/>
      <c r="T262" s="20"/>
    </row>
    <row r="263" spans="1:20" x14ac:dyDescent="0.25">
      <c r="A263" s="20"/>
      <c r="B263" s="20"/>
      <c r="C263" s="20"/>
      <c r="D263" s="20"/>
      <c r="E263" s="20"/>
      <c r="F263" s="20"/>
      <c r="G263" s="20"/>
      <c r="H263" s="20"/>
      <c r="I263" s="20"/>
      <c r="J263" s="20"/>
      <c r="K263" s="20"/>
      <c r="L263" s="20"/>
      <c r="M263" s="20"/>
      <c r="N263" s="20"/>
      <c r="O263" s="20"/>
      <c r="P263" s="20"/>
      <c r="Q263" s="20"/>
      <c r="R263" s="20"/>
      <c r="S263" s="20"/>
      <c r="T263" s="20"/>
    </row>
    <row r="264" spans="1:20" x14ac:dyDescent="0.25">
      <c r="A264" s="20"/>
      <c r="B264" s="20"/>
      <c r="C264" s="20"/>
      <c r="D264" s="20"/>
      <c r="E264" s="20"/>
      <c r="F264" s="20"/>
      <c r="G264" s="20"/>
      <c r="H264" s="20"/>
      <c r="I264" s="20"/>
      <c r="J264" s="20"/>
      <c r="K264" s="20"/>
      <c r="L264" s="20"/>
      <c r="M264" s="20"/>
      <c r="N264" s="20"/>
      <c r="O264" s="20"/>
      <c r="P264" s="20"/>
      <c r="Q264" s="20"/>
      <c r="R264" s="20"/>
      <c r="S264" s="20"/>
      <c r="T264" s="20"/>
    </row>
    <row r="265" spans="1:20" x14ac:dyDescent="0.25">
      <c r="A265" s="20"/>
      <c r="B265" s="20"/>
      <c r="C265" s="20"/>
      <c r="D265" s="20"/>
      <c r="E265" s="20"/>
      <c r="F265" s="20"/>
      <c r="G265" s="20"/>
      <c r="H265" s="20"/>
      <c r="I265" s="20"/>
      <c r="J265" s="20"/>
      <c r="K265" s="20"/>
      <c r="L265" s="20"/>
      <c r="M265" s="20"/>
      <c r="N265" s="20"/>
      <c r="O265" s="20"/>
      <c r="P265" s="20"/>
      <c r="Q265" s="20"/>
      <c r="R265" s="20"/>
      <c r="S265" s="20"/>
      <c r="T265" s="20"/>
    </row>
    <row r="266" spans="1:20" x14ac:dyDescent="0.25">
      <c r="A266" s="20"/>
      <c r="B266" s="20"/>
      <c r="C266" s="20"/>
      <c r="D266" s="20"/>
      <c r="E266" s="20"/>
      <c r="F266" s="20"/>
      <c r="G266" s="20"/>
      <c r="H266" s="20"/>
      <c r="I266" s="20"/>
      <c r="J266" s="20"/>
      <c r="K266" s="20"/>
      <c r="L266" s="20"/>
      <c r="M266" s="20"/>
      <c r="N266" s="20"/>
      <c r="O266" s="20"/>
      <c r="P266" s="20"/>
      <c r="Q266" s="20"/>
      <c r="R266" s="20"/>
      <c r="S266" s="20"/>
      <c r="T266" s="20"/>
    </row>
    <row r="267" spans="1:20" x14ac:dyDescent="0.25">
      <c r="A267" s="20"/>
      <c r="B267" s="20"/>
      <c r="C267" s="20"/>
      <c r="D267" s="20"/>
      <c r="E267" s="20"/>
      <c r="F267" s="20"/>
      <c r="G267" s="20"/>
      <c r="H267" s="20"/>
      <c r="I267" s="20"/>
      <c r="J267" s="20"/>
      <c r="K267" s="20"/>
      <c r="L267" s="20"/>
      <c r="M267" s="20"/>
      <c r="N267" s="20"/>
      <c r="O267" s="20"/>
      <c r="P267" s="20"/>
      <c r="Q267" s="20"/>
      <c r="R267" s="20"/>
      <c r="S267" s="20"/>
      <c r="T267" s="20"/>
    </row>
    <row r="268" spans="1:20" x14ac:dyDescent="0.25">
      <c r="A268" s="20"/>
      <c r="B268" s="20"/>
      <c r="C268" s="20"/>
      <c r="D268" s="20"/>
      <c r="E268" s="20"/>
      <c r="F268" s="20"/>
      <c r="G268" s="20"/>
      <c r="H268" s="20"/>
      <c r="I268" s="20"/>
      <c r="J268" s="20"/>
      <c r="K268" s="20"/>
      <c r="L268" s="20"/>
      <c r="M268" s="20"/>
      <c r="N268" s="20"/>
      <c r="O268" s="20"/>
      <c r="P268" s="20"/>
      <c r="Q268" s="20"/>
      <c r="R268" s="20"/>
      <c r="S268" s="20"/>
      <c r="T268" s="20"/>
    </row>
    <row r="269" spans="1:20" x14ac:dyDescent="0.25">
      <c r="A269" s="20"/>
      <c r="B269" s="20"/>
      <c r="C269" s="20"/>
      <c r="D269" s="20"/>
      <c r="E269" s="20"/>
      <c r="F269" s="20"/>
      <c r="G269" s="20"/>
      <c r="H269" s="20"/>
      <c r="I269" s="20"/>
      <c r="J269" s="20"/>
      <c r="K269" s="20"/>
      <c r="L269" s="20"/>
      <c r="M269" s="20"/>
      <c r="N269" s="20"/>
      <c r="O269" s="20"/>
      <c r="P269" s="20"/>
      <c r="Q269" s="20"/>
      <c r="R269" s="20"/>
      <c r="S269" s="20"/>
      <c r="T269" s="20"/>
    </row>
    <row r="270" spans="1:20" x14ac:dyDescent="0.25">
      <c r="A270" s="20"/>
      <c r="B270" s="20"/>
      <c r="C270" s="20"/>
      <c r="D270" s="20"/>
      <c r="E270" s="20"/>
      <c r="F270" s="20"/>
      <c r="G270" s="20"/>
      <c r="H270" s="20"/>
      <c r="I270" s="20"/>
      <c r="J270" s="20"/>
      <c r="K270" s="20"/>
      <c r="L270" s="20"/>
      <c r="M270" s="20"/>
      <c r="N270" s="20"/>
      <c r="O270" s="20"/>
      <c r="P270" s="20"/>
      <c r="Q270" s="20"/>
      <c r="R270" s="20"/>
      <c r="S270" s="20"/>
      <c r="T270" s="20"/>
    </row>
    <row r="271" spans="1:20" x14ac:dyDescent="0.25">
      <c r="A271" s="20"/>
      <c r="B271" s="20"/>
      <c r="C271" s="20"/>
      <c r="D271" s="20"/>
      <c r="E271" s="20"/>
      <c r="F271" s="20"/>
      <c r="G271" s="20"/>
      <c r="H271" s="20"/>
      <c r="I271" s="20"/>
      <c r="J271" s="20"/>
      <c r="K271" s="20"/>
      <c r="L271" s="20"/>
      <c r="M271" s="20"/>
      <c r="N271" s="20"/>
      <c r="O271" s="20"/>
      <c r="P271" s="20"/>
      <c r="Q271" s="20"/>
      <c r="R271" s="20"/>
      <c r="S271" s="20"/>
      <c r="T271" s="20"/>
    </row>
    <row r="272" spans="1:20" x14ac:dyDescent="0.25">
      <c r="A272" s="20"/>
      <c r="B272" s="20"/>
      <c r="C272" s="20"/>
      <c r="D272" s="20"/>
      <c r="E272" s="20"/>
      <c r="F272" s="20"/>
      <c r="G272" s="20"/>
      <c r="H272" s="20"/>
      <c r="I272" s="20"/>
      <c r="J272" s="20"/>
      <c r="K272" s="20"/>
      <c r="L272" s="20"/>
      <c r="M272" s="20"/>
      <c r="N272" s="20"/>
      <c r="O272" s="20"/>
      <c r="P272" s="20"/>
      <c r="Q272" s="20"/>
      <c r="R272" s="20"/>
      <c r="S272" s="20"/>
      <c r="T272" s="20"/>
    </row>
    <row r="273" spans="1:20" x14ac:dyDescent="0.25">
      <c r="A273" s="20"/>
      <c r="B273" s="20"/>
      <c r="C273" s="20"/>
      <c r="D273" s="20"/>
      <c r="E273" s="20"/>
      <c r="F273" s="20"/>
      <c r="G273" s="20"/>
      <c r="H273" s="20"/>
      <c r="I273" s="20"/>
      <c r="J273" s="20"/>
      <c r="K273" s="20"/>
      <c r="L273" s="20"/>
      <c r="M273" s="20"/>
      <c r="N273" s="20"/>
      <c r="O273" s="20"/>
      <c r="P273" s="20"/>
      <c r="Q273" s="20"/>
      <c r="R273" s="20"/>
      <c r="S273" s="20"/>
      <c r="T273" s="20"/>
    </row>
    <row r="274" spans="1:20" x14ac:dyDescent="0.25">
      <c r="A274" s="20"/>
      <c r="B274" s="20"/>
      <c r="C274" s="20"/>
      <c r="D274" s="20"/>
      <c r="E274" s="20"/>
      <c r="F274" s="20"/>
      <c r="G274" s="20"/>
      <c r="H274" s="20"/>
      <c r="I274" s="20"/>
      <c r="J274" s="20"/>
      <c r="K274" s="20"/>
      <c r="L274" s="20"/>
      <c r="M274" s="20"/>
      <c r="N274" s="20"/>
      <c r="O274" s="20"/>
      <c r="P274" s="20"/>
      <c r="Q274" s="20"/>
      <c r="R274" s="20"/>
      <c r="S274" s="20"/>
      <c r="T274" s="20"/>
    </row>
    <row r="275" spans="1:20" x14ac:dyDescent="0.25">
      <c r="A275" s="20"/>
      <c r="B275" s="20"/>
      <c r="C275" s="20"/>
      <c r="D275" s="20"/>
      <c r="E275" s="20"/>
      <c r="F275" s="20"/>
      <c r="G275" s="20"/>
      <c r="H275" s="20"/>
      <c r="I275" s="20"/>
      <c r="J275" s="20"/>
      <c r="K275" s="20"/>
      <c r="L275" s="20"/>
      <c r="M275" s="20"/>
      <c r="N275" s="20"/>
      <c r="O275" s="20"/>
      <c r="P275" s="20"/>
      <c r="Q275" s="20"/>
      <c r="R275" s="20"/>
      <c r="S275" s="20"/>
      <c r="T275" s="20"/>
    </row>
    <row r="276" spans="1:20" x14ac:dyDescent="0.25">
      <c r="A276" s="20"/>
      <c r="B276" s="20"/>
      <c r="C276" s="20"/>
      <c r="D276" s="20"/>
      <c r="E276" s="20"/>
      <c r="F276" s="20"/>
      <c r="G276" s="20"/>
      <c r="H276" s="20"/>
      <c r="I276" s="20"/>
      <c r="J276" s="20"/>
      <c r="K276" s="20"/>
      <c r="L276" s="20"/>
      <c r="M276" s="20"/>
      <c r="N276" s="20"/>
      <c r="O276" s="20"/>
      <c r="P276" s="20"/>
      <c r="Q276" s="20"/>
      <c r="R276" s="20"/>
      <c r="S276" s="20"/>
      <c r="T276" s="20"/>
    </row>
    <row r="277" spans="1:20" x14ac:dyDescent="0.25">
      <c r="A277" s="20"/>
      <c r="B277" s="20"/>
      <c r="C277" s="20"/>
      <c r="D277" s="20"/>
      <c r="E277" s="20"/>
      <c r="F277" s="20"/>
      <c r="G277" s="20"/>
      <c r="H277" s="20"/>
      <c r="I277" s="20"/>
      <c r="J277" s="20"/>
      <c r="K277" s="20"/>
      <c r="L277" s="20"/>
      <c r="M277" s="20"/>
      <c r="N277" s="20"/>
      <c r="O277" s="20"/>
      <c r="P277" s="20"/>
      <c r="Q277" s="20"/>
      <c r="R277" s="20"/>
      <c r="S277" s="20"/>
      <c r="T277" s="20"/>
    </row>
    <row r="278" spans="1:20" x14ac:dyDescent="0.25">
      <c r="A278" s="20"/>
      <c r="B278" s="20"/>
      <c r="C278" s="20"/>
      <c r="D278" s="20"/>
      <c r="E278" s="20"/>
      <c r="F278" s="20"/>
      <c r="G278" s="20"/>
      <c r="H278" s="20"/>
      <c r="I278" s="20"/>
      <c r="J278" s="20"/>
      <c r="K278" s="20"/>
      <c r="L278" s="20"/>
      <c r="M278" s="20"/>
      <c r="N278" s="20"/>
      <c r="O278" s="20"/>
      <c r="P278" s="20"/>
      <c r="Q278" s="20"/>
      <c r="R278" s="20"/>
      <c r="S278" s="20"/>
      <c r="T278" s="20"/>
    </row>
    <row r="279" spans="1:20" x14ac:dyDescent="0.25">
      <c r="A279" s="20"/>
      <c r="B279" s="20"/>
      <c r="C279" s="20"/>
      <c r="D279" s="20"/>
      <c r="E279" s="20"/>
      <c r="F279" s="20"/>
      <c r="G279" s="20"/>
      <c r="H279" s="20"/>
      <c r="I279" s="20"/>
      <c r="J279" s="20"/>
      <c r="K279" s="20"/>
      <c r="L279" s="20"/>
      <c r="M279" s="20"/>
      <c r="N279" s="20"/>
      <c r="O279" s="20"/>
      <c r="P279" s="20"/>
      <c r="Q279" s="20"/>
      <c r="R279" s="20"/>
      <c r="S279" s="20"/>
      <c r="T279" s="20"/>
    </row>
    <row r="280" spans="1:20" x14ac:dyDescent="0.25">
      <c r="A280" s="20"/>
      <c r="B280" s="20"/>
      <c r="C280" s="20"/>
      <c r="D280" s="20"/>
      <c r="E280" s="20"/>
      <c r="F280" s="20"/>
      <c r="G280" s="20"/>
      <c r="H280" s="20"/>
      <c r="I280" s="20"/>
      <c r="J280" s="20"/>
      <c r="K280" s="20"/>
      <c r="L280" s="20"/>
      <c r="M280" s="20"/>
      <c r="N280" s="20"/>
      <c r="O280" s="20"/>
      <c r="P280" s="20"/>
      <c r="Q280" s="20"/>
      <c r="R280" s="20"/>
      <c r="S280" s="20"/>
      <c r="T280" s="20"/>
    </row>
    <row r="281" spans="1:20" x14ac:dyDescent="0.25">
      <c r="A281" s="20"/>
      <c r="B281" s="20"/>
      <c r="C281" s="20"/>
      <c r="D281" s="20"/>
      <c r="E281" s="20"/>
      <c r="F281" s="20"/>
      <c r="G281" s="20"/>
      <c r="H281" s="20"/>
      <c r="I281" s="20"/>
      <c r="J281" s="20"/>
      <c r="K281" s="20"/>
      <c r="L281" s="20"/>
      <c r="M281" s="20"/>
      <c r="N281" s="20"/>
      <c r="O281" s="20"/>
      <c r="P281" s="20"/>
      <c r="Q281" s="20"/>
      <c r="R281" s="20"/>
      <c r="S281" s="20"/>
      <c r="T281" s="20"/>
    </row>
    <row r="282" spans="1:20" x14ac:dyDescent="0.25">
      <c r="A282" s="20"/>
      <c r="B282" s="20"/>
      <c r="C282" s="20"/>
      <c r="D282" s="20"/>
      <c r="E282" s="20"/>
      <c r="F282" s="20"/>
      <c r="G282" s="20"/>
      <c r="H282" s="20"/>
      <c r="I282" s="20"/>
      <c r="J282" s="20"/>
      <c r="K282" s="20"/>
      <c r="L282" s="20"/>
      <c r="M282" s="20"/>
      <c r="N282" s="20"/>
      <c r="O282" s="20"/>
      <c r="P282" s="20"/>
      <c r="Q282" s="20"/>
      <c r="R282" s="20"/>
      <c r="S282" s="20"/>
      <c r="T282" s="20"/>
    </row>
    <row r="283" spans="1:20" x14ac:dyDescent="0.25">
      <c r="A283" s="20"/>
      <c r="B283" s="20"/>
      <c r="C283" s="20"/>
      <c r="D283" s="20"/>
      <c r="E283" s="20"/>
      <c r="F283" s="20"/>
      <c r="G283" s="20"/>
      <c r="H283" s="20"/>
      <c r="I283" s="20"/>
      <c r="J283" s="20"/>
      <c r="K283" s="20"/>
      <c r="L283" s="20"/>
      <c r="M283" s="20"/>
      <c r="N283" s="20"/>
      <c r="O283" s="20"/>
      <c r="P283" s="20"/>
      <c r="Q283" s="20"/>
      <c r="R283" s="20"/>
      <c r="S283" s="20"/>
      <c r="T283" s="20"/>
    </row>
    <row r="284" spans="1:20" x14ac:dyDescent="0.25">
      <c r="A284" s="20"/>
      <c r="B284" s="20"/>
      <c r="C284" s="20"/>
      <c r="D284" s="20"/>
      <c r="E284" s="20"/>
      <c r="F284" s="20"/>
      <c r="G284" s="20"/>
      <c r="H284" s="20"/>
      <c r="I284" s="20"/>
      <c r="J284" s="20"/>
      <c r="K284" s="20"/>
      <c r="L284" s="20"/>
      <c r="M284" s="20"/>
      <c r="N284" s="20"/>
      <c r="O284" s="20"/>
      <c r="P284" s="20"/>
      <c r="Q284" s="20"/>
      <c r="R284" s="20"/>
      <c r="S284" s="20"/>
      <c r="T284" s="20"/>
    </row>
    <row r="285" spans="1:20" x14ac:dyDescent="0.25">
      <c r="A285" s="20"/>
      <c r="B285" s="20"/>
      <c r="C285" s="20"/>
      <c r="D285" s="20"/>
      <c r="E285" s="20"/>
      <c r="F285" s="20"/>
      <c r="G285" s="20"/>
      <c r="H285" s="20"/>
      <c r="I285" s="20"/>
      <c r="J285" s="20"/>
      <c r="K285" s="20"/>
      <c r="L285" s="20"/>
      <c r="M285" s="20"/>
      <c r="N285" s="20"/>
      <c r="O285" s="20"/>
      <c r="P285" s="20"/>
      <c r="Q285" s="20"/>
      <c r="R285" s="20"/>
      <c r="S285" s="20"/>
      <c r="T285" s="20"/>
    </row>
    <row r="286" spans="1:20" x14ac:dyDescent="0.25">
      <c r="A286" s="20"/>
      <c r="B286" s="20"/>
      <c r="C286" s="20"/>
      <c r="D286" s="20"/>
      <c r="E286" s="20"/>
      <c r="F286" s="20"/>
      <c r="G286" s="20"/>
      <c r="H286" s="20"/>
      <c r="I286" s="20"/>
      <c r="J286" s="20"/>
      <c r="K286" s="20"/>
      <c r="L286" s="20"/>
      <c r="M286" s="20"/>
      <c r="N286" s="20"/>
      <c r="O286" s="20"/>
      <c r="P286" s="20"/>
      <c r="Q286" s="20"/>
      <c r="R286" s="20"/>
      <c r="S286" s="20"/>
      <c r="T286" s="20"/>
    </row>
    <row r="287" spans="1:20" x14ac:dyDescent="0.25">
      <c r="A287" s="20"/>
      <c r="B287" s="20"/>
      <c r="C287" s="20"/>
      <c r="D287" s="20"/>
      <c r="E287" s="20"/>
      <c r="F287" s="20"/>
      <c r="G287" s="20"/>
      <c r="H287" s="20"/>
      <c r="I287" s="20"/>
      <c r="J287" s="20"/>
      <c r="K287" s="20"/>
      <c r="L287" s="20"/>
      <c r="M287" s="20"/>
      <c r="N287" s="20"/>
      <c r="O287" s="20"/>
      <c r="P287" s="20"/>
      <c r="Q287" s="20"/>
      <c r="R287" s="20"/>
      <c r="S287" s="20"/>
      <c r="T287" s="20"/>
    </row>
    <row r="288" spans="1:20" x14ac:dyDescent="0.25">
      <c r="A288" s="20"/>
      <c r="B288" s="20"/>
      <c r="C288" s="20"/>
      <c r="D288" s="20"/>
      <c r="E288" s="20"/>
      <c r="F288" s="20"/>
      <c r="G288" s="20"/>
      <c r="H288" s="20"/>
      <c r="I288" s="20"/>
      <c r="J288" s="20"/>
      <c r="K288" s="20"/>
      <c r="L288" s="20"/>
      <c r="M288" s="20"/>
      <c r="N288" s="20"/>
      <c r="O288" s="20"/>
      <c r="P288" s="20"/>
      <c r="Q288" s="20"/>
      <c r="R288" s="20"/>
      <c r="S288" s="20"/>
      <c r="T288" s="20"/>
    </row>
    <row r="289" spans="1:20" x14ac:dyDescent="0.25">
      <c r="A289" s="20"/>
      <c r="B289" s="20"/>
      <c r="C289" s="20"/>
      <c r="D289" s="20"/>
      <c r="E289" s="20"/>
      <c r="F289" s="20"/>
      <c r="G289" s="20"/>
      <c r="H289" s="20"/>
      <c r="I289" s="20"/>
      <c r="J289" s="20"/>
      <c r="K289" s="20"/>
      <c r="L289" s="20"/>
      <c r="M289" s="20"/>
      <c r="N289" s="20"/>
      <c r="O289" s="20"/>
      <c r="P289" s="20"/>
      <c r="Q289" s="20"/>
      <c r="R289" s="20"/>
      <c r="S289" s="20"/>
      <c r="T289" s="20"/>
    </row>
    <row r="290" spans="1:20" x14ac:dyDescent="0.25">
      <c r="A290" s="20"/>
      <c r="B290" s="20"/>
      <c r="C290" s="20"/>
      <c r="D290" s="20"/>
      <c r="E290" s="20"/>
      <c r="F290" s="20"/>
      <c r="G290" s="20"/>
      <c r="H290" s="20"/>
      <c r="I290" s="20"/>
      <c r="J290" s="20"/>
      <c r="K290" s="20"/>
      <c r="L290" s="20"/>
      <c r="M290" s="20"/>
      <c r="N290" s="20"/>
      <c r="O290" s="20"/>
      <c r="P290" s="20"/>
      <c r="Q290" s="20"/>
      <c r="R290" s="20"/>
      <c r="S290" s="20"/>
      <c r="T290" s="20"/>
    </row>
    <row r="291" spans="1:20" x14ac:dyDescent="0.25">
      <c r="A291" s="20"/>
      <c r="B291" s="20"/>
      <c r="C291" s="20"/>
      <c r="D291" s="20"/>
      <c r="E291" s="20"/>
      <c r="F291" s="20"/>
      <c r="G291" s="20"/>
      <c r="H291" s="20"/>
      <c r="I291" s="20"/>
      <c r="J291" s="20"/>
      <c r="K291" s="20"/>
      <c r="L291" s="20"/>
      <c r="M291" s="20"/>
      <c r="N291" s="20"/>
      <c r="O291" s="20"/>
      <c r="P291" s="20"/>
      <c r="Q291" s="20"/>
      <c r="R291" s="20"/>
      <c r="S291" s="20"/>
      <c r="T291" s="20"/>
    </row>
    <row r="292" spans="1:20" x14ac:dyDescent="0.25">
      <c r="A292" s="20"/>
      <c r="B292" s="20"/>
      <c r="C292" s="20"/>
      <c r="D292" s="20"/>
      <c r="E292" s="20"/>
      <c r="F292" s="20"/>
      <c r="G292" s="20"/>
      <c r="H292" s="20"/>
      <c r="I292" s="20"/>
      <c r="J292" s="20"/>
      <c r="K292" s="20"/>
      <c r="L292" s="20"/>
      <c r="M292" s="20"/>
      <c r="N292" s="20"/>
      <c r="O292" s="20"/>
      <c r="P292" s="20"/>
      <c r="Q292" s="20"/>
      <c r="R292" s="20"/>
      <c r="S292" s="20"/>
      <c r="T292" s="20"/>
    </row>
    <row r="293" spans="1:20" x14ac:dyDescent="0.25">
      <c r="A293" s="20"/>
      <c r="B293" s="20"/>
      <c r="C293" s="20"/>
      <c r="D293" s="20"/>
      <c r="E293" s="20"/>
      <c r="F293" s="20"/>
      <c r="G293" s="20"/>
      <c r="H293" s="20"/>
      <c r="I293" s="20"/>
      <c r="J293" s="20"/>
      <c r="K293" s="20"/>
      <c r="L293" s="20"/>
      <c r="M293" s="20"/>
      <c r="N293" s="20"/>
      <c r="O293" s="20"/>
      <c r="P293" s="20"/>
      <c r="Q293" s="20"/>
      <c r="R293" s="20"/>
      <c r="S293" s="20"/>
      <c r="T293" s="20"/>
    </row>
    <row r="294" spans="1:20" x14ac:dyDescent="0.25">
      <c r="A294" s="20"/>
      <c r="B294" s="20"/>
      <c r="C294" s="20"/>
      <c r="D294" s="20"/>
      <c r="E294" s="20"/>
      <c r="F294" s="20"/>
      <c r="G294" s="20"/>
      <c r="H294" s="20"/>
      <c r="I294" s="20"/>
      <c r="J294" s="20"/>
      <c r="K294" s="20"/>
      <c r="L294" s="20"/>
      <c r="M294" s="20"/>
      <c r="N294" s="20"/>
      <c r="O294" s="20"/>
      <c r="P294" s="20"/>
      <c r="Q294" s="20"/>
      <c r="R294" s="20"/>
      <c r="S294" s="20"/>
      <c r="T294" s="20"/>
    </row>
    <row r="295" spans="1:20" x14ac:dyDescent="0.25">
      <c r="A295" s="20"/>
      <c r="B295" s="20"/>
      <c r="C295" s="20"/>
      <c r="D295" s="20"/>
      <c r="E295" s="20"/>
      <c r="F295" s="20"/>
      <c r="G295" s="20"/>
      <c r="H295" s="20"/>
      <c r="I295" s="20"/>
      <c r="J295" s="20"/>
      <c r="K295" s="20"/>
      <c r="L295" s="20"/>
      <c r="M295" s="20"/>
      <c r="N295" s="20"/>
      <c r="O295" s="20"/>
      <c r="P295" s="20"/>
      <c r="Q295" s="20"/>
      <c r="R295" s="20"/>
      <c r="S295" s="20"/>
      <c r="T295" s="20"/>
    </row>
    <row r="296" spans="1:20" x14ac:dyDescent="0.25">
      <c r="A296" s="20"/>
      <c r="B296" s="20"/>
      <c r="C296" s="20"/>
      <c r="D296" s="20"/>
      <c r="E296" s="20"/>
      <c r="F296" s="20"/>
      <c r="G296" s="20"/>
      <c r="H296" s="20"/>
      <c r="I296" s="20"/>
      <c r="J296" s="20"/>
      <c r="K296" s="20"/>
      <c r="L296" s="20"/>
      <c r="M296" s="20"/>
      <c r="N296" s="20"/>
      <c r="O296" s="20"/>
      <c r="P296" s="20"/>
      <c r="Q296" s="20"/>
      <c r="R296" s="20"/>
      <c r="S296" s="20"/>
      <c r="T296" s="20"/>
    </row>
    <row r="297" spans="1:20" x14ac:dyDescent="0.25">
      <c r="A297" s="20"/>
      <c r="B297" s="20"/>
      <c r="C297" s="20"/>
      <c r="D297" s="20"/>
      <c r="E297" s="20"/>
      <c r="F297" s="20"/>
      <c r="G297" s="20"/>
      <c r="H297" s="20"/>
      <c r="I297" s="20"/>
      <c r="J297" s="20"/>
      <c r="K297" s="20"/>
      <c r="L297" s="20"/>
      <c r="M297" s="20"/>
      <c r="N297" s="20"/>
      <c r="O297" s="20"/>
      <c r="P297" s="20"/>
      <c r="Q297" s="20"/>
      <c r="R297" s="20"/>
      <c r="S297" s="20"/>
      <c r="T297" s="20"/>
    </row>
    <row r="298" spans="1:20" x14ac:dyDescent="0.25">
      <c r="A298" s="20"/>
      <c r="B298" s="20"/>
      <c r="C298" s="20"/>
      <c r="D298" s="20"/>
      <c r="E298" s="20"/>
      <c r="F298" s="20"/>
      <c r="G298" s="20"/>
      <c r="H298" s="20"/>
      <c r="I298" s="20"/>
      <c r="J298" s="20"/>
      <c r="K298" s="20"/>
      <c r="L298" s="20"/>
      <c r="M298" s="20"/>
      <c r="N298" s="20"/>
      <c r="O298" s="20"/>
      <c r="P298" s="20"/>
      <c r="Q298" s="20"/>
      <c r="R298" s="20"/>
      <c r="S298" s="20"/>
      <c r="T298" s="20"/>
    </row>
    <row r="299" spans="1:20" x14ac:dyDescent="0.25">
      <c r="A299" s="20"/>
      <c r="B299" s="20"/>
      <c r="C299" s="20"/>
      <c r="D299" s="20"/>
      <c r="E299" s="20"/>
      <c r="F299" s="20"/>
      <c r="G299" s="20"/>
      <c r="H299" s="20"/>
      <c r="I299" s="20"/>
      <c r="J299" s="20"/>
      <c r="K299" s="20"/>
      <c r="L299" s="20"/>
      <c r="M299" s="20"/>
      <c r="N299" s="20"/>
      <c r="O299" s="20"/>
      <c r="P299" s="20"/>
      <c r="Q299" s="20"/>
      <c r="R299" s="20"/>
      <c r="S299" s="20"/>
      <c r="T299" s="20"/>
    </row>
    <row r="300" spans="1:20" x14ac:dyDescent="0.25">
      <c r="A300" s="20"/>
      <c r="B300" s="20"/>
      <c r="C300" s="20"/>
      <c r="D300" s="20"/>
      <c r="E300" s="20"/>
      <c r="F300" s="20"/>
      <c r="G300" s="20"/>
      <c r="H300" s="20"/>
      <c r="I300" s="20"/>
      <c r="J300" s="20"/>
      <c r="K300" s="20"/>
      <c r="L300" s="20"/>
      <c r="M300" s="20"/>
      <c r="N300" s="20"/>
      <c r="O300" s="20"/>
      <c r="P300" s="20"/>
      <c r="Q300" s="20"/>
      <c r="R300" s="20"/>
      <c r="S300" s="20"/>
      <c r="T300" s="20"/>
    </row>
    <row r="301" spans="1:20" x14ac:dyDescent="0.25">
      <c r="A301" s="20"/>
      <c r="B301" s="20"/>
      <c r="C301" s="20"/>
      <c r="D301" s="20"/>
      <c r="E301" s="20"/>
      <c r="F301" s="20"/>
      <c r="G301" s="20"/>
      <c r="H301" s="20"/>
      <c r="I301" s="20"/>
      <c r="J301" s="20"/>
      <c r="K301" s="20"/>
      <c r="L301" s="20"/>
      <c r="M301" s="20"/>
      <c r="N301" s="20"/>
      <c r="O301" s="20"/>
      <c r="P301" s="20"/>
      <c r="Q301" s="20"/>
      <c r="R301" s="20"/>
      <c r="S301" s="20"/>
      <c r="T301" s="20"/>
    </row>
    <row r="302" spans="1:20" x14ac:dyDescent="0.25">
      <c r="A302" s="20"/>
      <c r="B302" s="20"/>
      <c r="C302" s="20"/>
      <c r="D302" s="20"/>
      <c r="E302" s="20"/>
      <c r="F302" s="20"/>
      <c r="G302" s="20"/>
      <c r="H302" s="20"/>
      <c r="I302" s="20"/>
      <c r="J302" s="20"/>
      <c r="K302" s="20"/>
      <c r="L302" s="20"/>
      <c r="M302" s="20"/>
      <c r="N302" s="20"/>
      <c r="O302" s="20"/>
      <c r="P302" s="20"/>
      <c r="Q302" s="20"/>
      <c r="R302" s="20"/>
      <c r="S302" s="20"/>
      <c r="T302" s="20"/>
    </row>
    <row r="303" spans="1:20" x14ac:dyDescent="0.25">
      <c r="A303" s="20"/>
      <c r="B303" s="20"/>
      <c r="C303" s="20"/>
      <c r="D303" s="20"/>
      <c r="E303" s="20"/>
      <c r="F303" s="20"/>
      <c r="G303" s="20"/>
      <c r="H303" s="20"/>
      <c r="I303" s="20"/>
      <c r="J303" s="20"/>
      <c r="K303" s="20"/>
      <c r="L303" s="20"/>
      <c r="M303" s="20"/>
      <c r="N303" s="20"/>
      <c r="O303" s="20"/>
      <c r="P303" s="20"/>
      <c r="Q303" s="20"/>
      <c r="R303" s="20"/>
      <c r="S303" s="20"/>
      <c r="T303" s="20"/>
    </row>
    <row r="304" spans="1:20" x14ac:dyDescent="0.25">
      <c r="A304" s="20"/>
      <c r="B304" s="20"/>
      <c r="C304" s="20"/>
      <c r="D304" s="20"/>
      <c r="E304" s="20"/>
      <c r="F304" s="20"/>
      <c r="G304" s="20"/>
      <c r="H304" s="20"/>
      <c r="I304" s="20"/>
      <c r="J304" s="20"/>
      <c r="K304" s="20"/>
      <c r="L304" s="20"/>
      <c r="M304" s="20"/>
      <c r="N304" s="20"/>
      <c r="O304" s="20"/>
      <c r="P304" s="20"/>
      <c r="Q304" s="20"/>
      <c r="R304" s="20"/>
      <c r="S304" s="20"/>
      <c r="T304" s="20"/>
    </row>
    <row r="305" spans="1:20" x14ac:dyDescent="0.25">
      <c r="A305" s="20"/>
      <c r="B305" s="20"/>
      <c r="C305" s="20"/>
      <c r="D305" s="20"/>
      <c r="E305" s="20"/>
      <c r="F305" s="20"/>
      <c r="G305" s="20"/>
      <c r="H305" s="20"/>
      <c r="I305" s="20"/>
      <c r="J305" s="20"/>
      <c r="K305" s="20"/>
      <c r="L305" s="20"/>
      <c r="M305" s="20"/>
      <c r="N305" s="20"/>
      <c r="O305" s="20"/>
      <c r="P305" s="20"/>
      <c r="Q305" s="20"/>
      <c r="R305" s="20"/>
      <c r="S305" s="20"/>
      <c r="T305" s="20"/>
    </row>
    <row r="306" spans="1:20" x14ac:dyDescent="0.25">
      <c r="A306" s="20"/>
      <c r="B306" s="20"/>
      <c r="C306" s="20"/>
      <c r="D306" s="20"/>
      <c r="E306" s="20"/>
      <c r="F306" s="20"/>
      <c r="G306" s="20"/>
      <c r="H306" s="20"/>
      <c r="I306" s="20"/>
      <c r="J306" s="20"/>
      <c r="K306" s="20"/>
      <c r="L306" s="20"/>
      <c r="M306" s="20"/>
      <c r="N306" s="20"/>
      <c r="O306" s="20"/>
      <c r="P306" s="20"/>
      <c r="Q306" s="20"/>
      <c r="R306" s="20"/>
      <c r="S306" s="20"/>
      <c r="T306" s="20"/>
    </row>
    <row r="307" spans="1:20" x14ac:dyDescent="0.25">
      <c r="A307" s="20"/>
      <c r="B307" s="20"/>
      <c r="C307" s="20"/>
      <c r="D307" s="20"/>
      <c r="E307" s="20"/>
      <c r="F307" s="20"/>
      <c r="G307" s="20"/>
      <c r="H307" s="20"/>
      <c r="I307" s="20"/>
      <c r="J307" s="20"/>
      <c r="K307" s="20"/>
      <c r="L307" s="20"/>
      <c r="M307" s="20"/>
      <c r="N307" s="20"/>
      <c r="O307" s="20"/>
      <c r="P307" s="20"/>
      <c r="Q307" s="20"/>
      <c r="R307" s="20"/>
      <c r="S307" s="20"/>
      <c r="T307" s="20"/>
    </row>
    <row r="308" spans="1:20" x14ac:dyDescent="0.25">
      <c r="A308" s="20"/>
      <c r="B308" s="20"/>
      <c r="C308" s="20"/>
      <c r="D308" s="20"/>
      <c r="E308" s="20"/>
      <c r="F308" s="20"/>
      <c r="G308" s="20"/>
      <c r="H308" s="20"/>
      <c r="I308" s="20"/>
      <c r="J308" s="20"/>
      <c r="K308" s="20"/>
      <c r="L308" s="20"/>
      <c r="M308" s="20"/>
      <c r="N308" s="20"/>
      <c r="O308" s="20"/>
      <c r="P308" s="20"/>
      <c r="Q308" s="20"/>
      <c r="R308" s="20"/>
      <c r="S308" s="20"/>
      <c r="T308" s="20"/>
    </row>
    <row r="309" spans="1:20" x14ac:dyDescent="0.25">
      <c r="A309" s="20"/>
      <c r="B309" s="20"/>
      <c r="C309" s="20"/>
      <c r="D309" s="20"/>
      <c r="E309" s="20"/>
      <c r="F309" s="20"/>
      <c r="G309" s="20"/>
      <c r="H309" s="20"/>
      <c r="I309" s="20"/>
      <c r="J309" s="20"/>
      <c r="K309" s="20"/>
      <c r="L309" s="20"/>
      <c r="M309" s="20"/>
      <c r="N309" s="20"/>
      <c r="O309" s="20"/>
      <c r="P309" s="20"/>
      <c r="Q309" s="20"/>
      <c r="R309" s="20"/>
      <c r="S309" s="20"/>
      <c r="T309" s="20"/>
    </row>
    <row r="310" spans="1:20" x14ac:dyDescent="0.25">
      <c r="A310" s="20"/>
      <c r="B310" s="20"/>
      <c r="C310" s="20"/>
      <c r="D310" s="20"/>
      <c r="E310" s="20"/>
      <c r="F310" s="20"/>
      <c r="G310" s="20"/>
      <c r="H310" s="20"/>
      <c r="I310" s="20"/>
      <c r="J310" s="20"/>
      <c r="K310" s="20"/>
      <c r="L310" s="20"/>
      <c r="M310" s="20"/>
      <c r="N310" s="20"/>
      <c r="O310" s="20"/>
      <c r="P310" s="20"/>
      <c r="Q310" s="20"/>
      <c r="R310" s="20"/>
      <c r="S310" s="20"/>
      <c r="T310" s="20"/>
    </row>
    <row r="311" spans="1:20" x14ac:dyDescent="0.25">
      <c r="A311" s="20"/>
      <c r="B311" s="20"/>
      <c r="C311" s="20"/>
      <c r="D311" s="20"/>
      <c r="E311" s="20"/>
      <c r="F311" s="20"/>
      <c r="G311" s="20"/>
      <c r="H311" s="20"/>
      <c r="I311" s="20"/>
      <c r="J311" s="20"/>
      <c r="K311" s="20"/>
      <c r="L311" s="20"/>
      <c r="M311" s="20"/>
      <c r="N311" s="20"/>
      <c r="O311" s="20"/>
      <c r="P311" s="20"/>
      <c r="Q311" s="20"/>
      <c r="R311" s="20"/>
      <c r="S311" s="20"/>
      <c r="T311" s="20"/>
    </row>
    <row r="312" spans="1:20" x14ac:dyDescent="0.25">
      <c r="A312" s="20"/>
      <c r="B312" s="20"/>
      <c r="C312" s="20"/>
      <c r="D312" s="20"/>
      <c r="E312" s="20"/>
      <c r="F312" s="20"/>
      <c r="G312" s="20"/>
      <c r="H312" s="20"/>
      <c r="I312" s="20"/>
      <c r="J312" s="20"/>
      <c r="K312" s="20"/>
      <c r="L312" s="20"/>
      <c r="M312" s="20"/>
      <c r="N312" s="20"/>
      <c r="O312" s="20"/>
      <c r="P312" s="20"/>
      <c r="Q312" s="20"/>
      <c r="R312" s="20"/>
      <c r="S312" s="20"/>
      <c r="T312" s="20"/>
    </row>
    <row r="313" spans="1:20" x14ac:dyDescent="0.25">
      <c r="A313" s="20"/>
      <c r="B313" s="20"/>
      <c r="C313" s="20"/>
      <c r="D313" s="20"/>
      <c r="E313" s="20"/>
      <c r="F313" s="20"/>
      <c r="G313" s="20"/>
      <c r="H313" s="20"/>
      <c r="I313" s="20"/>
      <c r="J313" s="20"/>
      <c r="K313" s="20"/>
      <c r="L313" s="20"/>
      <c r="M313" s="20"/>
      <c r="N313" s="20"/>
      <c r="O313" s="20"/>
      <c r="P313" s="20"/>
      <c r="Q313" s="20"/>
      <c r="R313" s="20"/>
      <c r="S313" s="20"/>
      <c r="T313" s="20"/>
    </row>
    <row r="314" spans="1:20" x14ac:dyDescent="0.25">
      <c r="A314" s="20"/>
      <c r="B314" s="20"/>
      <c r="C314" s="20"/>
      <c r="D314" s="20"/>
      <c r="E314" s="20"/>
      <c r="F314" s="20"/>
      <c r="G314" s="20"/>
      <c r="H314" s="20"/>
      <c r="I314" s="20"/>
      <c r="J314" s="20"/>
      <c r="K314" s="20"/>
      <c r="L314" s="20"/>
      <c r="M314" s="20"/>
      <c r="N314" s="20"/>
      <c r="O314" s="20"/>
      <c r="P314" s="20"/>
      <c r="Q314" s="20"/>
      <c r="R314" s="20"/>
      <c r="S314" s="20"/>
      <c r="T314" s="20"/>
    </row>
    <row r="315" spans="1:20" x14ac:dyDescent="0.25">
      <c r="A315" s="20"/>
      <c r="B315" s="20"/>
      <c r="C315" s="20"/>
      <c r="D315" s="20"/>
      <c r="E315" s="20"/>
      <c r="F315" s="20"/>
      <c r="G315" s="20"/>
      <c r="H315" s="20"/>
      <c r="I315" s="20"/>
      <c r="J315" s="20"/>
      <c r="K315" s="20"/>
      <c r="L315" s="20"/>
      <c r="M315" s="20"/>
      <c r="N315" s="20"/>
      <c r="O315" s="20"/>
      <c r="P315" s="20"/>
      <c r="Q315" s="20"/>
      <c r="R315" s="20"/>
      <c r="S315" s="20"/>
      <c r="T315" s="20"/>
    </row>
    <row r="316" spans="1:20" x14ac:dyDescent="0.25">
      <c r="A316" s="20"/>
      <c r="B316" s="20"/>
      <c r="C316" s="20"/>
      <c r="D316" s="20"/>
      <c r="E316" s="20"/>
      <c r="F316" s="20"/>
      <c r="G316" s="20"/>
      <c r="H316" s="20"/>
      <c r="I316" s="20"/>
      <c r="J316" s="20"/>
      <c r="K316" s="20"/>
      <c r="L316" s="20"/>
      <c r="M316" s="20"/>
      <c r="N316" s="20"/>
      <c r="O316" s="20"/>
      <c r="P316" s="20"/>
      <c r="Q316" s="20"/>
      <c r="R316" s="20"/>
      <c r="S316" s="20"/>
      <c r="T316" s="20"/>
    </row>
    <row r="317" spans="1:20" x14ac:dyDescent="0.25">
      <c r="A317" s="20"/>
      <c r="B317" s="20"/>
      <c r="C317" s="20"/>
      <c r="D317" s="20"/>
      <c r="E317" s="20"/>
      <c r="F317" s="20"/>
      <c r="G317" s="20"/>
      <c r="H317" s="20"/>
      <c r="I317" s="20"/>
      <c r="J317" s="20"/>
      <c r="K317" s="20"/>
      <c r="L317" s="20"/>
      <c r="M317" s="20"/>
      <c r="N317" s="20"/>
      <c r="O317" s="20"/>
      <c r="P317" s="20"/>
      <c r="Q317" s="20"/>
      <c r="R317" s="20"/>
      <c r="S317" s="20"/>
      <c r="T317" s="20"/>
    </row>
    <row r="318" spans="1:20" x14ac:dyDescent="0.25">
      <c r="A318" s="20"/>
      <c r="B318" s="20"/>
      <c r="C318" s="20"/>
      <c r="D318" s="20"/>
      <c r="E318" s="20"/>
      <c r="F318" s="20"/>
      <c r="G318" s="20"/>
      <c r="H318" s="20"/>
      <c r="I318" s="20"/>
      <c r="J318" s="20"/>
      <c r="K318" s="20"/>
      <c r="L318" s="20"/>
      <c r="M318" s="20"/>
      <c r="N318" s="20"/>
      <c r="O318" s="20"/>
      <c r="P318" s="20"/>
      <c r="Q318" s="20"/>
      <c r="R318" s="20"/>
      <c r="S318" s="20"/>
      <c r="T318" s="20"/>
    </row>
    <row r="319" spans="1:20" x14ac:dyDescent="0.25">
      <c r="A319" s="20"/>
      <c r="B319" s="20"/>
      <c r="C319" s="20"/>
      <c r="D319" s="20"/>
      <c r="E319" s="20"/>
      <c r="F319" s="20"/>
      <c r="G319" s="20"/>
      <c r="H319" s="20"/>
      <c r="I319" s="20"/>
      <c r="J319" s="20"/>
      <c r="K319" s="20"/>
      <c r="L319" s="20"/>
      <c r="M319" s="20"/>
      <c r="N319" s="20"/>
      <c r="O319" s="20"/>
      <c r="P319" s="20"/>
      <c r="Q319" s="20"/>
      <c r="R319" s="20"/>
      <c r="S319" s="20"/>
      <c r="T319" s="20"/>
    </row>
    <row r="320" spans="1:20" x14ac:dyDescent="0.25">
      <c r="A320" s="20"/>
      <c r="B320" s="20"/>
      <c r="C320" s="20"/>
      <c r="D320" s="20"/>
      <c r="E320" s="20"/>
      <c r="F320" s="20"/>
      <c r="G320" s="20"/>
      <c r="H320" s="20"/>
      <c r="I320" s="20"/>
      <c r="J320" s="20"/>
      <c r="K320" s="20"/>
      <c r="L320" s="20"/>
      <c r="M320" s="20"/>
      <c r="N320" s="20"/>
      <c r="O320" s="20"/>
      <c r="P320" s="20"/>
      <c r="Q320" s="20"/>
      <c r="R320" s="20"/>
      <c r="S320" s="20"/>
      <c r="T320" s="20"/>
    </row>
    <row r="321" spans="1:20" x14ac:dyDescent="0.25">
      <c r="A321" s="20"/>
      <c r="B321" s="20"/>
      <c r="C321" s="20"/>
      <c r="D321" s="20"/>
      <c r="E321" s="20"/>
      <c r="F321" s="20"/>
      <c r="G321" s="20"/>
      <c r="H321" s="20"/>
      <c r="I321" s="20"/>
      <c r="J321" s="20"/>
      <c r="K321" s="20"/>
      <c r="L321" s="20"/>
      <c r="M321" s="20"/>
      <c r="N321" s="20"/>
      <c r="O321" s="20"/>
      <c r="P321" s="20"/>
      <c r="Q321" s="20"/>
      <c r="R321" s="20"/>
      <c r="S321" s="20"/>
      <c r="T321" s="20"/>
    </row>
    <row r="322" spans="1:20" x14ac:dyDescent="0.25">
      <c r="A322" s="20"/>
      <c r="B322" s="20"/>
      <c r="C322" s="20"/>
      <c r="D322" s="20"/>
      <c r="E322" s="20"/>
      <c r="F322" s="20"/>
      <c r="G322" s="20"/>
      <c r="H322" s="20"/>
      <c r="I322" s="20"/>
      <c r="J322" s="20"/>
      <c r="K322" s="20"/>
      <c r="L322" s="20"/>
      <c r="M322" s="20"/>
      <c r="N322" s="20"/>
      <c r="O322" s="20"/>
      <c r="P322" s="20"/>
      <c r="Q322" s="20"/>
      <c r="R322" s="20"/>
      <c r="S322" s="20"/>
      <c r="T322" s="20"/>
    </row>
    <row r="323" spans="1:20" x14ac:dyDescent="0.25">
      <c r="A323" s="20"/>
      <c r="B323" s="20"/>
      <c r="C323" s="20"/>
      <c r="D323" s="20"/>
      <c r="E323" s="20"/>
      <c r="F323" s="20"/>
      <c r="G323" s="20"/>
      <c r="H323" s="20"/>
      <c r="I323" s="20"/>
      <c r="J323" s="20"/>
      <c r="K323" s="20"/>
      <c r="L323" s="20"/>
      <c r="M323" s="20"/>
      <c r="N323" s="20"/>
      <c r="O323" s="20"/>
      <c r="P323" s="20"/>
      <c r="Q323" s="20"/>
      <c r="R323" s="20"/>
      <c r="S323" s="20"/>
      <c r="T323" s="20"/>
    </row>
    <row r="324" spans="1:20" x14ac:dyDescent="0.25">
      <c r="A324" s="20"/>
      <c r="B324" s="20"/>
      <c r="C324" s="20"/>
      <c r="D324" s="20"/>
      <c r="E324" s="20"/>
      <c r="F324" s="20"/>
      <c r="G324" s="20"/>
      <c r="H324" s="20"/>
      <c r="I324" s="20"/>
      <c r="J324" s="20"/>
      <c r="K324" s="20"/>
      <c r="L324" s="20"/>
      <c r="M324" s="20"/>
      <c r="N324" s="20"/>
      <c r="O324" s="20"/>
      <c r="P324" s="20"/>
      <c r="Q324" s="20"/>
      <c r="R324" s="20"/>
      <c r="S324" s="20"/>
      <c r="T324" s="20"/>
    </row>
    <row r="325" spans="1:20" x14ac:dyDescent="0.25">
      <c r="A325" s="20"/>
      <c r="B325" s="20"/>
      <c r="C325" s="20"/>
      <c r="D325" s="20"/>
      <c r="E325" s="20"/>
      <c r="F325" s="20"/>
      <c r="G325" s="20"/>
      <c r="H325" s="20"/>
      <c r="I325" s="20"/>
      <c r="J325" s="20"/>
      <c r="K325" s="20"/>
      <c r="L325" s="20"/>
      <c r="M325" s="20"/>
      <c r="N325" s="20"/>
      <c r="O325" s="20"/>
      <c r="P325" s="20"/>
      <c r="Q325" s="20"/>
      <c r="R325" s="20"/>
      <c r="S325" s="20"/>
      <c r="T325" s="20"/>
    </row>
    <row r="326" spans="1:20" x14ac:dyDescent="0.25">
      <c r="A326" s="20"/>
      <c r="B326" s="20"/>
      <c r="C326" s="20"/>
      <c r="D326" s="20"/>
      <c r="E326" s="20"/>
      <c r="F326" s="20"/>
      <c r="G326" s="20"/>
      <c r="H326" s="20"/>
      <c r="I326" s="20"/>
      <c r="J326" s="20"/>
      <c r="K326" s="20"/>
      <c r="L326" s="20"/>
      <c r="M326" s="20"/>
      <c r="N326" s="20"/>
      <c r="O326" s="20"/>
      <c r="P326" s="20"/>
      <c r="Q326" s="20"/>
      <c r="R326" s="20"/>
      <c r="S326" s="20"/>
      <c r="T326" s="20"/>
    </row>
    <row r="327" spans="1:20" x14ac:dyDescent="0.25">
      <c r="A327" s="20"/>
      <c r="B327" s="20"/>
      <c r="C327" s="20"/>
      <c r="D327" s="20"/>
      <c r="E327" s="20"/>
      <c r="F327" s="20"/>
      <c r="G327" s="20"/>
      <c r="H327" s="20"/>
      <c r="I327" s="20"/>
      <c r="J327" s="20"/>
      <c r="K327" s="20"/>
      <c r="L327" s="20"/>
      <c r="M327" s="20"/>
      <c r="N327" s="20"/>
      <c r="O327" s="20"/>
      <c r="P327" s="20"/>
      <c r="Q327" s="20"/>
      <c r="R327" s="20"/>
      <c r="S327" s="20"/>
      <c r="T327" s="20"/>
    </row>
    <row r="328" spans="1:20" x14ac:dyDescent="0.25">
      <c r="A328" s="20"/>
      <c r="B328" s="20"/>
      <c r="C328" s="20"/>
      <c r="D328" s="20"/>
      <c r="E328" s="20"/>
      <c r="F328" s="20"/>
      <c r="G328" s="20"/>
      <c r="H328" s="20"/>
      <c r="I328" s="20"/>
      <c r="J328" s="20"/>
      <c r="K328" s="20"/>
      <c r="L328" s="20"/>
      <c r="M328" s="20"/>
      <c r="N328" s="20"/>
      <c r="O328" s="20"/>
      <c r="P328" s="20"/>
      <c r="Q328" s="20"/>
      <c r="R328" s="20"/>
      <c r="S328" s="20"/>
      <c r="T328" s="20"/>
    </row>
    <row r="329" spans="1:20" x14ac:dyDescent="0.25">
      <c r="A329" s="20"/>
      <c r="B329" s="20"/>
      <c r="C329" s="20"/>
      <c r="D329" s="20"/>
      <c r="E329" s="20"/>
      <c r="F329" s="20"/>
      <c r="G329" s="20"/>
      <c r="H329" s="20"/>
      <c r="I329" s="20"/>
      <c r="J329" s="20"/>
      <c r="K329" s="20"/>
      <c r="L329" s="20"/>
      <c r="M329" s="20"/>
      <c r="N329" s="20"/>
      <c r="O329" s="20"/>
      <c r="P329" s="20"/>
      <c r="Q329" s="20"/>
      <c r="R329" s="20"/>
      <c r="S329" s="20"/>
      <c r="T329" s="20"/>
    </row>
    <row r="330" spans="1:20" x14ac:dyDescent="0.25">
      <c r="A330" s="20"/>
      <c r="B330" s="20"/>
      <c r="C330" s="20"/>
      <c r="D330" s="20"/>
      <c r="E330" s="20"/>
      <c r="F330" s="20"/>
      <c r="G330" s="20"/>
      <c r="H330" s="20"/>
      <c r="I330" s="20"/>
      <c r="J330" s="20"/>
      <c r="K330" s="20"/>
      <c r="L330" s="20"/>
      <c r="M330" s="20"/>
      <c r="N330" s="20"/>
      <c r="O330" s="20"/>
      <c r="P330" s="20"/>
      <c r="Q330" s="20"/>
      <c r="R330" s="20"/>
      <c r="S330" s="20"/>
      <c r="T330" s="20"/>
    </row>
    <row r="331" spans="1:20" x14ac:dyDescent="0.25">
      <c r="A331" s="20"/>
      <c r="B331" s="20"/>
      <c r="C331" s="20"/>
      <c r="D331" s="20"/>
      <c r="E331" s="20"/>
      <c r="F331" s="20"/>
      <c r="G331" s="20"/>
      <c r="H331" s="20"/>
      <c r="I331" s="20"/>
      <c r="J331" s="20"/>
      <c r="K331" s="20"/>
      <c r="L331" s="20"/>
      <c r="M331" s="20"/>
      <c r="N331" s="20"/>
      <c r="O331" s="20"/>
      <c r="P331" s="20"/>
      <c r="Q331" s="20"/>
      <c r="R331" s="20"/>
      <c r="S331" s="20"/>
      <c r="T331" s="20"/>
    </row>
    <row r="332" spans="1:20" x14ac:dyDescent="0.25">
      <c r="A332" s="20"/>
      <c r="B332" s="20"/>
      <c r="C332" s="20"/>
      <c r="D332" s="20"/>
      <c r="E332" s="20"/>
      <c r="F332" s="20"/>
      <c r="G332" s="20"/>
      <c r="H332" s="20"/>
      <c r="I332" s="20"/>
      <c r="J332" s="20"/>
      <c r="K332" s="20"/>
      <c r="L332" s="20"/>
      <c r="M332" s="20"/>
      <c r="N332" s="20"/>
      <c r="O332" s="20"/>
      <c r="P332" s="20"/>
      <c r="Q332" s="20"/>
      <c r="R332" s="20"/>
      <c r="S332" s="20"/>
      <c r="T332" s="20"/>
    </row>
    <row r="333" spans="1:20" x14ac:dyDescent="0.25">
      <c r="A333" s="20"/>
      <c r="B333" s="20"/>
      <c r="C333" s="20"/>
      <c r="D333" s="20"/>
      <c r="E333" s="20"/>
      <c r="F333" s="20"/>
      <c r="G333" s="20"/>
      <c r="H333" s="20"/>
      <c r="I333" s="20"/>
      <c r="J333" s="20"/>
      <c r="K333" s="20"/>
      <c r="L333" s="20"/>
      <c r="M333" s="20"/>
      <c r="N333" s="20"/>
      <c r="O333" s="20"/>
      <c r="P333" s="20"/>
      <c r="Q333" s="20"/>
      <c r="R333" s="20"/>
      <c r="S333" s="20"/>
      <c r="T333" s="20"/>
    </row>
    <row r="334" spans="1:20" x14ac:dyDescent="0.25">
      <c r="A334" s="20"/>
      <c r="B334" s="20"/>
      <c r="C334" s="20"/>
      <c r="D334" s="20"/>
      <c r="E334" s="20"/>
      <c r="F334" s="20"/>
      <c r="G334" s="20"/>
      <c r="H334" s="20"/>
      <c r="I334" s="20"/>
      <c r="J334" s="20"/>
      <c r="K334" s="20"/>
      <c r="L334" s="20"/>
      <c r="M334" s="20"/>
      <c r="N334" s="20"/>
      <c r="O334" s="20"/>
      <c r="P334" s="20"/>
      <c r="Q334" s="20"/>
      <c r="R334" s="20"/>
      <c r="S334" s="20"/>
      <c r="T334" s="20"/>
    </row>
    <row r="335" spans="1:20" x14ac:dyDescent="0.25">
      <c r="A335" s="20"/>
      <c r="B335" s="20"/>
      <c r="C335" s="20"/>
      <c r="D335" s="20"/>
      <c r="E335" s="20"/>
      <c r="F335" s="20"/>
      <c r="G335" s="20"/>
      <c r="H335" s="20"/>
      <c r="I335" s="20"/>
      <c r="J335" s="20"/>
      <c r="K335" s="20"/>
      <c r="L335" s="20"/>
      <c r="M335" s="20"/>
      <c r="N335" s="20"/>
      <c r="O335" s="20"/>
      <c r="P335" s="20"/>
      <c r="Q335" s="20"/>
      <c r="R335" s="20"/>
      <c r="S335" s="20"/>
      <c r="T335" s="20"/>
    </row>
    <row r="336" spans="1:20" x14ac:dyDescent="0.25">
      <c r="A336" s="20"/>
      <c r="B336" s="20"/>
      <c r="C336" s="20"/>
      <c r="D336" s="20"/>
      <c r="E336" s="20"/>
      <c r="F336" s="20"/>
      <c r="G336" s="20"/>
      <c r="H336" s="20"/>
      <c r="I336" s="20"/>
      <c r="J336" s="20"/>
      <c r="K336" s="20"/>
      <c r="L336" s="20"/>
      <c r="M336" s="20"/>
      <c r="N336" s="20"/>
      <c r="O336" s="20"/>
      <c r="P336" s="20"/>
      <c r="Q336" s="20"/>
      <c r="R336" s="20"/>
      <c r="S336" s="20"/>
      <c r="T336" s="20"/>
    </row>
    <row r="337" spans="1:20" x14ac:dyDescent="0.25">
      <c r="A337" s="20"/>
      <c r="B337" s="20"/>
      <c r="C337" s="20"/>
      <c r="D337" s="20"/>
      <c r="E337" s="20"/>
      <c r="F337" s="20"/>
      <c r="G337" s="20"/>
      <c r="H337" s="20"/>
      <c r="I337" s="20"/>
      <c r="J337" s="20"/>
      <c r="K337" s="20"/>
      <c r="L337" s="20"/>
      <c r="M337" s="20"/>
      <c r="N337" s="20"/>
      <c r="O337" s="20"/>
      <c r="P337" s="20"/>
      <c r="Q337" s="20"/>
      <c r="R337" s="20"/>
      <c r="S337" s="20"/>
      <c r="T337" s="20"/>
    </row>
    <row r="338" spans="1:20" x14ac:dyDescent="0.25">
      <c r="A338" s="20"/>
      <c r="B338" s="20"/>
      <c r="C338" s="20"/>
      <c r="D338" s="20"/>
      <c r="E338" s="20"/>
      <c r="F338" s="20"/>
      <c r="G338" s="20"/>
      <c r="H338" s="20"/>
      <c r="I338" s="20"/>
      <c r="J338" s="20"/>
      <c r="K338" s="20"/>
      <c r="L338" s="20"/>
      <c r="M338" s="20"/>
      <c r="N338" s="20"/>
      <c r="O338" s="20"/>
      <c r="P338" s="20"/>
      <c r="Q338" s="20"/>
      <c r="R338" s="20"/>
      <c r="S338" s="20"/>
      <c r="T338" s="20"/>
    </row>
    <row r="339" spans="1:20" x14ac:dyDescent="0.25">
      <c r="A339" s="20"/>
      <c r="B339" s="20"/>
      <c r="C339" s="20"/>
      <c r="D339" s="20"/>
      <c r="E339" s="20"/>
      <c r="F339" s="20"/>
      <c r="G339" s="20"/>
      <c r="H339" s="20"/>
      <c r="I339" s="20"/>
      <c r="J339" s="20"/>
      <c r="K339" s="20"/>
      <c r="L339" s="20"/>
      <c r="M339" s="20"/>
      <c r="N339" s="20"/>
      <c r="O339" s="20"/>
      <c r="P339" s="20"/>
      <c r="Q339" s="20"/>
      <c r="R339" s="20"/>
      <c r="S339" s="20"/>
      <c r="T339" s="20"/>
    </row>
    <row r="340" spans="1:20" x14ac:dyDescent="0.25">
      <c r="A340" s="20"/>
      <c r="B340" s="20"/>
      <c r="C340" s="20"/>
      <c r="D340" s="20"/>
      <c r="E340" s="20"/>
      <c r="F340" s="20"/>
      <c r="G340" s="20"/>
      <c r="H340" s="20"/>
      <c r="I340" s="20"/>
      <c r="J340" s="20"/>
      <c r="K340" s="20"/>
      <c r="L340" s="20"/>
      <c r="M340" s="20"/>
      <c r="N340" s="20"/>
      <c r="O340" s="20"/>
      <c r="P340" s="20"/>
      <c r="Q340" s="20"/>
      <c r="R340" s="20"/>
      <c r="S340" s="20"/>
      <c r="T340" s="20"/>
    </row>
    <row r="341" spans="1:20" x14ac:dyDescent="0.25">
      <c r="A341" s="20"/>
      <c r="B341" s="20"/>
      <c r="C341" s="20"/>
      <c r="D341" s="20"/>
      <c r="E341" s="20"/>
      <c r="F341" s="20"/>
      <c r="G341" s="20"/>
      <c r="H341" s="20"/>
      <c r="I341" s="20"/>
      <c r="J341" s="20"/>
      <c r="K341" s="20"/>
      <c r="L341" s="20"/>
      <c r="M341" s="20"/>
      <c r="N341" s="20"/>
      <c r="O341" s="20"/>
      <c r="P341" s="20"/>
      <c r="Q341" s="20"/>
      <c r="R341" s="20"/>
      <c r="S341" s="20"/>
      <c r="T341" s="20"/>
    </row>
    <row r="342" spans="1:20" x14ac:dyDescent="0.25">
      <c r="A342" s="20"/>
      <c r="B342" s="20"/>
      <c r="C342" s="20"/>
      <c r="D342" s="20"/>
      <c r="E342" s="20"/>
      <c r="F342" s="20"/>
      <c r="G342" s="20"/>
      <c r="H342" s="20"/>
      <c r="I342" s="20"/>
      <c r="J342" s="20"/>
      <c r="K342" s="20"/>
      <c r="L342" s="20"/>
      <c r="M342" s="20"/>
      <c r="N342" s="20"/>
      <c r="O342" s="20"/>
      <c r="P342" s="20"/>
      <c r="Q342" s="20"/>
      <c r="R342" s="20"/>
      <c r="S342" s="20"/>
      <c r="T342" s="20"/>
    </row>
    <row r="343" spans="1:20" x14ac:dyDescent="0.25">
      <c r="A343" s="20"/>
      <c r="B343" s="20"/>
      <c r="C343" s="20"/>
      <c r="D343" s="20"/>
      <c r="E343" s="20"/>
      <c r="F343" s="20"/>
      <c r="G343" s="20"/>
      <c r="H343" s="20"/>
      <c r="I343" s="20"/>
      <c r="J343" s="20"/>
      <c r="K343" s="20"/>
      <c r="L343" s="20"/>
      <c r="M343" s="20"/>
      <c r="N343" s="20"/>
      <c r="O343" s="20"/>
      <c r="P343" s="20"/>
      <c r="Q343" s="20"/>
      <c r="R343" s="20"/>
      <c r="S343" s="20"/>
      <c r="T343" s="20"/>
    </row>
    <row r="344" spans="1:20" x14ac:dyDescent="0.25">
      <c r="A344" s="20"/>
      <c r="B344" s="20"/>
      <c r="C344" s="20"/>
      <c r="D344" s="20"/>
      <c r="E344" s="20"/>
      <c r="F344" s="20"/>
      <c r="G344" s="20"/>
      <c r="H344" s="20"/>
      <c r="I344" s="20"/>
      <c r="J344" s="20"/>
      <c r="K344" s="20"/>
      <c r="L344" s="20"/>
      <c r="M344" s="20"/>
      <c r="N344" s="20"/>
      <c r="O344" s="20"/>
      <c r="P344" s="20"/>
      <c r="Q344" s="20"/>
      <c r="R344" s="20"/>
      <c r="S344" s="20"/>
      <c r="T344" s="20"/>
    </row>
    <row r="345" spans="1:20" x14ac:dyDescent="0.25">
      <c r="A345" s="20"/>
      <c r="B345" s="20"/>
      <c r="C345" s="20"/>
      <c r="D345" s="20"/>
      <c r="E345" s="20"/>
      <c r="F345" s="20"/>
      <c r="G345" s="20"/>
      <c r="H345" s="20"/>
      <c r="I345" s="20"/>
      <c r="J345" s="20"/>
      <c r="K345" s="20"/>
      <c r="L345" s="20"/>
      <c r="M345" s="20"/>
      <c r="N345" s="20"/>
      <c r="O345" s="20"/>
      <c r="P345" s="20"/>
      <c r="Q345" s="20"/>
      <c r="R345" s="20"/>
      <c r="S345" s="20"/>
      <c r="T345" s="20"/>
    </row>
    <row r="346" spans="1:20" x14ac:dyDescent="0.25">
      <c r="A346" s="20"/>
      <c r="B346" s="20"/>
      <c r="C346" s="20"/>
      <c r="D346" s="20"/>
      <c r="E346" s="20"/>
      <c r="F346" s="20"/>
      <c r="G346" s="20"/>
      <c r="H346" s="20"/>
      <c r="I346" s="20"/>
      <c r="J346" s="20"/>
      <c r="K346" s="20"/>
      <c r="L346" s="20"/>
      <c r="M346" s="20"/>
      <c r="N346" s="20"/>
      <c r="O346" s="20"/>
      <c r="P346" s="20"/>
      <c r="Q346" s="20"/>
      <c r="R346" s="20"/>
      <c r="S346" s="20"/>
      <c r="T346" s="20"/>
    </row>
    <row r="347" spans="1:20" x14ac:dyDescent="0.25">
      <c r="A347" s="20"/>
      <c r="B347" s="20"/>
      <c r="C347" s="20"/>
      <c r="D347" s="20"/>
      <c r="E347" s="20"/>
      <c r="F347" s="20"/>
      <c r="G347" s="20"/>
      <c r="H347" s="20"/>
      <c r="I347" s="20"/>
      <c r="J347" s="20"/>
      <c r="K347" s="20"/>
      <c r="L347" s="20"/>
      <c r="M347" s="20"/>
      <c r="N347" s="20"/>
      <c r="O347" s="20"/>
      <c r="P347" s="20"/>
      <c r="Q347" s="20"/>
      <c r="R347" s="20"/>
      <c r="S347" s="20"/>
      <c r="T347" s="20"/>
    </row>
    <row r="348" spans="1:20" x14ac:dyDescent="0.25">
      <c r="A348" s="20"/>
      <c r="B348" s="20"/>
      <c r="C348" s="20"/>
      <c r="D348" s="20"/>
      <c r="E348" s="20"/>
      <c r="F348" s="20"/>
      <c r="G348" s="20"/>
      <c r="H348" s="20"/>
      <c r="I348" s="20"/>
      <c r="J348" s="20"/>
      <c r="K348" s="20"/>
      <c r="L348" s="20"/>
      <c r="M348" s="20"/>
      <c r="N348" s="20"/>
      <c r="O348" s="20"/>
      <c r="P348" s="20"/>
      <c r="Q348" s="20"/>
      <c r="R348" s="20"/>
      <c r="S348" s="20"/>
      <c r="T348" s="20"/>
    </row>
    <row r="349" spans="1:20" x14ac:dyDescent="0.25">
      <c r="A349" s="20"/>
      <c r="B349" s="20"/>
      <c r="C349" s="20"/>
      <c r="D349" s="20"/>
      <c r="E349" s="20"/>
      <c r="F349" s="20"/>
      <c r="G349" s="20"/>
      <c r="H349" s="20"/>
      <c r="I349" s="20"/>
      <c r="J349" s="20"/>
      <c r="K349" s="20"/>
      <c r="L349" s="20"/>
      <c r="M349" s="20"/>
      <c r="N349" s="20"/>
      <c r="O349" s="20"/>
      <c r="P349" s="20"/>
      <c r="Q349" s="20"/>
      <c r="R349" s="20"/>
      <c r="S349" s="20"/>
      <c r="T349" s="20"/>
    </row>
    <row r="350" spans="1:20" x14ac:dyDescent="0.25">
      <c r="A350" s="20"/>
      <c r="B350" s="20"/>
      <c r="C350" s="20"/>
      <c r="D350" s="20"/>
      <c r="E350" s="20"/>
      <c r="F350" s="20"/>
      <c r="G350" s="20"/>
      <c r="H350" s="20"/>
      <c r="I350" s="20"/>
      <c r="J350" s="20"/>
      <c r="K350" s="20"/>
      <c r="L350" s="20"/>
      <c r="M350" s="20"/>
      <c r="N350" s="20"/>
      <c r="O350" s="20"/>
      <c r="P350" s="20"/>
      <c r="Q350" s="20"/>
      <c r="R350" s="20"/>
      <c r="S350" s="20"/>
      <c r="T350" s="20"/>
    </row>
    <row r="351" spans="1:20" x14ac:dyDescent="0.25">
      <c r="A351" s="20"/>
      <c r="B351" s="20"/>
      <c r="C351" s="20"/>
      <c r="D351" s="20"/>
      <c r="E351" s="20"/>
      <c r="F351" s="20"/>
      <c r="G351" s="20"/>
      <c r="H351" s="20"/>
      <c r="I351" s="20"/>
      <c r="J351" s="20"/>
      <c r="K351" s="20"/>
      <c r="L351" s="20"/>
      <c r="M351" s="20"/>
      <c r="N351" s="20"/>
      <c r="O351" s="20"/>
      <c r="P351" s="20"/>
      <c r="Q351" s="20"/>
      <c r="R351" s="20"/>
      <c r="S351" s="20"/>
      <c r="T351" s="20"/>
    </row>
    <row r="352" spans="1:20" x14ac:dyDescent="0.25">
      <c r="A352" s="20"/>
      <c r="B352" s="20"/>
      <c r="C352" s="20"/>
      <c r="D352" s="20"/>
      <c r="E352" s="20"/>
      <c r="F352" s="20"/>
      <c r="G352" s="20"/>
      <c r="H352" s="20"/>
      <c r="I352" s="20"/>
      <c r="J352" s="20"/>
      <c r="K352" s="20"/>
      <c r="L352" s="20"/>
      <c r="M352" s="20"/>
      <c r="N352" s="20"/>
      <c r="O352" s="20"/>
      <c r="P352" s="20"/>
      <c r="Q352" s="20"/>
      <c r="R352" s="20"/>
      <c r="S352" s="20"/>
      <c r="T352" s="20"/>
    </row>
    <row r="353" spans="1:20" x14ac:dyDescent="0.25">
      <c r="A353" s="20"/>
      <c r="B353" s="20"/>
      <c r="C353" s="20"/>
      <c r="D353" s="20"/>
      <c r="E353" s="20"/>
      <c r="F353" s="20"/>
      <c r="G353" s="20"/>
      <c r="H353" s="20"/>
      <c r="I353" s="20"/>
      <c r="J353" s="20"/>
      <c r="K353" s="20"/>
      <c r="L353" s="20"/>
      <c r="M353" s="20"/>
      <c r="N353" s="20"/>
      <c r="O353" s="20"/>
      <c r="P353" s="20"/>
      <c r="Q353" s="20"/>
      <c r="R353" s="20"/>
      <c r="S353" s="20"/>
      <c r="T353" s="20"/>
    </row>
    <row r="354" spans="1:20" x14ac:dyDescent="0.25">
      <c r="A354" s="20"/>
      <c r="B354" s="20"/>
      <c r="C354" s="20"/>
      <c r="D354" s="20"/>
      <c r="E354" s="20"/>
      <c r="F354" s="20"/>
      <c r="G354" s="20"/>
      <c r="H354" s="20"/>
      <c r="I354" s="20"/>
      <c r="J354" s="20"/>
      <c r="K354" s="20"/>
      <c r="L354" s="20"/>
      <c r="M354" s="20"/>
      <c r="N354" s="20"/>
      <c r="O354" s="20"/>
      <c r="P354" s="20"/>
      <c r="Q354" s="20"/>
      <c r="R354" s="20"/>
      <c r="S354" s="20"/>
      <c r="T354" s="20"/>
    </row>
    <row r="355" spans="1:20" x14ac:dyDescent="0.25">
      <c r="A355" s="20"/>
      <c r="B355" s="20"/>
      <c r="C355" s="20"/>
      <c r="D355" s="20"/>
      <c r="E355" s="20"/>
      <c r="F355" s="20"/>
      <c r="G355" s="20"/>
      <c r="H355" s="20"/>
      <c r="I355" s="20"/>
      <c r="J355" s="20"/>
      <c r="K355" s="20"/>
      <c r="L355" s="20"/>
      <c r="M355" s="20"/>
      <c r="N355" s="20"/>
      <c r="O355" s="20"/>
      <c r="P355" s="20"/>
      <c r="Q355" s="20"/>
      <c r="R355" s="20"/>
      <c r="S355" s="20"/>
      <c r="T355" s="20"/>
    </row>
    <row r="356" spans="1:20" x14ac:dyDescent="0.25">
      <c r="A356" s="20"/>
      <c r="B356" s="20"/>
      <c r="C356" s="20"/>
      <c r="D356" s="20"/>
      <c r="E356" s="20"/>
      <c r="F356" s="20"/>
      <c r="G356" s="20"/>
      <c r="H356" s="20"/>
      <c r="I356" s="20"/>
      <c r="J356" s="20"/>
      <c r="K356" s="20"/>
      <c r="L356" s="20"/>
      <c r="M356" s="20"/>
      <c r="N356" s="20"/>
      <c r="O356" s="20"/>
      <c r="P356" s="20"/>
      <c r="Q356" s="20"/>
      <c r="R356" s="20"/>
      <c r="S356" s="20"/>
      <c r="T356" s="20"/>
    </row>
    <row r="357" spans="1:20" x14ac:dyDescent="0.25">
      <c r="A357" s="20"/>
      <c r="B357" s="20"/>
      <c r="C357" s="20"/>
      <c r="D357" s="20"/>
      <c r="E357" s="20"/>
      <c r="F357" s="20"/>
      <c r="G357" s="20"/>
      <c r="H357" s="20"/>
      <c r="I357" s="20"/>
      <c r="J357" s="20"/>
      <c r="K357" s="20"/>
      <c r="L357" s="20"/>
      <c r="M357" s="20"/>
      <c r="N357" s="20"/>
      <c r="O357" s="20"/>
      <c r="P357" s="20"/>
      <c r="Q357" s="20"/>
      <c r="R357" s="20"/>
      <c r="S357" s="20"/>
      <c r="T357" s="20"/>
    </row>
    <row r="358" spans="1:20" x14ac:dyDescent="0.25">
      <c r="A358" s="20"/>
      <c r="B358" s="20"/>
      <c r="C358" s="20"/>
      <c r="D358" s="20"/>
      <c r="E358" s="20"/>
      <c r="F358" s="20"/>
      <c r="G358" s="20"/>
      <c r="H358" s="20"/>
      <c r="I358" s="20"/>
      <c r="J358" s="20"/>
      <c r="K358" s="20"/>
      <c r="L358" s="20"/>
      <c r="M358" s="20"/>
      <c r="N358" s="20"/>
      <c r="O358" s="20"/>
      <c r="P358" s="20"/>
      <c r="Q358" s="20"/>
      <c r="R358" s="20"/>
      <c r="S358" s="20"/>
      <c r="T358" s="20"/>
    </row>
  </sheetData>
  <mergeCells count="22">
    <mergeCell ref="A15:K15"/>
    <mergeCell ref="A8:K8"/>
    <mergeCell ref="A9:K9"/>
    <mergeCell ref="A10:K10"/>
    <mergeCell ref="A11:K11"/>
    <mergeCell ref="A12:K12"/>
    <mergeCell ref="A23:D23"/>
    <mergeCell ref="B16:B17"/>
    <mergeCell ref="J16:K16"/>
    <mergeCell ref="A4:K4"/>
    <mergeCell ref="A6:K6"/>
    <mergeCell ref="D16:D17"/>
    <mergeCell ref="C16:C17"/>
    <mergeCell ref="A16:A17"/>
    <mergeCell ref="I16:I17"/>
    <mergeCell ref="H16:H17"/>
    <mergeCell ref="F16:F17"/>
    <mergeCell ref="E16:E17"/>
    <mergeCell ref="G16:G17"/>
    <mergeCell ref="A7:K7"/>
    <mergeCell ref="A13:K13"/>
    <mergeCell ref="A14:K14"/>
  </mergeCells>
  <pageMargins left="0.70866141732283472" right="0.70866141732283472" top="0.74803149606299213" bottom="0.74803149606299213" header="0.31496062992125984" footer="0.31496062992125984"/>
  <pageSetup paperSize="8" scale="3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C40"/>
  <sheetViews>
    <sheetView view="pageBreakPreview" topLeftCell="A19" zoomScaleNormal="60" zoomScaleSheetLayoutView="100" workbookViewId="0">
      <selection activeCell="N25" sqref="N25"/>
    </sheetView>
  </sheetViews>
  <sheetFormatPr defaultColWidth="10.7109375" defaultRowHeight="15.75" x14ac:dyDescent="0.25"/>
  <cols>
    <col min="1" max="1" width="9.5703125" style="39" customWidth="1"/>
    <col min="2" max="2" width="36.28515625" style="39" customWidth="1"/>
    <col min="3" max="3" width="8.7109375" style="39" customWidth="1"/>
    <col min="4" max="4" width="12.7109375" style="39" customWidth="1"/>
    <col min="5" max="5" width="16.140625" style="39" customWidth="1"/>
    <col min="6" max="6" width="16.5703125" style="39" customWidth="1"/>
    <col min="7" max="7" width="18.42578125" style="39" customWidth="1"/>
    <col min="8" max="8" width="14.5703125" style="39" customWidth="1"/>
    <col min="9" max="9" width="12.42578125" style="39" customWidth="1"/>
    <col min="10" max="10" width="16" style="39" customWidth="1"/>
    <col min="11" max="14" width="8.7109375" style="39" customWidth="1"/>
    <col min="15" max="231" width="10.7109375" style="39"/>
    <col min="232" max="236" width="15.7109375" style="39" customWidth="1"/>
    <col min="237" max="240" width="12.7109375" style="39" customWidth="1"/>
    <col min="241" max="244" width="15.7109375" style="39" customWidth="1"/>
    <col min="245" max="245" width="22.85546875" style="39" customWidth="1"/>
    <col min="246" max="246" width="20.7109375" style="39" customWidth="1"/>
    <col min="247" max="247" width="16.7109375" style="39" customWidth="1"/>
    <col min="248" max="487" width="10.7109375" style="39"/>
    <col min="488" max="492" width="15.7109375" style="39" customWidth="1"/>
    <col min="493" max="496" width="12.7109375" style="39" customWidth="1"/>
    <col min="497" max="500" width="15.7109375" style="39" customWidth="1"/>
    <col min="501" max="501" width="22.85546875" style="39" customWidth="1"/>
    <col min="502" max="502" width="20.7109375" style="39" customWidth="1"/>
    <col min="503" max="503" width="16.7109375" style="39" customWidth="1"/>
    <col min="504" max="743" width="10.7109375" style="39"/>
    <col min="744" max="748" width="15.7109375" style="39" customWidth="1"/>
    <col min="749" max="752" width="12.7109375" style="39" customWidth="1"/>
    <col min="753" max="756" width="15.7109375" style="39" customWidth="1"/>
    <col min="757" max="757" width="22.85546875" style="39" customWidth="1"/>
    <col min="758" max="758" width="20.7109375" style="39" customWidth="1"/>
    <col min="759" max="759" width="16.7109375" style="39" customWidth="1"/>
    <col min="760" max="999" width="10.7109375" style="39"/>
    <col min="1000" max="1004" width="15.7109375" style="39" customWidth="1"/>
    <col min="1005" max="1008" width="12.7109375" style="39" customWidth="1"/>
    <col min="1009" max="1012" width="15.7109375" style="39" customWidth="1"/>
    <col min="1013" max="1013" width="22.85546875" style="39" customWidth="1"/>
    <col min="1014" max="1014" width="20.7109375" style="39" customWidth="1"/>
    <col min="1015" max="1015" width="16.7109375" style="39" customWidth="1"/>
    <col min="1016" max="1255" width="10.7109375" style="39"/>
    <col min="1256" max="1260" width="15.7109375" style="39" customWidth="1"/>
    <col min="1261" max="1264" width="12.7109375" style="39" customWidth="1"/>
    <col min="1265" max="1268" width="15.7109375" style="39" customWidth="1"/>
    <col min="1269" max="1269" width="22.85546875" style="39" customWidth="1"/>
    <col min="1270" max="1270" width="20.7109375" style="39" customWidth="1"/>
    <col min="1271" max="1271" width="16.7109375" style="39" customWidth="1"/>
    <col min="1272" max="1511" width="10.7109375" style="39"/>
    <col min="1512" max="1516" width="15.7109375" style="39" customWidth="1"/>
    <col min="1517" max="1520" width="12.7109375" style="39" customWidth="1"/>
    <col min="1521" max="1524" width="15.7109375" style="39" customWidth="1"/>
    <col min="1525" max="1525" width="22.85546875" style="39" customWidth="1"/>
    <col min="1526" max="1526" width="20.7109375" style="39" customWidth="1"/>
    <col min="1527" max="1527" width="16.7109375" style="39" customWidth="1"/>
    <col min="1528" max="1767" width="10.7109375" style="39"/>
    <col min="1768" max="1772" width="15.7109375" style="39" customWidth="1"/>
    <col min="1773" max="1776" width="12.7109375" style="39" customWidth="1"/>
    <col min="1777" max="1780" width="15.7109375" style="39" customWidth="1"/>
    <col min="1781" max="1781" width="22.85546875" style="39" customWidth="1"/>
    <col min="1782" max="1782" width="20.7109375" style="39" customWidth="1"/>
    <col min="1783" max="1783" width="16.7109375" style="39" customWidth="1"/>
    <col min="1784" max="2023" width="10.7109375" style="39"/>
    <col min="2024" max="2028" width="15.7109375" style="39" customWidth="1"/>
    <col min="2029" max="2032" width="12.7109375" style="39" customWidth="1"/>
    <col min="2033" max="2036" width="15.7109375" style="39" customWidth="1"/>
    <col min="2037" max="2037" width="22.85546875" style="39" customWidth="1"/>
    <col min="2038" max="2038" width="20.7109375" style="39" customWidth="1"/>
    <col min="2039" max="2039" width="16.7109375" style="39" customWidth="1"/>
    <col min="2040" max="2279" width="10.7109375" style="39"/>
    <col min="2280" max="2284" width="15.7109375" style="39" customWidth="1"/>
    <col min="2285" max="2288" width="12.7109375" style="39" customWidth="1"/>
    <col min="2289" max="2292" width="15.7109375" style="39" customWidth="1"/>
    <col min="2293" max="2293" width="22.85546875" style="39" customWidth="1"/>
    <col min="2294" max="2294" width="20.7109375" style="39" customWidth="1"/>
    <col min="2295" max="2295" width="16.7109375" style="39" customWidth="1"/>
    <col min="2296" max="2535" width="10.7109375" style="39"/>
    <col min="2536" max="2540" width="15.7109375" style="39" customWidth="1"/>
    <col min="2541" max="2544" width="12.7109375" style="39" customWidth="1"/>
    <col min="2545" max="2548" width="15.7109375" style="39" customWidth="1"/>
    <col min="2549" max="2549" width="22.85546875" style="39" customWidth="1"/>
    <col min="2550" max="2550" width="20.7109375" style="39" customWidth="1"/>
    <col min="2551" max="2551" width="16.7109375" style="39" customWidth="1"/>
    <col min="2552" max="2791" width="10.7109375" style="39"/>
    <col min="2792" max="2796" width="15.7109375" style="39" customWidth="1"/>
    <col min="2797" max="2800" width="12.7109375" style="39" customWidth="1"/>
    <col min="2801" max="2804" width="15.7109375" style="39" customWidth="1"/>
    <col min="2805" max="2805" width="22.85546875" style="39" customWidth="1"/>
    <col min="2806" max="2806" width="20.7109375" style="39" customWidth="1"/>
    <col min="2807" max="2807" width="16.7109375" style="39" customWidth="1"/>
    <col min="2808" max="3047" width="10.7109375" style="39"/>
    <col min="3048" max="3052" width="15.7109375" style="39" customWidth="1"/>
    <col min="3053" max="3056" width="12.7109375" style="39" customWidth="1"/>
    <col min="3057" max="3060" width="15.7109375" style="39" customWidth="1"/>
    <col min="3061" max="3061" width="22.85546875" style="39" customWidth="1"/>
    <col min="3062" max="3062" width="20.7109375" style="39" customWidth="1"/>
    <col min="3063" max="3063" width="16.7109375" style="39" customWidth="1"/>
    <col min="3064" max="3303" width="10.7109375" style="39"/>
    <col min="3304" max="3308" width="15.7109375" style="39" customWidth="1"/>
    <col min="3309" max="3312" width="12.7109375" style="39" customWidth="1"/>
    <col min="3313" max="3316" width="15.7109375" style="39" customWidth="1"/>
    <col min="3317" max="3317" width="22.85546875" style="39" customWidth="1"/>
    <col min="3318" max="3318" width="20.7109375" style="39" customWidth="1"/>
    <col min="3319" max="3319" width="16.7109375" style="39" customWidth="1"/>
    <col min="3320" max="3559" width="10.7109375" style="39"/>
    <col min="3560" max="3564" width="15.7109375" style="39" customWidth="1"/>
    <col min="3565" max="3568" width="12.7109375" style="39" customWidth="1"/>
    <col min="3569" max="3572" width="15.7109375" style="39" customWidth="1"/>
    <col min="3573" max="3573" width="22.85546875" style="39" customWidth="1"/>
    <col min="3574" max="3574" width="20.7109375" style="39" customWidth="1"/>
    <col min="3575" max="3575" width="16.7109375" style="39" customWidth="1"/>
    <col min="3576" max="3815" width="10.7109375" style="39"/>
    <col min="3816" max="3820" width="15.7109375" style="39" customWidth="1"/>
    <col min="3821" max="3824" width="12.7109375" style="39" customWidth="1"/>
    <col min="3825" max="3828" width="15.7109375" style="39" customWidth="1"/>
    <col min="3829" max="3829" width="22.85546875" style="39" customWidth="1"/>
    <col min="3830" max="3830" width="20.7109375" style="39" customWidth="1"/>
    <col min="3831" max="3831" width="16.7109375" style="39" customWidth="1"/>
    <col min="3832" max="4071" width="10.7109375" style="39"/>
    <col min="4072" max="4076" width="15.7109375" style="39" customWidth="1"/>
    <col min="4077" max="4080" width="12.7109375" style="39" customWidth="1"/>
    <col min="4081" max="4084" width="15.7109375" style="39" customWidth="1"/>
    <col min="4085" max="4085" width="22.85546875" style="39" customWidth="1"/>
    <col min="4086" max="4086" width="20.7109375" style="39" customWidth="1"/>
    <col min="4087" max="4087" width="16.7109375" style="39" customWidth="1"/>
    <col min="4088" max="4327" width="10.7109375" style="39"/>
    <col min="4328" max="4332" width="15.7109375" style="39" customWidth="1"/>
    <col min="4333" max="4336" width="12.7109375" style="39" customWidth="1"/>
    <col min="4337" max="4340" width="15.7109375" style="39" customWidth="1"/>
    <col min="4341" max="4341" width="22.85546875" style="39" customWidth="1"/>
    <col min="4342" max="4342" width="20.7109375" style="39" customWidth="1"/>
    <col min="4343" max="4343" width="16.7109375" style="39" customWidth="1"/>
    <col min="4344" max="4583" width="10.7109375" style="39"/>
    <col min="4584" max="4588" width="15.7109375" style="39" customWidth="1"/>
    <col min="4589" max="4592" width="12.7109375" style="39" customWidth="1"/>
    <col min="4593" max="4596" width="15.7109375" style="39" customWidth="1"/>
    <col min="4597" max="4597" width="22.85546875" style="39" customWidth="1"/>
    <col min="4598" max="4598" width="20.7109375" style="39" customWidth="1"/>
    <col min="4599" max="4599" width="16.7109375" style="39" customWidth="1"/>
    <col min="4600" max="4839" width="10.7109375" style="39"/>
    <col min="4840" max="4844" width="15.7109375" style="39" customWidth="1"/>
    <col min="4845" max="4848" width="12.7109375" style="39" customWidth="1"/>
    <col min="4849" max="4852" width="15.7109375" style="39" customWidth="1"/>
    <col min="4853" max="4853" width="22.85546875" style="39" customWidth="1"/>
    <col min="4854" max="4854" width="20.7109375" style="39" customWidth="1"/>
    <col min="4855" max="4855" width="16.7109375" style="39" customWidth="1"/>
    <col min="4856" max="5095" width="10.7109375" style="39"/>
    <col min="5096" max="5100" width="15.7109375" style="39" customWidth="1"/>
    <col min="5101" max="5104" width="12.7109375" style="39" customWidth="1"/>
    <col min="5105" max="5108" width="15.7109375" style="39" customWidth="1"/>
    <col min="5109" max="5109" width="22.85546875" style="39" customWidth="1"/>
    <col min="5110" max="5110" width="20.7109375" style="39" customWidth="1"/>
    <col min="5111" max="5111" width="16.7109375" style="39" customWidth="1"/>
    <col min="5112" max="5351" width="10.7109375" style="39"/>
    <col min="5352" max="5356" width="15.7109375" style="39" customWidth="1"/>
    <col min="5357" max="5360" width="12.7109375" style="39" customWidth="1"/>
    <col min="5361" max="5364" width="15.7109375" style="39" customWidth="1"/>
    <col min="5365" max="5365" width="22.85546875" style="39" customWidth="1"/>
    <col min="5366" max="5366" width="20.7109375" style="39" customWidth="1"/>
    <col min="5367" max="5367" width="16.7109375" style="39" customWidth="1"/>
    <col min="5368" max="5607" width="10.7109375" style="39"/>
    <col min="5608" max="5612" width="15.7109375" style="39" customWidth="1"/>
    <col min="5613" max="5616" width="12.7109375" style="39" customWidth="1"/>
    <col min="5617" max="5620" width="15.7109375" style="39" customWidth="1"/>
    <col min="5621" max="5621" width="22.85546875" style="39" customWidth="1"/>
    <col min="5622" max="5622" width="20.7109375" style="39" customWidth="1"/>
    <col min="5623" max="5623" width="16.7109375" style="39" customWidth="1"/>
    <col min="5624" max="5863" width="10.7109375" style="39"/>
    <col min="5864" max="5868" width="15.7109375" style="39" customWidth="1"/>
    <col min="5869" max="5872" width="12.7109375" style="39" customWidth="1"/>
    <col min="5873" max="5876" width="15.7109375" style="39" customWidth="1"/>
    <col min="5877" max="5877" width="22.85546875" style="39" customWidth="1"/>
    <col min="5878" max="5878" width="20.7109375" style="39" customWidth="1"/>
    <col min="5879" max="5879" width="16.7109375" style="39" customWidth="1"/>
    <col min="5880" max="6119" width="10.7109375" style="39"/>
    <col min="6120" max="6124" width="15.7109375" style="39" customWidth="1"/>
    <col min="6125" max="6128" width="12.7109375" style="39" customWidth="1"/>
    <col min="6129" max="6132" width="15.7109375" style="39" customWidth="1"/>
    <col min="6133" max="6133" width="22.85546875" style="39" customWidth="1"/>
    <col min="6134" max="6134" width="20.7109375" style="39" customWidth="1"/>
    <col min="6135" max="6135" width="16.7109375" style="39" customWidth="1"/>
    <col min="6136" max="6375" width="10.7109375" style="39"/>
    <col min="6376" max="6380" width="15.7109375" style="39" customWidth="1"/>
    <col min="6381" max="6384" width="12.7109375" style="39" customWidth="1"/>
    <col min="6385" max="6388" width="15.7109375" style="39" customWidth="1"/>
    <col min="6389" max="6389" width="22.85546875" style="39" customWidth="1"/>
    <col min="6390" max="6390" width="20.7109375" style="39" customWidth="1"/>
    <col min="6391" max="6391" width="16.7109375" style="39" customWidth="1"/>
    <col min="6392" max="6631" width="10.7109375" style="39"/>
    <col min="6632" max="6636" width="15.7109375" style="39" customWidth="1"/>
    <col min="6637" max="6640" width="12.7109375" style="39" customWidth="1"/>
    <col min="6641" max="6644" width="15.7109375" style="39" customWidth="1"/>
    <col min="6645" max="6645" width="22.85546875" style="39" customWidth="1"/>
    <col min="6646" max="6646" width="20.7109375" style="39" customWidth="1"/>
    <col min="6647" max="6647" width="16.7109375" style="39" customWidth="1"/>
    <col min="6648" max="6887" width="10.7109375" style="39"/>
    <col min="6888" max="6892" width="15.7109375" style="39" customWidth="1"/>
    <col min="6893" max="6896" width="12.7109375" style="39" customWidth="1"/>
    <col min="6897" max="6900" width="15.7109375" style="39" customWidth="1"/>
    <col min="6901" max="6901" width="22.85546875" style="39" customWidth="1"/>
    <col min="6902" max="6902" width="20.7109375" style="39" customWidth="1"/>
    <col min="6903" max="6903" width="16.7109375" style="39" customWidth="1"/>
    <col min="6904" max="7143" width="10.7109375" style="39"/>
    <col min="7144" max="7148" width="15.7109375" style="39" customWidth="1"/>
    <col min="7149" max="7152" width="12.7109375" style="39" customWidth="1"/>
    <col min="7153" max="7156" width="15.7109375" style="39" customWidth="1"/>
    <col min="7157" max="7157" width="22.85546875" style="39" customWidth="1"/>
    <col min="7158" max="7158" width="20.7109375" style="39" customWidth="1"/>
    <col min="7159" max="7159" width="16.7109375" style="39" customWidth="1"/>
    <col min="7160" max="7399" width="10.7109375" style="39"/>
    <col min="7400" max="7404" width="15.7109375" style="39" customWidth="1"/>
    <col min="7405" max="7408" width="12.7109375" style="39" customWidth="1"/>
    <col min="7409" max="7412" width="15.7109375" style="39" customWidth="1"/>
    <col min="7413" max="7413" width="22.85546875" style="39" customWidth="1"/>
    <col min="7414" max="7414" width="20.7109375" style="39" customWidth="1"/>
    <col min="7415" max="7415" width="16.7109375" style="39" customWidth="1"/>
    <col min="7416" max="7655" width="10.7109375" style="39"/>
    <col min="7656" max="7660" width="15.7109375" style="39" customWidth="1"/>
    <col min="7661" max="7664" width="12.7109375" style="39" customWidth="1"/>
    <col min="7665" max="7668" width="15.7109375" style="39" customWidth="1"/>
    <col min="7669" max="7669" width="22.85546875" style="39" customWidth="1"/>
    <col min="7670" max="7670" width="20.7109375" style="39" customWidth="1"/>
    <col min="7671" max="7671" width="16.7109375" style="39" customWidth="1"/>
    <col min="7672" max="7911" width="10.7109375" style="39"/>
    <col min="7912" max="7916" width="15.7109375" style="39" customWidth="1"/>
    <col min="7917" max="7920" width="12.7109375" style="39" customWidth="1"/>
    <col min="7921" max="7924" width="15.7109375" style="39" customWidth="1"/>
    <col min="7925" max="7925" width="22.85546875" style="39" customWidth="1"/>
    <col min="7926" max="7926" width="20.7109375" style="39" customWidth="1"/>
    <col min="7927" max="7927" width="16.7109375" style="39" customWidth="1"/>
    <col min="7928" max="8167" width="10.7109375" style="39"/>
    <col min="8168" max="8172" width="15.7109375" style="39" customWidth="1"/>
    <col min="8173" max="8176" width="12.7109375" style="39" customWidth="1"/>
    <col min="8177" max="8180" width="15.7109375" style="39" customWidth="1"/>
    <col min="8181" max="8181" width="22.85546875" style="39" customWidth="1"/>
    <col min="8182" max="8182" width="20.7109375" style="39" customWidth="1"/>
    <col min="8183" max="8183" width="16.7109375" style="39" customWidth="1"/>
    <col min="8184" max="8423" width="10.7109375" style="39"/>
    <col min="8424" max="8428" width="15.7109375" style="39" customWidth="1"/>
    <col min="8429" max="8432" width="12.7109375" style="39" customWidth="1"/>
    <col min="8433" max="8436" width="15.7109375" style="39" customWidth="1"/>
    <col min="8437" max="8437" width="22.85546875" style="39" customWidth="1"/>
    <col min="8438" max="8438" width="20.7109375" style="39" customWidth="1"/>
    <col min="8439" max="8439" width="16.7109375" style="39" customWidth="1"/>
    <col min="8440" max="8679" width="10.7109375" style="39"/>
    <col min="8680" max="8684" width="15.7109375" style="39" customWidth="1"/>
    <col min="8685" max="8688" width="12.7109375" style="39" customWidth="1"/>
    <col min="8689" max="8692" width="15.7109375" style="39" customWidth="1"/>
    <col min="8693" max="8693" width="22.85546875" style="39" customWidth="1"/>
    <col min="8694" max="8694" width="20.7109375" style="39" customWidth="1"/>
    <col min="8695" max="8695" width="16.7109375" style="39" customWidth="1"/>
    <col min="8696" max="8935" width="10.7109375" style="39"/>
    <col min="8936" max="8940" width="15.7109375" style="39" customWidth="1"/>
    <col min="8941" max="8944" width="12.7109375" style="39" customWidth="1"/>
    <col min="8945" max="8948" width="15.7109375" style="39" customWidth="1"/>
    <col min="8949" max="8949" width="22.85546875" style="39" customWidth="1"/>
    <col min="8950" max="8950" width="20.7109375" style="39" customWidth="1"/>
    <col min="8951" max="8951" width="16.7109375" style="39" customWidth="1"/>
    <col min="8952" max="9191" width="10.7109375" style="39"/>
    <col min="9192" max="9196" width="15.7109375" style="39" customWidth="1"/>
    <col min="9197" max="9200" width="12.7109375" style="39" customWidth="1"/>
    <col min="9201" max="9204" width="15.7109375" style="39" customWidth="1"/>
    <col min="9205" max="9205" width="22.85546875" style="39" customWidth="1"/>
    <col min="9206" max="9206" width="20.7109375" style="39" customWidth="1"/>
    <col min="9207" max="9207" width="16.7109375" style="39" customWidth="1"/>
    <col min="9208" max="9447" width="10.7109375" style="39"/>
    <col min="9448" max="9452" width="15.7109375" style="39" customWidth="1"/>
    <col min="9453" max="9456" width="12.7109375" style="39" customWidth="1"/>
    <col min="9457" max="9460" width="15.7109375" style="39" customWidth="1"/>
    <col min="9461" max="9461" width="22.85546875" style="39" customWidth="1"/>
    <col min="9462" max="9462" width="20.7109375" style="39" customWidth="1"/>
    <col min="9463" max="9463" width="16.7109375" style="39" customWidth="1"/>
    <col min="9464" max="9703" width="10.7109375" style="39"/>
    <col min="9704" max="9708" width="15.7109375" style="39" customWidth="1"/>
    <col min="9709" max="9712" width="12.7109375" style="39" customWidth="1"/>
    <col min="9713" max="9716" width="15.7109375" style="39" customWidth="1"/>
    <col min="9717" max="9717" width="22.85546875" style="39" customWidth="1"/>
    <col min="9718" max="9718" width="20.7109375" style="39" customWidth="1"/>
    <col min="9719" max="9719" width="16.7109375" style="39" customWidth="1"/>
    <col min="9720" max="9959" width="10.7109375" style="39"/>
    <col min="9960" max="9964" width="15.7109375" style="39" customWidth="1"/>
    <col min="9965" max="9968" width="12.7109375" style="39" customWidth="1"/>
    <col min="9969" max="9972" width="15.7109375" style="39" customWidth="1"/>
    <col min="9973" max="9973" width="22.85546875" style="39" customWidth="1"/>
    <col min="9974" max="9974" width="20.7109375" style="39" customWidth="1"/>
    <col min="9975" max="9975" width="16.7109375" style="39" customWidth="1"/>
    <col min="9976" max="10215" width="10.7109375" style="39"/>
    <col min="10216" max="10220" width="15.7109375" style="39" customWidth="1"/>
    <col min="10221" max="10224" width="12.7109375" style="39" customWidth="1"/>
    <col min="10225" max="10228" width="15.7109375" style="39" customWidth="1"/>
    <col min="10229" max="10229" width="22.85546875" style="39" customWidth="1"/>
    <col min="10230" max="10230" width="20.7109375" style="39" customWidth="1"/>
    <col min="10231" max="10231" width="16.7109375" style="39" customWidth="1"/>
    <col min="10232" max="10471" width="10.7109375" style="39"/>
    <col min="10472" max="10476" width="15.7109375" style="39" customWidth="1"/>
    <col min="10477" max="10480" width="12.7109375" style="39" customWidth="1"/>
    <col min="10481" max="10484" width="15.7109375" style="39" customWidth="1"/>
    <col min="10485" max="10485" width="22.85546875" style="39" customWidth="1"/>
    <col min="10486" max="10486" width="20.7109375" style="39" customWidth="1"/>
    <col min="10487" max="10487" width="16.7109375" style="39" customWidth="1"/>
    <col min="10488" max="10727" width="10.7109375" style="39"/>
    <col min="10728" max="10732" width="15.7109375" style="39" customWidth="1"/>
    <col min="10733" max="10736" width="12.7109375" style="39" customWidth="1"/>
    <col min="10737" max="10740" width="15.7109375" style="39" customWidth="1"/>
    <col min="10741" max="10741" width="22.85546875" style="39" customWidth="1"/>
    <col min="10742" max="10742" width="20.7109375" style="39" customWidth="1"/>
    <col min="10743" max="10743" width="16.7109375" style="39" customWidth="1"/>
    <col min="10744" max="10983" width="10.7109375" style="39"/>
    <col min="10984" max="10988" width="15.7109375" style="39" customWidth="1"/>
    <col min="10989" max="10992" width="12.7109375" style="39" customWidth="1"/>
    <col min="10993" max="10996" width="15.7109375" style="39" customWidth="1"/>
    <col min="10997" max="10997" width="22.85546875" style="39" customWidth="1"/>
    <col min="10998" max="10998" width="20.7109375" style="39" customWidth="1"/>
    <col min="10999" max="10999" width="16.7109375" style="39" customWidth="1"/>
    <col min="11000" max="11239" width="10.7109375" style="39"/>
    <col min="11240" max="11244" width="15.7109375" style="39" customWidth="1"/>
    <col min="11245" max="11248" width="12.7109375" style="39" customWidth="1"/>
    <col min="11249" max="11252" width="15.7109375" style="39" customWidth="1"/>
    <col min="11253" max="11253" width="22.85546875" style="39" customWidth="1"/>
    <col min="11254" max="11254" width="20.7109375" style="39" customWidth="1"/>
    <col min="11255" max="11255" width="16.7109375" style="39" customWidth="1"/>
    <col min="11256" max="11495" width="10.7109375" style="39"/>
    <col min="11496" max="11500" width="15.7109375" style="39" customWidth="1"/>
    <col min="11501" max="11504" width="12.7109375" style="39" customWidth="1"/>
    <col min="11505" max="11508" width="15.7109375" style="39" customWidth="1"/>
    <col min="11509" max="11509" width="22.85546875" style="39" customWidth="1"/>
    <col min="11510" max="11510" width="20.7109375" style="39" customWidth="1"/>
    <col min="11511" max="11511" width="16.7109375" style="39" customWidth="1"/>
    <col min="11512" max="11751" width="10.7109375" style="39"/>
    <col min="11752" max="11756" width="15.7109375" style="39" customWidth="1"/>
    <col min="11757" max="11760" width="12.7109375" style="39" customWidth="1"/>
    <col min="11761" max="11764" width="15.7109375" style="39" customWidth="1"/>
    <col min="11765" max="11765" width="22.85546875" style="39" customWidth="1"/>
    <col min="11766" max="11766" width="20.7109375" style="39" customWidth="1"/>
    <col min="11767" max="11767" width="16.7109375" style="39" customWidth="1"/>
    <col min="11768" max="12007" width="10.7109375" style="39"/>
    <col min="12008" max="12012" width="15.7109375" style="39" customWidth="1"/>
    <col min="12013" max="12016" width="12.7109375" style="39" customWidth="1"/>
    <col min="12017" max="12020" width="15.7109375" style="39" customWidth="1"/>
    <col min="12021" max="12021" width="22.85546875" style="39" customWidth="1"/>
    <col min="12022" max="12022" width="20.7109375" style="39" customWidth="1"/>
    <col min="12023" max="12023" width="16.7109375" style="39" customWidth="1"/>
    <col min="12024" max="12263" width="10.7109375" style="39"/>
    <col min="12264" max="12268" width="15.7109375" style="39" customWidth="1"/>
    <col min="12269" max="12272" width="12.7109375" style="39" customWidth="1"/>
    <col min="12273" max="12276" width="15.7109375" style="39" customWidth="1"/>
    <col min="12277" max="12277" width="22.85546875" style="39" customWidth="1"/>
    <col min="12278" max="12278" width="20.7109375" style="39" customWidth="1"/>
    <col min="12279" max="12279" width="16.7109375" style="39" customWidth="1"/>
    <col min="12280" max="12519" width="10.7109375" style="39"/>
    <col min="12520" max="12524" width="15.7109375" style="39" customWidth="1"/>
    <col min="12525" max="12528" width="12.7109375" style="39" customWidth="1"/>
    <col min="12529" max="12532" width="15.7109375" style="39" customWidth="1"/>
    <col min="12533" max="12533" width="22.85546875" style="39" customWidth="1"/>
    <col min="12534" max="12534" width="20.7109375" style="39" customWidth="1"/>
    <col min="12535" max="12535" width="16.7109375" style="39" customWidth="1"/>
    <col min="12536" max="12775" width="10.7109375" style="39"/>
    <col min="12776" max="12780" width="15.7109375" style="39" customWidth="1"/>
    <col min="12781" max="12784" width="12.7109375" style="39" customWidth="1"/>
    <col min="12785" max="12788" width="15.7109375" style="39" customWidth="1"/>
    <col min="12789" max="12789" width="22.85546875" style="39" customWidth="1"/>
    <col min="12790" max="12790" width="20.7109375" style="39" customWidth="1"/>
    <col min="12791" max="12791" width="16.7109375" style="39" customWidth="1"/>
    <col min="12792" max="13031" width="10.7109375" style="39"/>
    <col min="13032" max="13036" width="15.7109375" style="39" customWidth="1"/>
    <col min="13037" max="13040" width="12.7109375" style="39" customWidth="1"/>
    <col min="13041" max="13044" width="15.7109375" style="39" customWidth="1"/>
    <col min="13045" max="13045" width="22.85546875" style="39" customWidth="1"/>
    <col min="13046" max="13046" width="20.7109375" style="39" customWidth="1"/>
    <col min="13047" max="13047" width="16.7109375" style="39" customWidth="1"/>
    <col min="13048" max="13287" width="10.7109375" style="39"/>
    <col min="13288" max="13292" width="15.7109375" style="39" customWidth="1"/>
    <col min="13293" max="13296" width="12.7109375" style="39" customWidth="1"/>
    <col min="13297" max="13300" width="15.7109375" style="39" customWidth="1"/>
    <col min="13301" max="13301" width="22.85546875" style="39" customWidth="1"/>
    <col min="13302" max="13302" width="20.7109375" style="39" customWidth="1"/>
    <col min="13303" max="13303" width="16.7109375" style="39" customWidth="1"/>
    <col min="13304" max="13543" width="10.7109375" style="39"/>
    <col min="13544" max="13548" width="15.7109375" style="39" customWidth="1"/>
    <col min="13549" max="13552" width="12.7109375" style="39" customWidth="1"/>
    <col min="13553" max="13556" width="15.7109375" style="39" customWidth="1"/>
    <col min="13557" max="13557" width="22.85546875" style="39" customWidth="1"/>
    <col min="13558" max="13558" width="20.7109375" style="39" customWidth="1"/>
    <col min="13559" max="13559" width="16.7109375" style="39" customWidth="1"/>
    <col min="13560" max="13799" width="10.7109375" style="39"/>
    <col min="13800" max="13804" width="15.7109375" style="39" customWidth="1"/>
    <col min="13805" max="13808" width="12.7109375" style="39" customWidth="1"/>
    <col min="13809" max="13812" width="15.7109375" style="39" customWidth="1"/>
    <col min="13813" max="13813" width="22.85546875" style="39" customWidth="1"/>
    <col min="13814" max="13814" width="20.7109375" style="39" customWidth="1"/>
    <col min="13815" max="13815" width="16.7109375" style="39" customWidth="1"/>
    <col min="13816" max="14055" width="10.7109375" style="39"/>
    <col min="14056" max="14060" width="15.7109375" style="39" customWidth="1"/>
    <col min="14061" max="14064" width="12.7109375" style="39" customWidth="1"/>
    <col min="14065" max="14068" width="15.7109375" style="39" customWidth="1"/>
    <col min="14069" max="14069" width="22.85546875" style="39" customWidth="1"/>
    <col min="14070" max="14070" width="20.7109375" style="39" customWidth="1"/>
    <col min="14071" max="14071" width="16.7109375" style="39" customWidth="1"/>
    <col min="14072" max="14311" width="10.7109375" style="39"/>
    <col min="14312" max="14316" width="15.7109375" style="39" customWidth="1"/>
    <col min="14317" max="14320" width="12.7109375" style="39" customWidth="1"/>
    <col min="14321" max="14324" width="15.7109375" style="39" customWidth="1"/>
    <col min="14325" max="14325" width="22.85546875" style="39" customWidth="1"/>
    <col min="14326" max="14326" width="20.7109375" style="39" customWidth="1"/>
    <col min="14327" max="14327" width="16.7109375" style="39" customWidth="1"/>
    <col min="14328" max="14567" width="10.7109375" style="39"/>
    <col min="14568" max="14572" width="15.7109375" style="39" customWidth="1"/>
    <col min="14573" max="14576" width="12.7109375" style="39" customWidth="1"/>
    <col min="14577" max="14580" width="15.7109375" style="39" customWidth="1"/>
    <col min="14581" max="14581" width="22.85546875" style="39" customWidth="1"/>
    <col min="14582" max="14582" width="20.7109375" style="39" customWidth="1"/>
    <col min="14583" max="14583" width="16.7109375" style="39" customWidth="1"/>
    <col min="14584" max="14823" width="10.7109375" style="39"/>
    <col min="14824" max="14828" width="15.7109375" style="39" customWidth="1"/>
    <col min="14829" max="14832" width="12.7109375" style="39" customWidth="1"/>
    <col min="14833" max="14836" width="15.7109375" style="39" customWidth="1"/>
    <col min="14837" max="14837" width="22.85546875" style="39" customWidth="1"/>
    <col min="14838" max="14838" width="20.7109375" style="39" customWidth="1"/>
    <col min="14839" max="14839" width="16.7109375" style="39" customWidth="1"/>
    <col min="14840" max="15079" width="10.7109375" style="39"/>
    <col min="15080" max="15084" width="15.7109375" style="39" customWidth="1"/>
    <col min="15085" max="15088" width="12.7109375" style="39" customWidth="1"/>
    <col min="15089" max="15092" width="15.7109375" style="39" customWidth="1"/>
    <col min="15093" max="15093" width="22.85546875" style="39" customWidth="1"/>
    <col min="15094" max="15094" width="20.7109375" style="39" customWidth="1"/>
    <col min="15095" max="15095" width="16.7109375" style="39" customWidth="1"/>
    <col min="15096" max="15335" width="10.7109375" style="39"/>
    <col min="15336" max="15340" width="15.7109375" style="39" customWidth="1"/>
    <col min="15341" max="15344" width="12.7109375" style="39" customWidth="1"/>
    <col min="15345" max="15348" width="15.7109375" style="39" customWidth="1"/>
    <col min="15349" max="15349" width="22.85546875" style="39" customWidth="1"/>
    <col min="15350" max="15350" width="20.7109375" style="39" customWidth="1"/>
    <col min="15351" max="15351" width="16.7109375" style="39" customWidth="1"/>
    <col min="15352" max="15591" width="10.7109375" style="39"/>
    <col min="15592" max="15596" width="15.7109375" style="39" customWidth="1"/>
    <col min="15597" max="15600" width="12.7109375" style="39" customWidth="1"/>
    <col min="15601" max="15604" width="15.7109375" style="39" customWidth="1"/>
    <col min="15605" max="15605" width="22.85546875" style="39" customWidth="1"/>
    <col min="15606" max="15606" width="20.7109375" style="39" customWidth="1"/>
    <col min="15607" max="15607" width="16.7109375" style="39" customWidth="1"/>
    <col min="15608" max="15847" width="10.7109375" style="39"/>
    <col min="15848" max="15852" width="15.7109375" style="39" customWidth="1"/>
    <col min="15853" max="15856" width="12.7109375" style="39" customWidth="1"/>
    <col min="15857" max="15860" width="15.7109375" style="39" customWidth="1"/>
    <col min="15861" max="15861" width="22.85546875" style="39" customWidth="1"/>
    <col min="15862" max="15862" width="20.7109375" style="39" customWidth="1"/>
    <col min="15863" max="15863" width="16.7109375" style="39" customWidth="1"/>
    <col min="15864" max="16103" width="10.7109375" style="39"/>
    <col min="16104" max="16108" width="15.7109375" style="39" customWidth="1"/>
    <col min="16109" max="16112" width="12.7109375" style="39" customWidth="1"/>
    <col min="16113" max="16116" width="15.7109375" style="39" customWidth="1"/>
    <col min="16117" max="16117" width="22.85546875" style="39" customWidth="1"/>
    <col min="16118" max="16118" width="20.7109375" style="39" customWidth="1"/>
    <col min="16119" max="16119" width="16.7109375" style="39" customWidth="1"/>
    <col min="16120" max="16384" width="10.7109375" style="39"/>
  </cols>
  <sheetData>
    <row r="1" spans="1:14" ht="3" customHeight="1" x14ac:dyDescent="0.25"/>
    <row r="2" spans="1:14" ht="15" customHeight="1" x14ac:dyDescent="0.25"/>
    <row r="3" spans="1:14" s="11" customFormat="1" ht="18.75" customHeight="1" x14ac:dyDescent="0.2">
      <c r="A3" s="17"/>
      <c r="B3" s="17"/>
      <c r="I3" s="15"/>
    </row>
    <row r="4" spans="1:14" s="11" customFormat="1" ht="18.75" customHeight="1" x14ac:dyDescent="0.2">
      <c r="A4" s="17"/>
      <c r="B4" s="17"/>
      <c r="I4" s="15"/>
    </row>
    <row r="5" spans="1:14" s="11" customFormat="1" ht="18.75" customHeight="1" x14ac:dyDescent="0.2">
      <c r="A5" s="17"/>
      <c r="B5" s="17"/>
      <c r="I5" s="15"/>
    </row>
    <row r="6" spans="1:14" s="11" customFormat="1" x14ac:dyDescent="0.2">
      <c r="A6" s="294" t="s">
        <v>173</v>
      </c>
      <c r="B6" s="294"/>
      <c r="C6" s="294"/>
      <c r="D6" s="294"/>
      <c r="E6" s="294"/>
      <c r="F6" s="294"/>
      <c r="G6" s="294"/>
      <c r="H6" s="294"/>
      <c r="I6" s="294"/>
      <c r="J6" s="294"/>
      <c r="K6" s="294"/>
      <c r="L6" s="294"/>
      <c r="M6" s="294"/>
      <c r="N6" s="294"/>
    </row>
    <row r="7" spans="1:14" s="11" customFormat="1" x14ac:dyDescent="0.2">
      <c r="A7" s="16"/>
      <c r="B7" s="16"/>
      <c r="I7" s="15"/>
    </row>
    <row r="8" spans="1:14" s="11" customFormat="1" ht="18.75" x14ac:dyDescent="0.2">
      <c r="A8" s="298" t="s">
        <v>8</v>
      </c>
      <c r="B8" s="298"/>
      <c r="C8" s="298"/>
      <c r="D8" s="298"/>
      <c r="E8" s="298"/>
      <c r="F8" s="298"/>
      <c r="G8" s="298"/>
      <c r="H8" s="298"/>
      <c r="I8" s="298"/>
      <c r="J8" s="298"/>
      <c r="K8" s="298"/>
      <c r="L8" s="298"/>
      <c r="M8" s="298"/>
      <c r="N8" s="298"/>
    </row>
    <row r="9" spans="1:14" s="11" customFormat="1" ht="18.75" x14ac:dyDescent="0.2">
      <c r="A9" s="298"/>
      <c r="B9" s="298"/>
      <c r="C9" s="298"/>
      <c r="D9" s="298"/>
      <c r="E9" s="298"/>
      <c r="F9" s="298"/>
      <c r="G9" s="298"/>
      <c r="H9" s="298"/>
      <c r="I9" s="298"/>
      <c r="J9" s="298"/>
      <c r="K9" s="298"/>
      <c r="L9" s="298"/>
      <c r="M9" s="298"/>
      <c r="N9" s="298"/>
    </row>
    <row r="10" spans="1:14" s="11" customFormat="1" ht="18.75" customHeight="1" x14ac:dyDescent="0.2">
      <c r="A10" s="297" t="str">
        <f>'1. паспорт описание'!A9:D9</f>
        <v>О_0000000826</v>
      </c>
      <c r="B10" s="297"/>
      <c r="C10" s="297"/>
      <c r="D10" s="297"/>
      <c r="E10" s="297"/>
      <c r="F10" s="297"/>
      <c r="G10" s="297"/>
      <c r="H10" s="297"/>
      <c r="I10" s="297"/>
      <c r="J10" s="297"/>
      <c r="K10" s="297"/>
      <c r="L10" s="297"/>
      <c r="M10" s="297"/>
      <c r="N10" s="297"/>
    </row>
    <row r="11" spans="1:14" s="11" customFormat="1" ht="18.75" customHeight="1" x14ac:dyDescent="0.2">
      <c r="A11" s="295" t="s">
        <v>7</v>
      </c>
      <c r="B11" s="295"/>
      <c r="C11" s="295"/>
      <c r="D11" s="295"/>
      <c r="E11" s="295"/>
      <c r="F11" s="295"/>
      <c r="G11" s="295"/>
      <c r="H11" s="295"/>
      <c r="I11" s="295"/>
      <c r="J11" s="295"/>
      <c r="K11" s="295"/>
      <c r="L11" s="295"/>
      <c r="M11" s="295"/>
      <c r="N11" s="295"/>
    </row>
    <row r="12" spans="1:14" s="8" customFormat="1" ht="15.75" customHeight="1" x14ac:dyDescent="0.2">
      <c r="A12" s="305"/>
      <c r="B12" s="305"/>
      <c r="C12" s="305"/>
      <c r="D12" s="305"/>
      <c r="E12" s="305"/>
      <c r="F12" s="305"/>
      <c r="G12" s="305"/>
      <c r="H12" s="305"/>
      <c r="I12" s="305"/>
      <c r="J12" s="305"/>
      <c r="K12" s="305"/>
      <c r="L12" s="305"/>
      <c r="M12" s="305"/>
      <c r="N12" s="305"/>
    </row>
    <row r="13" spans="1:14" s="2" customFormat="1" ht="18.75" x14ac:dyDescent="0.2">
      <c r="A13" s="297" t="str">
        <f>'1. паспорт описание'!A12:D12</f>
        <v>Приобретение трассоискателя</v>
      </c>
      <c r="B13" s="297"/>
      <c r="C13" s="297"/>
      <c r="D13" s="297"/>
      <c r="E13" s="297"/>
      <c r="F13" s="297"/>
      <c r="G13" s="297"/>
      <c r="H13" s="297"/>
      <c r="I13" s="297"/>
      <c r="J13" s="297"/>
      <c r="K13" s="297"/>
      <c r="L13" s="297"/>
      <c r="M13" s="297"/>
      <c r="N13" s="297"/>
    </row>
    <row r="14" spans="1:14" s="2" customFormat="1" ht="15" customHeight="1" x14ac:dyDescent="0.2">
      <c r="A14" s="295" t="s">
        <v>6</v>
      </c>
      <c r="B14" s="295"/>
      <c r="C14" s="295"/>
      <c r="D14" s="295"/>
      <c r="E14" s="295"/>
      <c r="F14" s="295"/>
      <c r="G14" s="295"/>
      <c r="H14" s="295"/>
      <c r="I14" s="295"/>
      <c r="J14" s="295"/>
      <c r="K14" s="295"/>
      <c r="L14" s="295"/>
      <c r="M14" s="295"/>
      <c r="N14" s="295"/>
    </row>
    <row r="15" spans="1:14" s="2" customFormat="1" ht="15" customHeight="1" x14ac:dyDescent="0.2">
      <c r="A15" s="303"/>
      <c r="B15" s="303"/>
      <c r="C15" s="303"/>
      <c r="D15" s="303"/>
      <c r="E15" s="303"/>
      <c r="F15" s="303"/>
      <c r="G15" s="303"/>
      <c r="H15" s="303"/>
      <c r="I15" s="303"/>
      <c r="J15" s="303"/>
      <c r="K15" s="303"/>
      <c r="L15" s="303"/>
      <c r="M15" s="303"/>
      <c r="N15" s="303"/>
    </row>
    <row r="16" spans="1:14" s="2" customFormat="1" ht="15" customHeight="1" x14ac:dyDescent="0.2">
      <c r="A16" s="297" t="s">
        <v>145</v>
      </c>
      <c r="B16" s="297"/>
      <c r="C16" s="297"/>
      <c r="D16" s="297"/>
      <c r="E16" s="297"/>
      <c r="F16" s="297"/>
      <c r="G16" s="297"/>
      <c r="H16" s="297"/>
      <c r="I16" s="297"/>
      <c r="J16" s="297"/>
      <c r="K16" s="297"/>
      <c r="L16" s="297"/>
      <c r="M16" s="297"/>
      <c r="N16" s="297"/>
    </row>
    <row r="17" spans="1:107" s="47" customFormat="1" ht="21" customHeight="1" x14ac:dyDescent="0.25">
      <c r="A17" s="322"/>
      <c r="B17" s="322"/>
      <c r="C17" s="322"/>
      <c r="D17" s="322"/>
      <c r="E17" s="322"/>
      <c r="F17" s="322"/>
      <c r="G17" s="322"/>
      <c r="H17" s="322"/>
      <c r="I17" s="322"/>
      <c r="J17" s="322"/>
      <c r="K17" s="322"/>
      <c r="L17" s="322"/>
      <c r="M17" s="322"/>
      <c r="N17" s="322"/>
    </row>
    <row r="18" spans="1:107" ht="46.5" customHeight="1" x14ac:dyDescent="0.25">
      <c r="A18" s="318" t="s">
        <v>5</v>
      </c>
      <c r="B18" s="308" t="s">
        <v>163</v>
      </c>
      <c r="C18" s="311" t="s">
        <v>76</v>
      </c>
      <c r="D18" s="312"/>
      <c r="E18" s="315" t="s">
        <v>57</v>
      </c>
      <c r="F18" s="311" t="s">
        <v>159</v>
      </c>
      <c r="G18" s="312"/>
      <c r="H18" s="311" t="s">
        <v>87</v>
      </c>
      <c r="I18" s="312"/>
      <c r="J18" s="315" t="s">
        <v>56</v>
      </c>
      <c r="K18" s="311" t="s">
        <v>55</v>
      </c>
      <c r="L18" s="312"/>
      <c r="M18" s="311" t="s">
        <v>158</v>
      </c>
      <c r="N18" s="312"/>
    </row>
    <row r="19" spans="1:107" ht="204.75" customHeight="1" x14ac:dyDescent="0.25">
      <c r="A19" s="319"/>
      <c r="B19" s="321"/>
      <c r="C19" s="313"/>
      <c r="D19" s="314"/>
      <c r="E19" s="316"/>
      <c r="F19" s="313"/>
      <c r="G19" s="314"/>
      <c r="H19" s="313"/>
      <c r="I19" s="314"/>
      <c r="J19" s="317"/>
      <c r="K19" s="313"/>
      <c r="L19" s="314"/>
      <c r="M19" s="313"/>
      <c r="N19" s="314"/>
    </row>
    <row r="20" spans="1:107" ht="51.75" customHeight="1" x14ac:dyDescent="0.25">
      <c r="A20" s="320"/>
      <c r="B20" s="309"/>
      <c r="C20" s="95" t="s">
        <v>53</v>
      </c>
      <c r="D20" s="95" t="s">
        <v>54</v>
      </c>
      <c r="E20" s="317"/>
      <c r="F20" s="95" t="s">
        <v>53</v>
      </c>
      <c r="G20" s="95" t="s">
        <v>54</v>
      </c>
      <c r="H20" s="95" t="s">
        <v>53</v>
      </c>
      <c r="I20" s="95" t="s">
        <v>54</v>
      </c>
      <c r="J20" s="95" t="s">
        <v>53</v>
      </c>
      <c r="K20" s="95" t="s">
        <v>53</v>
      </c>
      <c r="L20" s="95" t="s">
        <v>54</v>
      </c>
      <c r="M20" s="95" t="s">
        <v>53</v>
      </c>
      <c r="N20" s="95" t="s">
        <v>54</v>
      </c>
    </row>
    <row r="21" spans="1:107" x14ac:dyDescent="0.25">
      <c r="A21" s="50">
        <v>1</v>
      </c>
      <c r="B21" s="50">
        <v>2</v>
      </c>
      <c r="C21" s="50">
        <v>3</v>
      </c>
      <c r="D21" s="50">
        <v>4</v>
      </c>
      <c r="E21" s="50">
        <v>5</v>
      </c>
      <c r="F21" s="50">
        <v>6</v>
      </c>
      <c r="G21" s="50">
        <v>7</v>
      </c>
      <c r="H21" s="50">
        <v>8</v>
      </c>
      <c r="I21" s="50">
        <v>9</v>
      </c>
      <c r="J21" s="50">
        <v>10</v>
      </c>
      <c r="K21" s="50">
        <v>11</v>
      </c>
      <c r="L21" s="50">
        <v>12</v>
      </c>
      <c r="M21" s="50">
        <v>13</v>
      </c>
      <c r="N21" s="50">
        <v>14</v>
      </c>
    </row>
    <row r="22" spans="1:107" s="47" customFormat="1" ht="63" customHeight="1" x14ac:dyDescent="0.25">
      <c r="A22" s="306">
        <v>1</v>
      </c>
      <c r="B22" s="308" t="s">
        <v>170</v>
      </c>
      <c r="C22" s="113" t="s">
        <v>131</v>
      </c>
      <c r="D22" s="113" t="s">
        <v>131</v>
      </c>
      <c r="E22" s="113" t="s">
        <v>131</v>
      </c>
      <c r="F22" s="113" t="s">
        <v>131</v>
      </c>
      <c r="G22" s="113" t="s">
        <v>131</v>
      </c>
      <c r="H22" s="113" t="s">
        <v>131</v>
      </c>
      <c r="I22" s="113" t="s">
        <v>131</v>
      </c>
      <c r="J22" s="48" t="s">
        <v>131</v>
      </c>
      <c r="K22" s="48" t="s">
        <v>131</v>
      </c>
      <c r="L22" s="49" t="s">
        <v>131</v>
      </c>
      <c r="M22" s="49" t="s">
        <v>131</v>
      </c>
      <c r="N22" s="49" t="s">
        <v>131</v>
      </c>
    </row>
    <row r="23" spans="1:107" s="47" customFormat="1" ht="63" customHeight="1" x14ac:dyDescent="0.25">
      <c r="A23" s="307"/>
      <c r="B23" s="309"/>
      <c r="C23" s="113" t="s">
        <v>131</v>
      </c>
      <c r="D23" s="113" t="s">
        <v>131</v>
      </c>
      <c r="E23" s="113" t="s">
        <v>131</v>
      </c>
      <c r="F23" s="113" t="s">
        <v>131</v>
      </c>
      <c r="G23" s="113" t="s">
        <v>131</v>
      </c>
      <c r="H23" s="113" t="s">
        <v>131</v>
      </c>
      <c r="I23" s="113" t="s">
        <v>131</v>
      </c>
      <c r="J23" s="48" t="s">
        <v>131</v>
      </c>
      <c r="K23" s="48" t="s">
        <v>131</v>
      </c>
      <c r="L23" s="49" t="s">
        <v>131</v>
      </c>
      <c r="M23" s="49" t="s">
        <v>131</v>
      </c>
      <c r="N23" s="49" t="s">
        <v>131</v>
      </c>
    </row>
    <row r="24" spans="1:107" ht="63" x14ac:dyDescent="0.25">
      <c r="A24" s="49">
        <v>2</v>
      </c>
      <c r="B24" s="83" t="s">
        <v>170</v>
      </c>
      <c r="C24" s="113" t="s">
        <v>131</v>
      </c>
      <c r="D24" s="113" t="s">
        <v>131</v>
      </c>
      <c r="E24" s="113" t="s">
        <v>131</v>
      </c>
      <c r="F24" s="113" t="s">
        <v>131</v>
      </c>
      <c r="G24" s="113" t="s">
        <v>131</v>
      </c>
      <c r="H24" s="113" t="s">
        <v>131</v>
      </c>
      <c r="I24" s="113" t="s">
        <v>131</v>
      </c>
      <c r="J24" s="48" t="s">
        <v>131</v>
      </c>
      <c r="K24" s="48" t="s">
        <v>131</v>
      </c>
      <c r="L24" s="49" t="s">
        <v>131</v>
      </c>
      <c r="M24" s="49" t="s">
        <v>131</v>
      </c>
      <c r="N24" s="49" t="s">
        <v>131</v>
      </c>
    </row>
    <row r="25" spans="1:107" s="45" customFormat="1" ht="12.75" x14ac:dyDescent="0.2">
      <c r="C25" s="46"/>
      <c r="D25" s="46"/>
      <c r="J25" s="46"/>
    </row>
    <row r="26" spans="1:107" s="45" customFormat="1" x14ac:dyDescent="0.25">
      <c r="C26" s="43" t="s">
        <v>52</v>
      </c>
      <c r="D26" s="43"/>
      <c r="E26" s="43"/>
      <c r="F26" s="43"/>
      <c r="G26" s="43"/>
      <c r="H26" s="43"/>
      <c r="I26" s="43"/>
      <c r="J26" s="43"/>
      <c r="K26" s="43"/>
      <c r="L26" s="43"/>
      <c r="M26" s="43"/>
      <c r="N26" s="43"/>
    </row>
    <row r="27" spans="1:107" x14ac:dyDescent="0.25">
      <c r="C27" s="310" t="s">
        <v>176</v>
      </c>
      <c r="D27" s="310"/>
      <c r="E27" s="310"/>
      <c r="F27" s="310"/>
      <c r="G27" s="310"/>
      <c r="H27" s="310"/>
      <c r="I27" s="310"/>
      <c r="J27" s="310"/>
      <c r="K27" s="310"/>
      <c r="L27" s="310"/>
      <c r="M27" s="310"/>
      <c r="N27" s="310"/>
    </row>
    <row r="28" spans="1:107" x14ac:dyDescent="0.25">
      <c r="C28" s="43"/>
      <c r="D28" s="43"/>
      <c r="E28" s="43"/>
      <c r="F28" s="43"/>
      <c r="G28" s="43"/>
      <c r="H28" s="43"/>
      <c r="I28" s="43"/>
      <c r="J28" s="43"/>
      <c r="K28" s="43"/>
      <c r="L28" s="43"/>
      <c r="M28" s="43"/>
      <c r="N28" s="43"/>
      <c r="O28" s="43"/>
      <c r="P28" s="43"/>
      <c r="AH28" s="43"/>
      <c r="AI28" s="43"/>
      <c r="AJ28" s="43"/>
      <c r="AK28" s="43"/>
      <c r="AL28" s="43"/>
      <c r="AM28" s="43"/>
      <c r="AN28" s="43"/>
      <c r="AO28" s="43"/>
      <c r="AP28" s="43"/>
      <c r="AQ28" s="43"/>
      <c r="AR28" s="43"/>
      <c r="AS28" s="43"/>
      <c r="AT28" s="43"/>
      <c r="AU28" s="43"/>
      <c r="AV28" s="43"/>
      <c r="AW28" s="43"/>
      <c r="AX28" s="43"/>
      <c r="AY28" s="43"/>
      <c r="AZ28" s="43"/>
      <c r="BA28" s="43"/>
      <c r="BB28" s="43"/>
      <c r="BC28" s="43"/>
      <c r="BD28" s="43"/>
      <c r="BE28" s="43"/>
      <c r="BF28" s="43"/>
      <c r="BG28" s="43"/>
      <c r="BH28" s="43"/>
      <c r="BI28" s="43"/>
      <c r="BJ28" s="43"/>
      <c r="BK28" s="43"/>
      <c r="BL28" s="43"/>
      <c r="BM28" s="43"/>
      <c r="BN28" s="43"/>
      <c r="BO28" s="43"/>
      <c r="BP28" s="43"/>
      <c r="BQ28" s="43"/>
      <c r="BR28" s="43"/>
      <c r="BS28" s="43"/>
      <c r="BT28" s="43"/>
      <c r="BU28" s="43"/>
      <c r="BV28" s="43"/>
      <c r="BW28" s="43"/>
      <c r="BX28" s="43"/>
      <c r="BY28" s="43"/>
      <c r="BZ28" s="43"/>
      <c r="CA28" s="43"/>
      <c r="CB28" s="43"/>
      <c r="CC28" s="43"/>
      <c r="CD28" s="43"/>
      <c r="CE28" s="43"/>
      <c r="CF28" s="43"/>
      <c r="CG28" s="43"/>
      <c r="CH28" s="43"/>
      <c r="CI28" s="43"/>
      <c r="CJ28" s="43"/>
      <c r="CK28" s="43"/>
      <c r="CL28" s="43"/>
      <c r="CM28" s="43"/>
      <c r="CN28" s="43"/>
      <c r="CO28" s="43"/>
      <c r="CP28" s="43"/>
      <c r="CQ28" s="43"/>
      <c r="CR28" s="43"/>
      <c r="CS28" s="43"/>
      <c r="CT28" s="43"/>
      <c r="CU28" s="43"/>
      <c r="CV28" s="43"/>
      <c r="CW28" s="43"/>
      <c r="CX28" s="43"/>
      <c r="CY28" s="43"/>
      <c r="CZ28" s="43"/>
      <c r="DA28" s="43"/>
      <c r="DB28" s="43"/>
      <c r="DC28" s="43"/>
    </row>
    <row r="29" spans="1:107" x14ac:dyDescent="0.25">
      <c r="C29" s="42" t="s">
        <v>144</v>
      </c>
      <c r="D29" s="42"/>
      <c r="E29" s="42"/>
      <c r="F29" s="42"/>
      <c r="G29" s="40"/>
      <c r="H29" s="40"/>
      <c r="I29" s="42"/>
      <c r="J29" s="42"/>
      <c r="K29" s="42"/>
      <c r="L29" s="42"/>
      <c r="M29" s="42"/>
      <c r="N29" s="42"/>
      <c r="O29" s="44"/>
      <c r="P29" s="44"/>
      <c r="AH29" s="44"/>
      <c r="AI29" s="44"/>
      <c r="AJ29" s="44"/>
      <c r="AK29" s="44"/>
      <c r="AL29" s="44"/>
      <c r="AM29" s="44"/>
      <c r="AN29" s="44"/>
      <c r="AO29" s="44"/>
      <c r="AP29" s="44"/>
      <c r="AQ29" s="44"/>
      <c r="AR29" s="44"/>
      <c r="AS29" s="44"/>
      <c r="AT29" s="44"/>
      <c r="AU29" s="44"/>
      <c r="AV29" s="44"/>
      <c r="AW29" s="44"/>
      <c r="AX29" s="44"/>
      <c r="AY29" s="44"/>
      <c r="AZ29" s="44"/>
      <c r="BA29" s="44"/>
      <c r="BB29" s="44"/>
      <c r="BC29" s="44"/>
      <c r="BD29" s="44"/>
      <c r="BE29" s="44"/>
      <c r="BF29" s="44"/>
      <c r="BG29" s="44"/>
      <c r="BH29" s="44"/>
      <c r="BI29" s="44"/>
      <c r="BJ29" s="44"/>
      <c r="BK29" s="44"/>
      <c r="BL29" s="44"/>
      <c r="BM29" s="44"/>
      <c r="BN29" s="44"/>
      <c r="BO29" s="44"/>
      <c r="BP29" s="44"/>
      <c r="BQ29" s="44"/>
      <c r="BR29" s="44"/>
      <c r="BS29" s="44"/>
      <c r="BT29" s="44"/>
      <c r="BU29" s="44"/>
      <c r="BV29" s="44"/>
      <c r="BW29" s="44"/>
      <c r="BX29" s="44"/>
      <c r="BY29" s="44"/>
      <c r="BZ29" s="44"/>
      <c r="CA29" s="44"/>
      <c r="CB29" s="44"/>
      <c r="CC29" s="44"/>
      <c r="CD29" s="44"/>
      <c r="CE29" s="44"/>
      <c r="CF29" s="44"/>
      <c r="CG29" s="44"/>
      <c r="CH29" s="44"/>
      <c r="CI29" s="44"/>
      <c r="CJ29" s="44"/>
      <c r="CK29" s="44"/>
      <c r="CL29" s="44"/>
      <c r="CM29" s="44"/>
      <c r="CN29" s="44"/>
      <c r="CO29" s="44"/>
      <c r="CP29" s="44"/>
      <c r="CQ29" s="44"/>
      <c r="CR29" s="44"/>
      <c r="CS29" s="44"/>
      <c r="CT29" s="44"/>
      <c r="CU29" s="44"/>
      <c r="CV29" s="44"/>
      <c r="CW29" s="44"/>
      <c r="CX29" s="44"/>
      <c r="CY29" s="44"/>
      <c r="CZ29" s="44"/>
      <c r="DA29" s="44"/>
      <c r="DB29" s="44"/>
      <c r="DC29" s="44"/>
    </row>
    <row r="30" spans="1:107" x14ac:dyDescent="0.25">
      <c r="C30" s="42" t="s">
        <v>51</v>
      </c>
      <c r="D30" s="42"/>
      <c r="E30" s="42"/>
      <c r="F30" s="42"/>
      <c r="G30" s="40"/>
      <c r="H30" s="40"/>
      <c r="I30" s="42"/>
      <c r="J30" s="42"/>
      <c r="K30" s="42"/>
      <c r="L30" s="42"/>
      <c r="M30" s="42"/>
      <c r="N30" s="42"/>
      <c r="AH30" s="43"/>
      <c r="AI30" s="43"/>
      <c r="AJ30" s="43"/>
      <c r="AK30" s="43"/>
      <c r="AL30" s="43"/>
      <c r="AM30" s="43"/>
      <c r="AN30" s="43"/>
      <c r="AO30" s="43"/>
      <c r="AP30" s="43"/>
      <c r="AQ30" s="43"/>
      <c r="AR30" s="43"/>
      <c r="AS30" s="43"/>
      <c r="AT30" s="43"/>
      <c r="AU30" s="43"/>
      <c r="AV30" s="43"/>
      <c r="AW30" s="43"/>
      <c r="AX30" s="43"/>
      <c r="AY30" s="43"/>
      <c r="AZ30" s="43"/>
      <c r="BA30" s="43"/>
      <c r="BB30" s="43"/>
      <c r="BC30" s="43"/>
      <c r="BD30" s="43"/>
      <c r="BE30" s="43"/>
      <c r="BF30" s="43"/>
      <c r="BG30" s="43"/>
      <c r="BH30" s="43"/>
      <c r="BI30" s="43"/>
      <c r="BJ30" s="43"/>
      <c r="BK30" s="43"/>
      <c r="BL30" s="43"/>
      <c r="BM30" s="43"/>
      <c r="BN30" s="43"/>
      <c r="BO30" s="43"/>
      <c r="BP30" s="43"/>
      <c r="BQ30" s="43"/>
      <c r="BR30" s="43"/>
      <c r="BS30" s="43"/>
      <c r="BT30" s="43"/>
      <c r="BU30" s="43"/>
      <c r="BV30" s="43"/>
      <c r="BW30" s="43"/>
      <c r="BX30" s="43"/>
      <c r="BY30" s="43"/>
      <c r="BZ30" s="43"/>
      <c r="CA30" s="43"/>
      <c r="CB30" s="43"/>
      <c r="CC30" s="43"/>
      <c r="CD30" s="43"/>
      <c r="CE30" s="43"/>
      <c r="CF30" s="43"/>
      <c r="CG30" s="43"/>
      <c r="CH30" s="43"/>
      <c r="CI30" s="43"/>
      <c r="CJ30" s="43"/>
      <c r="CK30" s="43"/>
      <c r="CL30" s="43"/>
      <c r="CM30" s="43"/>
      <c r="CN30" s="43"/>
      <c r="CO30" s="43"/>
      <c r="CP30" s="43"/>
      <c r="CQ30" s="43"/>
      <c r="CR30" s="43"/>
      <c r="CS30" s="43"/>
      <c r="CT30" s="43"/>
      <c r="CU30" s="43"/>
      <c r="CV30" s="43"/>
      <c r="CW30" s="43"/>
      <c r="CX30" s="43"/>
      <c r="CY30" s="43"/>
      <c r="CZ30" s="43"/>
      <c r="DA30" s="43"/>
      <c r="DB30" s="43"/>
      <c r="DC30" s="43"/>
    </row>
    <row r="31" spans="1:107" s="40" customFormat="1" x14ac:dyDescent="0.25">
      <c r="C31" s="42" t="s">
        <v>50</v>
      </c>
      <c r="D31" s="42"/>
      <c r="E31" s="42"/>
      <c r="F31" s="42"/>
      <c r="I31" s="42"/>
      <c r="J31" s="42"/>
      <c r="K31" s="42"/>
      <c r="L31" s="42"/>
      <c r="M31" s="42"/>
      <c r="N31" s="42"/>
      <c r="AH31" s="42"/>
      <c r="AI31" s="42"/>
      <c r="AJ31" s="42"/>
      <c r="AK31" s="42"/>
      <c r="AL31" s="42"/>
      <c r="AM31" s="42"/>
      <c r="AN31" s="42"/>
      <c r="AO31" s="42"/>
      <c r="AP31" s="42"/>
      <c r="AQ31" s="42"/>
      <c r="AR31" s="42"/>
      <c r="AS31" s="42"/>
      <c r="AT31" s="42"/>
      <c r="AU31" s="42"/>
      <c r="AV31" s="42"/>
      <c r="AW31" s="42"/>
      <c r="AX31" s="42"/>
      <c r="AY31" s="42"/>
      <c r="AZ31" s="42"/>
      <c r="BA31" s="42"/>
      <c r="BB31" s="42"/>
      <c r="BC31" s="42"/>
      <c r="BD31" s="42"/>
      <c r="BE31" s="41"/>
      <c r="BF31" s="41"/>
      <c r="BG31" s="41"/>
      <c r="BH31" s="41"/>
      <c r="BI31" s="41"/>
      <c r="BJ31" s="41"/>
      <c r="BK31" s="41"/>
      <c r="BL31" s="41"/>
      <c r="BM31" s="41"/>
      <c r="BN31" s="41"/>
      <c r="BO31" s="41"/>
      <c r="BP31" s="41"/>
      <c r="BQ31" s="41"/>
      <c r="BR31" s="41"/>
      <c r="BS31" s="41"/>
      <c r="BT31" s="41"/>
      <c r="BU31" s="41"/>
      <c r="BV31" s="41"/>
      <c r="BW31" s="41"/>
      <c r="BX31" s="41"/>
      <c r="BY31" s="41"/>
      <c r="BZ31" s="41"/>
      <c r="CA31" s="41"/>
      <c r="CB31" s="41"/>
      <c r="CC31" s="41"/>
      <c r="CD31" s="41"/>
      <c r="CE31" s="41"/>
      <c r="CF31" s="41"/>
      <c r="CG31" s="41"/>
      <c r="CH31" s="41"/>
      <c r="CI31" s="41"/>
      <c r="CJ31" s="41"/>
      <c r="CK31" s="41"/>
      <c r="CL31" s="41"/>
      <c r="CM31" s="41"/>
      <c r="CN31" s="41"/>
      <c r="CO31" s="41"/>
      <c r="CP31" s="41"/>
      <c r="CQ31" s="41"/>
      <c r="CR31" s="41"/>
      <c r="CS31" s="41"/>
      <c r="CT31" s="41"/>
      <c r="CU31" s="41"/>
      <c r="CV31" s="41"/>
      <c r="CW31" s="41"/>
      <c r="CX31" s="41"/>
      <c r="CY31" s="41"/>
      <c r="CZ31" s="41"/>
      <c r="DA31" s="41"/>
      <c r="DB31" s="41"/>
      <c r="DC31" s="41"/>
    </row>
    <row r="32" spans="1:107" s="40" customFormat="1" x14ac:dyDescent="0.25">
      <c r="C32" s="42" t="s">
        <v>49</v>
      </c>
      <c r="D32" s="42"/>
      <c r="E32" s="42"/>
      <c r="F32" s="42"/>
      <c r="I32" s="42"/>
      <c r="J32" s="42"/>
      <c r="K32" s="42"/>
      <c r="L32" s="42"/>
      <c r="M32" s="42"/>
      <c r="N32" s="42"/>
      <c r="O32" s="42"/>
      <c r="P32" s="42"/>
      <c r="AH32" s="42"/>
      <c r="AI32" s="42"/>
      <c r="AJ32" s="42"/>
      <c r="AK32" s="42"/>
      <c r="AL32" s="42"/>
      <c r="AM32" s="42"/>
      <c r="AN32" s="42"/>
      <c r="AO32" s="42"/>
      <c r="AP32" s="42"/>
      <c r="AQ32" s="42"/>
      <c r="AR32" s="42"/>
      <c r="AS32" s="42"/>
      <c r="AT32" s="42"/>
      <c r="AU32" s="42"/>
      <c r="AV32" s="42"/>
      <c r="AW32" s="42"/>
      <c r="AX32" s="42"/>
      <c r="AY32" s="42"/>
      <c r="AZ32" s="42"/>
      <c r="BA32" s="42"/>
      <c r="BB32" s="42"/>
      <c r="BC32" s="42"/>
      <c r="BD32" s="42"/>
      <c r="BE32" s="41"/>
      <c r="BF32" s="41"/>
      <c r="BG32" s="41"/>
      <c r="BH32" s="41"/>
      <c r="BI32" s="41"/>
      <c r="BJ32" s="41"/>
      <c r="BK32" s="41"/>
      <c r="BL32" s="41"/>
      <c r="BM32" s="41"/>
      <c r="BN32" s="41"/>
      <c r="BO32" s="41"/>
      <c r="BP32" s="41"/>
      <c r="BQ32" s="41"/>
      <c r="BR32" s="41"/>
      <c r="BS32" s="41"/>
      <c r="BT32" s="41"/>
      <c r="BU32" s="41"/>
      <c r="BV32" s="41"/>
      <c r="BW32" s="41"/>
      <c r="BX32" s="41"/>
      <c r="BY32" s="41"/>
      <c r="BZ32" s="41"/>
      <c r="CA32" s="41"/>
      <c r="CB32" s="41"/>
      <c r="CC32" s="41"/>
      <c r="CD32" s="41"/>
      <c r="CE32" s="41"/>
      <c r="CF32" s="41"/>
      <c r="CG32" s="41"/>
      <c r="CH32" s="41"/>
      <c r="CI32" s="41"/>
      <c r="CJ32" s="41"/>
      <c r="CK32" s="41"/>
      <c r="CL32" s="41"/>
      <c r="CM32" s="41"/>
      <c r="CN32" s="41"/>
      <c r="CO32" s="41"/>
      <c r="CP32" s="41"/>
      <c r="CQ32" s="41"/>
      <c r="CR32" s="41"/>
      <c r="CS32" s="41"/>
      <c r="CT32" s="41"/>
      <c r="CU32" s="41"/>
      <c r="CV32" s="41"/>
      <c r="CW32" s="41"/>
      <c r="CX32" s="41"/>
      <c r="CY32" s="41"/>
      <c r="CZ32" s="41"/>
      <c r="DA32" s="41"/>
      <c r="DB32" s="41"/>
      <c r="DC32" s="41"/>
    </row>
    <row r="33" spans="3:107" s="40" customFormat="1" x14ac:dyDescent="0.25">
      <c r="C33" s="42" t="s">
        <v>48</v>
      </c>
      <c r="D33" s="42"/>
      <c r="E33" s="42"/>
      <c r="F33" s="42"/>
      <c r="I33" s="42"/>
      <c r="J33" s="42"/>
      <c r="K33" s="42"/>
      <c r="L33" s="42"/>
      <c r="M33" s="42"/>
      <c r="N33" s="42"/>
      <c r="O33" s="42"/>
      <c r="P33" s="42"/>
      <c r="AH33" s="42"/>
      <c r="AI33" s="42"/>
      <c r="AJ33" s="42"/>
      <c r="AK33" s="42"/>
      <c r="AL33" s="42"/>
      <c r="AM33" s="42"/>
      <c r="AN33" s="42"/>
      <c r="AO33" s="42"/>
      <c r="AP33" s="42"/>
      <c r="AQ33" s="42"/>
      <c r="AR33" s="42"/>
      <c r="AS33" s="42"/>
      <c r="AT33" s="42"/>
      <c r="AU33" s="42"/>
      <c r="AV33" s="42"/>
      <c r="AW33" s="42"/>
      <c r="AX33" s="42"/>
      <c r="AY33" s="42"/>
      <c r="AZ33" s="42"/>
      <c r="BA33" s="42"/>
      <c r="BB33" s="42"/>
      <c r="BC33" s="42"/>
      <c r="BD33" s="42"/>
      <c r="BE33" s="41"/>
      <c r="BF33" s="41"/>
      <c r="BG33" s="41"/>
      <c r="BH33" s="41"/>
      <c r="BI33" s="41"/>
      <c r="BJ33" s="41"/>
      <c r="BK33" s="41"/>
      <c r="BL33" s="41"/>
      <c r="BM33" s="41"/>
      <c r="BN33" s="41"/>
      <c r="BO33" s="41"/>
      <c r="BP33" s="41"/>
      <c r="BQ33" s="41"/>
      <c r="BR33" s="41"/>
      <c r="BS33" s="41"/>
      <c r="BT33" s="41"/>
      <c r="BU33" s="41"/>
      <c r="BV33" s="41"/>
      <c r="BW33" s="41"/>
      <c r="BX33" s="41"/>
      <c r="BY33" s="41"/>
      <c r="BZ33" s="41"/>
      <c r="CA33" s="41"/>
      <c r="CB33" s="41"/>
      <c r="CC33" s="41"/>
      <c r="CD33" s="41"/>
      <c r="CE33" s="41"/>
      <c r="CF33" s="41"/>
      <c r="CG33" s="41"/>
      <c r="CH33" s="41"/>
      <c r="CI33" s="41"/>
      <c r="CJ33" s="41"/>
      <c r="CK33" s="41"/>
      <c r="CL33" s="41"/>
      <c r="CM33" s="41"/>
      <c r="CN33" s="41"/>
      <c r="CO33" s="41"/>
      <c r="CP33" s="41"/>
      <c r="CQ33" s="41"/>
      <c r="CR33" s="41"/>
      <c r="CS33" s="41"/>
      <c r="CT33" s="41"/>
      <c r="CU33" s="41"/>
      <c r="CV33" s="41"/>
      <c r="CW33" s="41"/>
      <c r="CX33" s="41"/>
      <c r="CY33" s="41"/>
      <c r="CZ33" s="41"/>
      <c r="DA33" s="41"/>
      <c r="DB33" s="41"/>
      <c r="DC33" s="41"/>
    </row>
    <row r="34" spans="3:107" s="40" customFormat="1" x14ac:dyDescent="0.25">
      <c r="C34" s="42" t="s">
        <v>47</v>
      </c>
      <c r="D34" s="42"/>
      <c r="E34" s="42"/>
      <c r="F34" s="42"/>
      <c r="I34" s="42"/>
      <c r="J34" s="42"/>
      <c r="K34" s="42"/>
      <c r="L34" s="42"/>
      <c r="M34" s="42"/>
      <c r="N34" s="42"/>
      <c r="O34" s="42"/>
      <c r="P34" s="42"/>
      <c r="AH34" s="42"/>
      <c r="AI34" s="42"/>
      <c r="AJ34" s="42"/>
      <c r="AK34" s="42"/>
      <c r="AL34" s="42"/>
      <c r="AM34" s="42"/>
      <c r="AN34" s="42"/>
      <c r="AO34" s="42"/>
      <c r="AP34" s="42"/>
      <c r="AQ34" s="42"/>
      <c r="AR34" s="42"/>
      <c r="AS34" s="42"/>
      <c r="AT34" s="42"/>
      <c r="AU34" s="42"/>
      <c r="AV34" s="42"/>
      <c r="AW34" s="42"/>
      <c r="AX34" s="42"/>
      <c r="AY34" s="42"/>
      <c r="AZ34" s="42"/>
      <c r="BA34" s="42"/>
      <c r="BB34" s="42"/>
      <c r="BC34" s="42"/>
      <c r="BD34" s="42"/>
      <c r="BE34" s="41"/>
      <c r="BF34" s="41"/>
      <c r="BG34" s="41"/>
      <c r="BH34" s="41"/>
      <c r="BI34" s="41"/>
      <c r="BJ34" s="41"/>
      <c r="BK34" s="41"/>
      <c r="BL34" s="41"/>
      <c r="BM34" s="41"/>
      <c r="BN34" s="41"/>
      <c r="BO34" s="41"/>
      <c r="BP34" s="41"/>
      <c r="BQ34" s="41"/>
      <c r="BR34" s="41"/>
      <c r="BS34" s="41"/>
      <c r="BT34" s="41"/>
      <c r="BU34" s="41"/>
      <c r="BV34" s="41"/>
      <c r="BW34" s="41"/>
      <c r="BX34" s="41"/>
      <c r="BY34" s="41"/>
      <c r="BZ34" s="41"/>
      <c r="CA34" s="41"/>
      <c r="CB34" s="41"/>
      <c r="CC34" s="41"/>
      <c r="CD34" s="41"/>
      <c r="CE34" s="41"/>
      <c r="CF34" s="41"/>
      <c r="CG34" s="41"/>
      <c r="CH34" s="41"/>
      <c r="CI34" s="41"/>
      <c r="CJ34" s="41"/>
      <c r="CK34" s="41"/>
      <c r="CL34" s="41"/>
      <c r="CM34" s="41"/>
      <c r="CN34" s="41"/>
      <c r="CO34" s="41"/>
      <c r="CP34" s="41"/>
      <c r="CQ34" s="41"/>
      <c r="CR34" s="41"/>
      <c r="CS34" s="41"/>
      <c r="CT34" s="41"/>
      <c r="CU34" s="41"/>
      <c r="CV34" s="41"/>
      <c r="CW34" s="41"/>
      <c r="CX34" s="41"/>
      <c r="CY34" s="41"/>
      <c r="CZ34" s="41"/>
      <c r="DA34" s="41"/>
      <c r="DB34" s="41"/>
      <c r="DC34" s="41"/>
    </row>
    <row r="35" spans="3:107" s="40" customFormat="1" x14ac:dyDescent="0.25">
      <c r="C35" s="42" t="s">
        <v>46</v>
      </c>
      <c r="D35" s="42"/>
      <c r="E35" s="42"/>
      <c r="F35" s="42"/>
      <c r="I35" s="42"/>
      <c r="J35" s="42"/>
      <c r="K35" s="42"/>
      <c r="L35" s="42"/>
      <c r="M35" s="42"/>
      <c r="N35" s="42"/>
      <c r="O35" s="42"/>
      <c r="P35" s="42"/>
      <c r="AH35" s="42"/>
      <c r="AI35" s="42"/>
      <c r="AJ35" s="42"/>
      <c r="AK35" s="42"/>
      <c r="AL35" s="42"/>
      <c r="AM35" s="42"/>
      <c r="AN35" s="42"/>
      <c r="AO35" s="42"/>
      <c r="AP35" s="42"/>
      <c r="AQ35" s="42"/>
      <c r="AR35" s="42"/>
      <c r="AS35" s="42"/>
      <c r="AT35" s="42"/>
      <c r="AU35" s="42"/>
      <c r="AV35" s="42"/>
      <c r="AW35" s="42"/>
      <c r="AX35" s="42"/>
      <c r="AY35" s="42"/>
      <c r="AZ35" s="42"/>
      <c r="BA35" s="42"/>
      <c r="BB35" s="42"/>
      <c r="BC35" s="42"/>
      <c r="BD35" s="42"/>
      <c r="BE35" s="41"/>
      <c r="BF35" s="41"/>
      <c r="BG35" s="41"/>
      <c r="BH35" s="41"/>
      <c r="BI35" s="41"/>
      <c r="BJ35" s="41"/>
      <c r="BK35" s="41"/>
      <c r="BL35" s="41"/>
      <c r="BM35" s="41"/>
      <c r="BN35" s="41"/>
      <c r="BO35" s="41"/>
      <c r="BP35" s="41"/>
      <c r="BQ35" s="41"/>
      <c r="BR35" s="41"/>
      <c r="BS35" s="41"/>
      <c r="BT35" s="41"/>
      <c r="BU35" s="41"/>
      <c r="BV35" s="41"/>
      <c r="BW35" s="41"/>
      <c r="BX35" s="41"/>
      <c r="BY35" s="41"/>
      <c r="BZ35" s="41"/>
      <c r="CA35" s="41"/>
      <c r="CB35" s="41"/>
      <c r="CC35" s="41"/>
      <c r="CD35" s="41"/>
      <c r="CE35" s="41"/>
      <c r="CF35" s="41"/>
      <c r="CG35" s="41"/>
      <c r="CH35" s="41"/>
      <c r="CI35" s="41"/>
      <c r="CJ35" s="41"/>
      <c r="CK35" s="41"/>
      <c r="CL35" s="41"/>
      <c r="CM35" s="41"/>
      <c r="CN35" s="41"/>
      <c r="CO35" s="41"/>
      <c r="CP35" s="41"/>
      <c r="CQ35" s="41"/>
      <c r="CR35" s="41"/>
      <c r="CS35" s="41"/>
      <c r="CT35" s="41"/>
      <c r="CU35" s="41"/>
      <c r="CV35" s="41"/>
      <c r="CW35" s="41"/>
      <c r="CX35" s="41"/>
      <c r="CY35" s="41"/>
      <c r="CZ35" s="41"/>
      <c r="DA35" s="41"/>
      <c r="DB35" s="41"/>
      <c r="DC35" s="41"/>
    </row>
    <row r="36" spans="3:107" s="40" customFormat="1" x14ac:dyDescent="0.25">
      <c r="C36" s="42" t="s">
        <v>45</v>
      </c>
      <c r="D36" s="42"/>
      <c r="E36" s="42"/>
      <c r="F36" s="42"/>
      <c r="I36" s="42"/>
      <c r="J36" s="42"/>
      <c r="K36" s="42"/>
      <c r="L36" s="42"/>
      <c r="M36" s="42"/>
      <c r="N36" s="42"/>
      <c r="O36" s="42"/>
      <c r="P36" s="42"/>
      <c r="AH36" s="42"/>
      <c r="AI36" s="42"/>
      <c r="AJ36" s="42"/>
      <c r="AK36" s="42"/>
      <c r="AL36" s="42"/>
      <c r="AM36" s="42"/>
      <c r="AN36" s="42"/>
      <c r="AO36" s="42"/>
      <c r="AP36" s="42"/>
      <c r="AQ36" s="42"/>
      <c r="AR36" s="42"/>
      <c r="AS36" s="42"/>
      <c r="AT36" s="42"/>
      <c r="AU36" s="42"/>
      <c r="AV36" s="42"/>
      <c r="AW36" s="42"/>
      <c r="AX36" s="42"/>
      <c r="AY36" s="42"/>
      <c r="AZ36" s="42"/>
      <c r="BA36" s="42"/>
      <c r="BB36" s="42"/>
      <c r="BC36" s="42"/>
      <c r="BD36" s="42"/>
      <c r="BE36" s="41"/>
      <c r="BF36" s="41"/>
      <c r="BG36" s="41"/>
      <c r="BH36" s="41"/>
      <c r="BI36" s="41"/>
      <c r="BJ36" s="41"/>
      <c r="BK36" s="41"/>
      <c r="BL36" s="41"/>
      <c r="BM36" s="41"/>
      <c r="BN36" s="41"/>
      <c r="BO36" s="41"/>
      <c r="BP36" s="41"/>
      <c r="BQ36" s="41"/>
      <c r="BR36" s="41"/>
      <c r="BS36" s="41"/>
      <c r="BT36" s="41"/>
      <c r="BU36" s="41"/>
      <c r="BV36" s="41"/>
      <c r="BW36" s="41"/>
      <c r="BX36" s="41"/>
      <c r="BY36" s="41"/>
      <c r="BZ36" s="41"/>
      <c r="CA36" s="41"/>
      <c r="CB36" s="41"/>
      <c r="CC36" s="41"/>
      <c r="CD36" s="41"/>
      <c r="CE36" s="41"/>
      <c r="CF36" s="41"/>
      <c r="CG36" s="41"/>
      <c r="CH36" s="41"/>
      <c r="CI36" s="41"/>
      <c r="CJ36" s="41"/>
      <c r="CK36" s="41"/>
      <c r="CL36" s="41"/>
      <c r="CM36" s="41"/>
      <c r="CN36" s="41"/>
      <c r="CO36" s="41"/>
      <c r="CP36" s="41"/>
      <c r="CQ36" s="41"/>
      <c r="CR36" s="41"/>
      <c r="CS36" s="41"/>
      <c r="CT36" s="41"/>
      <c r="CU36" s="41"/>
      <c r="CV36" s="41"/>
      <c r="CW36" s="41"/>
      <c r="CX36" s="41"/>
      <c r="CY36" s="41"/>
      <c r="CZ36" s="41"/>
      <c r="DA36" s="41"/>
      <c r="DB36" s="41"/>
      <c r="DC36" s="41"/>
    </row>
    <row r="37" spans="3:107" s="40" customFormat="1" x14ac:dyDescent="0.25">
      <c r="C37" s="42" t="s">
        <v>44</v>
      </c>
      <c r="D37" s="42"/>
      <c r="E37" s="42"/>
      <c r="F37" s="42"/>
      <c r="I37" s="42"/>
      <c r="J37" s="42"/>
      <c r="K37" s="42"/>
      <c r="L37" s="42"/>
      <c r="M37" s="42"/>
      <c r="N37" s="42"/>
      <c r="O37" s="42"/>
      <c r="P37" s="42"/>
      <c r="AH37" s="42"/>
      <c r="AI37" s="42"/>
      <c r="AJ37" s="42"/>
      <c r="AK37" s="42"/>
      <c r="AL37" s="42"/>
      <c r="AM37" s="42"/>
      <c r="AN37" s="42"/>
      <c r="AO37" s="42"/>
      <c r="AP37" s="42"/>
      <c r="AQ37" s="42"/>
      <c r="AR37" s="42"/>
      <c r="AS37" s="42"/>
      <c r="AT37" s="42"/>
      <c r="AU37" s="42"/>
      <c r="AV37" s="42"/>
      <c r="AW37" s="42"/>
      <c r="AX37" s="42"/>
      <c r="AY37" s="42"/>
      <c r="AZ37" s="42"/>
      <c r="BA37" s="42"/>
      <c r="BB37" s="42"/>
      <c r="BC37" s="42"/>
      <c r="BD37" s="42"/>
      <c r="BE37" s="41"/>
      <c r="BF37" s="41"/>
      <c r="BG37" s="41"/>
      <c r="BH37" s="41"/>
      <c r="BI37" s="41"/>
      <c r="BJ37" s="41"/>
      <c r="BK37" s="41"/>
      <c r="BL37" s="41"/>
      <c r="BM37" s="41"/>
      <c r="BN37" s="41"/>
      <c r="BO37" s="41"/>
      <c r="BP37" s="41"/>
      <c r="BQ37" s="41"/>
      <c r="BR37" s="41"/>
      <c r="BS37" s="41"/>
      <c r="BT37" s="41"/>
      <c r="BU37" s="41"/>
      <c r="BV37" s="41"/>
      <c r="BW37" s="41"/>
      <c r="BX37" s="41"/>
      <c r="BY37" s="41"/>
      <c r="BZ37" s="41"/>
      <c r="CA37" s="41"/>
      <c r="CB37" s="41"/>
      <c r="CC37" s="41"/>
      <c r="CD37" s="41"/>
      <c r="CE37" s="41"/>
      <c r="CF37" s="41"/>
      <c r="CG37" s="41"/>
      <c r="CH37" s="41"/>
      <c r="CI37" s="41"/>
      <c r="CJ37" s="41"/>
      <c r="CK37" s="41"/>
      <c r="CL37" s="41"/>
      <c r="CM37" s="41"/>
      <c r="CN37" s="41"/>
      <c r="CO37" s="41"/>
      <c r="CP37" s="41"/>
      <c r="CQ37" s="41"/>
      <c r="CR37" s="41"/>
      <c r="CS37" s="41"/>
      <c r="CT37" s="41"/>
      <c r="CU37" s="41"/>
      <c r="CV37" s="41"/>
      <c r="CW37" s="41"/>
      <c r="CX37" s="41"/>
      <c r="CY37" s="41"/>
      <c r="CZ37" s="41"/>
      <c r="DA37" s="41"/>
      <c r="DB37" s="41"/>
      <c r="DC37" s="41"/>
    </row>
    <row r="38" spans="3:107" s="40" customFormat="1" x14ac:dyDescent="0.25">
      <c r="C38" s="42" t="s">
        <v>43</v>
      </c>
      <c r="D38" s="42"/>
      <c r="E38" s="42"/>
      <c r="F38" s="42"/>
      <c r="I38" s="42"/>
      <c r="J38" s="42"/>
      <c r="K38" s="42"/>
      <c r="L38" s="42"/>
      <c r="M38" s="42"/>
      <c r="N38" s="42"/>
      <c r="O38" s="42"/>
      <c r="P38" s="42"/>
      <c r="AH38" s="42"/>
      <c r="AI38" s="42"/>
      <c r="AJ38" s="42"/>
      <c r="AK38" s="42"/>
      <c r="AL38" s="42"/>
      <c r="AM38" s="42"/>
      <c r="AN38" s="42"/>
      <c r="AO38" s="42"/>
      <c r="AP38" s="42"/>
      <c r="AQ38" s="42"/>
      <c r="AR38" s="42"/>
      <c r="AS38" s="42"/>
      <c r="AT38" s="42"/>
      <c r="AU38" s="42"/>
      <c r="AV38" s="42"/>
      <c r="AW38" s="42"/>
      <c r="AX38" s="42"/>
      <c r="AY38" s="42"/>
      <c r="AZ38" s="42"/>
      <c r="BA38" s="42"/>
      <c r="BB38" s="42"/>
      <c r="BC38" s="42"/>
      <c r="BD38" s="42"/>
      <c r="BE38" s="41"/>
      <c r="BF38" s="41"/>
      <c r="BG38" s="41"/>
      <c r="BH38" s="41"/>
      <c r="BI38" s="41"/>
      <c r="BJ38" s="41"/>
      <c r="BK38" s="41"/>
      <c r="BL38" s="41"/>
      <c r="BM38" s="41"/>
      <c r="BN38" s="41"/>
      <c r="BO38" s="41"/>
      <c r="BP38" s="41"/>
      <c r="BQ38" s="41"/>
      <c r="BR38" s="41"/>
      <c r="BS38" s="41"/>
      <c r="BT38" s="41"/>
      <c r="BU38" s="41"/>
      <c r="BV38" s="41"/>
      <c r="BW38" s="41"/>
      <c r="BX38" s="41"/>
      <c r="BY38" s="41"/>
      <c r="BZ38" s="41"/>
      <c r="CA38" s="41"/>
      <c r="CB38" s="41"/>
      <c r="CC38" s="41"/>
      <c r="CD38" s="41"/>
      <c r="CE38" s="41"/>
      <c r="CF38" s="41"/>
      <c r="CG38" s="41"/>
      <c r="CH38" s="41"/>
      <c r="CI38" s="41"/>
      <c r="CJ38" s="41"/>
      <c r="CK38" s="41"/>
      <c r="CL38" s="41"/>
      <c r="CM38" s="41"/>
      <c r="CN38" s="41"/>
      <c r="CO38" s="41"/>
      <c r="CP38" s="41"/>
      <c r="CQ38" s="41"/>
      <c r="CR38" s="41"/>
      <c r="CS38" s="41"/>
      <c r="CT38" s="41"/>
      <c r="CU38" s="41"/>
      <c r="CV38" s="41"/>
      <c r="CW38" s="41"/>
      <c r="CX38" s="41"/>
      <c r="CY38" s="41"/>
      <c r="CZ38" s="41"/>
      <c r="DA38" s="41"/>
      <c r="DB38" s="41"/>
      <c r="DC38" s="41"/>
    </row>
    <row r="39" spans="3:107" s="40" customFormat="1" x14ac:dyDescent="0.25">
      <c r="O39" s="42"/>
      <c r="P39" s="42"/>
      <c r="AH39" s="42"/>
      <c r="AI39" s="42"/>
      <c r="AJ39" s="42"/>
      <c r="AK39" s="42"/>
      <c r="AL39" s="42"/>
      <c r="AM39" s="42"/>
      <c r="AN39" s="42"/>
      <c r="AO39" s="42"/>
      <c r="AP39" s="42"/>
      <c r="AQ39" s="42"/>
      <c r="AR39" s="42"/>
      <c r="AS39" s="42"/>
      <c r="AT39" s="42"/>
      <c r="AU39" s="42"/>
      <c r="AV39" s="42"/>
      <c r="AW39" s="42"/>
      <c r="AX39" s="42"/>
      <c r="AY39" s="42"/>
      <c r="AZ39" s="42"/>
      <c r="BA39" s="42"/>
      <c r="BB39" s="42"/>
      <c r="BC39" s="42"/>
      <c r="BD39" s="42"/>
      <c r="BE39" s="41"/>
      <c r="BF39" s="41"/>
      <c r="BG39" s="41"/>
      <c r="BH39" s="41"/>
      <c r="BI39" s="41"/>
      <c r="BJ39" s="41"/>
      <c r="BK39" s="41"/>
      <c r="BL39" s="41"/>
      <c r="BM39" s="41"/>
      <c r="BN39" s="41"/>
      <c r="BO39" s="41"/>
      <c r="BP39" s="41"/>
      <c r="BQ39" s="41"/>
      <c r="BR39" s="41"/>
      <c r="BS39" s="41"/>
      <c r="BT39" s="41"/>
      <c r="BU39" s="41"/>
      <c r="BV39" s="41"/>
      <c r="BW39" s="41"/>
      <c r="BX39" s="41"/>
      <c r="BY39" s="41"/>
      <c r="BZ39" s="41"/>
      <c r="CA39" s="41"/>
      <c r="CB39" s="41"/>
      <c r="CC39" s="41"/>
      <c r="CD39" s="41"/>
      <c r="CE39" s="41"/>
      <c r="CF39" s="41"/>
      <c r="CG39" s="41"/>
      <c r="CH39" s="41"/>
      <c r="CI39" s="41"/>
      <c r="CJ39" s="41"/>
      <c r="CK39" s="41"/>
      <c r="CL39" s="41"/>
      <c r="CM39" s="41"/>
      <c r="CN39" s="41"/>
      <c r="CO39" s="41"/>
      <c r="CP39" s="41"/>
      <c r="CQ39" s="41"/>
      <c r="CR39" s="41"/>
      <c r="CS39" s="41"/>
      <c r="CT39" s="41"/>
      <c r="CU39" s="41"/>
      <c r="CV39" s="41"/>
      <c r="CW39" s="41"/>
      <c r="CX39" s="41"/>
      <c r="CY39" s="41"/>
      <c r="CZ39" s="41"/>
      <c r="DA39" s="41"/>
      <c r="DB39" s="41"/>
      <c r="DC39" s="41"/>
    </row>
    <row r="40" spans="3:107" s="40" customFormat="1" x14ac:dyDescent="0.25">
      <c r="O40" s="42"/>
      <c r="P40" s="42"/>
      <c r="Q40" s="42"/>
      <c r="R40" s="42"/>
      <c r="S40" s="42"/>
      <c r="T40" s="42"/>
      <c r="U40" s="42"/>
      <c r="V40" s="42"/>
      <c r="W40" s="42"/>
      <c r="X40" s="42"/>
      <c r="Y40" s="42"/>
      <c r="Z40" s="42"/>
      <c r="AA40" s="42"/>
      <c r="AB40" s="42"/>
      <c r="AC40" s="42"/>
      <c r="AD40" s="42"/>
      <c r="AE40" s="42"/>
      <c r="AF40" s="42"/>
      <c r="AG40" s="42"/>
      <c r="AH40" s="42"/>
      <c r="AI40" s="42"/>
      <c r="AJ40" s="42"/>
      <c r="AK40" s="42"/>
      <c r="AL40" s="42"/>
      <c r="AM40" s="42"/>
      <c r="AN40" s="42"/>
      <c r="AO40" s="42"/>
      <c r="AP40" s="42"/>
      <c r="AQ40" s="42"/>
      <c r="AR40" s="42"/>
      <c r="AS40" s="42"/>
      <c r="AT40" s="42"/>
      <c r="AU40" s="42"/>
      <c r="AV40" s="42"/>
      <c r="AW40" s="42"/>
      <c r="AX40" s="42"/>
      <c r="AY40" s="42"/>
      <c r="AZ40" s="42"/>
      <c r="BA40" s="42"/>
      <c r="BB40" s="42"/>
      <c r="BC40" s="42"/>
      <c r="BD40" s="42"/>
      <c r="BE40" s="41"/>
      <c r="BF40" s="41"/>
      <c r="BG40" s="41"/>
      <c r="BH40" s="41"/>
      <c r="BI40" s="41"/>
      <c r="BJ40" s="41"/>
      <c r="BK40" s="41"/>
      <c r="BL40" s="41"/>
      <c r="BM40" s="41"/>
      <c r="BN40" s="41"/>
      <c r="BO40" s="41"/>
      <c r="BP40" s="41"/>
      <c r="BQ40" s="41"/>
      <c r="BR40" s="41"/>
      <c r="BS40" s="41"/>
      <c r="BT40" s="41"/>
      <c r="BU40" s="41"/>
      <c r="BV40" s="41"/>
      <c r="BW40" s="41"/>
      <c r="BX40" s="41"/>
      <c r="BY40" s="41"/>
      <c r="BZ40" s="41"/>
      <c r="CA40" s="41"/>
      <c r="CB40" s="41"/>
      <c r="CC40" s="41"/>
      <c r="CD40" s="41"/>
      <c r="CE40" s="41"/>
      <c r="CF40" s="41"/>
      <c r="CG40" s="41"/>
      <c r="CH40" s="41"/>
      <c r="CI40" s="41"/>
      <c r="CJ40" s="41"/>
      <c r="CK40" s="41"/>
      <c r="CL40" s="41"/>
      <c r="CM40" s="41"/>
      <c r="CN40" s="41"/>
      <c r="CO40" s="41"/>
      <c r="CP40" s="41"/>
      <c r="CQ40" s="41"/>
      <c r="CR40" s="41"/>
      <c r="CS40" s="41"/>
      <c r="CT40" s="41"/>
      <c r="CU40" s="41"/>
      <c r="CV40" s="41"/>
      <c r="CW40" s="41"/>
      <c r="CX40" s="41"/>
      <c r="CY40" s="41"/>
      <c r="CZ40" s="41"/>
      <c r="DA40" s="41"/>
      <c r="DB40" s="41"/>
      <c r="DC40" s="41"/>
    </row>
  </sheetData>
  <mergeCells count="23">
    <mergeCell ref="A17:N17"/>
    <mergeCell ref="A9:N9"/>
    <mergeCell ref="A10:N10"/>
    <mergeCell ref="A11:N11"/>
    <mergeCell ref="A12:N12"/>
    <mergeCell ref="A13:N13"/>
    <mergeCell ref="A6:N6"/>
    <mergeCell ref="A8:N8"/>
    <mergeCell ref="A14:N14"/>
    <mergeCell ref="A15:N15"/>
    <mergeCell ref="A16:N16"/>
    <mergeCell ref="A22:A23"/>
    <mergeCell ref="B22:B23"/>
    <mergeCell ref="C27:N27"/>
    <mergeCell ref="K18:L19"/>
    <mergeCell ref="M18:N19"/>
    <mergeCell ref="E18:E20"/>
    <mergeCell ref="C18:D19"/>
    <mergeCell ref="A18:A20"/>
    <mergeCell ref="F18:G19"/>
    <mergeCell ref="H18:I19"/>
    <mergeCell ref="J18:J19"/>
    <mergeCell ref="B18:B20"/>
  </mergeCells>
  <pageMargins left="0.78740157480314965" right="0.78740157480314965" top="0.78740157480314965" bottom="0.39370078740157483" header="0.19685039370078741" footer="0.19685039370078741"/>
  <pageSetup paperSize="8" scale="50"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26"/>
  <sheetViews>
    <sheetView view="pageBreakPreview" topLeftCell="A19" zoomScale="85" zoomScaleSheetLayoutView="85" workbookViewId="0">
      <selection activeCell="N26" sqref="N26"/>
    </sheetView>
  </sheetViews>
  <sheetFormatPr defaultColWidth="10.7109375" defaultRowHeight="15.75" x14ac:dyDescent="0.25"/>
  <cols>
    <col min="1" max="1" width="10.7109375" style="39"/>
    <col min="2" max="2" width="38" style="39" customWidth="1"/>
    <col min="3" max="3" width="10.7109375" style="39"/>
    <col min="4" max="4" width="20.140625" style="39" customWidth="1"/>
    <col min="5" max="5" width="11.5703125" style="39" customWidth="1"/>
    <col min="6" max="6" width="11.85546875" style="39" customWidth="1"/>
    <col min="7" max="7" width="8.7109375" style="39" customWidth="1"/>
    <col min="8" max="8" width="10.28515625" style="39" customWidth="1"/>
    <col min="9" max="9" width="8.7109375" style="39" customWidth="1"/>
    <col min="10" max="10" width="8.28515625" style="39" customWidth="1"/>
    <col min="11" max="11" width="8.7109375" style="39" customWidth="1"/>
    <col min="12" max="12" width="13.7109375" style="39" customWidth="1"/>
    <col min="13" max="13" width="11.85546875" style="39" customWidth="1"/>
    <col min="14" max="14" width="12" style="39" customWidth="1"/>
    <col min="15" max="16" width="8.7109375" style="39" customWidth="1"/>
    <col min="17" max="229" width="10.7109375" style="39"/>
    <col min="230" max="231" width="15.7109375" style="39" customWidth="1"/>
    <col min="232" max="234" width="14.7109375" style="39" customWidth="1"/>
    <col min="235" max="238" width="13.7109375" style="39" customWidth="1"/>
    <col min="239" max="242" width="15.7109375" style="39" customWidth="1"/>
    <col min="243" max="243" width="22.85546875" style="39" customWidth="1"/>
    <col min="244" max="244" width="20.7109375" style="39" customWidth="1"/>
    <col min="245" max="245" width="17.7109375" style="39" customWidth="1"/>
    <col min="246" max="254" width="14.7109375" style="39" customWidth="1"/>
    <col min="255" max="485" width="10.7109375" style="39"/>
    <col min="486" max="487" width="15.7109375" style="39" customWidth="1"/>
    <col min="488" max="490" width="14.7109375" style="39" customWidth="1"/>
    <col min="491" max="494" width="13.7109375" style="39" customWidth="1"/>
    <col min="495" max="498" width="15.7109375" style="39" customWidth="1"/>
    <col min="499" max="499" width="22.85546875" style="39" customWidth="1"/>
    <col min="500" max="500" width="20.7109375" style="39" customWidth="1"/>
    <col min="501" max="501" width="17.7109375" style="39" customWidth="1"/>
    <col min="502" max="510" width="14.7109375" style="39" customWidth="1"/>
    <col min="511" max="741" width="10.7109375" style="39"/>
    <col min="742" max="743" width="15.7109375" style="39" customWidth="1"/>
    <col min="744" max="746" width="14.7109375" style="39" customWidth="1"/>
    <col min="747" max="750" width="13.7109375" style="39" customWidth="1"/>
    <col min="751" max="754" width="15.7109375" style="39" customWidth="1"/>
    <col min="755" max="755" width="22.85546875" style="39" customWidth="1"/>
    <col min="756" max="756" width="20.7109375" style="39" customWidth="1"/>
    <col min="757" max="757" width="17.7109375" style="39" customWidth="1"/>
    <col min="758" max="766" width="14.7109375" style="39" customWidth="1"/>
    <col min="767" max="997" width="10.7109375" style="39"/>
    <col min="998" max="999" width="15.7109375" style="39" customWidth="1"/>
    <col min="1000" max="1002" width="14.7109375" style="39" customWidth="1"/>
    <col min="1003" max="1006" width="13.7109375" style="39" customWidth="1"/>
    <col min="1007" max="1010" width="15.7109375" style="39" customWidth="1"/>
    <col min="1011" max="1011" width="22.85546875" style="39" customWidth="1"/>
    <col min="1012" max="1012" width="20.7109375" style="39" customWidth="1"/>
    <col min="1013" max="1013" width="17.7109375" style="39" customWidth="1"/>
    <col min="1014" max="1022" width="14.7109375" style="39" customWidth="1"/>
    <col min="1023" max="1253" width="10.7109375" style="39"/>
    <col min="1254" max="1255" width="15.7109375" style="39" customWidth="1"/>
    <col min="1256" max="1258" width="14.7109375" style="39" customWidth="1"/>
    <col min="1259" max="1262" width="13.7109375" style="39" customWidth="1"/>
    <col min="1263" max="1266" width="15.7109375" style="39" customWidth="1"/>
    <col min="1267" max="1267" width="22.85546875" style="39" customWidth="1"/>
    <col min="1268" max="1268" width="20.7109375" style="39" customWidth="1"/>
    <col min="1269" max="1269" width="17.7109375" style="39" customWidth="1"/>
    <col min="1270" max="1278" width="14.7109375" style="39" customWidth="1"/>
    <col min="1279" max="1509" width="10.7109375" style="39"/>
    <col min="1510" max="1511" width="15.7109375" style="39" customWidth="1"/>
    <col min="1512" max="1514" width="14.7109375" style="39" customWidth="1"/>
    <col min="1515" max="1518" width="13.7109375" style="39" customWidth="1"/>
    <col min="1519" max="1522" width="15.7109375" style="39" customWidth="1"/>
    <col min="1523" max="1523" width="22.85546875" style="39" customWidth="1"/>
    <col min="1524" max="1524" width="20.7109375" style="39" customWidth="1"/>
    <col min="1525" max="1525" width="17.7109375" style="39" customWidth="1"/>
    <col min="1526" max="1534" width="14.7109375" style="39" customWidth="1"/>
    <col min="1535" max="1765" width="10.7109375" style="39"/>
    <col min="1766" max="1767" width="15.7109375" style="39" customWidth="1"/>
    <col min="1768" max="1770" width="14.7109375" style="39" customWidth="1"/>
    <col min="1771" max="1774" width="13.7109375" style="39" customWidth="1"/>
    <col min="1775" max="1778" width="15.7109375" style="39" customWidth="1"/>
    <col min="1779" max="1779" width="22.85546875" style="39" customWidth="1"/>
    <col min="1780" max="1780" width="20.7109375" style="39" customWidth="1"/>
    <col min="1781" max="1781" width="17.7109375" style="39" customWidth="1"/>
    <col min="1782" max="1790" width="14.7109375" style="39" customWidth="1"/>
    <col min="1791" max="2021" width="10.7109375" style="39"/>
    <col min="2022" max="2023" width="15.7109375" style="39" customWidth="1"/>
    <col min="2024" max="2026" width="14.7109375" style="39" customWidth="1"/>
    <col min="2027" max="2030" width="13.7109375" style="39" customWidth="1"/>
    <col min="2031" max="2034" width="15.7109375" style="39" customWidth="1"/>
    <col min="2035" max="2035" width="22.85546875" style="39" customWidth="1"/>
    <col min="2036" max="2036" width="20.7109375" style="39" customWidth="1"/>
    <col min="2037" max="2037" width="17.7109375" style="39" customWidth="1"/>
    <col min="2038" max="2046" width="14.7109375" style="39" customWidth="1"/>
    <col min="2047" max="2277" width="10.7109375" style="39"/>
    <col min="2278" max="2279" width="15.7109375" style="39" customWidth="1"/>
    <col min="2280" max="2282" width="14.7109375" style="39" customWidth="1"/>
    <col min="2283" max="2286" width="13.7109375" style="39" customWidth="1"/>
    <col min="2287" max="2290" width="15.7109375" style="39" customWidth="1"/>
    <col min="2291" max="2291" width="22.85546875" style="39" customWidth="1"/>
    <col min="2292" max="2292" width="20.7109375" style="39" customWidth="1"/>
    <col min="2293" max="2293" width="17.7109375" style="39" customWidth="1"/>
    <col min="2294" max="2302" width="14.7109375" style="39" customWidth="1"/>
    <col min="2303" max="2533" width="10.7109375" style="39"/>
    <col min="2534" max="2535" width="15.7109375" style="39" customWidth="1"/>
    <col min="2536" max="2538" width="14.7109375" style="39" customWidth="1"/>
    <col min="2539" max="2542" width="13.7109375" style="39" customWidth="1"/>
    <col min="2543" max="2546" width="15.7109375" style="39" customWidth="1"/>
    <col min="2547" max="2547" width="22.85546875" style="39" customWidth="1"/>
    <col min="2548" max="2548" width="20.7109375" style="39" customWidth="1"/>
    <col min="2549" max="2549" width="17.7109375" style="39" customWidth="1"/>
    <col min="2550" max="2558" width="14.7109375" style="39" customWidth="1"/>
    <col min="2559" max="2789" width="10.7109375" style="39"/>
    <col min="2790" max="2791" width="15.7109375" style="39" customWidth="1"/>
    <col min="2792" max="2794" width="14.7109375" style="39" customWidth="1"/>
    <col min="2795" max="2798" width="13.7109375" style="39" customWidth="1"/>
    <col min="2799" max="2802" width="15.7109375" style="39" customWidth="1"/>
    <col min="2803" max="2803" width="22.85546875" style="39" customWidth="1"/>
    <col min="2804" max="2804" width="20.7109375" style="39" customWidth="1"/>
    <col min="2805" max="2805" width="17.7109375" style="39" customWidth="1"/>
    <col min="2806" max="2814" width="14.7109375" style="39" customWidth="1"/>
    <col min="2815" max="3045" width="10.7109375" style="39"/>
    <col min="3046" max="3047" width="15.7109375" style="39" customWidth="1"/>
    <col min="3048" max="3050" width="14.7109375" style="39" customWidth="1"/>
    <col min="3051" max="3054" width="13.7109375" style="39" customWidth="1"/>
    <col min="3055" max="3058" width="15.7109375" style="39" customWidth="1"/>
    <col min="3059" max="3059" width="22.85546875" style="39" customWidth="1"/>
    <col min="3060" max="3060" width="20.7109375" style="39" customWidth="1"/>
    <col min="3061" max="3061" width="17.7109375" style="39" customWidth="1"/>
    <col min="3062" max="3070" width="14.7109375" style="39" customWidth="1"/>
    <col min="3071" max="3301" width="10.7109375" style="39"/>
    <col min="3302" max="3303" width="15.7109375" style="39" customWidth="1"/>
    <col min="3304" max="3306" width="14.7109375" style="39" customWidth="1"/>
    <col min="3307" max="3310" width="13.7109375" style="39" customWidth="1"/>
    <col min="3311" max="3314" width="15.7109375" style="39" customWidth="1"/>
    <col min="3315" max="3315" width="22.85546875" style="39" customWidth="1"/>
    <col min="3316" max="3316" width="20.7109375" style="39" customWidth="1"/>
    <col min="3317" max="3317" width="17.7109375" style="39" customWidth="1"/>
    <col min="3318" max="3326" width="14.7109375" style="39" customWidth="1"/>
    <col min="3327" max="3557" width="10.7109375" style="39"/>
    <col min="3558" max="3559" width="15.7109375" style="39" customWidth="1"/>
    <col min="3560" max="3562" width="14.7109375" style="39" customWidth="1"/>
    <col min="3563" max="3566" width="13.7109375" style="39" customWidth="1"/>
    <col min="3567" max="3570" width="15.7109375" style="39" customWidth="1"/>
    <col min="3571" max="3571" width="22.85546875" style="39" customWidth="1"/>
    <col min="3572" max="3572" width="20.7109375" style="39" customWidth="1"/>
    <col min="3573" max="3573" width="17.7109375" style="39" customWidth="1"/>
    <col min="3574" max="3582" width="14.7109375" style="39" customWidth="1"/>
    <col min="3583" max="3813" width="10.7109375" style="39"/>
    <col min="3814" max="3815" width="15.7109375" style="39" customWidth="1"/>
    <col min="3816" max="3818" width="14.7109375" style="39" customWidth="1"/>
    <col min="3819" max="3822" width="13.7109375" style="39" customWidth="1"/>
    <col min="3823" max="3826" width="15.7109375" style="39" customWidth="1"/>
    <col min="3827" max="3827" width="22.85546875" style="39" customWidth="1"/>
    <col min="3828" max="3828" width="20.7109375" style="39" customWidth="1"/>
    <col min="3829" max="3829" width="17.7109375" style="39" customWidth="1"/>
    <col min="3830" max="3838" width="14.7109375" style="39" customWidth="1"/>
    <col min="3839" max="4069" width="10.7109375" style="39"/>
    <col min="4070" max="4071" width="15.7109375" style="39" customWidth="1"/>
    <col min="4072" max="4074" width="14.7109375" style="39" customWidth="1"/>
    <col min="4075" max="4078" width="13.7109375" style="39" customWidth="1"/>
    <col min="4079" max="4082" width="15.7109375" style="39" customWidth="1"/>
    <col min="4083" max="4083" width="22.85546875" style="39" customWidth="1"/>
    <col min="4084" max="4084" width="20.7109375" style="39" customWidth="1"/>
    <col min="4085" max="4085" width="17.7109375" style="39" customWidth="1"/>
    <col min="4086" max="4094" width="14.7109375" style="39" customWidth="1"/>
    <col min="4095" max="4325" width="10.7109375" style="39"/>
    <col min="4326" max="4327" width="15.7109375" style="39" customWidth="1"/>
    <col min="4328" max="4330" width="14.7109375" style="39" customWidth="1"/>
    <col min="4331" max="4334" width="13.7109375" style="39" customWidth="1"/>
    <col min="4335" max="4338" width="15.7109375" style="39" customWidth="1"/>
    <col min="4339" max="4339" width="22.85546875" style="39" customWidth="1"/>
    <col min="4340" max="4340" width="20.7109375" style="39" customWidth="1"/>
    <col min="4341" max="4341" width="17.7109375" style="39" customWidth="1"/>
    <col min="4342" max="4350" width="14.7109375" style="39" customWidth="1"/>
    <col min="4351" max="4581" width="10.7109375" style="39"/>
    <col min="4582" max="4583" width="15.7109375" style="39" customWidth="1"/>
    <col min="4584" max="4586" width="14.7109375" style="39" customWidth="1"/>
    <col min="4587" max="4590" width="13.7109375" style="39" customWidth="1"/>
    <col min="4591" max="4594" width="15.7109375" style="39" customWidth="1"/>
    <col min="4595" max="4595" width="22.85546875" style="39" customWidth="1"/>
    <col min="4596" max="4596" width="20.7109375" style="39" customWidth="1"/>
    <col min="4597" max="4597" width="17.7109375" style="39" customWidth="1"/>
    <col min="4598" max="4606" width="14.7109375" style="39" customWidth="1"/>
    <col min="4607" max="4837" width="10.7109375" style="39"/>
    <col min="4838" max="4839" width="15.7109375" style="39" customWidth="1"/>
    <col min="4840" max="4842" width="14.7109375" style="39" customWidth="1"/>
    <col min="4843" max="4846" width="13.7109375" style="39" customWidth="1"/>
    <col min="4847" max="4850" width="15.7109375" style="39" customWidth="1"/>
    <col min="4851" max="4851" width="22.85546875" style="39" customWidth="1"/>
    <col min="4852" max="4852" width="20.7109375" style="39" customWidth="1"/>
    <col min="4853" max="4853" width="17.7109375" style="39" customWidth="1"/>
    <col min="4854" max="4862" width="14.7109375" style="39" customWidth="1"/>
    <col min="4863" max="5093" width="10.7109375" style="39"/>
    <col min="5094" max="5095" width="15.7109375" style="39" customWidth="1"/>
    <col min="5096" max="5098" width="14.7109375" style="39" customWidth="1"/>
    <col min="5099" max="5102" width="13.7109375" style="39" customWidth="1"/>
    <col min="5103" max="5106" width="15.7109375" style="39" customWidth="1"/>
    <col min="5107" max="5107" width="22.85546875" style="39" customWidth="1"/>
    <col min="5108" max="5108" width="20.7109375" style="39" customWidth="1"/>
    <col min="5109" max="5109" width="17.7109375" style="39" customWidth="1"/>
    <col min="5110" max="5118" width="14.7109375" style="39" customWidth="1"/>
    <col min="5119" max="5349" width="10.7109375" style="39"/>
    <col min="5350" max="5351" width="15.7109375" style="39" customWidth="1"/>
    <col min="5352" max="5354" width="14.7109375" style="39" customWidth="1"/>
    <col min="5355" max="5358" width="13.7109375" style="39" customWidth="1"/>
    <col min="5359" max="5362" width="15.7109375" style="39" customWidth="1"/>
    <col min="5363" max="5363" width="22.85546875" style="39" customWidth="1"/>
    <col min="5364" max="5364" width="20.7109375" style="39" customWidth="1"/>
    <col min="5365" max="5365" width="17.7109375" style="39" customWidth="1"/>
    <col min="5366" max="5374" width="14.7109375" style="39" customWidth="1"/>
    <col min="5375" max="5605" width="10.7109375" style="39"/>
    <col min="5606" max="5607" width="15.7109375" style="39" customWidth="1"/>
    <col min="5608" max="5610" width="14.7109375" style="39" customWidth="1"/>
    <col min="5611" max="5614" width="13.7109375" style="39" customWidth="1"/>
    <col min="5615" max="5618" width="15.7109375" style="39" customWidth="1"/>
    <col min="5619" max="5619" width="22.85546875" style="39" customWidth="1"/>
    <col min="5620" max="5620" width="20.7109375" style="39" customWidth="1"/>
    <col min="5621" max="5621" width="17.7109375" style="39" customWidth="1"/>
    <col min="5622" max="5630" width="14.7109375" style="39" customWidth="1"/>
    <col min="5631" max="5861" width="10.7109375" style="39"/>
    <col min="5862" max="5863" width="15.7109375" style="39" customWidth="1"/>
    <col min="5864" max="5866" width="14.7109375" style="39" customWidth="1"/>
    <col min="5867" max="5870" width="13.7109375" style="39" customWidth="1"/>
    <col min="5871" max="5874" width="15.7109375" style="39" customWidth="1"/>
    <col min="5875" max="5875" width="22.85546875" style="39" customWidth="1"/>
    <col min="5876" max="5876" width="20.7109375" style="39" customWidth="1"/>
    <col min="5877" max="5877" width="17.7109375" style="39" customWidth="1"/>
    <col min="5878" max="5886" width="14.7109375" style="39" customWidth="1"/>
    <col min="5887" max="6117" width="10.7109375" style="39"/>
    <col min="6118" max="6119" width="15.7109375" style="39" customWidth="1"/>
    <col min="6120" max="6122" width="14.7109375" style="39" customWidth="1"/>
    <col min="6123" max="6126" width="13.7109375" style="39" customWidth="1"/>
    <col min="6127" max="6130" width="15.7109375" style="39" customWidth="1"/>
    <col min="6131" max="6131" width="22.85546875" style="39" customWidth="1"/>
    <col min="6132" max="6132" width="20.7109375" style="39" customWidth="1"/>
    <col min="6133" max="6133" width="17.7109375" style="39" customWidth="1"/>
    <col min="6134" max="6142" width="14.7109375" style="39" customWidth="1"/>
    <col min="6143" max="6373" width="10.7109375" style="39"/>
    <col min="6374" max="6375" width="15.7109375" style="39" customWidth="1"/>
    <col min="6376" max="6378" width="14.7109375" style="39" customWidth="1"/>
    <col min="6379" max="6382" width="13.7109375" style="39" customWidth="1"/>
    <col min="6383" max="6386" width="15.7109375" style="39" customWidth="1"/>
    <col min="6387" max="6387" width="22.85546875" style="39" customWidth="1"/>
    <col min="6388" max="6388" width="20.7109375" style="39" customWidth="1"/>
    <col min="6389" max="6389" width="17.7109375" style="39" customWidth="1"/>
    <col min="6390" max="6398" width="14.7109375" style="39" customWidth="1"/>
    <col min="6399" max="6629" width="10.7109375" style="39"/>
    <col min="6630" max="6631" width="15.7109375" style="39" customWidth="1"/>
    <col min="6632" max="6634" width="14.7109375" style="39" customWidth="1"/>
    <col min="6635" max="6638" width="13.7109375" style="39" customWidth="1"/>
    <col min="6639" max="6642" width="15.7109375" style="39" customWidth="1"/>
    <col min="6643" max="6643" width="22.85546875" style="39" customWidth="1"/>
    <col min="6644" max="6644" width="20.7109375" style="39" customWidth="1"/>
    <col min="6645" max="6645" width="17.7109375" style="39" customWidth="1"/>
    <col min="6646" max="6654" width="14.7109375" style="39" customWidth="1"/>
    <col min="6655" max="6885" width="10.7109375" style="39"/>
    <col min="6886" max="6887" width="15.7109375" style="39" customWidth="1"/>
    <col min="6888" max="6890" width="14.7109375" style="39" customWidth="1"/>
    <col min="6891" max="6894" width="13.7109375" style="39" customWidth="1"/>
    <col min="6895" max="6898" width="15.7109375" style="39" customWidth="1"/>
    <col min="6899" max="6899" width="22.85546875" style="39" customWidth="1"/>
    <col min="6900" max="6900" width="20.7109375" style="39" customWidth="1"/>
    <col min="6901" max="6901" width="17.7109375" style="39" customWidth="1"/>
    <col min="6902" max="6910" width="14.7109375" style="39" customWidth="1"/>
    <col min="6911" max="7141" width="10.7109375" style="39"/>
    <col min="7142" max="7143" width="15.7109375" style="39" customWidth="1"/>
    <col min="7144" max="7146" width="14.7109375" style="39" customWidth="1"/>
    <col min="7147" max="7150" width="13.7109375" style="39" customWidth="1"/>
    <col min="7151" max="7154" width="15.7109375" style="39" customWidth="1"/>
    <col min="7155" max="7155" width="22.85546875" style="39" customWidth="1"/>
    <col min="7156" max="7156" width="20.7109375" style="39" customWidth="1"/>
    <col min="7157" max="7157" width="17.7109375" style="39" customWidth="1"/>
    <col min="7158" max="7166" width="14.7109375" style="39" customWidth="1"/>
    <col min="7167" max="7397" width="10.7109375" style="39"/>
    <col min="7398" max="7399" width="15.7109375" style="39" customWidth="1"/>
    <col min="7400" max="7402" width="14.7109375" style="39" customWidth="1"/>
    <col min="7403" max="7406" width="13.7109375" style="39" customWidth="1"/>
    <col min="7407" max="7410" width="15.7109375" style="39" customWidth="1"/>
    <col min="7411" max="7411" width="22.85546875" style="39" customWidth="1"/>
    <col min="7412" max="7412" width="20.7109375" style="39" customWidth="1"/>
    <col min="7413" max="7413" width="17.7109375" style="39" customWidth="1"/>
    <col min="7414" max="7422" width="14.7109375" style="39" customWidth="1"/>
    <col min="7423" max="7653" width="10.7109375" style="39"/>
    <col min="7654" max="7655" width="15.7109375" style="39" customWidth="1"/>
    <col min="7656" max="7658" width="14.7109375" style="39" customWidth="1"/>
    <col min="7659" max="7662" width="13.7109375" style="39" customWidth="1"/>
    <col min="7663" max="7666" width="15.7109375" style="39" customWidth="1"/>
    <col min="7667" max="7667" width="22.85546875" style="39" customWidth="1"/>
    <col min="7668" max="7668" width="20.7109375" style="39" customWidth="1"/>
    <col min="7669" max="7669" width="17.7109375" style="39" customWidth="1"/>
    <col min="7670" max="7678" width="14.7109375" style="39" customWidth="1"/>
    <col min="7679" max="7909" width="10.7109375" style="39"/>
    <col min="7910" max="7911" width="15.7109375" style="39" customWidth="1"/>
    <col min="7912" max="7914" width="14.7109375" style="39" customWidth="1"/>
    <col min="7915" max="7918" width="13.7109375" style="39" customWidth="1"/>
    <col min="7919" max="7922" width="15.7109375" style="39" customWidth="1"/>
    <col min="7923" max="7923" width="22.85546875" style="39" customWidth="1"/>
    <col min="7924" max="7924" width="20.7109375" style="39" customWidth="1"/>
    <col min="7925" max="7925" width="17.7109375" style="39" customWidth="1"/>
    <col min="7926" max="7934" width="14.7109375" style="39" customWidth="1"/>
    <col min="7935" max="8165" width="10.7109375" style="39"/>
    <col min="8166" max="8167" width="15.7109375" style="39" customWidth="1"/>
    <col min="8168" max="8170" width="14.7109375" style="39" customWidth="1"/>
    <col min="8171" max="8174" width="13.7109375" style="39" customWidth="1"/>
    <col min="8175" max="8178" width="15.7109375" style="39" customWidth="1"/>
    <col min="8179" max="8179" width="22.85546875" style="39" customWidth="1"/>
    <col min="8180" max="8180" width="20.7109375" style="39" customWidth="1"/>
    <col min="8181" max="8181" width="17.7109375" style="39" customWidth="1"/>
    <col min="8182" max="8190" width="14.7109375" style="39" customWidth="1"/>
    <col min="8191" max="8421" width="10.7109375" style="39"/>
    <col min="8422" max="8423" width="15.7109375" style="39" customWidth="1"/>
    <col min="8424" max="8426" width="14.7109375" style="39" customWidth="1"/>
    <col min="8427" max="8430" width="13.7109375" style="39" customWidth="1"/>
    <col min="8431" max="8434" width="15.7109375" style="39" customWidth="1"/>
    <col min="8435" max="8435" width="22.85546875" style="39" customWidth="1"/>
    <col min="8436" max="8436" width="20.7109375" style="39" customWidth="1"/>
    <col min="8437" max="8437" width="17.7109375" style="39" customWidth="1"/>
    <col min="8438" max="8446" width="14.7109375" style="39" customWidth="1"/>
    <col min="8447" max="8677" width="10.7109375" style="39"/>
    <col min="8678" max="8679" width="15.7109375" style="39" customWidth="1"/>
    <col min="8680" max="8682" width="14.7109375" style="39" customWidth="1"/>
    <col min="8683" max="8686" width="13.7109375" style="39" customWidth="1"/>
    <col min="8687" max="8690" width="15.7109375" style="39" customWidth="1"/>
    <col min="8691" max="8691" width="22.85546875" style="39" customWidth="1"/>
    <col min="8692" max="8692" width="20.7109375" style="39" customWidth="1"/>
    <col min="8693" max="8693" width="17.7109375" style="39" customWidth="1"/>
    <col min="8694" max="8702" width="14.7109375" style="39" customWidth="1"/>
    <col min="8703" max="8933" width="10.7109375" style="39"/>
    <col min="8934" max="8935" width="15.7109375" style="39" customWidth="1"/>
    <col min="8936" max="8938" width="14.7109375" style="39" customWidth="1"/>
    <col min="8939" max="8942" width="13.7109375" style="39" customWidth="1"/>
    <col min="8943" max="8946" width="15.7109375" style="39" customWidth="1"/>
    <col min="8947" max="8947" width="22.85546875" style="39" customWidth="1"/>
    <col min="8948" max="8948" width="20.7109375" style="39" customWidth="1"/>
    <col min="8949" max="8949" width="17.7109375" style="39" customWidth="1"/>
    <col min="8950" max="8958" width="14.7109375" style="39" customWidth="1"/>
    <col min="8959" max="9189" width="10.7109375" style="39"/>
    <col min="9190" max="9191" width="15.7109375" style="39" customWidth="1"/>
    <col min="9192" max="9194" width="14.7109375" style="39" customWidth="1"/>
    <col min="9195" max="9198" width="13.7109375" style="39" customWidth="1"/>
    <col min="9199" max="9202" width="15.7109375" style="39" customWidth="1"/>
    <col min="9203" max="9203" width="22.85546875" style="39" customWidth="1"/>
    <col min="9204" max="9204" width="20.7109375" style="39" customWidth="1"/>
    <col min="9205" max="9205" width="17.7109375" style="39" customWidth="1"/>
    <col min="9206" max="9214" width="14.7109375" style="39" customWidth="1"/>
    <col min="9215" max="9445" width="10.7109375" style="39"/>
    <col min="9446" max="9447" width="15.7109375" style="39" customWidth="1"/>
    <col min="9448" max="9450" width="14.7109375" style="39" customWidth="1"/>
    <col min="9451" max="9454" width="13.7109375" style="39" customWidth="1"/>
    <col min="9455" max="9458" width="15.7109375" style="39" customWidth="1"/>
    <col min="9459" max="9459" width="22.85546875" style="39" customWidth="1"/>
    <col min="9460" max="9460" width="20.7109375" style="39" customWidth="1"/>
    <col min="9461" max="9461" width="17.7109375" style="39" customWidth="1"/>
    <col min="9462" max="9470" width="14.7109375" style="39" customWidth="1"/>
    <col min="9471" max="9701" width="10.7109375" style="39"/>
    <col min="9702" max="9703" width="15.7109375" style="39" customWidth="1"/>
    <col min="9704" max="9706" width="14.7109375" style="39" customWidth="1"/>
    <col min="9707" max="9710" width="13.7109375" style="39" customWidth="1"/>
    <col min="9711" max="9714" width="15.7109375" style="39" customWidth="1"/>
    <col min="9715" max="9715" width="22.85546875" style="39" customWidth="1"/>
    <col min="9716" max="9716" width="20.7109375" style="39" customWidth="1"/>
    <col min="9717" max="9717" width="17.7109375" style="39" customWidth="1"/>
    <col min="9718" max="9726" width="14.7109375" style="39" customWidth="1"/>
    <col min="9727" max="9957" width="10.7109375" style="39"/>
    <col min="9958" max="9959" width="15.7109375" style="39" customWidth="1"/>
    <col min="9960" max="9962" width="14.7109375" style="39" customWidth="1"/>
    <col min="9963" max="9966" width="13.7109375" style="39" customWidth="1"/>
    <col min="9967" max="9970" width="15.7109375" style="39" customWidth="1"/>
    <col min="9971" max="9971" width="22.85546875" style="39" customWidth="1"/>
    <col min="9972" max="9972" width="20.7109375" style="39" customWidth="1"/>
    <col min="9973" max="9973" width="17.7109375" style="39" customWidth="1"/>
    <col min="9974" max="9982" width="14.7109375" style="39" customWidth="1"/>
    <col min="9983" max="10213" width="10.7109375" style="39"/>
    <col min="10214" max="10215" width="15.7109375" style="39" customWidth="1"/>
    <col min="10216" max="10218" width="14.7109375" style="39" customWidth="1"/>
    <col min="10219" max="10222" width="13.7109375" style="39" customWidth="1"/>
    <col min="10223" max="10226" width="15.7109375" style="39" customWidth="1"/>
    <col min="10227" max="10227" width="22.85546875" style="39" customWidth="1"/>
    <col min="10228" max="10228" width="20.7109375" style="39" customWidth="1"/>
    <col min="10229" max="10229" width="17.7109375" style="39" customWidth="1"/>
    <col min="10230" max="10238" width="14.7109375" style="39" customWidth="1"/>
    <col min="10239" max="10469" width="10.7109375" style="39"/>
    <col min="10470" max="10471" width="15.7109375" style="39" customWidth="1"/>
    <col min="10472" max="10474" width="14.7109375" style="39" customWidth="1"/>
    <col min="10475" max="10478" width="13.7109375" style="39" customWidth="1"/>
    <col min="10479" max="10482" width="15.7109375" style="39" customWidth="1"/>
    <col min="10483" max="10483" width="22.85546875" style="39" customWidth="1"/>
    <col min="10484" max="10484" width="20.7109375" style="39" customWidth="1"/>
    <col min="10485" max="10485" width="17.7109375" style="39" customWidth="1"/>
    <col min="10486" max="10494" width="14.7109375" style="39" customWidth="1"/>
    <col min="10495" max="10725" width="10.7109375" style="39"/>
    <col min="10726" max="10727" width="15.7109375" style="39" customWidth="1"/>
    <col min="10728" max="10730" width="14.7109375" style="39" customWidth="1"/>
    <col min="10731" max="10734" width="13.7109375" style="39" customWidth="1"/>
    <col min="10735" max="10738" width="15.7109375" style="39" customWidth="1"/>
    <col min="10739" max="10739" width="22.85546875" style="39" customWidth="1"/>
    <col min="10740" max="10740" width="20.7109375" style="39" customWidth="1"/>
    <col min="10741" max="10741" width="17.7109375" style="39" customWidth="1"/>
    <col min="10742" max="10750" width="14.7109375" style="39" customWidth="1"/>
    <col min="10751" max="10981" width="10.7109375" style="39"/>
    <col min="10982" max="10983" width="15.7109375" style="39" customWidth="1"/>
    <col min="10984" max="10986" width="14.7109375" style="39" customWidth="1"/>
    <col min="10987" max="10990" width="13.7109375" style="39" customWidth="1"/>
    <col min="10991" max="10994" width="15.7109375" style="39" customWidth="1"/>
    <col min="10995" max="10995" width="22.85546875" style="39" customWidth="1"/>
    <col min="10996" max="10996" width="20.7109375" style="39" customWidth="1"/>
    <col min="10997" max="10997" width="17.7109375" style="39" customWidth="1"/>
    <col min="10998" max="11006" width="14.7109375" style="39" customWidth="1"/>
    <col min="11007" max="11237" width="10.7109375" style="39"/>
    <col min="11238" max="11239" width="15.7109375" style="39" customWidth="1"/>
    <col min="11240" max="11242" width="14.7109375" style="39" customWidth="1"/>
    <col min="11243" max="11246" width="13.7109375" style="39" customWidth="1"/>
    <col min="11247" max="11250" width="15.7109375" style="39" customWidth="1"/>
    <col min="11251" max="11251" width="22.85546875" style="39" customWidth="1"/>
    <col min="11252" max="11252" width="20.7109375" style="39" customWidth="1"/>
    <col min="11253" max="11253" width="17.7109375" style="39" customWidth="1"/>
    <col min="11254" max="11262" width="14.7109375" style="39" customWidth="1"/>
    <col min="11263" max="11493" width="10.7109375" style="39"/>
    <col min="11494" max="11495" width="15.7109375" style="39" customWidth="1"/>
    <col min="11496" max="11498" width="14.7109375" style="39" customWidth="1"/>
    <col min="11499" max="11502" width="13.7109375" style="39" customWidth="1"/>
    <col min="11503" max="11506" width="15.7109375" style="39" customWidth="1"/>
    <col min="11507" max="11507" width="22.85546875" style="39" customWidth="1"/>
    <col min="11508" max="11508" width="20.7109375" style="39" customWidth="1"/>
    <col min="11509" max="11509" width="17.7109375" style="39" customWidth="1"/>
    <col min="11510" max="11518" width="14.7109375" style="39" customWidth="1"/>
    <col min="11519" max="11749" width="10.7109375" style="39"/>
    <col min="11750" max="11751" width="15.7109375" style="39" customWidth="1"/>
    <col min="11752" max="11754" width="14.7109375" style="39" customWidth="1"/>
    <col min="11755" max="11758" width="13.7109375" style="39" customWidth="1"/>
    <col min="11759" max="11762" width="15.7109375" style="39" customWidth="1"/>
    <col min="11763" max="11763" width="22.85546875" style="39" customWidth="1"/>
    <col min="11764" max="11764" width="20.7109375" style="39" customWidth="1"/>
    <col min="11765" max="11765" width="17.7109375" style="39" customWidth="1"/>
    <col min="11766" max="11774" width="14.7109375" style="39" customWidth="1"/>
    <col min="11775" max="12005" width="10.7109375" style="39"/>
    <col min="12006" max="12007" width="15.7109375" style="39" customWidth="1"/>
    <col min="12008" max="12010" width="14.7109375" style="39" customWidth="1"/>
    <col min="12011" max="12014" width="13.7109375" style="39" customWidth="1"/>
    <col min="12015" max="12018" width="15.7109375" style="39" customWidth="1"/>
    <col min="12019" max="12019" width="22.85546875" style="39" customWidth="1"/>
    <col min="12020" max="12020" width="20.7109375" style="39" customWidth="1"/>
    <col min="12021" max="12021" width="17.7109375" style="39" customWidth="1"/>
    <col min="12022" max="12030" width="14.7109375" style="39" customWidth="1"/>
    <col min="12031" max="12261" width="10.7109375" style="39"/>
    <col min="12262" max="12263" width="15.7109375" style="39" customWidth="1"/>
    <col min="12264" max="12266" width="14.7109375" style="39" customWidth="1"/>
    <col min="12267" max="12270" width="13.7109375" style="39" customWidth="1"/>
    <col min="12271" max="12274" width="15.7109375" style="39" customWidth="1"/>
    <col min="12275" max="12275" width="22.85546875" style="39" customWidth="1"/>
    <col min="12276" max="12276" width="20.7109375" style="39" customWidth="1"/>
    <col min="12277" max="12277" width="17.7109375" style="39" customWidth="1"/>
    <col min="12278" max="12286" width="14.7109375" style="39" customWidth="1"/>
    <col min="12287" max="12517" width="10.7109375" style="39"/>
    <col min="12518" max="12519" width="15.7109375" style="39" customWidth="1"/>
    <col min="12520" max="12522" width="14.7109375" style="39" customWidth="1"/>
    <col min="12523" max="12526" width="13.7109375" style="39" customWidth="1"/>
    <col min="12527" max="12530" width="15.7109375" style="39" customWidth="1"/>
    <col min="12531" max="12531" width="22.85546875" style="39" customWidth="1"/>
    <col min="12532" max="12532" width="20.7109375" style="39" customWidth="1"/>
    <col min="12533" max="12533" width="17.7109375" style="39" customWidth="1"/>
    <col min="12534" max="12542" width="14.7109375" style="39" customWidth="1"/>
    <col min="12543" max="12773" width="10.7109375" style="39"/>
    <col min="12774" max="12775" width="15.7109375" style="39" customWidth="1"/>
    <col min="12776" max="12778" width="14.7109375" style="39" customWidth="1"/>
    <col min="12779" max="12782" width="13.7109375" style="39" customWidth="1"/>
    <col min="12783" max="12786" width="15.7109375" style="39" customWidth="1"/>
    <col min="12787" max="12787" width="22.85546875" style="39" customWidth="1"/>
    <col min="12788" max="12788" width="20.7109375" style="39" customWidth="1"/>
    <col min="12789" max="12789" width="17.7109375" style="39" customWidth="1"/>
    <col min="12790" max="12798" width="14.7109375" style="39" customWidth="1"/>
    <col min="12799" max="13029" width="10.7109375" style="39"/>
    <col min="13030" max="13031" width="15.7109375" style="39" customWidth="1"/>
    <col min="13032" max="13034" width="14.7109375" style="39" customWidth="1"/>
    <col min="13035" max="13038" width="13.7109375" style="39" customWidth="1"/>
    <col min="13039" max="13042" width="15.7109375" style="39" customWidth="1"/>
    <col min="13043" max="13043" width="22.85546875" style="39" customWidth="1"/>
    <col min="13044" max="13044" width="20.7109375" style="39" customWidth="1"/>
    <col min="13045" max="13045" width="17.7109375" style="39" customWidth="1"/>
    <col min="13046" max="13054" width="14.7109375" style="39" customWidth="1"/>
    <col min="13055" max="13285" width="10.7109375" style="39"/>
    <col min="13286" max="13287" width="15.7109375" style="39" customWidth="1"/>
    <col min="13288" max="13290" width="14.7109375" style="39" customWidth="1"/>
    <col min="13291" max="13294" width="13.7109375" style="39" customWidth="1"/>
    <col min="13295" max="13298" width="15.7109375" style="39" customWidth="1"/>
    <col min="13299" max="13299" width="22.85546875" style="39" customWidth="1"/>
    <col min="13300" max="13300" width="20.7109375" style="39" customWidth="1"/>
    <col min="13301" max="13301" width="17.7109375" style="39" customWidth="1"/>
    <col min="13302" max="13310" width="14.7109375" style="39" customWidth="1"/>
    <col min="13311" max="13541" width="10.7109375" style="39"/>
    <col min="13542" max="13543" width="15.7109375" style="39" customWidth="1"/>
    <col min="13544" max="13546" width="14.7109375" style="39" customWidth="1"/>
    <col min="13547" max="13550" width="13.7109375" style="39" customWidth="1"/>
    <col min="13551" max="13554" width="15.7109375" style="39" customWidth="1"/>
    <col min="13555" max="13555" width="22.85546875" style="39" customWidth="1"/>
    <col min="13556" max="13556" width="20.7109375" style="39" customWidth="1"/>
    <col min="13557" max="13557" width="17.7109375" style="39" customWidth="1"/>
    <col min="13558" max="13566" width="14.7109375" style="39" customWidth="1"/>
    <col min="13567" max="13797" width="10.7109375" style="39"/>
    <col min="13798" max="13799" width="15.7109375" style="39" customWidth="1"/>
    <col min="13800" max="13802" width="14.7109375" style="39" customWidth="1"/>
    <col min="13803" max="13806" width="13.7109375" style="39" customWidth="1"/>
    <col min="13807" max="13810" width="15.7109375" style="39" customWidth="1"/>
    <col min="13811" max="13811" width="22.85546875" style="39" customWidth="1"/>
    <col min="13812" max="13812" width="20.7109375" style="39" customWidth="1"/>
    <col min="13813" max="13813" width="17.7109375" style="39" customWidth="1"/>
    <col min="13814" max="13822" width="14.7109375" style="39" customWidth="1"/>
    <col min="13823" max="14053" width="10.7109375" style="39"/>
    <col min="14054" max="14055" width="15.7109375" style="39" customWidth="1"/>
    <col min="14056" max="14058" width="14.7109375" style="39" customWidth="1"/>
    <col min="14059" max="14062" width="13.7109375" style="39" customWidth="1"/>
    <col min="14063" max="14066" width="15.7109375" style="39" customWidth="1"/>
    <col min="14067" max="14067" width="22.85546875" style="39" customWidth="1"/>
    <col min="14068" max="14068" width="20.7109375" style="39" customWidth="1"/>
    <col min="14069" max="14069" width="17.7109375" style="39" customWidth="1"/>
    <col min="14070" max="14078" width="14.7109375" style="39" customWidth="1"/>
    <col min="14079" max="14309" width="10.7109375" style="39"/>
    <col min="14310" max="14311" width="15.7109375" style="39" customWidth="1"/>
    <col min="14312" max="14314" width="14.7109375" style="39" customWidth="1"/>
    <col min="14315" max="14318" width="13.7109375" style="39" customWidth="1"/>
    <col min="14319" max="14322" width="15.7109375" style="39" customWidth="1"/>
    <col min="14323" max="14323" width="22.85546875" style="39" customWidth="1"/>
    <col min="14324" max="14324" width="20.7109375" style="39" customWidth="1"/>
    <col min="14325" max="14325" width="17.7109375" style="39" customWidth="1"/>
    <col min="14326" max="14334" width="14.7109375" style="39" customWidth="1"/>
    <col min="14335" max="14565" width="10.7109375" style="39"/>
    <col min="14566" max="14567" width="15.7109375" style="39" customWidth="1"/>
    <col min="14568" max="14570" width="14.7109375" style="39" customWidth="1"/>
    <col min="14571" max="14574" width="13.7109375" style="39" customWidth="1"/>
    <col min="14575" max="14578" width="15.7109375" style="39" customWidth="1"/>
    <col min="14579" max="14579" width="22.85546875" style="39" customWidth="1"/>
    <col min="14580" max="14580" width="20.7109375" style="39" customWidth="1"/>
    <col min="14581" max="14581" width="17.7109375" style="39" customWidth="1"/>
    <col min="14582" max="14590" width="14.7109375" style="39" customWidth="1"/>
    <col min="14591" max="14821" width="10.7109375" style="39"/>
    <col min="14822" max="14823" width="15.7109375" style="39" customWidth="1"/>
    <col min="14824" max="14826" width="14.7109375" style="39" customWidth="1"/>
    <col min="14827" max="14830" width="13.7109375" style="39" customWidth="1"/>
    <col min="14831" max="14834" width="15.7109375" style="39" customWidth="1"/>
    <col min="14835" max="14835" width="22.85546875" style="39" customWidth="1"/>
    <col min="14836" max="14836" width="20.7109375" style="39" customWidth="1"/>
    <col min="14837" max="14837" width="17.7109375" style="39" customWidth="1"/>
    <col min="14838" max="14846" width="14.7109375" style="39" customWidth="1"/>
    <col min="14847" max="15077" width="10.7109375" style="39"/>
    <col min="15078" max="15079" width="15.7109375" style="39" customWidth="1"/>
    <col min="15080" max="15082" width="14.7109375" style="39" customWidth="1"/>
    <col min="15083" max="15086" width="13.7109375" style="39" customWidth="1"/>
    <col min="15087" max="15090" width="15.7109375" style="39" customWidth="1"/>
    <col min="15091" max="15091" width="22.85546875" style="39" customWidth="1"/>
    <col min="15092" max="15092" width="20.7109375" style="39" customWidth="1"/>
    <col min="15093" max="15093" width="17.7109375" style="39" customWidth="1"/>
    <col min="15094" max="15102" width="14.7109375" style="39" customWidth="1"/>
    <col min="15103" max="15333" width="10.7109375" style="39"/>
    <col min="15334" max="15335" width="15.7109375" style="39" customWidth="1"/>
    <col min="15336" max="15338" width="14.7109375" style="39" customWidth="1"/>
    <col min="15339" max="15342" width="13.7109375" style="39" customWidth="1"/>
    <col min="15343" max="15346" width="15.7109375" style="39" customWidth="1"/>
    <col min="15347" max="15347" width="22.85546875" style="39" customWidth="1"/>
    <col min="15348" max="15348" width="20.7109375" style="39" customWidth="1"/>
    <col min="15349" max="15349" width="17.7109375" style="39" customWidth="1"/>
    <col min="15350" max="15358" width="14.7109375" style="39" customWidth="1"/>
    <col min="15359" max="15589" width="10.7109375" style="39"/>
    <col min="15590" max="15591" width="15.7109375" style="39" customWidth="1"/>
    <col min="15592" max="15594" width="14.7109375" style="39" customWidth="1"/>
    <col min="15595" max="15598" width="13.7109375" style="39" customWidth="1"/>
    <col min="15599" max="15602" width="15.7109375" style="39" customWidth="1"/>
    <col min="15603" max="15603" width="22.85546875" style="39" customWidth="1"/>
    <col min="15604" max="15604" width="20.7109375" style="39" customWidth="1"/>
    <col min="15605" max="15605" width="17.7109375" style="39" customWidth="1"/>
    <col min="15606" max="15614" width="14.7109375" style="39" customWidth="1"/>
    <col min="15615" max="15845" width="10.7109375" style="39"/>
    <col min="15846" max="15847" width="15.7109375" style="39" customWidth="1"/>
    <col min="15848" max="15850" width="14.7109375" style="39" customWidth="1"/>
    <col min="15851" max="15854" width="13.7109375" style="39" customWidth="1"/>
    <col min="15855" max="15858" width="15.7109375" style="39" customWidth="1"/>
    <col min="15859" max="15859" width="22.85546875" style="39" customWidth="1"/>
    <col min="15860" max="15860" width="20.7109375" style="39" customWidth="1"/>
    <col min="15861" max="15861" width="17.7109375" style="39" customWidth="1"/>
    <col min="15862" max="15870" width="14.7109375" style="39" customWidth="1"/>
    <col min="15871" max="16101" width="10.7109375" style="39"/>
    <col min="16102" max="16103" width="15.7109375" style="39" customWidth="1"/>
    <col min="16104" max="16106" width="14.7109375" style="39" customWidth="1"/>
    <col min="16107" max="16110" width="13.7109375" style="39" customWidth="1"/>
    <col min="16111" max="16114" width="15.7109375" style="39" customWidth="1"/>
    <col min="16115" max="16115" width="22.85546875" style="39" customWidth="1"/>
    <col min="16116" max="16116" width="20.7109375" style="39" customWidth="1"/>
    <col min="16117" max="16117" width="17.7109375" style="39" customWidth="1"/>
    <col min="16118" max="16126" width="14.7109375" style="39" customWidth="1"/>
    <col min="16127" max="16384" width="10.7109375" style="39"/>
  </cols>
  <sheetData>
    <row r="1" spans="1:16" ht="25.5" customHeight="1" x14ac:dyDescent="0.25"/>
    <row r="2" spans="1:16" s="11" customFormat="1" ht="18.75" customHeight="1" x14ac:dyDescent="0.2">
      <c r="F2" s="17"/>
      <c r="M2" s="15"/>
      <c r="N2" s="15"/>
    </row>
    <row r="3" spans="1:16" s="11" customFormat="1" ht="18.75" customHeight="1" x14ac:dyDescent="0.2">
      <c r="F3" s="17"/>
      <c r="M3" s="15"/>
      <c r="N3" s="15"/>
    </row>
    <row r="4" spans="1:16" s="11" customFormat="1" x14ac:dyDescent="0.2">
      <c r="F4" s="16"/>
      <c r="M4" s="15"/>
      <c r="N4" s="15"/>
    </row>
    <row r="5" spans="1:16" s="11" customFormat="1" x14ac:dyDescent="0.2">
      <c r="A5" s="294" t="s">
        <v>177</v>
      </c>
      <c r="B5" s="294"/>
      <c r="C5" s="294"/>
      <c r="D5" s="294"/>
      <c r="E5" s="294"/>
      <c r="F5" s="294"/>
      <c r="G5" s="294"/>
      <c r="H5" s="294"/>
      <c r="I5" s="294"/>
      <c r="J5" s="294"/>
      <c r="K5" s="294"/>
      <c r="L5" s="294"/>
      <c r="M5" s="294"/>
      <c r="N5" s="294"/>
      <c r="O5" s="294"/>
      <c r="P5" s="294"/>
    </row>
    <row r="6" spans="1:16" s="11" customFormat="1" x14ac:dyDescent="0.2">
      <c r="A6" s="97"/>
      <c r="B6" s="105"/>
      <c r="C6" s="97"/>
      <c r="D6" s="97"/>
      <c r="E6" s="97"/>
      <c r="F6" s="97"/>
      <c r="G6" s="97"/>
      <c r="H6" s="97"/>
      <c r="I6" s="97"/>
      <c r="J6" s="97"/>
      <c r="K6" s="97"/>
      <c r="L6" s="97"/>
      <c r="M6" s="97"/>
      <c r="N6" s="97"/>
    </row>
    <row r="7" spans="1:16" s="11" customFormat="1" ht="18.75" x14ac:dyDescent="0.2">
      <c r="A7" s="298" t="s">
        <v>8</v>
      </c>
      <c r="B7" s="298"/>
      <c r="C7" s="298"/>
      <c r="D7" s="298"/>
      <c r="E7" s="298"/>
      <c r="F7" s="298"/>
      <c r="G7" s="298"/>
      <c r="H7" s="298"/>
      <c r="I7" s="298"/>
      <c r="J7" s="298"/>
      <c r="K7" s="298"/>
      <c r="L7" s="298"/>
      <c r="M7" s="298"/>
      <c r="N7" s="298"/>
      <c r="O7" s="298"/>
      <c r="P7" s="298"/>
    </row>
    <row r="8" spans="1:16" s="11" customFormat="1" ht="18.75" x14ac:dyDescent="0.2">
      <c r="F8" s="13"/>
      <c r="G8" s="13"/>
      <c r="H8" s="13"/>
      <c r="I8" s="13"/>
      <c r="J8" s="13"/>
      <c r="K8" s="13"/>
      <c r="L8" s="13"/>
      <c r="M8" s="13"/>
      <c r="N8" s="13"/>
      <c r="O8" s="12"/>
      <c r="P8" s="12"/>
    </row>
    <row r="9" spans="1:16" s="11" customFormat="1" ht="18.75" customHeight="1" x14ac:dyDescent="0.2">
      <c r="A9" s="297" t="str">
        <f>'1. паспорт описание'!A9:D9</f>
        <v>О_0000000826</v>
      </c>
      <c r="B9" s="297"/>
      <c r="C9" s="297"/>
      <c r="D9" s="297"/>
      <c r="E9" s="297"/>
      <c r="F9" s="297"/>
      <c r="G9" s="297"/>
      <c r="H9" s="297"/>
      <c r="I9" s="297"/>
      <c r="J9" s="297"/>
      <c r="K9" s="297"/>
      <c r="L9" s="297"/>
      <c r="M9" s="297"/>
      <c r="N9" s="297"/>
      <c r="O9" s="297"/>
      <c r="P9" s="297"/>
    </row>
    <row r="10" spans="1:16" s="11" customFormat="1" ht="18.75" customHeight="1" x14ac:dyDescent="0.2">
      <c r="A10" s="295" t="s">
        <v>7</v>
      </c>
      <c r="B10" s="295"/>
      <c r="C10" s="295"/>
      <c r="D10" s="295"/>
      <c r="E10" s="295"/>
      <c r="F10" s="295"/>
      <c r="G10" s="295"/>
      <c r="H10" s="295"/>
      <c r="I10" s="295"/>
      <c r="J10" s="295"/>
      <c r="K10" s="295"/>
      <c r="L10" s="295"/>
      <c r="M10" s="295"/>
      <c r="N10" s="295"/>
      <c r="O10" s="295"/>
      <c r="P10" s="295"/>
    </row>
    <row r="11" spans="1:16" s="8" customFormat="1" ht="15.75" customHeight="1" x14ac:dyDescent="0.2">
      <c r="F11" s="9"/>
      <c r="G11" s="9"/>
      <c r="H11" s="9"/>
      <c r="I11" s="9"/>
      <c r="J11" s="9"/>
      <c r="K11" s="9"/>
      <c r="L11" s="9"/>
      <c r="M11" s="9"/>
      <c r="N11" s="9"/>
      <c r="O11" s="9"/>
      <c r="P11" s="9"/>
    </row>
    <row r="12" spans="1:16" s="2" customFormat="1" ht="15" customHeight="1" x14ac:dyDescent="0.2">
      <c r="A12" s="297" t="str">
        <f>'1. паспорт описание'!A12:D12</f>
        <v>Приобретение трассоискателя</v>
      </c>
      <c r="B12" s="297"/>
      <c r="C12" s="297"/>
      <c r="D12" s="297"/>
      <c r="E12" s="297"/>
      <c r="F12" s="297"/>
      <c r="G12" s="297"/>
      <c r="H12" s="297"/>
      <c r="I12" s="297"/>
      <c r="J12" s="297"/>
      <c r="K12" s="297"/>
      <c r="L12" s="297"/>
      <c r="M12" s="297"/>
      <c r="N12" s="297"/>
      <c r="O12" s="297"/>
      <c r="P12" s="297"/>
    </row>
    <row r="13" spans="1:16" s="2" customFormat="1" ht="15" customHeight="1" x14ac:dyDescent="0.2">
      <c r="A13" s="295" t="s">
        <v>6</v>
      </c>
      <c r="B13" s="295"/>
      <c r="C13" s="295"/>
      <c r="D13" s="295"/>
      <c r="E13" s="295"/>
      <c r="F13" s="295"/>
      <c r="G13" s="295"/>
      <c r="H13" s="295"/>
      <c r="I13" s="295"/>
      <c r="J13" s="295"/>
      <c r="K13" s="295"/>
      <c r="L13" s="295"/>
      <c r="M13" s="295"/>
      <c r="N13" s="295"/>
      <c r="O13" s="295"/>
      <c r="P13" s="295"/>
    </row>
    <row r="14" spans="1:16" s="2" customFormat="1" ht="15" customHeight="1" x14ac:dyDescent="0.2">
      <c r="F14" s="3"/>
      <c r="G14" s="3"/>
      <c r="H14" s="3"/>
      <c r="I14" s="3"/>
      <c r="J14" s="3"/>
      <c r="K14" s="3"/>
      <c r="L14" s="3"/>
      <c r="M14" s="3"/>
      <c r="N14" s="3"/>
      <c r="O14" s="3"/>
      <c r="P14" s="3"/>
    </row>
    <row r="15" spans="1:16" s="2" customFormat="1" ht="15" customHeight="1" x14ac:dyDescent="0.2">
      <c r="F15" s="297"/>
      <c r="G15" s="297"/>
      <c r="H15" s="297"/>
      <c r="I15" s="297"/>
      <c r="J15" s="297"/>
      <c r="K15" s="297"/>
      <c r="L15" s="297"/>
      <c r="M15" s="297"/>
      <c r="N15" s="297"/>
      <c r="O15" s="297"/>
      <c r="P15" s="297"/>
    </row>
    <row r="16" spans="1:16" ht="25.5" customHeight="1" x14ac:dyDescent="0.25">
      <c r="A16" s="297" t="s">
        <v>146</v>
      </c>
      <c r="B16" s="297"/>
      <c r="C16" s="297"/>
      <c r="D16" s="297"/>
      <c r="E16" s="297"/>
      <c r="F16" s="297"/>
      <c r="G16" s="297"/>
      <c r="H16" s="297"/>
      <c r="I16" s="297"/>
      <c r="J16" s="297"/>
      <c r="K16" s="297"/>
      <c r="L16" s="297"/>
      <c r="M16" s="297"/>
      <c r="N16" s="297"/>
      <c r="O16" s="297"/>
      <c r="P16" s="297"/>
    </row>
    <row r="17" spans="1:16" s="47" customFormat="1" ht="21" customHeight="1" x14ac:dyDescent="0.25"/>
    <row r="18" spans="1:16" ht="15.75" customHeight="1" x14ac:dyDescent="0.25">
      <c r="A18" s="308" t="s">
        <v>5</v>
      </c>
      <c r="B18" s="308" t="s">
        <v>163</v>
      </c>
      <c r="C18" s="323" t="s">
        <v>151</v>
      </c>
      <c r="D18" s="324"/>
      <c r="E18" s="323" t="s">
        <v>152</v>
      </c>
      <c r="F18" s="324"/>
      <c r="G18" s="327" t="s">
        <v>36</v>
      </c>
      <c r="H18" s="328"/>
      <c r="I18" s="328"/>
      <c r="J18" s="329"/>
      <c r="K18" s="323" t="s">
        <v>153</v>
      </c>
      <c r="L18" s="324"/>
      <c r="M18" s="323" t="s">
        <v>61</v>
      </c>
      <c r="N18" s="324"/>
      <c r="O18" s="323" t="s">
        <v>60</v>
      </c>
      <c r="P18" s="324"/>
    </row>
    <row r="19" spans="1:16" ht="216" customHeight="1" x14ac:dyDescent="0.25">
      <c r="A19" s="321"/>
      <c r="B19" s="321"/>
      <c r="C19" s="325"/>
      <c r="D19" s="326"/>
      <c r="E19" s="325"/>
      <c r="F19" s="326"/>
      <c r="G19" s="327" t="s">
        <v>59</v>
      </c>
      <c r="H19" s="329"/>
      <c r="I19" s="327" t="s">
        <v>58</v>
      </c>
      <c r="J19" s="329"/>
      <c r="K19" s="325"/>
      <c r="L19" s="326"/>
      <c r="M19" s="325"/>
      <c r="N19" s="326"/>
      <c r="O19" s="325"/>
      <c r="P19" s="326"/>
    </row>
    <row r="20" spans="1:16" ht="60" customHeight="1" x14ac:dyDescent="0.25">
      <c r="A20" s="309"/>
      <c r="B20" s="309"/>
      <c r="C20" s="94" t="s">
        <v>53</v>
      </c>
      <c r="D20" s="94" t="s">
        <v>54</v>
      </c>
      <c r="E20" s="84" t="s">
        <v>53</v>
      </c>
      <c r="F20" s="84" t="s">
        <v>54</v>
      </c>
      <c r="G20" s="84" t="s">
        <v>53</v>
      </c>
      <c r="H20" s="84" t="s">
        <v>54</v>
      </c>
      <c r="I20" s="84" t="s">
        <v>53</v>
      </c>
      <c r="J20" s="84" t="s">
        <v>54</v>
      </c>
      <c r="K20" s="84" t="s">
        <v>53</v>
      </c>
      <c r="L20" s="84" t="s">
        <v>54</v>
      </c>
      <c r="M20" s="84" t="s">
        <v>53</v>
      </c>
      <c r="N20" s="84" t="s">
        <v>54</v>
      </c>
      <c r="O20" s="84" t="s">
        <v>53</v>
      </c>
      <c r="P20" s="84" t="s">
        <v>54</v>
      </c>
    </row>
    <row r="21" spans="1:16" x14ac:dyDescent="0.25">
      <c r="A21" s="85">
        <v>1</v>
      </c>
      <c r="B21" s="85">
        <v>2</v>
      </c>
      <c r="C21" s="85">
        <v>3</v>
      </c>
      <c r="D21" s="85">
        <v>4</v>
      </c>
      <c r="E21" s="85">
        <v>5</v>
      </c>
      <c r="F21" s="85">
        <v>6</v>
      </c>
      <c r="G21" s="85">
        <v>7</v>
      </c>
      <c r="H21" s="85">
        <v>8</v>
      </c>
      <c r="I21" s="85">
        <v>9</v>
      </c>
      <c r="J21" s="85">
        <v>10</v>
      </c>
      <c r="K21" s="85">
        <v>11</v>
      </c>
      <c r="L21" s="85">
        <v>12</v>
      </c>
      <c r="M21" s="85">
        <v>13</v>
      </c>
      <c r="N21" s="85">
        <v>14</v>
      </c>
      <c r="O21" s="85">
        <v>15</v>
      </c>
      <c r="P21" s="85">
        <v>16</v>
      </c>
    </row>
    <row r="22" spans="1:16" s="47" customFormat="1" ht="134.25" customHeight="1" x14ac:dyDescent="0.25">
      <c r="A22" s="86">
        <v>1</v>
      </c>
      <c r="B22" s="83" t="s">
        <v>170</v>
      </c>
      <c r="C22" s="86" t="s">
        <v>131</v>
      </c>
      <c r="D22" s="83" t="s">
        <v>131</v>
      </c>
      <c r="E22" s="86" t="s">
        <v>131</v>
      </c>
      <c r="F22" s="83" t="s">
        <v>131</v>
      </c>
      <c r="G22" s="83" t="s">
        <v>131</v>
      </c>
      <c r="H22" s="86" t="s">
        <v>131</v>
      </c>
      <c r="I22" s="86" t="s">
        <v>131</v>
      </c>
      <c r="J22" s="86" t="s">
        <v>131</v>
      </c>
      <c r="K22" s="114" t="s">
        <v>131</v>
      </c>
      <c r="L22" s="115" t="s">
        <v>131</v>
      </c>
      <c r="M22" s="115" t="s">
        <v>131</v>
      </c>
      <c r="N22" s="86" t="s">
        <v>131</v>
      </c>
      <c r="O22" s="87" t="s">
        <v>131</v>
      </c>
      <c r="P22" s="115" t="s">
        <v>131</v>
      </c>
    </row>
    <row r="23" spans="1:16" ht="63" x14ac:dyDescent="0.25">
      <c r="A23" s="86">
        <v>2</v>
      </c>
      <c r="B23" s="83" t="s">
        <v>170</v>
      </c>
      <c r="C23" s="86" t="s">
        <v>131</v>
      </c>
      <c r="D23" s="83" t="s">
        <v>131</v>
      </c>
      <c r="E23" s="86" t="s">
        <v>131</v>
      </c>
      <c r="F23" s="83" t="s">
        <v>131</v>
      </c>
      <c r="G23" s="86" t="s">
        <v>131</v>
      </c>
      <c r="H23" s="86" t="s">
        <v>131</v>
      </c>
      <c r="I23" s="86" t="s">
        <v>131</v>
      </c>
      <c r="J23" s="86" t="s">
        <v>131</v>
      </c>
      <c r="K23" s="114" t="s">
        <v>131</v>
      </c>
      <c r="L23" s="115" t="s">
        <v>131</v>
      </c>
      <c r="M23" s="115" t="s">
        <v>131</v>
      </c>
      <c r="N23" s="86" t="s">
        <v>131</v>
      </c>
      <c r="O23" s="87" t="s">
        <v>131</v>
      </c>
      <c r="P23" s="115" t="s">
        <v>131</v>
      </c>
    </row>
    <row r="24" spans="1:16" s="45" customFormat="1" ht="63" x14ac:dyDescent="0.2">
      <c r="A24" s="86">
        <v>3</v>
      </c>
      <c r="B24" s="83" t="s">
        <v>170</v>
      </c>
      <c r="C24" s="86" t="s">
        <v>131</v>
      </c>
      <c r="D24" s="83" t="s">
        <v>131</v>
      </c>
      <c r="E24" s="86" t="s">
        <v>131</v>
      </c>
      <c r="F24" s="83" t="s">
        <v>131</v>
      </c>
      <c r="G24" s="86" t="s">
        <v>131</v>
      </c>
      <c r="H24" s="86" t="s">
        <v>131</v>
      </c>
      <c r="I24" s="86" t="s">
        <v>131</v>
      </c>
      <c r="J24" s="86" t="s">
        <v>131</v>
      </c>
      <c r="K24" s="114" t="s">
        <v>131</v>
      </c>
      <c r="L24" s="115" t="s">
        <v>131</v>
      </c>
      <c r="M24" s="115" t="s">
        <v>131</v>
      </c>
      <c r="N24" s="86" t="s">
        <v>131</v>
      </c>
      <c r="O24" s="87" t="s">
        <v>131</v>
      </c>
      <c r="P24" s="115" t="s">
        <v>131</v>
      </c>
    </row>
    <row r="25" spans="1:16" s="45" customFormat="1" ht="63" x14ac:dyDescent="0.2">
      <c r="A25" s="86">
        <v>4</v>
      </c>
      <c r="B25" s="83" t="s">
        <v>170</v>
      </c>
      <c r="C25" s="86" t="s">
        <v>131</v>
      </c>
      <c r="D25" s="83" t="s">
        <v>131</v>
      </c>
      <c r="E25" s="86" t="s">
        <v>131</v>
      </c>
      <c r="F25" s="83" t="s">
        <v>131</v>
      </c>
      <c r="G25" s="86" t="s">
        <v>131</v>
      </c>
      <c r="H25" s="86" t="s">
        <v>131</v>
      </c>
      <c r="I25" s="86" t="s">
        <v>131</v>
      </c>
      <c r="J25" s="86" t="s">
        <v>131</v>
      </c>
      <c r="K25" s="114" t="s">
        <v>131</v>
      </c>
      <c r="L25" s="115" t="s">
        <v>131</v>
      </c>
      <c r="M25" s="115" t="s">
        <v>131</v>
      </c>
      <c r="N25" s="86" t="s">
        <v>131</v>
      </c>
      <c r="O25" s="87" t="s">
        <v>131</v>
      </c>
      <c r="P25" s="115" t="s">
        <v>131</v>
      </c>
    </row>
    <row r="26" spans="1:16" x14ac:dyDescent="0.25">
      <c r="A26" s="86"/>
      <c r="B26" s="83"/>
      <c r="C26" s="86"/>
      <c r="D26" s="86"/>
      <c r="E26" s="86"/>
      <c r="F26" s="83"/>
      <c r="G26" s="83"/>
      <c r="H26" s="86"/>
      <c r="I26" s="86"/>
      <c r="J26" s="86"/>
      <c r="K26" s="114"/>
      <c r="L26" s="115"/>
      <c r="M26" s="115"/>
      <c r="N26" s="86"/>
      <c r="O26" s="87"/>
      <c r="P26" s="115"/>
    </row>
  </sheetData>
  <mergeCells count="18">
    <mergeCell ref="A5:P5"/>
    <mergeCell ref="A7:P7"/>
    <mergeCell ref="A9:P9"/>
    <mergeCell ref="A10:P10"/>
    <mergeCell ref="A12:P12"/>
    <mergeCell ref="A13:P13"/>
    <mergeCell ref="F15:P15"/>
    <mergeCell ref="A18:A20"/>
    <mergeCell ref="E18:F19"/>
    <mergeCell ref="G18:J18"/>
    <mergeCell ref="K18:L19"/>
    <mergeCell ref="M18:N19"/>
    <mergeCell ref="O18:P19"/>
    <mergeCell ref="B18:B20"/>
    <mergeCell ref="A16:P16"/>
    <mergeCell ref="G19:H19"/>
    <mergeCell ref="I19:J19"/>
    <mergeCell ref="C18:D19"/>
  </mergeCells>
  <pageMargins left="0.78740157480314965" right="0.59055118110236227" top="0.78740157480314965" bottom="0.39370078740157483" header="0.19685039370078741" footer="0.19685039370078741"/>
  <pageSetup paperSize="8" scale="5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27"/>
  <sheetViews>
    <sheetView view="pageBreakPreview" zoomScale="80" zoomScaleNormal="80" zoomScaleSheetLayoutView="80" workbookViewId="0">
      <selection activeCell="G23" sqref="G23"/>
    </sheetView>
  </sheetViews>
  <sheetFormatPr defaultRowHeight="15" x14ac:dyDescent="0.25"/>
  <cols>
    <col min="1" max="1" width="25.28515625" customWidth="1"/>
    <col min="2" max="2" width="17.7109375" customWidth="1"/>
    <col min="3" max="3" width="30.140625" customWidth="1"/>
    <col min="4" max="4" width="12.28515625" customWidth="1"/>
    <col min="5"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3" width="17.7109375" customWidth="1"/>
    <col min="24" max="24" width="46.5703125" customWidth="1"/>
    <col min="25" max="26" width="12.28515625" customWidth="1"/>
  </cols>
  <sheetData>
    <row r="1" spans="1:26" ht="18.75" x14ac:dyDescent="0.25">
      <c r="X1" s="31"/>
    </row>
    <row r="2" spans="1:26" ht="18.75" x14ac:dyDescent="0.3">
      <c r="X2" s="14"/>
    </row>
    <row r="3" spans="1:26" ht="18.75" x14ac:dyDescent="0.3">
      <c r="X3" s="14"/>
    </row>
    <row r="4" spans="1:26" ht="18.75" customHeight="1" x14ac:dyDescent="0.25">
      <c r="A4" s="294" t="s">
        <v>173</v>
      </c>
      <c r="B4" s="294"/>
      <c r="C4" s="294"/>
      <c r="D4" s="294"/>
      <c r="E4" s="294"/>
      <c r="F4" s="294"/>
      <c r="G4" s="294"/>
      <c r="H4" s="294"/>
      <c r="I4" s="294"/>
      <c r="J4" s="294"/>
      <c r="K4" s="294"/>
      <c r="L4" s="294"/>
      <c r="M4" s="294"/>
      <c r="N4" s="294"/>
      <c r="O4" s="294"/>
      <c r="P4" s="294"/>
      <c r="Q4" s="294"/>
      <c r="R4" s="294"/>
      <c r="S4" s="294"/>
      <c r="T4" s="294"/>
      <c r="U4" s="294"/>
      <c r="V4" s="294"/>
      <c r="W4" s="294"/>
      <c r="X4" s="294"/>
    </row>
    <row r="6" spans="1:26" ht="18.75" x14ac:dyDescent="0.25">
      <c r="A6" s="298" t="s">
        <v>180</v>
      </c>
      <c r="B6" s="298"/>
      <c r="C6" s="298"/>
      <c r="D6" s="298"/>
      <c r="E6" s="298"/>
      <c r="F6" s="298"/>
      <c r="G6" s="298"/>
      <c r="H6" s="298"/>
      <c r="I6" s="298"/>
      <c r="J6" s="298"/>
      <c r="K6" s="298"/>
      <c r="L6" s="298"/>
      <c r="M6" s="298"/>
      <c r="N6" s="298"/>
      <c r="O6" s="298"/>
      <c r="P6" s="298"/>
      <c r="Q6" s="298"/>
      <c r="R6" s="298"/>
      <c r="S6" s="298"/>
      <c r="T6" s="298"/>
      <c r="U6" s="298"/>
      <c r="V6" s="298"/>
      <c r="W6" s="298"/>
      <c r="X6" s="298"/>
      <c r="Y6" s="91"/>
      <c r="Z6" s="91"/>
    </row>
    <row r="7" spans="1:26" ht="18.75" x14ac:dyDescent="0.25">
      <c r="B7" s="298"/>
      <c r="C7" s="298"/>
      <c r="D7" s="298"/>
      <c r="E7" s="298"/>
      <c r="F7" s="298"/>
      <c r="G7" s="298"/>
      <c r="H7" s="298"/>
      <c r="I7" s="298"/>
      <c r="J7" s="298"/>
      <c r="K7" s="298"/>
      <c r="L7" s="298"/>
      <c r="M7" s="298"/>
      <c r="N7" s="298"/>
      <c r="O7" s="298"/>
      <c r="P7" s="298"/>
      <c r="Q7" s="298"/>
      <c r="R7" s="298"/>
      <c r="S7" s="298"/>
      <c r="T7" s="298"/>
      <c r="U7" s="298"/>
      <c r="V7" s="298"/>
      <c r="W7" s="298"/>
      <c r="X7" s="298"/>
      <c r="Y7" s="91"/>
      <c r="Z7" s="91"/>
    </row>
    <row r="8" spans="1:26" ht="18.75" x14ac:dyDescent="0.25">
      <c r="A8" s="297" t="str">
        <f>'1. паспорт описание'!A9:D9</f>
        <v>О_0000000826</v>
      </c>
      <c r="B8" s="297"/>
      <c r="C8" s="297"/>
      <c r="D8" s="297"/>
      <c r="E8" s="297"/>
      <c r="F8" s="297"/>
      <c r="G8" s="297"/>
      <c r="H8" s="297"/>
      <c r="I8" s="297"/>
      <c r="J8" s="297"/>
      <c r="K8" s="297"/>
      <c r="L8" s="297"/>
      <c r="M8" s="297"/>
      <c r="N8" s="297"/>
      <c r="O8" s="297"/>
      <c r="P8" s="297"/>
      <c r="Q8" s="297"/>
      <c r="R8" s="297"/>
      <c r="S8" s="297"/>
      <c r="T8" s="297"/>
      <c r="U8" s="297"/>
      <c r="V8" s="297"/>
      <c r="W8" s="297"/>
      <c r="X8" s="297"/>
      <c r="Y8" s="92"/>
      <c r="Z8" s="92"/>
    </row>
    <row r="9" spans="1:26" ht="15.75" x14ac:dyDescent="0.25">
      <c r="A9" s="295" t="s">
        <v>7</v>
      </c>
      <c r="B9" s="295"/>
      <c r="C9" s="295"/>
      <c r="D9" s="295"/>
      <c r="E9" s="295"/>
      <c r="F9" s="295"/>
      <c r="G9" s="295"/>
      <c r="H9" s="295"/>
      <c r="I9" s="295"/>
      <c r="J9" s="295"/>
      <c r="K9" s="295"/>
      <c r="L9" s="295"/>
      <c r="M9" s="295"/>
      <c r="N9" s="295"/>
      <c r="O9" s="295"/>
      <c r="P9" s="295"/>
      <c r="Q9" s="295"/>
      <c r="R9" s="295"/>
      <c r="S9" s="295"/>
      <c r="T9" s="295"/>
      <c r="U9" s="295"/>
      <c r="V9" s="295"/>
      <c r="W9" s="295"/>
      <c r="X9" s="295"/>
      <c r="Y9" s="93"/>
      <c r="Z9" s="93"/>
    </row>
    <row r="10" spans="1:26" ht="18.75" x14ac:dyDescent="0.25">
      <c r="B10" s="305"/>
      <c r="C10" s="305"/>
      <c r="D10" s="305"/>
      <c r="E10" s="305"/>
      <c r="F10" s="305"/>
      <c r="G10" s="305"/>
      <c r="H10" s="305"/>
      <c r="I10" s="305"/>
      <c r="J10" s="305"/>
      <c r="K10" s="305"/>
      <c r="L10" s="305"/>
      <c r="M10" s="305"/>
      <c r="N10" s="305"/>
      <c r="O10" s="305"/>
      <c r="P10" s="305"/>
      <c r="Q10" s="305"/>
      <c r="R10" s="305"/>
      <c r="S10" s="305"/>
      <c r="T10" s="305"/>
      <c r="U10" s="305"/>
      <c r="V10" s="305"/>
      <c r="W10" s="305"/>
      <c r="X10" s="305"/>
      <c r="Y10" s="10"/>
      <c r="Z10" s="10"/>
    </row>
    <row r="11" spans="1:26" ht="18.75" x14ac:dyDescent="0.25">
      <c r="A11" s="297" t="str">
        <f>'1. паспорт описание'!A12:D12</f>
        <v>Приобретение трассоискателя</v>
      </c>
      <c r="B11" s="297"/>
      <c r="C11" s="297"/>
      <c r="D11" s="297"/>
      <c r="E11" s="297"/>
      <c r="F11" s="297"/>
      <c r="G11" s="297"/>
      <c r="H11" s="297"/>
      <c r="I11" s="297"/>
      <c r="J11" s="297"/>
      <c r="K11" s="297"/>
      <c r="L11" s="297"/>
      <c r="M11" s="297"/>
      <c r="N11" s="297"/>
      <c r="O11" s="297"/>
      <c r="P11" s="297"/>
      <c r="Q11" s="297"/>
      <c r="R11" s="297"/>
      <c r="S11" s="297"/>
      <c r="T11" s="297"/>
      <c r="U11" s="297"/>
      <c r="V11" s="297"/>
      <c r="W11" s="297"/>
      <c r="X11" s="297"/>
      <c r="Y11" s="92"/>
      <c r="Z11" s="92"/>
    </row>
    <row r="12" spans="1:26" ht="15.75" x14ac:dyDescent="0.25">
      <c r="A12" s="295" t="s">
        <v>6</v>
      </c>
      <c r="B12" s="295"/>
      <c r="C12" s="295"/>
      <c r="D12" s="295"/>
      <c r="E12" s="295"/>
      <c r="F12" s="295"/>
      <c r="G12" s="295"/>
      <c r="H12" s="295"/>
      <c r="I12" s="295"/>
      <c r="J12" s="295"/>
      <c r="K12" s="295"/>
      <c r="L12" s="295"/>
      <c r="M12" s="295"/>
      <c r="N12" s="295"/>
      <c r="O12" s="295"/>
      <c r="P12" s="295"/>
      <c r="Q12" s="295"/>
      <c r="R12" s="295"/>
      <c r="S12" s="295"/>
      <c r="T12" s="295"/>
      <c r="U12" s="295"/>
      <c r="V12" s="295"/>
      <c r="W12" s="295"/>
      <c r="X12" s="295"/>
      <c r="Y12" s="93"/>
      <c r="Z12" s="93"/>
    </row>
    <row r="13" spans="1:26" x14ac:dyDescent="0.25">
      <c r="B13" s="337"/>
      <c r="C13" s="337"/>
      <c r="D13" s="337"/>
      <c r="E13" s="337"/>
      <c r="F13" s="337"/>
      <c r="G13" s="337"/>
      <c r="H13" s="337"/>
      <c r="I13" s="337"/>
      <c r="J13" s="337"/>
      <c r="K13" s="337"/>
      <c r="L13" s="337"/>
      <c r="M13" s="337"/>
      <c r="N13" s="337"/>
      <c r="O13" s="337"/>
      <c r="P13" s="337"/>
      <c r="Q13" s="337"/>
      <c r="R13" s="337"/>
      <c r="S13" s="337"/>
      <c r="T13" s="337"/>
      <c r="U13" s="337"/>
      <c r="V13" s="337"/>
      <c r="W13" s="337"/>
      <c r="X13" s="337"/>
      <c r="Y13" s="99"/>
      <c r="Z13" s="99"/>
    </row>
    <row r="14" spans="1:26" x14ac:dyDescent="0.25">
      <c r="B14" s="337"/>
      <c r="C14" s="337"/>
      <c r="D14" s="337"/>
      <c r="E14" s="337"/>
      <c r="F14" s="337"/>
      <c r="G14" s="337"/>
      <c r="H14" s="337"/>
      <c r="I14" s="337"/>
      <c r="J14" s="337"/>
      <c r="K14" s="337"/>
      <c r="L14" s="337"/>
      <c r="M14" s="337"/>
      <c r="N14" s="337"/>
      <c r="O14" s="337"/>
      <c r="P14" s="337"/>
      <c r="Q14" s="337"/>
      <c r="R14" s="337"/>
      <c r="S14" s="337"/>
      <c r="T14" s="337"/>
      <c r="U14" s="337"/>
      <c r="V14" s="337"/>
      <c r="W14" s="337"/>
      <c r="X14" s="337"/>
      <c r="Y14" s="99"/>
      <c r="Z14" s="99"/>
    </row>
    <row r="15" spans="1:26" x14ac:dyDescent="0.25">
      <c r="B15" s="337"/>
      <c r="C15" s="337"/>
      <c r="D15" s="337"/>
      <c r="E15" s="337"/>
      <c r="F15" s="337"/>
      <c r="G15" s="337"/>
      <c r="H15" s="337"/>
      <c r="I15" s="337"/>
      <c r="J15" s="337"/>
      <c r="K15" s="337"/>
      <c r="L15" s="337"/>
      <c r="M15" s="337"/>
      <c r="N15" s="337"/>
      <c r="O15" s="337"/>
      <c r="P15" s="337"/>
      <c r="Q15" s="337"/>
      <c r="R15" s="337"/>
      <c r="S15" s="337"/>
      <c r="T15" s="337"/>
      <c r="U15" s="337"/>
      <c r="V15" s="337"/>
      <c r="W15" s="337"/>
      <c r="X15" s="337"/>
      <c r="Y15" s="99"/>
      <c r="Z15" s="99"/>
    </row>
    <row r="16" spans="1:26" x14ac:dyDescent="0.25">
      <c r="B16" s="337"/>
      <c r="C16" s="337"/>
      <c r="D16" s="337"/>
      <c r="E16" s="337"/>
      <c r="F16" s="337"/>
      <c r="G16" s="337"/>
      <c r="H16" s="337"/>
      <c r="I16" s="337"/>
      <c r="J16" s="337"/>
      <c r="K16" s="337"/>
      <c r="L16" s="337"/>
      <c r="M16" s="337"/>
      <c r="N16" s="337"/>
      <c r="O16" s="337"/>
      <c r="P16" s="337"/>
      <c r="Q16" s="337"/>
      <c r="R16" s="337"/>
      <c r="S16" s="337"/>
      <c r="T16" s="337"/>
      <c r="U16" s="337"/>
      <c r="V16" s="337"/>
      <c r="W16" s="337"/>
      <c r="X16" s="337"/>
      <c r="Y16" s="99"/>
      <c r="Z16" s="99"/>
    </row>
    <row r="17" spans="1:26" x14ac:dyDescent="0.25">
      <c r="B17" s="331"/>
      <c r="C17" s="331"/>
      <c r="D17" s="331"/>
      <c r="E17" s="331"/>
      <c r="F17" s="331"/>
      <c r="G17" s="331"/>
      <c r="H17" s="331"/>
      <c r="I17" s="331"/>
      <c r="J17" s="331"/>
      <c r="K17" s="331"/>
      <c r="L17" s="331"/>
      <c r="M17" s="331"/>
      <c r="N17" s="331"/>
      <c r="O17" s="331"/>
      <c r="P17" s="331"/>
      <c r="Q17" s="331"/>
      <c r="R17" s="331"/>
      <c r="S17" s="331"/>
      <c r="T17" s="331"/>
      <c r="U17" s="331"/>
      <c r="V17" s="331"/>
      <c r="W17" s="331"/>
      <c r="X17" s="331"/>
      <c r="Y17" s="100"/>
      <c r="Z17" s="100"/>
    </row>
    <row r="18" spans="1:26" x14ac:dyDescent="0.25">
      <c r="B18" s="331"/>
      <c r="C18" s="331"/>
      <c r="D18" s="331"/>
      <c r="E18" s="331"/>
      <c r="F18" s="331"/>
      <c r="G18" s="331"/>
      <c r="H18" s="331"/>
      <c r="I18" s="331"/>
      <c r="J18" s="331"/>
      <c r="K18" s="331"/>
      <c r="L18" s="331"/>
      <c r="M18" s="331"/>
      <c r="N18" s="331"/>
      <c r="O18" s="331"/>
      <c r="P18" s="331"/>
      <c r="Q18" s="331"/>
      <c r="R18" s="331"/>
      <c r="S18" s="331"/>
      <c r="T18" s="331"/>
      <c r="U18" s="331"/>
      <c r="V18" s="331"/>
      <c r="W18" s="331"/>
      <c r="X18" s="331"/>
      <c r="Y18" s="100"/>
      <c r="Z18" s="100"/>
    </row>
    <row r="19" spans="1:26" x14ac:dyDescent="0.25">
      <c r="B19" s="332" t="s">
        <v>181</v>
      </c>
      <c r="C19" s="332"/>
      <c r="D19" s="332"/>
      <c r="E19" s="332"/>
      <c r="F19" s="332"/>
      <c r="G19" s="332"/>
      <c r="H19" s="332"/>
      <c r="I19" s="332"/>
      <c r="J19" s="332"/>
      <c r="K19" s="332"/>
      <c r="L19" s="332"/>
      <c r="M19" s="332"/>
      <c r="N19" s="332"/>
      <c r="O19" s="332"/>
      <c r="P19" s="332"/>
      <c r="Q19" s="332"/>
      <c r="R19" s="332"/>
      <c r="S19" s="332"/>
      <c r="T19" s="332"/>
      <c r="U19" s="332"/>
      <c r="V19" s="332"/>
      <c r="W19" s="332"/>
      <c r="X19" s="332"/>
      <c r="Y19" s="101"/>
      <c r="Z19" s="101"/>
    </row>
    <row r="20" spans="1:26" ht="32.25" customHeight="1" x14ac:dyDescent="0.25">
      <c r="A20" s="76"/>
      <c r="B20" s="334" t="s">
        <v>129</v>
      </c>
      <c r="C20" s="335"/>
      <c r="D20" s="335"/>
      <c r="E20" s="335"/>
      <c r="F20" s="335"/>
      <c r="G20" s="335"/>
      <c r="H20" s="335"/>
      <c r="I20" s="335"/>
      <c r="J20" s="335"/>
      <c r="K20" s="335"/>
      <c r="L20" s="336"/>
      <c r="M20" s="333" t="s">
        <v>130</v>
      </c>
      <c r="N20" s="333"/>
      <c r="O20" s="333"/>
      <c r="P20" s="333"/>
      <c r="Q20" s="333"/>
      <c r="R20" s="333"/>
      <c r="S20" s="333"/>
      <c r="T20" s="333"/>
      <c r="U20" s="333"/>
      <c r="V20" s="333"/>
      <c r="W20" s="333"/>
      <c r="X20" s="333"/>
    </row>
    <row r="21" spans="1:26" ht="151.5" customHeight="1" x14ac:dyDescent="0.25">
      <c r="A21" s="110" t="s">
        <v>163</v>
      </c>
      <c r="B21" s="80" t="s">
        <v>80</v>
      </c>
      <c r="C21" s="81" t="s">
        <v>178</v>
      </c>
      <c r="D21" s="80" t="s">
        <v>125</v>
      </c>
      <c r="E21" s="80" t="s">
        <v>81</v>
      </c>
      <c r="F21" s="80" t="s">
        <v>127</v>
      </c>
      <c r="G21" s="80" t="s">
        <v>126</v>
      </c>
      <c r="H21" s="80" t="s">
        <v>82</v>
      </c>
      <c r="I21" s="80" t="s">
        <v>128</v>
      </c>
      <c r="J21" s="80" t="s">
        <v>86</v>
      </c>
      <c r="K21" s="81" t="s">
        <v>85</v>
      </c>
      <c r="L21" s="81" t="s">
        <v>83</v>
      </c>
      <c r="M21" s="82" t="s">
        <v>93</v>
      </c>
      <c r="N21" s="81" t="s">
        <v>162</v>
      </c>
      <c r="O21" s="80" t="s">
        <v>91</v>
      </c>
      <c r="P21" s="80" t="s">
        <v>92</v>
      </c>
      <c r="Q21" s="80" t="s">
        <v>90</v>
      </c>
      <c r="R21" s="80" t="s">
        <v>82</v>
      </c>
      <c r="S21" s="80" t="s">
        <v>89</v>
      </c>
      <c r="T21" s="80" t="s">
        <v>88</v>
      </c>
      <c r="U21" s="80" t="s">
        <v>124</v>
      </c>
      <c r="V21" s="80" t="s">
        <v>90</v>
      </c>
      <c r="W21" s="88" t="s">
        <v>84</v>
      </c>
      <c r="X21" s="90" t="s">
        <v>94</v>
      </c>
    </row>
    <row r="22" spans="1:26" ht="16.5" customHeight="1" x14ac:dyDescent="0.25">
      <c r="A22" s="111">
        <v>1</v>
      </c>
      <c r="B22" s="80">
        <v>2</v>
      </c>
      <c r="C22" s="111">
        <v>3</v>
      </c>
      <c r="D22" s="111">
        <v>4</v>
      </c>
      <c r="E22" s="111">
        <v>5</v>
      </c>
      <c r="F22" s="111">
        <v>6</v>
      </c>
      <c r="G22" s="111">
        <v>7</v>
      </c>
      <c r="H22" s="111">
        <v>8</v>
      </c>
      <c r="I22" s="111">
        <v>9</v>
      </c>
      <c r="J22" s="111">
        <v>10</v>
      </c>
      <c r="K22" s="111">
        <v>11</v>
      </c>
      <c r="L22" s="111">
        <v>12</v>
      </c>
      <c r="M22" s="111">
        <v>13</v>
      </c>
      <c r="N22" s="111">
        <v>14</v>
      </c>
      <c r="O22" s="111">
        <v>15</v>
      </c>
      <c r="P22" s="111">
        <v>16</v>
      </c>
      <c r="Q22" s="111">
        <v>17</v>
      </c>
      <c r="R22" s="111">
        <v>18</v>
      </c>
      <c r="S22" s="111">
        <v>19</v>
      </c>
      <c r="T22" s="111">
        <v>20</v>
      </c>
      <c r="U22" s="111">
        <v>21</v>
      </c>
      <c r="V22" s="111">
        <v>22</v>
      </c>
      <c r="W22" s="111">
        <v>23</v>
      </c>
      <c r="X22" s="111">
        <v>24</v>
      </c>
    </row>
    <row r="23" spans="1:26" ht="88.5" customHeight="1" x14ac:dyDescent="0.25">
      <c r="A23" s="128" t="s">
        <v>167</v>
      </c>
      <c r="B23" s="116" t="s">
        <v>131</v>
      </c>
      <c r="C23" s="117" t="s">
        <v>131</v>
      </c>
      <c r="D23" s="77" t="s">
        <v>131</v>
      </c>
      <c r="E23" s="77" t="s">
        <v>131</v>
      </c>
      <c r="F23" s="77" t="s">
        <v>131</v>
      </c>
      <c r="G23" s="77" t="s">
        <v>131</v>
      </c>
      <c r="H23" s="77" t="s">
        <v>131</v>
      </c>
      <c r="I23" s="77" t="s">
        <v>131</v>
      </c>
      <c r="J23" s="77" t="s">
        <v>131</v>
      </c>
      <c r="K23" s="77" t="s">
        <v>131</v>
      </c>
      <c r="L23" s="78" t="s">
        <v>131</v>
      </c>
      <c r="M23" s="79" t="s">
        <v>131</v>
      </c>
      <c r="N23" s="77" t="s">
        <v>131</v>
      </c>
      <c r="O23" s="77" t="s">
        <v>131</v>
      </c>
      <c r="P23" s="77" t="s">
        <v>131</v>
      </c>
      <c r="Q23" s="77" t="s">
        <v>131</v>
      </c>
      <c r="R23" s="77" t="s">
        <v>131</v>
      </c>
      <c r="S23" s="77" t="s">
        <v>131</v>
      </c>
      <c r="T23" s="77" t="s">
        <v>131</v>
      </c>
      <c r="U23" s="77" t="s">
        <v>131</v>
      </c>
      <c r="V23" s="77" t="s">
        <v>131</v>
      </c>
      <c r="W23" s="77" t="s">
        <v>131</v>
      </c>
      <c r="X23" s="116" t="s">
        <v>131</v>
      </c>
    </row>
    <row r="25" spans="1:26" x14ac:dyDescent="0.25">
      <c r="A25" s="330" t="s">
        <v>179</v>
      </c>
      <c r="B25" s="330"/>
      <c r="C25" s="330"/>
      <c r="D25" s="330"/>
      <c r="E25" s="330"/>
      <c r="F25" s="330"/>
      <c r="G25" s="330"/>
      <c r="H25" s="330"/>
    </row>
    <row r="26" spans="1:26" x14ac:dyDescent="0.25">
      <c r="A26" s="118"/>
      <c r="B26" s="118"/>
      <c r="C26" s="118"/>
      <c r="D26" s="118"/>
    </row>
    <row r="27" spans="1:26" x14ac:dyDescent="0.25">
      <c r="B27" s="89"/>
    </row>
  </sheetData>
  <mergeCells count="18">
    <mergeCell ref="B7:X7"/>
    <mergeCell ref="A6:X6"/>
    <mergeCell ref="A4:X4"/>
    <mergeCell ref="A8:X8"/>
    <mergeCell ref="A9:X9"/>
    <mergeCell ref="B10:X10"/>
    <mergeCell ref="A11:X11"/>
    <mergeCell ref="A12:X12"/>
    <mergeCell ref="A25:H25"/>
    <mergeCell ref="B17:X17"/>
    <mergeCell ref="B18:X18"/>
    <mergeCell ref="B19:X19"/>
    <mergeCell ref="M20:X20"/>
    <mergeCell ref="B20:L20"/>
    <mergeCell ref="B13:X13"/>
    <mergeCell ref="B14:X14"/>
    <mergeCell ref="B15:X15"/>
    <mergeCell ref="B16:X16"/>
  </mergeCells>
  <pageMargins left="0.7" right="0.7" top="0.75" bottom="0.75" header="0.3" footer="0.3"/>
  <pageSetup paperSize="8" scale="29"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B357"/>
  <sheetViews>
    <sheetView view="pageBreakPreview" zoomScale="85" zoomScaleSheetLayoutView="85" workbookViewId="0">
      <selection activeCell="C19" sqref="C19"/>
    </sheetView>
  </sheetViews>
  <sheetFormatPr defaultRowHeight="15" x14ac:dyDescent="0.25"/>
  <cols>
    <col min="1" max="1" width="7.42578125" style="1" customWidth="1"/>
    <col min="2" max="2" width="30.1406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1" customFormat="1" ht="18.75" customHeight="1" x14ac:dyDescent="0.2">
      <c r="A1" s="17"/>
      <c r="B1" s="17"/>
      <c r="O1" s="31"/>
    </row>
    <row r="2" spans="1:28" s="11" customFormat="1" ht="18.75" customHeight="1" x14ac:dyDescent="0.3">
      <c r="A2" s="17"/>
      <c r="B2" s="17"/>
      <c r="O2" s="14"/>
    </row>
    <row r="3" spans="1:28" s="11" customFormat="1" ht="18.75" x14ac:dyDescent="0.3">
      <c r="A3" s="16"/>
      <c r="B3" s="16"/>
      <c r="O3" s="14"/>
    </row>
    <row r="4" spans="1:28" s="11" customFormat="1" ht="18.75" x14ac:dyDescent="0.3">
      <c r="A4" s="16"/>
      <c r="B4" s="16"/>
      <c r="L4" s="14"/>
    </row>
    <row r="5" spans="1:28" s="11" customFormat="1" ht="15.75" x14ac:dyDescent="0.2">
      <c r="A5" s="294" t="s">
        <v>173</v>
      </c>
      <c r="B5" s="294"/>
      <c r="C5" s="294"/>
      <c r="D5" s="294"/>
      <c r="E5" s="294"/>
      <c r="F5" s="294"/>
      <c r="G5" s="294"/>
      <c r="H5" s="294"/>
      <c r="I5" s="294"/>
      <c r="J5" s="294"/>
      <c r="K5" s="294"/>
      <c r="L5" s="294"/>
      <c r="M5" s="294"/>
      <c r="N5" s="294"/>
      <c r="O5" s="294"/>
      <c r="P5" s="98"/>
      <c r="Q5" s="98"/>
      <c r="R5" s="98"/>
      <c r="S5" s="98"/>
      <c r="T5" s="98"/>
      <c r="U5" s="98"/>
      <c r="V5" s="98"/>
      <c r="W5" s="98"/>
      <c r="X5" s="98"/>
      <c r="Y5" s="98"/>
      <c r="Z5" s="98"/>
      <c r="AA5" s="98"/>
      <c r="AB5" s="98"/>
    </row>
    <row r="6" spans="1:28" s="11" customFormat="1" ht="18.75" x14ac:dyDescent="0.3">
      <c r="A6" s="16"/>
      <c r="B6" s="16"/>
      <c r="L6" s="14"/>
    </row>
    <row r="7" spans="1:28" s="11" customFormat="1" ht="18.75" x14ac:dyDescent="0.2">
      <c r="A7" s="298" t="s">
        <v>180</v>
      </c>
      <c r="B7" s="298"/>
      <c r="C7" s="298"/>
      <c r="D7" s="298"/>
      <c r="E7" s="298"/>
      <c r="F7" s="298"/>
      <c r="G7" s="298"/>
      <c r="H7" s="298"/>
      <c r="I7" s="298"/>
      <c r="J7" s="298"/>
      <c r="K7" s="298"/>
      <c r="L7" s="298"/>
      <c r="M7" s="298"/>
      <c r="N7" s="298"/>
      <c r="O7" s="298"/>
      <c r="P7" s="12"/>
      <c r="Q7" s="12"/>
      <c r="R7" s="12"/>
      <c r="S7" s="12"/>
      <c r="T7" s="12"/>
      <c r="U7" s="12"/>
      <c r="V7" s="12"/>
      <c r="W7" s="12"/>
      <c r="X7" s="12"/>
      <c r="Y7" s="12"/>
      <c r="Z7" s="12"/>
    </row>
    <row r="8" spans="1:28" s="11" customFormat="1" ht="18.75" x14ac:dyDescent="0.2">
      <c r="A8" s="298"/>
      <c r="B8" s="298"/>
      <c r="C8" s="298"/>
      <c r="D8" s="298"/>
      <c r="E8" s="298"/>
      <c r="F8" s="298"/>
      <c r="G8" s="298"/>
      <c r="H8" s="298"/>
      <c r="I8" s="298"/>
      <c r="J8" s="298"/>
      <c r="K8" s="298"/>
      <c r="L8" s="298"/>
      <c r="M8" s="298"/>
      <c r="N8" s="298"/>
      <c r="O8" s="298"/>
      <c r="P8" s="12"/>
      <c r="Q8" s="12"/>
      <c r="R8" s="12"/>
      <c r="S8" s="12"/>
      <c r="T8" s="12"/>
      <c r="U8" s="12"/>
      <c r="V8" s="12"/>
      <c r="W8" s="12"/>
      <c r="X8" s="12"/>
      <c r="Y8" s="12"/>
      <c r="Z8" s="12"/>
    </row>
    <row r="9" spans="1:28" s="11" customFormat="1" ht="18.75" x14ac:dyDescent="0.2">
      <c r="A9" s="297" t="str">
        <f>'1. паспорт описание'!A9:D9</f>
        <v>О_0000000826</v>
      </c>
      <c r="B9" s="297"/>
      <c r="C9" s="297"/>
      <c r="D9" s="297"/>
      <c r="E9" s="297"/>
      <c r="F9" s="297"/>
      <c r="G9" s="297"/>
      <c r="H9" s="297"/>
      <c r="I9" s="297"/>
      <c r="J9" s="297"/>
      <c r="K9" s="297"/>
      <c r="L9" s="297"/>
      <c r="M9" s="297"/>
      <c r="N9" s="297"/>
      <c r="O9" s="297"/>
      <c r="P9" s="12"/>
      <c r="Q9" s="12"/>
      <c r="R9" s="12"/>
      <c r="S9" s="12"/>
      <c r="T9" s="12"/>
      <c r="U9" s="12"/>
      <c r="V9" s="12"/>
      <c r="W9" s="12"/>
      <c r="X9" s="12"/>
      <c r="Y9" s="12"/>
      <c r="Z9" s="12"/>
    </row>
    <row r="10" spans="1:28" s="11" customFormat="1" ht="18.75" x14ac:dyDescent="0.2">
      <c r="A10" s="295" t="s">
        <v>7</v>
      </c>
      <c r="B10" s="295"/>
      <c r="C10" s="295"/>
      <c r="D10" s="295"/>
      <c r="E10" s="295"/>
      <c r="F10" s="295"/>
      <c r="G10" s="295"/>
      <c r="H10" s="295"/>
      <c r="I10" s="295"/>
      <c r="J10" s="295"/>
      <c r="K10" s="295"/>
      <c r="L10" s="295"/>
      <c r="M10" s="295"/>
      <c r="N10" s="295"/>
      <c r="O10" s="295"/>
      <c r="P10" s="12"/>
      <c r="Q10" s="12"/>
      <c r="R10" s="12"/>
      <c r="S10" s="12"/>
      <c r="T10" s="12"/>
      <c r="U10" s="12"/>
      <c r="V10" s="12"/>
      <c r="W10" s="12"/>
      <c r="X10" s="12"/>
      <c r="Y10" s="12"/>
      <c r="Z10" s="12"/>
    </row>
    <row r="11" spans="1:28" s="8" customFormat="1" ht="15.75" customHeight="1" x14ac:dyDescent="0.2">
      <c r="A11" s="305"/>
      <c r="B11" s="305"/>
      <c r="C11" s="305"/>
      <c r="D11" s="305"/>
      <c r="E11" s="305"/>
      <c r="F11" s="305"/>
      <c r="G11" s="305"/>
      <c r="H11" s="305"/>
      <c r="I11" s="305"/>
      <c r="J11" s="305"/>
      <c r="K11" s="305"/>
      <c r="L11" s="305"/>
      <c r="M11" s="305"/>
      <c r="N11" s="305"/>
      <c r="O11" s="305"/>
      <c r="P11" s="9"/>
      <c r="Q11" s="9"/>
      <c r="R11" s="9"/>
      <c r="S11" s="9"/>
      <c r="T11" s="9"/>
      <c r="U11" s="9"/>
      <c r="V11" s="9"/>
      <c r="W11" s="9"/>
      <c r="X11" s="9"/>
      <c r="Y11" s="9"/>
      <c r="Z11" s="9"/>
    </row>
    <row r="12" spans="1:28" s="2" customFormat="1" ht="18.75" x14ac:dyDescent="0.2">
      <c r="A12" s="297" t="str">
        <f>'1. паспорт описание'!A12:D12</f>
        <v>Приобретение трассоискателя</v>
      </c>
      <c r="B12" s="297"/>
      <c r="C12" s="297"/>
      <c r="D12" s="297"/>
      <c r="E12" s="297"/>
      <c r="F12" s="297"/>
      <c r="G12" s="297"/>
      <c r="H12" s="297"/>
      <c r="I12" s="297"/>
      <c r="J12" s="297"/>
      <c r="K12" s="297"/>
      <c r="L12" s="297"/>
      <c r="M12" s="297"/>
      <c r="N12" s="297"/>
      <c r="O12" s="297"/>
      <c r="P12" s="7"/>
      <c r="Q12" s="7"/>
      <c r="R12" s="7"/>
      <c r="S12" s="7"/>
      <c r="T12" s="7"/>
      <c r="U12" s="7"/>
      <c r="V12" s="7"/>
      <c r="W12" s="7"/>
      <c r="X12" s="7"/>
      <c r="Y12" s="7"/>
      <c r="Z12" s="7"/>
    </row>
    <row r="13" spans="1:28" s="2" customFormat="1" ht="15" customHeight="1" x14ac:dyDescent="0.2">
      <c r="A13" s="295" t="s">
        <v>6</v>
      </c>
      <c r="B13" s="295"/>
      <c r="C13" s="295"/>
      <c r="D13" s="295"/>
      <c r="E13" s="295"/>
      <c r="F13" s="295"/>
      <c r="G13" s="295"/>
      <c r="H13" s="295"/>
      <c r="I13" s="295"/>
      <c r="J13" s="295"/>
      <c r="K13" s="295"/>
      <c r="L13" s="295"/>
      <c r="M13" s="295"/>
      <c r="N13" s="295"/>
      <c r="O13" s="295"/>
      <c r="P13" s="5"/>
      <c r="Q13" s="5"/>
      <c r="R13" s="5"/>
      <c r="S13" s="5"/>
      <c r="T13" s="5"/>
      <c r="U13" s="5"/>
      <c r="V13" s="5"/>
      <c r="W13" s="5"/>
      <c r="X13" s="5"/>
      <c r="Y13" s="5"/>
      <c r="Z13" s="5"/>
    </row>
    <row r="14" spans="1:28" s="2" customFormat="1" ht="15" customHeight="1" x14ac:dyDescent="0.2">
      <c r="A14" s="303"/>
      <c r="B14" s="303"/>
      <c r="C14" s="303"/>
      <c r="D14" s="303"/>
      <c r="E14" s="303"/>
      <c r="F14" s="303"/>
      <c r="G14" s="303"/>
      <c r="H14" s="303"/>
      <c r="I14" s="303"/>
      <c r="J14" s="303"/>
      <c r="K14" s="303"/>
      <c r="L14" s="303"/>
      <c r="M14" s="303"/>
      <c r="N14" s="303"/>
      <c r="O14" s="303"/>
      <c r="P14" s="3"/>
      <c r="Q14" s="3"/>
      <c r="R14" s="3"/>
      <c r="S14" s="3"/>
      <c r="T14" s="3"/>
      <c r="U14" s="3"/>
      <c r="V14" s="3"/>
      <c r="W14" s="3"/>
    </row>
    <row r="15" spans="1:28" s="2" customFormat="1" ht="91.5" customHeight="1" x14ac:dyDescent="0.2">
      <c r="A15" s="342" t="s">
        <v>147</v>
      </c>
      <c r="B15" s="342"/>
      <c r="C15" s="342"/>
      <c r="D15" s="342"/>
      <c r="E15" s="342"/>
      <c r="F15" s="342"/>
      <c r="G15" s="342"/>
      <c r="H15" s="342"/>
      <c r="I15" s="342"/>
      <c r="J15" s="342"/>
      <c r="K15" s="342"/>
      <c r="L15" s="342"/>
      <c r="M15" s="342"/>
      <c r="N15" s="342"/>
      <c r="O15" s="342"/>
      <c r="P15" s="6"/>
      <c r="Q15" s="6"/>
      <c r="R15" s="6"/>
      <c r="S15" s="6"/>
      <c r="T15" s="6"/>
      <c r="U15" s="6"/>
      <c r="V15" s="6"/>
      <c r="W15" s="6"/>
      <c r="X15" s="6"/>
      <c r="Y15" s="6"/>
      <c r="Z15" s="6"/>
    </row>
    <row r="16" spans="1:28" s="2" customFormat="1" ht="78" customHeight="1" x14ac:dyDescent="0.2">
      <c r="A16" s="302" t="s">
        <v>5</v>
      </c>
      <c r="B16" s="300" t="s">
        <v>163</v>
      </c>
      <c r="C16" s="302" t="s">
        <v>35</v>
      </c>
      <c r="D16" s="302" t="s">
        <v>24</v>
      </c>
      <c r="E16" s="338" t="s">
        <v>34</v>
      </c>
      <c r="F16" s="339"/>
      <c r="G16" s="339"/>
      <c r="H16" s="339"/>
      <c r="I16" s="340"/>
      <c r="J16" s="302" t="s">
        <v>33</v>
      </c>
      <c r="K16" s="302"/>
      <c r="L16" s="302"/>
      <c r="M16" s="302"/>
      <c r="N16" s="302"/>
      <c r="O16" s="302"/>
      <c r="P16" s="3"/>
      <c r="Q16" s="3"/>
      <c r="R16" s="3"/>
      <c r="S16" s="3"/>
      <c r="T16" s="3"/>
      <c r="U16" s="3"/>
      <c r="V16" s="3"/>
      <c r="W16" s="3"/>
    </row>
    <row r="17" spans="1:26" s="2" customFormat="1" ht="51" customHeight="1" x14ac:dyDescent="0.2">
      <c r="A17" s="302"/>
      <c r="B17" s="301"/>
      <c r="C17" s="302"/>
      <c r="D17" s="302"/>
      <c r="E17" s="33" t="s">
        <v>32</v>
      </c>
      <c r="F17" s="33" t="s">
        <v>31</v>
      </c>
      <c r="G17" s="33" t="s">
        <v>30</v>
      </c>
      <c r="H17" s="33" t="s">
        <v>29</v>
      </c>
      <c r="I17" s="33" t="s">
        <v>28</v>
      </c>
      <c r="J17" s="33" t="s">
        <v>27</v>
      </c>
      <c r="K17" s="33" t="s">
        <v>4</v>
      </c>
      <c r="L17" s="38" t="s">
        <v>3</v>
      </c>
      <c r="M17" s="37" t="s">
        <v>79</v>
      </c>
      <c r="N17" s="37" t="s">
        <v>26</v>
      </c>
      <c r="O17" s="37" t="s">
        <v>25</v>
      </c>
      <c r="P17" s="25"/>
      <c r="Q17" s="25"/>
      <c r="R17" s="25"/>
      <c r="S17" s="25"/>
      <c r="T17" s="25"/>
      <c r="U17" s="25"/>
      <c r="V17" s="25"/>
      <c r="W17" s="25"/>
      <c r="X17" s="24"/>
      <c r="Y17" s="24"/>
      <c r="Z17" s="24"/>
    </row>
    <row r="18" spans="1:26" s="2" customFormat="1" ht="16.5" customHeight="1" x14ac:dyDescent="0.2">
      <c r="A18" s="29">
        <v>1</v>
      </c>
      <c r="B18" s="30">
        <v>2</v>
      </c>
      <c r="C18" s="29">
        <v>3</v>
      </c>
      <c r="D18" s="30">
        <v>4</v>
      </c>
      <c r="E18" s="29">
        <v>5</v>
      </c>
      <c r="F18" s="30">
        <v>6</v>
      </c>
      <c r="G18" s="29">
        <v>7</v>
      </c>
      <c r="H18" s="30">
        <v>8</v>
      </c>
      <c r="I18" s="29">
        <v>9</v>
      </c>
      <c r="J18" s="30">
        <v>10</v>
      </c>
      <c r="K18" s="29">
        <v>11</v>
      </c>
      <c r="L18" s="30">
        <v>12</v>
      </c>
      <c r="M18" s="29">
        <v>13</v>
      </c>
      <c r="N18" s="30">
        <v>14</v>
      </c>
      <c r="O18" s="29">
        <v>15</v>
      </c>
      <c r="P18" s="25"/>
      <c r="Q18" s="25"/>
      <c r="R18" s="25"/>
      <c r="S18" s="25"/>
      <c r="T18" s="25"/>
      <c r="U18" s="25"/>
      <c r="V18" s="25"/>
      <c r="W18" s="25"/>
      <c r="X18" s="24"/>
      <c r="Y18" s="24"/>
      <c r="Z18" s="24"/>
    </row>
    <row r="19" spans="1:26" s="2" customFormat="1" ht="123" customHeight="1" x14ac:dyDescent="0.2">
      <c r="A19" s="119" t="s">
        <v>18</v>
      </c>
      <c r="B19" s="127" t="s">
        <v>167</v>
      </c>
      <c r="C19" s="27"/>
      <c r="D19" s="27"/>
      <c r="E19" s="27"/>
      <c r="F19" s="27"/>
      <c r="G19" s="27"/>
      <c r="H19" s="27"/>
      <c r="I19" s="27"/>
      <c r="J19" s="35"/>
      <c r="K19" s="35"/>
      <c r="L19" s="4"/>
      <c r="M19" s="4"/>
      <c r="N19" s="4"/>
      <c r="O19" s="4"/>
      <c r="P19" s="25"/>
      <c r="Q19" s="25"/>
      <c r="R19" s="25"/>
      <c r="S19" s="25"/>
      <c r="T19" s="25"/>
      <c r="U19" s="25"/>
      <c r="V19" s="24"/>
      <c r="W19" s="24"/>
      <c r="X19" s="24"/>
      <c r="Y19" s="24"/>
      <c r="Z19" s="24"/>
    </row>
    <row r="20" spans="1:26" x14ac:dyDescent="0.25">
      <c r="A20" s="20"/>
      <c r="B20" s="20"/>
      <c r="C20" s="20"/>
      <c r="D20" s="20"/>
      <c r="E20" s="20"/>
      <c r="F20" s="20"/>
      <c r="G20" s="20"/>
      <c r="H20" s="20"/>
      <c r="I20" s="20"/>
      <c r="J20" s="20"/>
      <c r="K20" s="20"/>
      <c r="L20" s="20"/>
      <c r="M20" s="20"/>
      <c r="N20" s="20"/>
      <c r="O20" s="20"/>
      <c r="P20" s="20"/>
      <c r="Q20" s="20"/>
      <c r="R20" s="20"/>
      <c r="S20" s="20"/>
      <c r="T20" s="20"/>
      <c r="U20" s="20"/>
      <c r="V20" s="20"/>
      <c r="W20" s="20"/>
      <c r="X20" s="20"/>
      <c r="Y20" s="20"/>
      <c r="Z20" s="20"/>
    </row>
    <row r="21" spans="1:26" ht="43.5" customHeight="1" x14ac:dyDescent="0.3">
      <c r="A21" s="341" t="s">
        <v>182</v>
      </c>
      <c r="B21" s="341"/>
      <c r="C21" s="341"/>
      <c r="D21" s="341"/>
      <c r="E21" s="341"/>
      <c r="F21" s="341"/>
      <c r="G21" s="341"/>
      <c r="H21" s="341"/>
      <c r="I21" s="341"/>
      <c r="J21" s="341"/>
      <c r="K21" s="341"/>
      <c r="L21" s="341"/>
      <c r="M21" s="341"/>
      <c r="N21" s="341"/>
      <c r="O21" s="341"/>
      <c r="P21" s="20"/>
      <c r="Q21" s="20"/>
      <c r="R21" s="20"/>
      <c r="S21" s="20"/>
      <c r="T21" s="20"/>
      <c r="U21" s="20"/>
      <c r="V21" s="20"/>
      <c r="W21" s="20"/>
      <c r="X21" s="20"/>
      <c r="Y21" s="20"/>
      <c r="Z21" s="20"/>
    </row>
    <row r="22" spans="1:26" x14ac:dyDescent="0.25">
      <c r="A22" s="20"/>
      <c r="B22" s="20"/>
      <c r="C22" s="20"/>
      <c r="D22" s="20"/>
      <c r="E22" s="20"/>
      <c r="F22" s="20"/>
      <c r="G22" s="20"/>
      <c r="H22" s="20"/>
      <c r="I22" s="20"/>
      <c r="J22" s="20"/>
      <c r="K22" s="20"/>
      <c r="L22" s="20"/>
      <c r="M22" s="20"/>
      <c r="N22" s="20"/>
      <c r="O22" s="20"/>
      <c r="P22" s="20"/>
      <c r="Q22" s="20"/>
      <c r="R22" s="20"/>
      <c r="S22" s="20"/>
      <c r="T22" s="20"/>
      <c r="U22" s="20"/>
      <c r="V22" s="20"/>
      <c r="W22" s="20"/>
      <c r="X22" s="20"/>
      <c r="Y22" s="20"/>
      <c r="Z22" s="20"/>
    </row>
    <row r="23" spans="1:26" x14ac:dyDescent="0.2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row>
    <row r="24" spans="1:26" x14ac:dyDescent="0.2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row>
    <row r="25" spans="1:26" x14ac:dyDescent="0.2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row>
    <row r="26" spans="1:26" x14ac:dyDescent="0.2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row>
    <row r="27" spans="1:26" x14ac:dyDescent="0.2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row>
    <row r="28" spans="1:26" x14ac:dyDescent="0.2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row>
    <row r="29" spans="1:26" x14ac:dyDescent="0.2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row>
    <row r="30" spans="1:26" x14ac:dyDescent="0.2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row>
    <row r="31" spans="1:26" x14ac:dyDescent="0.2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row>
    <row r="32" spans="1:26" x14ac:dyDescent="0.2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row>
    <row r="33" spans="1:26" x14ac:dyDescent="0.2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row>
    <row r="34" spans="1:26" x14ac:dyDescent="0.2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row>
    <row r="35" spans="1:26" x14ac:dyDescent="0.2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row>
    <row r="36" spans="1:26" x14ac:dyDescent="0.2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row>
    <row r="37" spans="1:26" x14ac:dyDescent="0.2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row>
    <row r="38" spans="1:26" x14ac:dyDescent="0.2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row>
    <row r="39" spans="1:26" x14ac:dyDescent="0.2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row>
    <row r="40" spans="1:26" x14ac:dyDescent="0.2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row>
    <row r="41" spans="1:26" x14ac:dyDescent="0.2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row>
    <row r="42" spans="1:26" x14ac:dyDescent="0.2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row>
    <row r="43" spans="1:26" x14ac:dyDescent="0.2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row>
    <row r="44" spans="1:26" x14ac:dyDescent="0.2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row>
    <row r="45" spans="1:26" x14ac:dyDescent="0.2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row>
    <row r="46" spans="1:26" x14ac:dyDescent="0.2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row>
    <row r="47" spans="1:26" x14ac:dyDescent="0.2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row>
    <row r="48" spans="1:26" x14ac:dyDescent="0.2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row>
    <row r="49" spans="1:26" x14ac:dyDescent="0.2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row>
    <row r="50" spans="1:26" x14ac:dyDescent="0.2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row>
    <row r="51" spans="1:26" x14ac:dyDescent="0.2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row>
    <row r="52" spans="1:26" x14ac:dyDescent="0.2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row>
    <row r="53" spans="1:26" x14ac:dyDescent="0.2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row>
    <row r="54" spans="1:26" x14ac:dyDescent="0.2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row>
    <row r="55" spans="1:26" x14ac:dyDescent="0.2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row>
    <row r="56" spans="1:26" x14ac:dyDescent="0.2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row>
    <row r="57" spans="1:26" x14ac:dyDescent="0.2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row>
    <row r="58" spans="1:26" x14ac:dyDescent="0.2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row>
    <row r="59" spans="1:26" x14ac:dyDescent="0.2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row>
    <row r="60" spans="1:26" x14ac:dyDescent="0.2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row>
    <row r="61" spans="1:26" x14ac:dyDescent="0.2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row>
    <row r="62" spans="1:26" x14ac:dyDescent="0.2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row>
    <row r="63" spans="1:26" x14ac:dyDescent="0.2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row>
    <row r="64" spans="1:26" x14ac:dyDescent="0.2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row>
    <row r="65" spans="1:26" x14ac:dyDescent="0.2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row>
    <row r="66" spans="1:26" x14ac:dyDescent="0.2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row>
    <row r="67" spans="1:26" x14ac:dyDescent="0.2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row>
    <row r="68" spans="1:26" x14ac:dyDescent="0.2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row>
    <row r="69" spans="1:26" x14ac:dyDescent="0.2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row>
    <row r="70" spans="1:26" x14ac:dyDescent="0.2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row>
    <row r="71" spans="1:26" x14ac:dyDescent="0.2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row>
    <row r="72" spans="1:26" x14ac:dyDescent="0.2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row>
    <row r="73" spans="1:26" x14ac:dyDescent="0.2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row>
    <row r="74" spans="1:26" x14ac:dyDescent="0.2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row>
    <row r="75" spans="1:26" x14ac:dyDescent="0.2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row>
    <row r="76" spans="1:26" x14ac:dyDescent="0.2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row>
    <row r="77" spans="1:26" x14ac:dyDescent="0.2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row>
    <row r="78" spans="1:26" x14ac:dyDescent="0.2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row>
    <row r="79" spans="1:26" x14ac:dyDescent="0.2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row>
    <row r="80" spans="1:26" x14ac:dyDescent="0.2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row>
    <row r="81" spans="1:26" x14ac:dyDescent="0.2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row>
    <row r="82" spans="1:26" x14ac:dyDescent="0.2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row>
    <row r="83" spans="1:26" x14ac:dyDescent="0.2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row>
    <row r="84" spans="1:26" x14ac:dyDescent="0.2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row>
    <row r="85" spans="1:26" x14ac:dyDescent="0.2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row>
    <row r="86" spans="1:26" x14ac:dyDescent="0.2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row>
    <row r="87" spans="1:26" x14ac:dyDescent="0.2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row>
    <row r="88" spans="1:26" x14ac:dyDescent="0.2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row>
    <row r="89" spans="1:26" x14ac:dyDescent="0.2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row>
    <row r="90" spans="1:26" x14ac:dyDescent="0.2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row>
    <row r="91" spans="1:26" x14ac:dyDescent="0.2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row>
    <row r="92" spans="1:26" x14ac:dyDescent="0.2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row>
    <row r="93" spans="1:26" x14ac:dyDescent="0.2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row>
    <row r="94" spans="1:26" x14ac:dyDescent="0.2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row>
    <row r="95" spans="1:26" x14ac:dyDescent="0.2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row>
    <row r="96" spans="1:26" x14ac:dyDescent="0.2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row>
    <row r="97" spans="1:26" x14ac:dyDescent="0.2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row>
    <row r="98" spans="1:26" x14ac:dyDescent="0.2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row>
    <row r="99" spans="1:26" x14ac:dyDescent="0.2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row>
    <row r="100" spans="1:26" x14ac:dyDescent="0.2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row>
    <row r="101" spans="1:26" x14ac:dyDescent="0.2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row>
    <row r="102" spans="1:26" x14ac:dyDescent="0.2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row>
    <row r="103" spans="1:26" x14ac:dyDescent="0.2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row>
    <row r="104" spans="1:26" x14ac:dyDescent="0.2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row>
    <row r="105" spans="1:26" x14ac:dyDescent="0.2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row>
    <row r="106" spans="1:26" x14ac:dyDescent="0.2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row>
    <row r="107" spans="1:26" x14ac:dyDescent="0.2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row>
    <row r="108" spans="1:26" x14ac:dyDescent="0.2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row>
    <row r="109" spans="1:26" x14ac:dyDescent="0.2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row>
    <row r="110" spans="1:26" x14ac:dyDescent="0.2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row>
    <row r="111" spans="1:26" x14ac:dyDescent="0.2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row>
    <row r="112" spans="1:26" x14ac:dyDescent="0.2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row>
    <row r="113" spans="1:26" x14ac:dyDescent="0.2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row>
    <row r="114" spans="1:26" x14ac:dyDescent="0.2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row>
    <row r="115" spans="1:26" x14ac:dyDescent="0.2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row>
    <row r="116" spans="1:26" x14ac:dyDescent="0.2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row>
    <row r="117" spans="1:26" x14ac:dyDescent="0.2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row>
    <row r="118" spans="1:26" x14ac:dyDescent="0.2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row>
    <row r="119" spans="1:26" x14ac:dyDescent="0.2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row>
    <row r="120" spans="1:26" x14ac:dyDescent="0.2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row>
    <row r="121" spans="1:26" x14ac:dyDescent="0.2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row>
    <row r="122" spans="1:26" x14ac:dyDescent="0.2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row>
    <row r="123" spans="1:26" x14ac:dyDescent="0.2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row>
    <row r="124" spans="1:26" x14ac:dyDescent="0.2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row>
    <row r="125" spans="1:26" x14ac:dyDescent="0.2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row>
    <row r="126" spans="1:26" x14ac:dyDescent="0.2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row>
    <row r="127" spans="1:26" x14ac:dyDescent="0.2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row>
    <row r="128" spans="1:26" x14ac:dyDescent="0.2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row>
    <row r="129" spans="1:26" x14ac:dyDescent="0.2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row>
    <row r="130" spans="1:26" x14ac:dyDescent="0.2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row>
    <row r="131" spans="1:26" x14ac:dyDescent="0.2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row>
    <row r="132" spans="1:26" x14ac:dyDescent="0.2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row>
    <row r="133" spans="1:26" x14ac:dyDescent="0.2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row>
    <row r="134" spans="1:26" x14ac:dyDescent="0.2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row>
    <row r="135" spans="1:26" x14ac:dyDescent="0.2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row>
    <row r="136" spans="1:26" x14ac:dyDescent="0.2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row>
    <row r="137" spans="1:26" x14ac:dyDescent="0.2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row>
    <row r="138" spans="1:26" x14ac:dyDescent="0.2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row>
    <row r="139" spans="1:26" x14ac:dyDescent="0.2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row>
    <row r="140" spans="1:26" x14ac:dyDescent="0.2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row>
    <row r="141" spans="1:26" x14ac:dyDescent="0.2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row>
    <row r="142" spans="1:26" x14ac:dyDescent="0.2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row>
    <row r="143" spans="1:26" x14ac:dyDescent="0.2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row>
    <row r="144" spans="1:26" x14ac:dyDescent="0.2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row>
    <row r="145" spans="1:26" x14ac:dyDescent="0.2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row>
    <row r="146" spans="1:26" x14ac:dyDescent="0.2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row>
    <row r="147" spans="1:26" x14ac:dyDescent="0.2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row>
    <row r="148" spans="1:26" x14ac:dyDescent="0.2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row>
    <row r="149" spans="1:26" x14ac:dyDescent="0.2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row>
    <row r="150" spans="1:26" x14ac:dyDescent="0.2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row>
    <row r="151" spans="1:26" x14ac:dyDescent="0.2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row>
    <row r="152" spans="1:26" x14ac:dyDescent="0.2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row>
    <row r="153" spans="1:26" x14ac:dyDescent="0.2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row>
    <row r="154" spans="1:26" x14ac:dyDescent="0.2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row>
    <row r="155" spans="1:26" x14ac:dyDescent="0.2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row>
    <row r="156" spans="1:26" x14ac:dyDescent="0.2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row>
    <row r="157" spans="1:26" x14ac:dyDescent="0.2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row>
    <row r="158" spans="1:26" x14ac:dyDescent="0.2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row>
    <row r="159" spans="1:26" x14ac:dyDescent="0.2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row>
    <row r="160" spans="1:26" x14ac:dyDescent="0.2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row>
    <row r="161" spans="1:26" x14ac:dyDescent="0.2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row>
    <row r="162" spans="1:26" x14ac:dyDescent="0.2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row>
    <row r="163" spans="1:26" x14ac:dyDescent="0.2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row>
    <row r="164" spans="1:26" x14ac:dyDescent="0.2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row>
    <row r="165" spans="1:26" x14ac:dyDescent="0.2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row>
    <row r="166" spans="1:26" x14ac:dyDescent="0.2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row>
    <row r="167" spans="1:26" x14ac:dyDescent="0.2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row>
    <row r="168" spans="1:26" x14ac:dyDescent="0.2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row>
    <row r="169" spans="1:26" x14ac:dyDescent="0.2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row>
    <row r="170" spans="1:26" x14ac:dyDescent="0.2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row>
    <row r="171" spans="1:26" x14ac:dyDescent="0.2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row>
    <row r="172" spans="1:26" x14ac:dyDescent="0.2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row>
    <row r="173" spans="1:26" x14ac:dyDescent="0.2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row>
    <row r="174" spans="1:26" x14ac:dyDescent="0.2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row>
    <row r="175" spans="1:26" x14ac:dyDescent="0.2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row>
    <row r="176" spans="1:26" x14ac:dyDescent="0.2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row>
    <row r="177" spans="1:26" x14ac:dyDescent="0.2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row>
    <row r="178" spans="1:26" x14ac:dyDescent="0.2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row>
    <row r="179" spans="1:26" x14ac:dyDescent="0.2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row>
    <row r="180" spans="1:26" x14ac:dyDescent="0.2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row>
    <row r="181" spans="1:26" x14ac:dyDescent="0.2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row>
    <row r="182" spans="1:26" x14ac:dyDescent="0.2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row>
    <row r="183" spans="1:26" x14ac:dyDescent="0.2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row>
    <row r="184" spans="1:26" x14ac:dyDescent="0.2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row>
    <row r="185" spans="1:26" x14ac:dyDescent="0.2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row>
    <row r="186" spans="1:26" x14ac:dyDescent="0.2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row>
    <row r="187" spans="1:26" x14ac:dyDescent="0.2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row>
    <row r="188" spans="1:26" x14ac:dyDescent="0.2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row>
    <row r="189" spans="1:26" x14ac:dyDescent="0.2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row>
    <row r="190" spans="1:26" x14ac:dyDescent="0.2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row>
    <row r="191" spans="1:26" x14ac:dyDescent="0.2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row>
    <row r="192" spans="1:26" x14ac:dyDescent="0.2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row>
    <row r="193" spans="1:26" x14ac:dyDescent="0.2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row>
    <row r="194" spans="1:26" x14ac:dyDescent="0.2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row>
    <row r="195" spans="1:26" x14ac:dyDescent="0.2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row>
    <row r="196" spans="1:26" x14ac:dyDescent="0.2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row>
    <row r="197" spans="1:26" x14ac:dyDescent="0.2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row>
    <row r="198" spans="1:26" x14ac:dyDescent="0.2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row>
    <row r="199" spans="1:26" x14ac:dyDescent="0.2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row>
    <row r="200" spans="1:26" x14ac:dyDescent="0.2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row>
    <row r="201" spans="1:26" x14ac:dyDescent="0.2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row>
    <row r="202" spans="1:26" x14ac:dyDescent="0.2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row>
    <row r="203" spans="1:26" x14ac:dyDescent="0.2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row>
    <row r="204" spans="1:26" x14ac:dyDescent="0.2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row>
    <row r="205" spans="1:26" x14ac:dyDescent="0.2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row>
    <row r="206" spans="1:26" x14ac:dyDescent="0.2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row>
    <row r="207" spans="1:26" x14ac:dyDescent="0.2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row>
    <row r="208" spans="1:26" x14ac:dyDescent="0.2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row>
    <row r="209" spans="1:26" x14ac:dyDescent="0.2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row>
    <row r="210" spans="1:26" x14ac:dyDescent="0.2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row>
    <row r="211" spans="1:26" x14ac:dyDescent="0.2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row>
    <row r="212" spans="1:26" x14ac:dyDescent="0.2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row>
    <row r="213" spans="1:26" x14ac:dyDescent="0.2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row>
    <row r="214" spans="1:26" x14ac:dyDescent="0.2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row>
    <row r="215" spans="1:26" x14ac:dyDescent="0.2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row>
    <row r="216" spans="1:26" x14ac:dyDescent="0.2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row>
    <row r="217" spans="1:26" x14ac:dyDescent="0.2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row>
    <row r="218" spans="1:26" x14ac:dyDescent="0.2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row>
    <row r="219" spans="1:26" x14ac:dyDescent="0.2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row>
    <row r="220" spans="1:26" x14ac:dyDescent="0.2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row>
    <row r="221" spans="1:26" x14ac:dyDescent="0.2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row>
    <row r="222" spans="1:26" x14ac:dyDescent="0.2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row>
    <row r="223" spans="1:26" x14ac:dyDescent="0.2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row>
    <row r="224" spans="1:26" x14ac:dyDescent="0.2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row>
    <row r="225" spans="1:26" x14ac:dyDescent="0.2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row>
    <row r="226" spans="1:26" x14ac:dyDescent="0.2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row>
    <row r="227" spans="1:26" x14ac:dyDescent="0.2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row>
    <row r="228" spans="1:26" x14ac:dyDescent="0.2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row>
    <row r="229" spans="1:26" x14ac:dyDescent="0.2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row>
    <row r="230" spans="1:26" x14ac:dyDescent="0.2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row>
    <row r="231" spans="1:26" x14ac:dyDescent="0.2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row>
    <row r="232" spans="1:26" x14ac:dyDescent="0.2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row>
    <row r="233" spans="1:26" x14ac:dyDescent="0.2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row>
    <row r="234" spans="1:26" x14ac:dyDescent="0.2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row>
    <row r="235" spans="1:26" x14ac:dyDescent="0.2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row>
    <row r="236" spans="1:26" x14ac:dyDescent="0.2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row>
    <row r="237" spans="1:26" x14ac:dyDescent="0.2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row>
    <row r="238" spans="1:26" x14ac:dyDescent="0.2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row>
    <row r="239" spans="1:26" x14ac:dyDescent="0.2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row>
    <row r="240" spans="1:26" x14ac:dyDescent="0.2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row>
    <row r="241" spans="1:26" x14ac:dyDescent="0.2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row>
    <row r="242" spans="1:26" x14ac:dyDescent="0.2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row>
    <row r="243" spans="1:26" x14ac:dyDescent="0.2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row>
    <row r="244" spans="1:26" x14ac:dyDescent="0.2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row>
    <row r="245" spans="1:26" x14ac:dyDescent="0.2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row>
    <row r="246" spans="1:26" x14ac:dyDescent="0.2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row>
    <row r="247" spans="1:26" x14ac:dyDescent="0.2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row>
    <row r="248" spans="1:26" x14ac:dyDescent="0.2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row>
    <row r="249" spans="1:26" x14ac:dyDescent="0.2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row>
    <row r="250" spans="1:26" x14ac:dyDescent="0.2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row>
    <row r="251" spans="1:26" x14ac:dyDescent="0.2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row>
    <row r="252" spans="1:26" x14ac:dyDescent="0.2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row>
    <row r="253" spans="1:26" x14ac:dyDescent="0.2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row>
    <row r="254" spans="1:26" x14ac:dyDescent="0.2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row>
    <row r="255" spans="1:26" x14ac:dyDescent="0.2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row>
    <row r="256" spans="1:26" x14ac:dyDescent="0.2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row>
    <row r="257" spans="1:26" x14ac:dyDescent="0.2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row>
    <row r="258" spans="1:26" x14ac:dyDescent="0.2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row>
    <row r="259" spans="1:26" x14ac:dyDescent="0.2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row>
    <row r="260" spans="1:26" x14ac:dyDescent="0.2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row>
    <row r="261" spans="1:26" x14ac:dyDescent="0.2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row>
    <row r="262" spans="1:26" x14ac:dyDescent="0.2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row>
    <row r="263" spans="1:26" x14ac:dyDescent="0.2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row>
    <row r="264" spans="1:26" x14ac:dyDescent="0.2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row>
    <row r="265" spans="1:26" x14ac:dyDescent="0.2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row>
    <row r="266" spans="1:26" x14ac:dyDescent="0.2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row>
    <row r="267" spans="1:26" x14ac:dyDescent="0.2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row>
    <row r="268" spans="1:26" x14ac:dyDescent="0.2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row>
    <row r="269" spans="1:26" x14ac:dyDescent="0.2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row>
    <row r="270" spans="1:26" x14ac:dyDescent="0.2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row>
    <row r="271" spans="1:26" x14ac:dyDescent="0.2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row>
    <row r="272" spans="1:26" x14ac:dyDescent="0.2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row>
    <row r="273" spans="1:26" x14ac:dyDescent="0.2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row>
    <row r="274" spans="1:26" x14ac:dyDescent="0.2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row>
    <row r="275" spans="1:26" x14ac:dyDescent="0.2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row>
    <row r="276" spans="1:26" x14ac:dyDescent="0.2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row>
    <row r="277" spans="1:26" x14ac:dyDescent="0.2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row>
    <row r="278" spans="1:26" x14ac:dyDescent="0.2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row>
    <row r="279" spans="1:26" x14ac:dyDescent="0.2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row>
    <row r="280" spans="1:26" x14ac:dyDescent="0.2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row>
    <row r="281" spans="1:26" x14ac:dyDescent="0.2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row>
    <row r="282" spans="1:26" x14ac:dyDescent="0.2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row>
    <row r="283" spans="1:26" x14ac:dyDescent="0.2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row>
    <row r="284" spans="1:26" x14ac:dyDescent="0.2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row>
    <row r="285" spans="1:26" x14ac:dyDescent="0.2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row>
    <row r="286" spans="1:26" x14ac:dyDescent="0.2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row>
    <row r="287" spans="1:26" x14ac:dyDescent="0.2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row>
    <row r="288" spans="1:26" x14ac:dyDescent="0.2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row>
    <row r="289" spans="1:26" x14ac:dyDescent="0.2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row>
    <row r="290" spans="1:26" x14ac:dyDescent="0.2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row>
    <row r="291" spans="1:26" x14ac:dyDescent="0.2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row>
    <row r="292" spans="1:26" x14ac:dyDescent="0.2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row>
    <row r="293" spans="1:26" x14ac:dyDescent="0.2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row>
    <row r="294" spans="1:26" x14ac:dyDescent="0.2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row>
    <row r="295" spans="1:26" x14ac:dyDescent="0.2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row>
    <row r="296" spans="1:26" x14ac:dyDescent="0.2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row>
    <row r="297" spans="1:26" x14ac:dyDescent="0.2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row>
    <row r="298" spans="1:26" x14ac:dyDescent="0.2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row>
    <row r="299" spans="1:26" x14ac:dyDescent="0.2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row>
    <row r="300" spans="1:26" x14ac:dyDescent="0.2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row>
    <row r="301" spans="1:26" x14ac:dyDescent="0.2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row>
    <row r="302" spans="1:26" x14ac:dyDescent="0.2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row>
    <row r="303" spans="1:26" x14ac:dyDescent="0.2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row>
    <row r="304" spans="1:26" x14ac:dyDescent="0.2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row>
    <row r="305" spans="1:26" x14ac:dyDescent="0.2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row>
    <row r="306" spans="1:26" x14ac:dyDescent="0.2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row>
    <row r="307" spans="1:26" x14ac:dyDescent="0.2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row>
    <row r="308" spans="1:26" x14ac:dyDescent="0.2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row>
    <row r="309" spans="1:26" x14ac:dyDescent="0.2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row>
    <row r="310" spans="1:26" x14ac:dyDescent="0.2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row>
    <row r="311" spans="1:26" x14ac:dyDescent="0.2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row>
    <row r="312" spans="1:26" x14ac:dyDescent="0.2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row>
    <row r="313" spans="1:26" x14ac:dyDescent="0.2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row>
    <row r="314" spans="1:26" x14ac:dyDescent="0.2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row>
    <row r="315" spans="1:26" x14ac:dyDescent="0.2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row>
    <row r="316" spans="1:26" x14ac:dyDescent="0.2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row>
    <row r="317" spans="1:26" x14ac:dyDescent="0.2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row>
    <row r="318" spans="1:26" x14ac:dyDescent="0.2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row>
    <row r="319" spans="1:26" x14ac:dyDescent="0.2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row>
    <row r="320" spans="1:26" x14ac:dyDescent="0.2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row>
    <row r="321" spans="1:26" x14ac:dyDescent="0.2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row>
    <row r="322" spans="1:26" x14ac:dyDescent="0.2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row>
    <row r="323" spans="1:26" x14ac:dyDescent="0.2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row>
    <row r="324" spans="1:26" x14ac:dyDescent="0.2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row>
    <row r="325" spans="1:26" x14ac:dyDescent="0.2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row>
    <row r="326" spans="1:26" x14ac:dyDescent="0.2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row>
    <row r="327" spans="1:26" x14ac:dyDescent="0.2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row>
    <row r="328" spans="1:26" x14ac:dyDescent="0.2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row>
    <row r="329" spans="1:26" x14ac:dyDescent="0.2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row>
    <row r="330" spans="1:26" x14ac:dyDescent="0.2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row>
    <row r="331" spans="1:26" x14ac:dyDescent="0.2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row>
    <row r="332" spans="1:26" x14ac:dyDescent="0.2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row>
    <row r="333" spans="1:26" x14ac:dyDescent="0.2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row>
    <row r="334" spans="1:26" x14ac:dyDescent="0.2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row>
    <row r="335" spans="1:26" x14ac:dyDescent="0.2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row>
    <row r="336" spans="1:26" x14ac:dyDescent="0.2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row>
    <row r="337" spans="1:26" x14ac:dyDescent="0.2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row>
    <row r="338" spans="1:26" x14ac:dyDescent="0.2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row>
    <row r="339" spans="1:26" x14ac:dyDescent="0.2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row>
    <row r="340" spans="1:26" x14ac:dyDescent="0.2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row>
    <row r="341" spans="1:26" x14ac:dyDescent="0.2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row>
    <row r="342" spans="1:26" x14ac:dyDescent="0.2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row>
    <row r="343" spans="1:26" x14ac:dyDescent="0.2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row>
    <row r="344" spans="1:26" x14ac:dyDescent="0.2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row>
    <row r="345" spans="1:26" x14ac:dyDescent="0.2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row>
    <row r="346" spans="1:26" x14ac:dyDescent="0.2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row>
    <row r="347" spans="1:26" x14ac:dyDescent="0.2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row>
    <row r="348" spans="1:26" x14ac:dyDescent="0.25">
      <c r="A348" s="20"/>
      <c r="B348" s="20"/>
      <c r="C348" s="20"/>
      <c r="D348" s="20"/>
      <c r="E348" s="20"/>
      <c r="F348" s="20"/>
      <c r="G348" s="20"/>
      <c r="H348" s="20"/>
      <c r="I348" s="20"/>
      <c r="J348" s="20"/>
      <c r="K348" s="20"/>
      <c r="L348" s="20"/>
      <c r="M348" s="20"/>
      <c r="N348" s="20"/>
      <c r="O348" s="20"/>
      <c r="P348" s="20"/>
      <c r="Q348" s="20"/>
      <c r="R348" s="20"/>
      <c r="S348" s="20"/>
      <c r="T348" s="20"/>
      <c r="U348" s="20"/>
      <c r="V348" s="20"/>
      <c r="W348" s="20"/>
      <c r="X348" s="20"/>
      <c r="Y348" s="20"/>
      <c r="Z348" s="20"/>
    </row>
    <row r="349" spans="1:26" x14ac:dyDescent="0.25">
      <c r="A349" s="20"/>
      <c r="B349" s="20"/>
      <c r="C349" s="20"/>
      <c r="D349" s="20"/>
      <c r="E349" s="20"/>
      <c r="F349" s="20"/>
      <c r="G349" s="20"/>
      <c r="H349" s="20"/>
      <c r="I349" s="20"/>
      <c r="J349" s="20"/>
      <c r="K349" s="20"/>
      <c r="L349" s="20"/>
      <c r="M349" s="20"/>
      <c r="N349" s="20"/>
      <c r="O349" s="20"/>
      <c r="P349" s="20"/>
      <c r="Q349" s="20"/>
      <c r="R349" s="20"/>
      <c r="S349" s="20"/>
      <c r="T349" s="20"/>
      <c r="U349" s="20"/>
      <c r="V349" s="20"/>
      <c r="W349" s="20"/>
      <c r="X349" s="20"/>
      <c r="Y349" s="20"/>
      <c r="Z349" s="20"/>
    </row>
    <row r="350" spans="1:26" x14ac:dyDescent="0.25">
      <c r="A350" s="20"/>
      <c r="B350" s="20"/>
      <c r="C350" s="20"/>
      <c r="D350" s="20"/>
      <c r="E350" s="20"/>
      <c r="F350" s="20"/>
      <c r="G350" s="20"/>
      <c r="H350" s="20"/>
      <c r="I350" s="20"/>
      <c r="J350" s="20"/>
      <c r="K350" s="20"/>
      <c r="L350" s="20"/>
      <c r="M350" s="20"/>
      <c r="N350" s="20"/>
      <c r="O350" s="20"/>
      <c r="P350" s="20"/>
      <c r="Q350" s="20"/>
      <c r="R350" s="20"/>
      <c r="S350" s="20"/>
      <c r="T350" s="20"/>
      <c r="U350" s="20"/>
      <c r="V350" s="20"/>
      <c r="W350" s="20"/>
      <c r="X350" s="20"/>
      <c r="Y350" s="20"/>
      <c r="Z350" s="20"/>
    </row>
    <row r="351" spans="1:26" x14ac:dyDescent="0.25">
      <c r="A351" s="20"/>
      <c r="B351" s="20"/>
      <c r="C351" s="20"/>
      <c r="D351" s="20"/>
      <c r="E351" s="20"/>
      <c r="F351" s="20"/>
      <c r="G351" s="20"/>
      <c r="H351" s="20"/>
      <c r="I351" s="20"/>
      <c r="J351" s="20"/>
      <c r="K351" s="20"/>
      <c r="L351" s="20"/>
      <c r="M351" s="20"/>
      <c r="N351" s="20"/>
      <c r="O351" s="20"/>
      <c r="P351" s="20"/>
      <c r="Q351" s="20"/>
      <c r="R351" s="20"/>
      <c r="S351" s="20"/>
      <c r="T351" s="20"/>
      <c r="U351" s="20"/>
      <c r="V351" s="20"/>
      <c r="W351" s="20"/>
      <c r="X351" s="20"/>
      <c r="Y351" s="20"/>
      <c r="Z351" s="20"/>
    </row>
    <row r="352" spans="1:26" x14ac:dyDescent="0.25">
      <c r="A352" s="20"/>
      <c r="B352" s="20"/>
      <c r="C352" s="20"/>
      <c r="D352" s="20"/>
      <c r="E352" s="20"/>
      <c r="F352" s="20"/>
      <c r="G352" s="20"/>
      <c r="H352" s="20"/>
      <c r="I352" s="20"/>
      <c r="J352" s="20"/>
      <c r="K352" s="20"/>
      <c r="L352" s="20"/>
      <c r="M352" s="20"/>
      <c r="N352" s="20"/>
      <c r="O352" s="20"/>
      <c r="P352" s="20"/>
      <c r="Q352" s="20"/>
      <c r="R352" s="20"/>
      <c r="S352" s="20"/>
      <c r="T352" s="20"/>
      <c r="U352" s="20"/>
      <c r="V352" s="20"/>
      <c r="W352" s="20"/>
      <c r="X352" s="20"/>
      <c r="Y352" s="20"/>
      <c r="Z352" s="20"/>
    </row>
    <row r="353" spans="1:26" x14ac:dyDescent="0.25">
      <c r="A353" s="20"/>
      <c r="B353" s="20"/>
      <c r="C353" s="20"/>
      <c r="D353" s="20"/>
      <c r="E353" s="20"/>
      <c r="F353" s="20"/>
      <c r="G353" s="20"/>
      <c r="H353" s="20"/>
      <c r="I353" s="20"/>
      <c r="J353" s="20"/>
      <c r="K353" s="20"/>
      <c r="L353" s="20"/>
      <c r="M353" s="20"/>
      <c r="N353" s="20"/>
      <c r="O353" s="20"/>
      <c r="P353" s="20"/>
      <c r="Q353" s="20"/>
      <c r="R353" s="20"/>
      <c r="S353" s="20"/>
      <c r="T353" s="20"/>
      <c r="U353" s="20"/>
      <c r="V353" s="20"/>
      <c r="W353" s="20"/>
      <c r="X353" s="20"/>
      <c r="Y353" s="20"/>
      <c r="Z353" s="20"/>
    </row>
    <row r="354" spans="1:26" x14ac:dyDescent="0.25">
      <c r="A354" s="20"/>
      <c r="B354" s="20"/>
      <c r="C354" s="20"/>
      <c r="D354" s="20"/>
      <c r="E354" s="20"/>
      <c r="F354" s="20"/>
      <c r="G354" s="20"/>
      <c r="H354" s="20"/>
      <c r="I354" s="20"/>
      <c r="J354" s="20"/>
      <c r="K354" s="20"/>
      <c r="L354" s="20"/>
      <c r="M354" s="20"/>
      <c r="N354" s="20"/>
      <c r="O354" s="20"/>
      <c r="P354" s="20"/>
      <c r="Q354" s="20"/>
      <c r="R354" s="20"/>
      <c r="S354" s="20"/>
      <c r="T354" s="20"/>
      <c r="U354" s="20"/>
      <c r="V354" s="20"/>
      <c r="W354" s="20"/>
      <c r="X354" s="20"/>
      <c r="Y354" s="20"/>
      <c r="Z354" s="20"/>
    </row>
    <row r="355" spans="1:26" x14ac:dyDescent="0.25">
      <c r="A355" s="20"/>
      <c r="B355" s="20"/>
      <c r="C355" s="20"/>
      <c r="D355" s="20"/>
      <c r="E355" s="20"/>
      <c r="F355" s="20"/>
      <c r="G355" s="20"/>
      <c r="H355" s="20"/>
      <c r="I355" s="20"/>
      <c r="J355" s="20"/>
      <c r="K355" s="20"/>
      <c r="L355" s="20"/>
      <c r="M355" s="20"/>
      <c r="N355" s="20"/>
      <c r="O355" s="20"/>
      <c r="P355" s="20"/>
      <c r="Q355" s="20"/>
      <c r="R355" s="20"/>
      <c r="S355" s="20"/>
      <c r="T355" s="20"/>
      <c r="U355" s="20"/>
      <c r="V355" s="20"/>
      <c r="W355" s="20"/>
      <c r="X355" s="20"/>
      <c r="Y355" s="20"/>
      <c r="Z355" s="20"/>
    </row>
    <row r="356" spans="1:26" x14ac:dyDescent="0.25">
      <c r="A356" s="20"/>
      <c r="B356" s="20"/>
      <c r="C356" s="20"/>
      <c r="D356" s="20"/>
      <c r="E356" s="20"/>
      <c r="F356" s="20"/>
      <c r="G356" s="20"/>
      <c r="H356" s="20"/>
      <c r="I356" s="20"/>
      <c r="J356" s="20"/>
      <c r="K356" s="20"/>
      <c r="L356" s="20"/>
      <c r="M356" s="20"/>
      <c r="N356" s="20"/>
      <c r="O356" s="20"/>
      <c r="P356" s="20"/>
      <c r="Q356" s="20"/>
      <c r="R356" s="20"/>
      <c r="S356" s="20"/>
      <c r="T356" s="20"/>
      <c r="U356" s="20"/>
      <c r="V356" s="20"/>
      <c r="W356" s="20"/>
      <c r="X356" s="20"/>
      <c r="Y356" s="20"/>
      <c r="Z356" s="20"/>
    </row>
    <row r="357" spans="1:26" x14ac:dyDescent="0.25">
      <c r="A357" s="20"/>
      <c r="B357" s="20"/>
      <c r="C357" s="20"/>
      <c r="D357" s="20"/>
      <c r="E357" s="20"/>
      <c r="F357" s="20"/>
      <c r="G357" s="20"/>
      <c r="H357" s="20"/>
      <c r="I357" s="20"/>
      <c r="J357" s="20"/>
      <c r="K357" s="20"/>
      <c r="L357" s="20"/>
      <c r="M357" s="20"/>
      <c r="N357" s="20"/>
      <c r="O357" s="20"/>
      <c r="P357" s="20"/>
      <c r="Q357" s="20"/>
      <c r="R357" s="20"/>
      <c r="S357" s="20"/>
      <c r="T357" s="20"/>
      <c r="U357" s="20"/>
      <c r="V357" s="20"/>
      <c r="W357" s="20"/>
      <c r="X357" s="20"/>
      <c r="Y357" s="20"/>
      <c r="Z357" s="20"/>
    </row>
  </sheetData>
  <mergeCells count="17">
    <mergeCell ref="A21:O21"/>
    <mergeCell ref="A15:O15"/>
    <mergeCell ref="A9:O9"/>
    <mergeCell ref="A10:O10"/>
    <mergeCell ref="A5:O5"/>
    <mergeCell ref="E16:I16"/>
    <mergeCell ref="A16:A17"/>
    <mergeCell ref="C16:C17"/>
    <mergeCell ref="D16:D17"/>
    <mergeCell ref="J16:O16"/>
    <mergeCell ref="A7:O7"/>
    <mergeCell ref="A8:O8"/>
    <mergeCell ref="A11:O11"/>
    <mergeCell ref="A12:O12"/>
    <mergeCell ref="A13:O13"/>
    <mergeCell ref="A14:O14"/>
    <mergeCell ref="B16:B17"/>
  </mergeCells>
  <pageMargins left="0.70866141732283472" right="0.70866141732283472" top="0.74803149606299213" bottom="0.74803149606299213" header="0.31496062992125984" footer="0.31496062992125984"/>
  <pageSetup paperSize="8" scale="45"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AA166"/>
  <sheetViews>
    <sheetView view="pageBreakPreview" zoomScale="80" zoomScaleNormal="82" zoomScaleSheetLayoutView="80" workbookViewId="0">
      <selection activeCell="L23" sqref="L23"/>
    </sheetView>
  </sheetViews>
  <sheetFormatPr defaultRowHeight="15.75" outlineLevelRow="1" x14ac:dyDescent="0.25"/>
  <cols>
    <col min="1" max="1" width="66.85546875" style="142" customWidth="1"/>
    <col min="2" max="2" width="13.7109375" style="142" bestFit="1" customWidth="1"/>
    <col min="3" max="3" width="12.5703125" style="142" customWidth="1"/>
    <col min="4" max="4" width="13.85546875" style="142" customWidth="1"/>
    <col min="5" max="5" width="11.5703125" style="142" customWidth="1"/>
    <col min="6" max="6" width="13.5703125" style="142" customWidth="1"/>
    <col min="7" max="7" width="9.85546875" style="142" customWidth="1"/>
    <col min="8" max="8" width="10.140625" style="142" customWidth="1"/>
    <col min="9" max="9" width="9.140625" style="142"/>
    <col min="10" max="10" width="9.85546875" style="142" customWidth="1"/>
    <col min="11" max="11" width="12.140625" style="142" customWidth="1"/>
    <col min="12" max="14" width="9.85546875" style="142" bestFit="1" customWidth="1"/>
    <col min="15" max="15" width="10.85546875" style="142" customWidth="1"/>
    <col min="16" max="256" width="9.140625" style="142"/>
    <col min="257" max="257" width="66.85546875" style="142" customWidth="1"/>
    <col min="258" max="258" width="13.7109375" style="142" bestFit="1" customWidth="1"/>
    <col min="259" max="259" width="12.5703125" style="142" customWidth="1"/>
    <col min="260" max="260" width="13.85546875" style="142" customWidth="1"/>
    <col min="261" max="261" width="11.5703125" style="142" customWidth="1"/>
    <col min="262" max="262" width="13.5703125" style="142" customWidth="1"/>
    <col min="263" max="263" width="9.85546875" style="142" customWidth="1"/>
    <col min="264" max="264" width="10.140625" style="142" customWidth="1"/>
    <col min="265" max="265" width="9.140625" style="142"/>
    <col min="266" max="266" width="9.85546875" style="142" customWidth="1"/>
    <col min="267" max="267" width="12.140625" style="142" customWidth="1"/>
    <col min="268" max="270" width="9.85546875" style="142" bestFit="1" customWidth="1"/>
    <col min="271" max="271" width="10.85546875" style="142" customWidth="1"/>
    <col min="272" max="512" width="9.140625" style="142"/>
    <col min="513" max="513" width="66.85546875" style="142" customWidth="1"/>
    <col min="514" max="514" width="13.7109375" style="142" bestFit="1" customWidth="1"/>
    <col min="515" max="515" width="12.5703125" style="142" customWidth="1"/>
    <col min="516" max="516" width="13.85546875" style="142" customWidth="1"/>
    <col min="517" max="517" width="11.5703125" style="142" customWidth="1"/>
    <col min="518" max="518" width="13.5703125" style="142" customWidth="1"/>
    <col min="519" max="519" width="9.85546875" style="142" customWidth="1"/>
    <col min="520" max="520" width="10.140625" style="142" customWidth="1"/>
    <col min="521" max="521" width="9.140625" style="142"/>
    <col min="522" max="522" width="9.85546875" style="142" customWidth="1"/>
    <col min="523" max="523" width="12.140625" style="142" customWidth="1"/>
    <col min="524" max="526" width="9.85546875" style="142" bestFit="1" customWidth="1"/>
    <col min="527" max="527" width="10.85546875" style="142" customWidth="1"/>
    <col min="528" max="768" width="9.140625" style="142"/>
    <col min="769" max="769" width="66.85546875" style="142" customWidth="1"/>
    <col min="770" max="770" width="13.7109375" style="142" bestFit="1" customWidth="1"/>
    <col min="771" max="771" width="12.5703125" style="142" customWidth="1"/>
    <col min="772" max="772" width="13.85546875" style="142" customWidth="1"/>
    <col min="773" max="773" width="11.5703125" style="142" customWidth="1"/>
    <col min="774" max="774" width="13.5703125" style="142" customWidth="1"/>
    <col min="775" max="775" width="9.85546875" style="142" customWidth="1"/>
    <col min="776" max="776" width="10.140625" style="142" customWidth="1"/>
    <col min="777" max="777" width="9.140625" style="142"/>
    <col min="778" max="778" width="9.85546875" style="142" customWidth="1"/>
    <col min="779" max="779" width="12.140625" style="142" customWidth="1"/>
    <col min="780" max="782" width="9.85546875" style="142" bestFit="1" customWidth="1"/>
    <col min="783" max="783" width="10.85546875" style="142" customWidth="1"/>
    <col min="784" max="1024" width="9.140625" style="142"/>
    <col min="1025" max="1025" width="66.85546875" style="142" customWidth="1"/>
    <col min="1026" max="1026" width="13.7109375" style="142" bestFit="1" customWidth="1"/>
    <col min="1027" max="1027" width="12.5703125" style="142" customWidth="1"/>
    <col min="1028" max="1028" width="13.85546875" style="142" customWidth="1"/>
    <col min="1029" max="1029" width="11.5703125" style="142" customWidth="1"/>
    <col min="1030" max="1030" width="13.5703125" style="142" customWidth="1"/>
    <col min="1031" max="1031" width="9.85546875" style="142" customWidth="1"/>
    <col min="1032" max="1032" width="10.140625" style="142" customWidth="1"/>
    <col min="1033" max="1033" width="9.140625" style="142"/>
    <col min="1034" max="1034" width="9.85546875" style="142" customWidth="1"/>
    <col min="1035" max="1035" width="12.140625" style="142" customWidth="1"/>
    <col min="1036" max="1038" width="9.85546875" style="142" bestFit="1" customWidth="1"/>
    <col min="1039" max="1039" width="10.85546875" style="142" customWidth="1"/>
    <col min="1040" max="1280" width="9.140625" style="142"/>
    <col min="1281" max="1281" width="66.85546875" style="142" customWidth="1"/>
    <col min="1282" max="1282" width="13.7109375" style="142" bestFit="1" customWidth="1"/>
    <col min="1283" max="1283" width="12.5703125" style="142" customWidth="1"/>
    <col min="1284" max="1284" width="13.85546875" style="142" customWidth="1"/>
    <col min="1285" max="1285" width="11.5703125" style="142" customWidth="1"/>
    <col min="1286" max="1286" width="13.5703125" style="142" customWidth="1"/>
    <col min="1287" max="1287" width="9.85546875" style="142" customWidth="1"/>
    <col min="1288" max="1288" width="10.140625" style="142" customWidth="1"/>
    <col min="1289" max="1289" width="9.140625" style="142"/>
    <col min="1290" max="1290" width="9.85546875" style="142" customWidth="1"/>
    <col min="1291" max="1291" width="12.140625" style="142" customWidth="1"/>
    <col min="1292" max="1294" width="9.85546875" style="142" bestFit="1" customWidth="1"/>
    <col min="1295" max="1295" width="10.85546875" style="142" customWidth="1"/>
    <col min="1296" max="1536" width="9.140625" style="142"/>
    <col min="1537" max="1537" width="66.85546875" style="142" customWidth="1"/>
    <col min="1538" max="1538" width="13.7109375" style="142" bestFit="1" customWidth="1"/>
    <col min="1539" max="1539" width="12.5703125" style="142" customWidth="1"/>
    <col min="1540" max="1540" width="13.85546875" style="142" customWidth="1"/>
    <col min="1541" max="1541" width="11.5703125" style="142" customWidth="1"/>
    <col min="1542" max="1542" width="13.5703125" style="142" customWidth="1"/>
    <col min="1543" max="1543" width="9.85546875" style="142" customWidth="1"/>
    <col min="1544" max="1544" width="10.140625" style="142" customWidth="1"/>
    <col min="1545" max="1545" width="9.140625" style="142"/>
    <col min="1546" max="1546" width="9.85546875" style="142" customWidth="1"/>
    <col min="1547" max="1547" width="12.140625" style="142" customWidth="1"/>
    <col min="1548" max="1550" width="9.85546875" style="142" bestFit="1" customWidth="1"/>
    <col min="1551" max="1551" width="10.85546875" style="142" customWidth="1"/>
    <col min="1552" max="1792" width="9.140625" style="142"/>
    <col min="1793" max="1793" width="66.85546875" style="142" customWidth="1"/>
    <col min="1794" max="1794" width="13.7109375" style="142" bestFit="1" customWidth="1"/>
    <col min="1795" max="1795" width="12.5703125" style="142" customWidth="1"/>
    <col min="1796" max="1796" width="13.85546875" style="142" customWidth="1"/>
    <col min="1797" max="1797" width="11.5703125" style="142" customWidth="1"/>
    <col min="1798" max="1798" width="13.5703125" style="142" customWidth="1"/>
    <col min="1799" max="1799" width="9.85546875" style="142" customWidth="1"/>
    <col min="1800" max="1800" width="10.140625" style="142" customWidth="1"/>
    <col min="1801" max="1801" width="9.140625" style="142"/>
    <col min="1802" max="1802" width="9.85546875" style="142" customWidth="1"/>
    <col min="1803" max="1803" width="12.140625" style="142" customWidth="1"/>
    <col min="1804" max="1806" width="9.85546875" style="142" bestFit="1" customWidth="1"/>
    <col min="1807" max="1807" width="10.85546875" style="142" customWidth="1"/>
    <col min="1808" max="2048" width="9.140625" style="142"/>
    <col min="2049" max="2049" width="66.85546875" style="142" customWidth="1"/>
    <col min="2050" max="2050" width="13.7109375" style="142" bestFit="1" customWidth="1"/>
    <col min="2051" max="2051" width="12.5703125" style="142" customWidth="1"/>
    <col min="2052" max="2052" width="13.85546875" style="142" customWidth="1"/>
    <col min="2053" max="2053" width="11.5703125" style="142" customWidth="1"/>
    <col min="2054" max="2054" width="13.5703125" style="142" customWidth="1"/>
    <col min="2055" max="2055" width="9.85546875" style="142" customWidth="1"/>
    <col min="2056" max="2056" width="10.140625" style="142" customWidth="1"/>
    <col min="2057" max="2057" width="9.140625" style="142"/>
    <col min="2058" max="2058" width="9.85546875" style="142" customWidth="1"/>
    <col min="2059" max="2059" width="12.140625" style="142" customWidth="1"/>
    <col min="2060" max="2062" width="9.85546875" style="142" bestFit="1" customWidth="1"/>
    <col min="2063" max="2063" width="10.85546875" style="142" customWidth="1"/>
    <col min="2064" max="2304" width="9.140625" style="142"/>
    <col min="2305" max="2305" width="66.85546875" style="142" customWidth="1"/>
    <col min="2306" max="2306" width="13.7109375" style="142" bestFit="1" customWidth="1"/>
    <col min="2307" max="2307" width="12.5703125" style="142" customWidth="1"/>
    <col min="2308" max="2308" width="13.85546875" style="142" customWidth="1"/>
    <col min="2309" max="2309" width="11.5703125" style="142" customWidth="1"/>
    <col min="2310" max="2310" width="13.5703125" style="142" customWidth="1"/>
    <col min="2311" max="2311" width="9.85546875" style="142" customWidth="1"/>
    <col min="2312" max="2312" width="10.140625" style="142" customWidth="1"/>
    <col min="2313" max="2313" width="9.140625" style="142"/>
    <col min="2314" max="2314" width="9.85546875" style="142" customWidth="1"/>
    <col min="2315" max="2315" width="12.140625" style="142" customWidth="1"/>
    <col min="2316" max="2318" width="9.85546875" style="142" bestFit="1" customWidth="1"/>
    <col min="2319" max="2319" width="10.85546875" style="142" customWidth="1"/>
    <col min="2320" max="2560" width="9.140625" style="142"/>
    <col min="2561" max="2561" width="66.85546875" style="142" customWidth="1"/>
    <col min="2562" max="2562" width="13.7109375" style="142" bestFit="1" customWidth="1"/>
    <col min="2563" max="2563" width="12.5703125" style="142" customWidth="1"/>
    <col min="2564" max="2564" width="13.85546875" style="142" customWidth="1"/>
    <col min="2565" max="2565" width="11.5703125" style="142" customWidth="1"/>
    <col min="2566" max="2566" width="13.5703125" style="142" customWidth="1"/>
    <col min="2567" max="2567" width="9.85546875" style="142" customWidth="1"/>
    <col min="2568" max="2568" width="10.140625" style="142" customWidth="1"/>
    <col min="2569" max="2569" width="9.140625" style="142"/>
    <col min="2570" max="2570" width="9.85546875" style="142" customWidth="1"/>
    <col min="2571" max="2571" width="12.140625" style="142" customWidth="1"/>
    <col min="2572" max="2574" width="9.85546875" style="142" bestFit="1" customWidth="1"/>
    <col min="2575" max="2575" width="10.85546875" style="142" customWidth="1"/>
    <col min="2576" max="2816" width="9.140625" style="142"/>
    <col min="2817" max="2817" width="66.85546875" style="142" customWidth="1"/>
    <col min="2818" max="2818" width="13.7109375" style="142" bestFit="1" customWidth="1"/>
    <col min="2819" max="2819" width="12.5703125" style="142" customWidth="1"/>
    <col min="2820" max="2820" width="13.85546875" style="142" customWidth="1"/>
    <col min="2821" max="2821" width="11.5703125" style="142" customWidth="1"/>
    <col min="2822" max="2822" width="13.5703125" style="142" customWidth="1"/>
    <col min="2823" max="2823" width="9.85546875" style="142" customWidth="1"/>
    <col min="2824" max="2824" width="10.140625" style="142" customWidth="1"/>
    <col min="2825" max="2825" width="9.140625" style="142"/>
    <col min="2826" max="2826" width="9.85546875" style="142" customWidth="1"/>
    <col min="2827" max="2827" width="12.140625" style="142" customWidth="1"/>
    <col min="2828" max="2830" width="9.85546875" style="142" bestFit="1" customWidth="1"/>
    <col min="2831" max="2831" width="10.85546875" style="142" customWidth="1"/>
    <col min="2832" max="3072" width="9.140625" style="142"/>
    <col min="3073" max="3073" width="66.85546875" style="142" customWidth="1"/>
    <col min="3074" max="3074" width="13.7109375" style="142" bestFit="1" customWidth="1"/>
    <col min="3075" max="3075" width="12.5703125" style="142" customWidth="1"/>
    <col min="3076" max="3076" width="13.85546875" style="142" customWidth="1"/>
    <col min="3077" max="3077" width="11.5703125" style="142" customWidth="1"/>
    <col min="3078" max="3078" width="13.5703125" style="142" customWidth="1"/>
    <col min="3079" max="3079" width="9.85546875" style="142" customWidth="1"/>
    <col min="3080" max="3080" width="10.140625" style="142" customWidth="1"/>
    <col min="3081" max="3081" width="9.140625" style="142"/>
    <col min="3082" max="3082" width="9.85546875" style="142" customWidth="1"/>
    <col min="3083" max="3083" width="12.140625" style="142" customWidth="1"/>
    <col min="3084" max="3086" width="9.85546875" style="142" bestFit="1" customWidth="1"/>
    <col min="3087" max="3087" width="10.85546875" style="142" customWidth="1"/>
    <col min="3088" max="3328" width="9.140625" style="142"/>
    <col min="3329" max="3329" width="66.85546875" style="142" customWidth="1"/>
    <col min="3330" max="3330" width="13.7109375" style="142" bestFit="1" customWidth="1"/>
    <col min="3331" max="3331" width="12.5703125" style="142" customWidth="1"/>
    <col min="3332" max="3332" width="13.85546875" style="142" customWidth="1"/>
    <col min="3333" max="3333" width="11.5703125" style="142" customWidth="1"/>
    <col min="3334" max="3334" width="13.5703125" style="142" customWidth="1"/>
    <col min="3335" max="3335" width="9.85546875" style="142" customWidth="1"/>
    <col min="3336" max="3336" width="10.140625" style="142" customWidth="1"/>
    <col min="3337" max="3337" width="9.140625" style="142"/>
    <col min="3338" max="3338" width="9.85546875" style="142" customWidth="1"/>
    <col min="3339" max="3339" width="12.140625" style="142" customWidth="1"/>
    <col min="3340" max="3342" width="9.85546875" style="142" bestFit="1" customWidth="1"/>
    <col min="3343" max="3343" width="10.85546875" style="142" customWidth="1"/>
    <col min="3344" max="3584" width="9.140625" style="142"/>
    <col min="3585" max="3585" width="66.85546875" style="142" customWidth="1"/>
    <col min="3586" max="3586" width="13.7109375" style="142" bestFit="1" customWidth="1"/>
    <col min="3587" max="3587" width="12.5703125" style="142" customWidth="1"/>
    <col min="3588" max="3588" width="13.85546875" style="142" customWidth="1"/>
    <col min="3589" max="3589" width="11.5703125" style="142" customWidth="1"/>
    <col min="3590" max="3590" width="13.5703125" style="142" customWidth="1"/>
    <col min="3591" max="3591" width="9.85546875" style="142" customWidth="1"/>
    <col min="3592" max="3592" width="10.140625" style="142" customWidth="1"/>
    <col min="3593" max="3593" width="9.140625" style="142"/>
    <col min="3594" max="3594" width="9.85546875" style="142" customWidth="1"/>
    <col min="3595" max="3595" width="12.140625" style="142" customWidth="1"/>
    <col min="3596" max="3598" width="9.85546875" style="142" bestFit="1" customWidth="1"/>
    <col min="3599" max="3599" width="10.85546875" style="142" customWidth="1"/>
    <col min="3600" max="3840" width="9.140625" style="142"/>
    <col min="3841" max="3841" width="66.85546875" style="142" customWidth="1"/>
    <col min="3842" max="3842" width="13.7109375" style="142" bestFit="1" customWidth="1"/>
    <col min="3843" max="3843" width="12.5703125" style="142" customWidth="1"/>
    <col min="3844" max="3844" width="13.85546875" style="142" customWidth="1"/>
    <col min="3845" max="3845" width="11.5703125" style="142" customWidth="1"/>
    <col min="3846" max="3846" width="13.5703125" style="142" customWidth="1"/>
    <col min="3847" max="3847" width="9.85546875" style="142" customWidth="1"/>
    <col min="3848" max="3848" width="10.140625" style="142" customWidth="1"/>
    <col min="3849" max="3849" width="9.140625" style="142"/>
    <col min="3850" max="3850" width="9.85546875" style="142" customWidth="1"/>
    <col min="3851" max="3851" width="12.140625" style="142" customWidth="1"/>
    <col min="3852" max="3854" width="9.85546875" style="142" bestFit="1" customWidth="1"/>
    <col min="3855" max="3855" width="10.85546875" style="142" customWidth="1"/>
    <col min="3856" max="4096" width="9.140625" style="142"/>
    <col min="4097" max="4097" width="66.85546875" style="142" customWidth="1"/>
    <col min="4098" max="4098" width="13.7109375" style="142" bestFit="1" customWidth="1"/>
    <col min="4099" max="4099" width="12.5703125" style="142" customWidth="1"/>
    <col min="4100" max="4100" width="13.85546875" style="142" customWidth="1"/>
    <col min="4101" max="4101" width="11.5703125" style="142" customWidth="1"/>
    <col min="4102" max="4102" width="13.5703125" style="142" customWidth="1"/>
    <col min="4103" max="4103" width="9.85546875" style="142" customWidth="1"/>
    <col min="4104" max="4104" width="10.140625" style="142" customWidth="1"/>
    <col min="4105" max="4105" width="9.140625" style="142"/>
    <col min="4106" max="4106" width="9.85546875" style="142" customWidth="1"/>
    <col min="4107" max="4107" width="12.140625" style="142" customWidth="1"/>
    <col min="4108" max="4110" width="9.85546875" style="142" bestFit="1" customWidth="1"/>
    <col min="4111" max="4111" width="10.85546875" style="142" customWidth="1"/>
    <col min="4112" max="4352" width="9.140625" style="142"/>
    <col min="4353" max="4353" width="66.85546875" style="142" customWidth="1"/>
    <col min="4354" max="4354" width="13.7109375" style="142" bestFit="1" customWidth="1"/>
    <col min="4355" max="4355" width="12.5703125" style="142" customWidth="1"/>
    <col min="4356" max="4356" width="13.85546875" style="142" customWidth="1"/>
    <col min="4357" max="4357" width="11.5703125" style="142" customWidth="1"/>
    <col min="4358" max="4358" width="13.5703125" style="142" customWidth="1"/>
    <col min="4359" max="4359" width="9.85546875" style="142" customWidth="1"/>
    <col min="4360" max="4360" width="10.140625" style="142" customWidth="1"/>
    <col min="4361" max="4361" width="9.140625" style="142"/>
    <col min="4362" max="4362" width="9.85546875" style="142" customWidth="1"/>
    <col min="4363" max="4363" width="12.140625" style="142" customWidth="1"/>
    <col min="4364" max="4366" width="9.85546875" style="142" bestFit="1" customWidth="1"/>
    <col min="4367" max="4367" width="10.85546875" style="142" customWidth="1"/>
    <col min="4368" max="4608" width="9.140625" style="142"/>
    <col min="4609" max="4609" width="66.85546875" style="142" customWidth="1"/>
    <col min="4610" max="4610" width="13.7109375" style="142" bestFit="1" customWidth="1"/>
    <col min="4611" max="4611" width="12.5703125" style="142" customWidth="1"/>
    <col min="4612" max="4612" width="13.85546875" style="142" customWidth="1"/>
    <col min="4613" max="4613" width="11.5703125" style="142" customWidth="1"/>
    <col min="4614" max="4614" width="13.5703125" style="142" customWidth="1"/>
    <col min="4615" max="4615" width="9.85546875" style="142" customWidth="1"/>
    <col min="4616" max="4616" width="10.140625" style="142" customWidth="1"/>
    <col min="4617" max="4617" width="9.140625" style="142"/>
    <col min="4618" max="4618" width="9.85546875" style="142" customWidth="1"/>
    <col min="4619" max="4619" width="12.140625" style="142" customWidth="1"/>
    <col min="4620" max="4622" width="9.85546875" style="142" bestFit="1" customWidth="1"/>
    <col min="4623" max="4623" width="10.85546875" style="142" customWidth="1"/>
    <col min="4624" max="4864" width="9.140625" style="142"/>
    <col min="4865" max="4865" width="66.85546875" style="142" customWidth="1"/>
    <col min="4866" max="4866" width="13.7109375" style="142" bestFit="1" customWidth="1"/>
    <col min="4867" max="4867" width="12.5703125" style="142" customWidth="1"/>
    <col min="4868" max="4868" width="13.85546875" style="142" customWidth="1"/>
    <col min="4869" max="4869" width="11.5703125" style="142" customWidth="1"/>
    <col min="4870" max="4870" width="13.5703125" style="142" customWidth="1"/>
    <col min="4871" max="4871" width="9.85546875" style="142" customWidth="1"/>
    <col min="4872" max="4872" width="10.140625" style="142" customWidth="1"/>
    <col min="4873" max="4873" width="9.140625" style="142"/>
    <col min="4874" max="4874" width="9.85546875" style="142" customWidth="1"/>
    <col min="4875" max="4875" width="12.140625" style="142" customWidth="1"/>
    <col min="4876" max="4878" width="9.85546875" style="142" bestFit="1" customWidth="1"/>
    <col min="4879" max="4879" width="10.85546875" style="142" customWidth="1"/>
    <col min="4880" max="5120" width="9.140625" style="142"/>
    <col min="5121" max="5121" width="66.85546875" style="142" customWidth="1"/>
    <col min="5122" max="5122" width="13.7109375" style="142" bestFit="1" customWidth="1"/>
    <col min="5123" max="5123" width="12.5703125" style="142" customWidth="1"/>
    <col min="5124" max="5124" width="13.85546875" style="142" customWidth="1"/>
    <col min="5125" max="5125" width="11.5703125" style="142" customWidth="1"/>
    <col min="5126" max="5126" width="13.5703125" style="142" customWidth="1"/>
    <col min="5127" max="5127" width="9.85546875" style="142" customWidth="1"/>
    <col min="5128" max="5128" width="10.140625" style="142" customWidth="1"/>
    <col min="5129" max="5129" width="9.140625" style="142"/>
    <col min="5130" max="5130" width="9.85546875" style="142" customWidth="1"/>
    <col min="5131" max="5131" width="12.140625" style="142" customWidth="1"/>
    <col min="5132" max="5134" width="9.85546875" style="142" bestFit="1" customWidth="1"/>
    <col min="5135" max="5135" width="10.85546875" style="142" customWidth="1"/>
    <col min="5136" max="5376" width="9.140625" style="142"/>
    <col min="5377" max="5377" width="66.85546875" style="142" customWidth="1"/>
    <col min="5378" max="5378" width="13.7109375" style="142" bestFit="1" customWidth="1"/>
    <col min="5379" max="5379" width="12.5703125" style="142" customWidth="1"/>
    <col min="5380" max="5380" width="13.85546875" style="142" customWidth="1"/>
    <col min="5381" max="5381" width="11.5703125" style="142" customWidth="1"/>
    <col min="5382" max="5382" width="13.5703125" style="142" customWidth="1"/>
    <col min="5383" max="5383" width="9.85546875" style="142" customWidth="1"/>
    <col min="5384" max="5384" width="10.140625" style="142" customWidth="1"/>
    <col min="5385" max="5385" width="9.140625" style="142"/>
    <col min="5386" max="5386" width="9.85546875" style="142" customWidth="1"/>
    <col min="5387" max="5387" width="12.140625" style="142" customWidth="1"/>
    <col min="5388" max="5390" width="9.85546875" style="142" bestFit="1" customWidth="1"/>
    <col min="5391" max="5391" width="10.85546875" style="142" customWidth="1"/>
    <col min="5392" max="5632" width="9.140625" style="142"/>
    <col min="5633" max="5633" width="66.85546875" style="142" customWidth="1"/>
    <col min="5634" max="5634" width="13.7109375" style="142" bestFit="1" customWidth="1"/>
    <col min="5635" max="5635" width="12.5703125" style="142" customWidth="1"/>
    <col min="5636" max="5636" width="13.85546875" style="142" customWidth="1"/>
    <col min="5637" max="5637" width="11.5703125" style="142" customWidth="1"/>
    <col min="5638" max="5638" width="13.5703125" style="142" customWidth="1"/>
    <col min="5639" max="5639" width="9.85546875" style="142" customWidth="1"/>
    <col min="5640" max="5640" width="10.140625" style="142" customWidth="1"/>
    <col min="5641" max="5641" width="9.140625" style="142"/>
    <col min="5642" max="5642" width="9.85546875" style="142" customWidth="1"/>
    <col min="5643" max="5643" width="12.140625" style="142" customWidth="1"/>
    <col min="5644" max="5646" width="9.85546875" style="142" bestFit="1" customWidth="1"/>
    <col min="5647" max="5647" width="10.85546875" style="142" customWidth="1"/>
    <col min="5648" max="5888" width="9.140625" style="142"/>
    <col min="5889" max="5889" width="66.85546875" style="142" customWidth="1"/>
    <col min="5890" max="5890" width="13.7109375" style="142" bestFit="1" customWidth="1"/>
    <col min="5891" max="5891" width="12.5703125" style="142" customWidth="1"/>
    <col min="5892" max="5892" width="13.85546875" style="142" customWidth="1"/>
    <col min="5893" max="5893" width="11.5703125" style="142" customWidth="1"/>
    <col min="5894" max="5894" width="13.5703125" style="142" customWidth="1"/>
    <col min="5895" max="5895" width="9.85546875" style="142" customWidth="1"/>
    <col min="5896" max="5896" width="10.140625" style="142" customWidth="1"/>
    <col min="5897" max="5897" width="9.140625" style="142"/>
    <col min="5898" max="5898" width="9.85546875" style="142" customWidth="1"/>
    <col min="5899" max="5899" width="12.140625" style="142" customWidth="1"/>
    <col min="5900" max="5902" width="9.85546875" style="142" bestFit="1" customWidth="1"/>
    <col min="5903" max="5903" width="10.85546875" style="142" customWidth="1"/>
    <col min="5904" max="6144" width="9.140625" style="142"/>
    <col min="6145" max="6145" width="66.85546875" style="142" customWidth="1"/>
    <col min="6146" max="6146" width="13.7109375" style="142" bestFit="1" customWidth="1"/>
    <col min="6147" max="6147" width="12.5703125" style="142" customWidth="1"/>
    <col min="6148" max="6148" width="13.85546875" style="142" customWidth="1"/>
    <col min="6149" max="6149" width="11.5703125" style="142" customWidth="1"/>
    <col min="6150" max="6150" width="13.5703125" style="142" customWidth="1"/>
    <col min="6151" max="6151" width="9.85546875" style="142" customWidth="1"/>
    <col min="6152" max="6152" width="10.140625" style="142" customWidth="1"/>
    <col min="6153" max="6153" width="9.140625" style="142"/>
    <col min="6154" max="6154" width="9.85546875" style="142" customWidth="1"/>
    <col min="6155" max="6155" width="12.140625" style="142" customWidth="1"/>
    <col min="6156" max="6158" width="9.85546875" style="142" bestFit="1" customWidth="1"/>
    <col min="6159" max="6159" width="10.85546875" style="142" customWidth="1"/>
    <col min="6160" max="6400" width="9.140625" style="142"/>
    <col min="6401" max="6401" width="66.85546875" style="142" customWidth="1"/>
    <col min="6402" max="6402" width="13.7109375" style="142" bestFit="1" customWidth="1"/>
    <col min="6403" max="6403" width="12.5703125" style="142" customWidth="1"/>
    <col min="6404" max="6404" width="13.85546875" style="142" customWidth="1"/>
    <col min="6405" max="6405" width="11.5703125" style="142" customWidth="1"/>
    <col min="6406" max="6406" width="13.5703125" style="142" customWidth="1"/>
    <col min="6407" max="6407" width="9.85546875" style="142" customWidth="1"/>
    <col min="6408" max="6408" width="10.140625" style="142" customWidth="1"/>
    <col min="6409" max="6409" width="9.140625" style="142"/>
    <col min="6410" max="6410" width="9.85546875" style="142" customWidth="1"/>
    <col min="6411" max="6411" width="12.140625" style="142" customWidth="1"/>
    <col min="6412" max="6414" width="9.85546875" style="142" bestFit="1" customWidth="1"/>
    <col min="6415" max="6415" width="10.85546875" style="142" customWidth="1"/>
    <col min="6416" max="6656" width="9.140625" style="142"/>
    <col min="6657" max="6657" width="66.85546875" style="142" customWidth="1"/>
    <col min="6658" max="6658" width="13.7109375" style="142" bestFit="1" customWidth="1"/>
    <col min="6659" max="6659" width="12.5703125" style="142" customWidth="1"/>
    <col min="6660" max="6660" width="13.85546875" style="142" customWidth="1"/>
    <col min="6661" max="6661" width="11.5703125" style="142" customWidth="1"/>
    <col min="6662" max="6662" width="13.5703125" style="142" customWidth="1"/>
    <col min="6663" max="6663" width="9.85546875" style="142" customWidth="1"/>
    <col min="6664" max="6664" width="10.140625" style="142" customWidth="1"/>
    <col min="6665" max="6665" width="9.140625" style="142"/>
    <col min="6666" max="6666" width="9.85546875" style="142" customWidth="1"/>
    <col min="6667" max="6667" width="12.140625" style="142" customWidth="1"/>
    <col min="6668" max="6670" width="9.85546875" style="142" bestFit="1" customWidth="1"/>
    <col min="6671" max="6671" width="10.85546875" style="142" customWidth="1"/>
    <col min="6672" max="6912" width="9.140625" style="142"/>
    <col min="6913" max="6913" width="66.85546875" style="142" customWidth="1"/>
    <col min="6914" max="6914" width="13.7109375" style="142" bestFit="1" customWidth="1"/>
    <col min="6915" max="6915" width="12.5703125" style="142" customWidth="1"/>
    <col min="6916" max="6916" width="13.85546875" style="142" customWidth="1"/>
    <col min="6917" max="6917" width="11.5703125" style="142" customWidth="1"/>
    <col min="6918" max="6918" width="13.5703125" style="142" customWidth="1"/>
    <col min="6919" max="6919" width="9.85546875" style="142" customWidth="1"/>
    <col min="6920" max="6920" width="10.140625" style="142" customWidth="1"/>
    <col min="6921" max="6921" width="9.140625" style="142"/>
    <col min="6922" max="6922" width="9.85546875" style="142" customWidth="1"/>
    <col min="6923" max="6923" width="12.140625" style="142" customWidth="1"/>
    <col min="6924" max="6926" width="9.85546875" style="142" bestFit="1" customWidth="1"/>
    <col min="6927" max="6927" width="10.85546875" style="142" customWidth="1"/>
    <col min="6928" max="7168" width="9.140625" style="142"/>
    <col min="7169" max="7169" width="66.85546875" style="142" customWidth="1"/>
    <col min="7170" max="7170" width="13.7109375" style="142" bestFit="1" customWidth="1"/>
    <col min="7171" max="7171" width="12.5703125" style="142" customWidth="1"/>
    <col min="7172" max="7172" width="13.85546875" style="142" customWidth="1"/>
    <col min="7173" max="7173" width="11.5703125" style="142" customWidth="1"/>
    <col min="7174" max="7174" width="13.5703125" style="142" customWidth="1"/>
    <col min="7175" max="7175" width="9.85546875" style="142" customWidth="1"/>
    <col min="7176" max="7176" width="10.140625" style="142" customWidth="1"/>
    <col min="7177" max="7177" width="9.140625" style="142"/>
    <col min="7178" max="7178" width="9.85546875" style="142" customWidth="1"/>
    <col min="7179" max="7179" width="12.140625" style="142" customWidth="1"/>
    <col min="7180" max="7182" width="9.85546875" style="142" bestFit="1" customWidth="1"/>
    <col min="7183" max="7183" width="10.85546875" style="142" customWidth="1"/>
    <col min="7184" max="7424" width="9.140625" style="142"/>
    <col min="7425" max="7425" width="66.85546875" style="142" customWidth="1"/>
    <col min="7426" max="7426" width="13.7109375" style="142" bestFit="1" customWidth="1"/>
    <col min="7427" max="7427" width="12.5703125" style="142" customWidth="1"/>
    <col min="7428" max="7428" width="13.85546875" style="142" customWidth="1"/>
    <col min="7429" max="7429" width="11.5703125" style="142" customWidth="1"/>
    <col min="7430" max="7430" width="13.5703125" style="142" customWidth="1"/>
    <col min="7431" max="7431" width="9.85546875" style="142" customWidth="1"/>
    <col min="7432" max="7432" width="10.140625" style="142" customWidth="1"/>
    <col min="7433" max="7433" width="9.140625" style="142"/>
    <col min="7434" max="7434" width="9.85546875" style="142" customWidth="1"/>
    <col min="7435" max="7435" width="12.140625" style="142" customWidth="1"/>
    <col min="7436" max="7438" width="9.85546875" style="142" bestFit="1" customWidth="1"/>
    <col min="7439" max="7439" width="10.85546875" style="142" customWidth="1"/>
    <col min="7440" max="7680" width="9.140625" style="142"/>
    <col min="7681" max="7681" width="66.85546875" style="142" customWidth="1"/>
    <col min="7682" max="7682" width="13.7109375" style="142" bestFit="1" customWidth="1"/>
    <col min="7683" max="7683" width="12.5703125" style="142" customWidth="1"/>
    <col min="7684" max="7684" width="13.85546875" style="142" customWidth="1"/>
    <col min="7685" max="7685" width="11.5703125" style="142" customWidth="1"/>
    <col min="7686" max="7686" width="13.5703125" style="142" customWidth="1"/>
    <col min="7687" max="7687" width="9.85546875" style="142" customWidth="1"/>
    <col min="7688" max="7688" width="10.140625" style="142" customWidth="1"/>
    <col min="7689" max="7689" width="9.140625" style="142"/>
    <col min="7690" max="7690" width="9.85546875" style="142" customWidth="1"/>
    <col min="7691" max="7691" width="12.140625" style="142" customWidth="1"/>
    <col min="7692" max="7694" width="9.85546875" style="142" bestFit="1" customWidth="1"/>
    <col min="7695" max="7695" width="10.85546875" style="142" customWidth="1"/>
    <col min="7696" max="7936" width="9.140625" style="142"/>
    <col min="7937" max="7937" width="66.85546875" style="142" customWidth="1"/>
    <col min="7938" max="7938" width="13.7109375" style="142" bestFit="1" customWidth="1"/>
    <col min="7939" max="7939" width="12.5703125" style="142" customWidth="1"/>
    <col min="7940" max="7940" width="13.85546875" style="142" customWidth="1"/>
    <col min="7941" max="7941" width="11.5703125" style="142" customWidth="1"/>
    <col min="7942" max="7942" width="13.5703125" style="142" customWidth="1"/>
    <col min="7943" max="7943" width="9.85546875" style="142" customWidth="1"/>
    <col min="7944" max="7944" width="10.140625" style="142" customWidth="1"/>
    <col min="7945" max="7945" width="9.140625" style="142"/>
    <col min="7946" max="7946" width="9.85546875" style="142" customWidth="1"/>
    <col min="7947" max="7947" width="12.140625" style="142" customWidth="1"/>
    <col min="7948" max="7950" width="9.85546875" style="142" bestFit="1" customWidth="1"/>
    <col min="7951" max="7951" width="10.85546875" style="142" customWidth="1"/>
    <col min="7952" max="8192" width="9.140625" style="142"/>
    <col min="8193" max="8193" width="66.85546875" style="142" customWidth="1"/>
    <col min="8194" max="8194" width="13.7109375" style="142" bestFit="1" customWidth="1"/>
    <col min="8195" max="8195" width="12.5703125" style="142" customWidth="1"/>
    <col min="8196" max="8196" width="13.85546875" style="142" customWidth="1"/>
    <col min="8197" max="8197" width="11.5703125" style="142" customWidth="1"/>
    <col min="8198" max="8198" width="13.5703125" style="142" customWidth="1"/>
    <col min="8199" max="8199" width="9.85546875" style="142" customWidth="1"/>
    <col min="8200" max="8200" width="10.140625" style="142" customWidth="1"/>
    <col min="8201" max="8201" width="9.140625" style="142"/>
    <col min="8202" max="8202" width="9.85546875" style="142" customWidth="1"/>
    <col min="8203" max="8203" width="12.140625" style="142" customWidth="1"/>
    <col min="8204" max="8206" width="9.85546875" style="142" bestFit="1" customWidth="1"/>
    <col min="8207" max="8207" width="10.85546875" style="142" customWidth="1"/>
    <col min="8208" max="8448" width="9.140625" style="142"/>
    <col min="8449" max="8449" width="66.85546875" style="142" customWidth="1"/>
    <col min="8450" max="8450" width="13.7109375" style="142" bestFit="1" customWidth="1"/>
    <col min="8451" max="8451" width="12.5703125" style="142" customWidth="1"/>
    <col min="8452" max="8452" width="13.85546875" style="142" customWidth="1"/>
    <col min="8453" max="8453" width="11.5703125" style="142" customWidth="1"/>
    <col min="8454" max="8454" width="13.5703125" style="142" customWidth="1"/>
    <col min="8455" max="8455" width="9.85546875" style="142" customWidth="1"/>
    <col min="8456" max="8456" width="10.140625" style="142" customWidth="1"/>
    <col min="8457" max="8457" width="9.140625" style="142"/>
    <col min="8458" max="8458" width="9.85546875" style="142" customWidth="1"/>
    <col min="8459" max="8459" width="12.140625" style="142" customWidth="1"/>
    <col min="8460" max="8462" width="9.85546875" style="142" bestFit="1" customWidth="1"/>
    <col min="8463" max="8463" width="10.85546875" style="142" customWidth="1"/>
    <col min="8464" max="8704" width="9.140625" style="142"/>
    <col min="8705" max="8705" width="66.85546875" style="142" customWidth="1"/>
    <col min="8706" max="8706" width="13.7109375" style="142" bestFit="1" customWidth="1"/>
    <col min="8707" max="8707" width="12.5703125" style="142" customWidth="1"/>
    <col min="8708" max="8708" width="13.85546875" style="142" customWidth="1"/>
    <col min="8709" max="8709" width="11.5703125" style="142" customWidth="1"/>
    <col min="8710" max="8710" width="13.5703125" style="142" customWidth="1"/>
    <col min="8711" max="8711" width="9.85546875" style="142" customWidth="1"/>
    <col min="8712" max="8712" width="10.140625" style="142" customWidth="1"/>
    <col min="8713" max="8713" width="9.140625" style="142"/>
    <col min="8714" max="8714" width="9.85546875" style="142" customWidth="1"/>
    <col min="8715" max="8715" width="12.140625" style="142" customWidth="1"/>
    <col min="8716" max="8718" width="9.85546875" style="142" bestFit="1" customWidth="1"/>
    <col min="8719" max="8719" width="10.85546875" style="142" customWidth="1"/>
    <col min="8720" max="8960" width="9.140625" style="142"/>
    <col min="8961" max="8961" width="66.85546875" style="142" customWidth="1"/>
    <col min="8962" max="8962" width="13.7109375" style="142" bestFit="1" customWidth="1"/>
    <col min="8963" max="8963" width="12.5703125" style="142" customWidth="1"/>
    <col min="8964" max="8964" width="13.85546875" style="142" customWidth="1"/>
    <col min="8965" max="8965" width="11.5703125" style="142" customWidth="1"/>
    <col min="8966" max="8966" width="13.5703125" style="142" customWidth="1"/>
    <col min="8967" max="8967" width="9.85546875" style="142" customWidth="1"/>
    <col min="8968" max="8968" width="10.140625" style="142" customWidth="1"/>
    <col min="8969" max="8969" width="9.140625" style="142"/>
    <col min="8970" max="8970" width="9.85546875" style="142" customWidth="1"/>
    <col min="8971" max="8971" width="12.140625" style="142" customWidth="1"/>
    <col min="8972" max="8974" width="9.85546875" style="142" bestFit="1" customWidth="1"/>
    <col min="8975" max="8975" width="10.85546875" style="142" customWidth="1"/>
    <col min="8976" max="9216" width="9.140625" style="142"/>
    <col min="9217" max="9217" width="66.85546875" style="142" customWidth="1"/>
    <col min="9218" max="9218" width="13.7109375" style="142" bestFit="1" customWidth="1"/>
    <col min="9219" max="9219" width="12.5703125" style="142" customWidth="1"/>
    <col min="9220" max="9220" width="13.85546875" style="142" customWidth="1"/>
    <col min="9221" max="9221" width="11.5703125" style="142" customWidth="1"/>
    <col min="9222" max="9222" width="13.5703125" style="142" customWidth="1"/>
    <col min="9223" max="9223" width="9.85546875" style="142" customWidth="1"/>
    <col min="9224" max="9224" width="10.140625" style="142" customWidth="1"/>
    <col min="9225" max="9225" width="9.140625" style="142"/>
    <col min="9226" max="9226" width="9.85546875" style="142" customWidth="1"/>
    <col min="9227" max="9227" width="12.140625" style="142" customWidth="1"/>
    <col min="9228" max="9230" width="9.85546875" style="142" bestFit="1" customWidth="1"/>
    <col min="9231" max="9231" width="10.85546875" style="142" customWidth="1"/>
    <col min="9232" max="9472" width="9.140625" style="142"/>
    <col min="9473" max="9473" width="66.85546875" style="142" customWidth="1"/>
    <col min="9474" max="9474" width="13.7109375" style="142" bestFit="1" customWidth="1"/>
    <col min="9475" max="9475" width="12.5703125" style="142" customWidth="1"/>
    <col min="9476" max="9476" width="13.85546875" style="142" customWidth="1"/>
    <col min="9477" max="9477" width="11.5703125" style="142" customWidth="1"/>
    <col min="9478" max="9478" width="13.5703125" style="142" customWidth="1"/>
    <col min="9479" max="9479" width="9.85546875" style="142" customWidth="1"/>
    <col min="9480" max="9480" width="10.140625" style="142" customWidth="1"/>
    <col min="9481" max="9481" width="9.140625" style="142"/>
    <col min="9482" max="9482" width="9.85546875" style="142" customWidth="1"/>
    <col min="9483" max="9483" width="12.140625" style="142" customWidth="1"/>
    <col min="9484" max="9486" width="9.85546875" style="142" bestFit="1" customWidth="1"/>
    <col min="9487" max="9487" width="10.85546875" style="142" customWidth="1"/>
    <col min="9488" max="9728" width="9.140625" style="142"/>
    <col min="9729" max="9729" width="66.85546875" style="142" customWidth="1"/>
    <col min="9730" max="9730" width="13.7109375" style="142" bestFit="1" customWidth="1"/>
    <col min="9731" max="9731" width="12.5703125" style="142" customWidth="1"/>
    <col min="9732" max="9732" width="13.85546875" style="142" customWidth="1"/>
    <col min="9733" max="9733" width="11.5703125" style="142" customWidth="1"/>
    <col min="9734" max="9734" width="13.5703125" style="142" customWidth="1"/>
    <col min="9735" max="9735" width="9.85546875" style="142" customWidth="1"/>
    <col min="9736" max="9736" width="10.140625" style="142" customWidth="1"/>
    <col min="9737" max="9737" width="9.140625" style="142"/>
    <col min="9738" max="9738" width="9.85546875" style="142" customWidth="1"/>
    <col min="9739" max="9739" width="12.140625" style="142" customWidth="1"/>
    <col min="9740" max="9742" width="9.85546875" style="142" bestFit="1" customWidth="1"/>
    <col min="9743" max="9743" width="10.85546875" style="142" customWidth="1"/>
    <col min="9744" max="9984" width="9.140625" style="142"/>
    <col min="9985" max="9985" width="66.85546875" style="142" customWidth="1"/>
    <col min="9986" max="9986" width="13.7109375" style="142" bestFit="1" customWidth="1"/>
    <col min="9987" max="9987" width="12.5703125" style="142" customWidth="1"/>
    <col min="9988" max="9988" width="13.85546875" style="142" customWidth="1"/>
    <col min="9989" max="9989" width="11.5703125" style="142" customWidth="1"/>
    <col min="9990" max="9990" width="13.5703125" style="142" customWidth="1"/>
    <col min="9991" max="9991" width="9.85546875" style="142" customWidth="1"/>
    <col min="9992" max="9992" width="10.140625" style="142" customWidth="1"/>
    <col min="9993" max="9993" width="9.140625" style="142"/>
    <col min="9994" max="9994" width="9.85546875" style="142" customWidth="1"/>
    <col min="9995" max="9995" width="12.140625" style="142" customWidth="1"/>
    <col min="9996" max="9998" width="9.85546875" style="142" bestFit="1" customWidth="1"/>
    <col min="9999" max="9999" width="10.85546875" style="142" customWidth="1"/>
    <col min="10000" max="10240" width="9.140625" style="142"/>
    <col min="10241" max="10241" width="66.85546875" style="142" customWidth="1"/>
    <col min="10242" max="10242" width="13.7109375" style="142" bestFit="1" customWidth="1"/>
    <col min="10243" max="10243" width="12.5703125" style="142" customWidth="1"/>
    <col min="10244" max="10244" width="13.85546875" style="142" customWidth="1"/>
    <col min="10245" max="10245" width="11.5703125" style="142" customWidth="1"/>
    <col min="10246" max="10246" width="13.5703125" style="142" customWidth="1"/>
    <col min="10247" max="10247" width="9.85546875" style="142" customWidth="1"/>
    <col min="10248" max="10248" width="10.140625" style="142" customWidth="1"/>
    <col min="10249" max="10249" width="9.140625" style="142"/>
    <col min="10250" max="10250" width="9.85546875" style="142" customWidth="1"/>
    <col min="10251" max="10251" width="12.140625" style="142" customWidth="1"/>
    <col min="10252" max="10254" width="9.85546875" style="142" bestFit="1" customWidth="1"/>
    <col min="10255" max="10255" width="10.85546875" style="142" customWidth="1"/>
    <col min="10256" max="10496" width="9.140625" style="142"/>
    <col min="10497" max="10497" width="66.85546875" style="142" customWidth="1"/>
    <col min="10498" max="10498" width="13.7109375" style="142" bestFit="1" customWidth="1"/>
    <col min="10499" max="10499" width="12.5703125" style="142" customWidth="1"/>
    <col min="10500" max="10500" width="13.85546875" style="142" customWidth="1"/>
    <col min="10501" max="10501" width="11.5703125" style="142" customWidth="1"/>
    <col min="10502" max="10502" width="13.5703125" style="142" customWidth="1"/>
    <col min="10503" max="10503" width="9.85546875" style="142" customWidth="1"/>
    <col min="10504" max="10504" width="10.140625" style="142" customWidth="1"/>
    <col min="10505" max="10505" width="9.140625" style="142"/>
    <col min="10506" max="10506" width="9.85546875" style="142" customWidth="1"/>
    <col min="10507" max="10507" width="12.140625" style="142" customWidth="1"/>
    <col min="10508" max="10510" width="9.85546875" style="142" bestFit="1" customWidth="1"/>
    <col min="10511" max="10511" width="10.85546875" style="142" customWidth="1"/>
    <col min="10512" max="10752" width="9.140625" style="142"/>
    <col min="10753" max="10753" width="66.85546875" style="142" customWidth="1"/>
    <col min="10754" max="10754" width="13.7109375" style="142" bestFit="1" customWidth="1"/>
    <col min="10755" max="10755" width="12.5703125" style="142" customWidth="1"/>
    <col min="10756" max="10756" width="13.85546875" style="142" customWidth="1"/>
    <col min="10757" max="10757" width="11.5703125" style="142" customWidth="1"/>
    <col min="10758" max="10758" width="13.5703125" style="142" customWidth="1"/>
    <col min="10759" max="10759" width="9.85546875" style="142" customWidth="1"/>
    <col min="10760" max="10760" width="10.140625" style="142" customWidth="1"/>
    <col min="10761" max="10761" width="9.140625" style="142"/>
    <col min="10762" max="10762" width="9.85546875" style="142" customWidth="1"/>
    <col min="10763" max="10763" width="12.140625" style="142" customWidth="1"/>
    <col min="10764" max="10766" width="9.85546875" style="142" bestFit="1" customWidth="1"/>
    <col min="10767" max="10767" width="10.85546875" style="142" customWidth="1"/>
    <col min="10768" max="11008" width="9.140625" style="142"/>
    <col min="11009" max="11009" width="66.85546875" style="142" customWidth="1"/>
    <col min="11010" max="11010" width="13.7109375" style="142" bestFit="1" customWidth="1"/>
    <col min="11011" max="11011" width="12.5703125" style="142" customWidth="1"/>
    <col min="11012" max="11012" width="13.85546875" style="142" customWidth="1"/>
    <col min="11013" max="11013" width="11.5703125" style="142" customWidth="1"/>
    <col min="11014" max="11014" width="13.5703125" style="142" customWidth="1"/>
    <col min="11015" max="11015" width="9.85546875" style="142" customWidth="1"/>
    <col min="11016" max="11016" width="10.140625" style="142" customWidth="1"/>
    <col min="11017" max="11017" width="9.140625" style="142"/>
    <col min="11018" max="11018" width="9.85546875" style="142" customWidth="1"/>
    <col min="11019" max="11019" width="12.140625" style="142" customWidth="1"/>
    <col min="11020" max="11022" width="9.85546875" style="142" bestFit="1" customWidth="1"/>
    <col min="11023" max="11023" width="10.85546875" style="142" customWidth="1"/>
    <col min="11024" max="11264" width="9.140625" style="142"/>
    <col min="11265" max="11265" width="66.85546875" style="142" customWidth="1"/>
    <col min="11266" max="11266" width="13.7109375" style="142" bestFit="1" customWidth="1"/>
    <col min="11267" max="11267" width="12.5703125" style="142" customWidth="1"/>
    <col min="11268" max="11268" width="13.85546875" style="142" customWidth="1"/>
    <col min="11269" max="11269" width="11.5703125" style="142" customWidth="1"/>
    <col min="11270" max="11270" width="13.5703125" style="142" customWidth="1"/>
    <col min="11271" max="11271" width="9.85546875" style="142" customWidth="1"/>
    <col min="11272" max="11272" width="10.140625" style="142" customWidth="1"/>
    <col min="11273" max="11273" width="9.140625" style="142"/>
    <col min="11274" max="11274" width="9.85546875" style="142" customWidth="1"/>
    <col min="11275" max="11275" width="12.140625" style="142" customWidth="1"/>
    <col min="11276" max="11278" width="9.85546875" style="142" bestFit="1" customWidth="1"/>
    <col min="11279" max="11279" width="10.85546875" style="142" customWidth="1"/>
    <col min="11280" max="11520" width="9.140625" style="142"/>
    <col min="11521" max="11521" width="66.85546875" style="142" customWidth="1"/>
    <col min="11522" max="11522" width="13.7109375" style="142" bestFit="1" customWidth="1"/>
    <col min="11523" max="11523" width="12.5703125" style="142" customWidth="1"/>
    <col min="11524" max="11524" width="13.85546875" style="142" customWidth="1"/>
    <col min="11525" max="11525" width="11.5703125" style="142" customWidth="1"/>
    <col min="11526" max="11526" width="13.5703125" style="142" customWidth="1"/>
    <col min="11527" max="11527" width="9.85546875" style="142" customWidth="1"/>
    <col min="11528" max="11528" width="10.140625" style="142" customWidth="1"/>
    <col min="11529" max="11529" width="9.140625" style="142"/>
    <col min="11530" max="11530" width="9.85546875" style="142" customWidth="1"/>
    <col min="11531" max="11531" width="12.140625" style="142" customWidth="1"/>
    <col min="11532" max="11534" width="9.85546875" style="142" bestFit="1" customWidth="1"/>
    <col min="11535" max="11535" width="10.85546875" style="142" customWidth="1"/>
    <col min="11536" max="11776" width="9.140625" style="142"/>
    <col min="11777" max="11777" width="66.85546875" style="142" customWidth="1"/>
    <col min="11778" max="11778" width="13.7109375" style="142" bestFit="1" customWidth="1"/>
    <col min="11779" max="11779" width="12.5703125" style="142" customWidth="1"/>
    <col min="11780" max="11780" width="13.85546875" style="142" customWidth="1"/>
    <col min="11781" max="11781" width="11.5703125" style="142" customWidth="1"/>
    <col min="11782" max="11782" width="13.5703125" style="142" customWidth="1"/>
    <col min="11783" max="11783" width="9.85546875" style="142" customWidth="1"/>
    <col min="11784" max="11784" width="10.140625" style="142" customWidth="1"/>
    <col min="11785" max="11785" width="9.140625" style="142"/>
    <col min="11786" max="11786" width="9.85546875" style="142" customWidth="1"/>
    <col min="11787" max="11787" width="12.140625" style="142" customWidth="1"/>
    <col min="11788" max="11790" width="9.85546875" style="142" bestFit="1" customWidth="1"/>
    <col min="11791" max="11791" width="10.85546875" style="142" customWidth="1"/>
    <col min="11792" max="12032" width="9.140625" style="142"/>
    <col min="12033" max="12033" width="66.85546875" style="142" customWidth="1"/>
    <col min="12034" max="12034" width="13.7109375" style="142" bestFit="1" customWidth="1"/>
    <col min="12035" max="12035" width="12.5703125" style="142" customWidth="1"/>
    <col min="12036" max="12036" width="13.85546875" style="142" customWidth="1"/>
    <col min="12037" max="12037" width="11.5703125" style="142" customWidth="1"/>
    <col min="12038" max="12038" width="13.5703125" style="142" customWidth="1"/>
    <col min="12039" max="12039" width="9.85546875" style="142" customWidth="1"/>
    <col min="12040" max="12040" width="10.140625" style="142" customWidth="1"/>
    <col min="12041" max="12041" width="9.140625" style="142"/>
    <col min="12042" max="12042" width="9.85546875" style="142" customWidth="1"/>
    <col min="12043" max="12043" width="12.140625" style="142" customWidth="1"/>
    <col min="12044" max="12046" width="9.85546875" style="142" bestFit="1" customWidth="1"/>
    <col min="12047" max="12047" width="10.85546875" style="142" customWidth="1"/>
    <col min="12048" max="12288" width="9.140625" style="142"/>
    <col min="12289" max="12289" width="66.85546875" style="142" customWidth="1"/>
    <col min="12290" max="12290" width="13.7109375" style="142" bestFit="1" customWidth="1"/>
    <col min="12291" max="12291" width="12.5703125" style="142" customWidth="1"/>
    <col min="12292" max="12292" width="13.85546875" style="142" customWidth="1"/>
    <col min="12293" max="12293" width="11.5703125" style="142" customWidth="1"/>
    <col min="12294" max="12294" width="13.5703125" style="142" customWidth="1"/>
    <col min="12295" max="12295" width="9.85546875" style="142" customWidth="1"/>
    <col min="12296" max="12296" width="10.140625" style="142" customWidth="1"/>
    <col min="12297" max="12297" width="9.140625" style="142"/>
    <col min="12298" max="12298" width="9.85546875" style="142" customWidth="1"/>
    <col min="12299" max="12299" width="12.140625" style="142" customWidth="1"/>
    <col min="12300" max="12302" width="9.85546875" style="142" bestFit="1" customWidth="1"/>
    <col min="12303" max="12303" width="10.85546875" style="142" customWidth="1"/>
    <col min="12304" max="12544" width="9.140625" style="142"/>
    <col min="12545" max="12545" width="66.85546875" style="142" customWidth="1"/>
    <col min="12546" max="12546" width="13.7109375" style="142" bestFit="1" customWidth="1"/>
    <col min="12547" max="12547" width="12.5703125" style="142" customWidth="1"/>
    <col min="12548" max="12548" width="13.85546875" style="142" customWidth="1"/>
    <col min="12549" max="12549" width="11.5703125" style="142" customWidth="1"/>
    <col min="12550" max="12550" width="13.5703125" style="142" customWidth="1"/>
    <col min="12551" max="12551" width="9.85546875" style="142" customWidth="1"/>
    <col min="12552" max="12552" width="10.140625" style="142" customWidth="1"/>
    <col min="12553" max="12553" width="9.140625" style="142"/>
    <col min="12554" max="12554" width="9.85546875" style="142" customWidth="1"/>
    <col min="12555" max="12555" width="12.140625" style="142" customWidth="1"/>
    <col min="12556" max="12558" width="9.85546875" style="142" bestFit="1" customWidth="1"/>
    <col min="12559" max="12559" width="10.85546875" style="142" customWidth="1"/>
    <col min="12560" max="12800" width="9.140625" style="142"/>
    <col min="12801" max="12801" width="66.85546875" style="142" customWidth="1"/>
    <col min="12802" max="12802" width="13.7109375" style="142" bestFit="1" customWidth="1"/>
    <col min="12803" max="12803" width="12.5703125" style="142" customWidth="1"/>
    <col min="12804" max="12804" width="13.85546875" style="142" customWidth="1"/>
    <col min="12805" max="12805" width="11.5703125" style="142" customWidth="1"/>
    <col min="12806" max="12806" width="13.5703125" style="142" customWidth="1"/>
    <col min="12807" max="12807" width="9.85546875" style="142" customWidth="1"/>
    <col min="12808" max="12808" width="10.140625" style="142" customWidth="1"/>
    <col min="12809" max="12809" width="9.140625" style="142"/>
    <col min="12810" max="12810" width="9.85546875" style="142" customWidth="1"/>
    <col min="12811" max="12811" width="12.140625" style="142" customWidth="1"/>
    <col min="12812" max="12814" width="9.85546875" style="142" bestFit="1" customWidth="1"/>
    <col min="12815" max="12815" width="10.85546875" style="142" customWidth="1"/>
    <col min="12816" max="13056" width="9.140625" style="142"/>
    <col min="13057" max="13057" width="66.85546875" style="142" customWidth="1"/>
    <col min="13058" max="13058" width="13.7109375" style="142" bestFit="1" customWidth="1"/>
    <col min="13059" max="13059" width="12.5703125" style="142" customWidth="1"/>
    <col min="13060" max="13060" width="13.85546875" style="142" customWidth="1"/>
    <col min="13061" max="13061" width="11.5703125" style="142" customWidth="1"/>
    <col min="13062" max="13062" width="13.5703125" style="142" customWidth="1"/>
    <col min="13063" max="13063" width="9.85546875" style="142" customWidth="1"/>
    <col min="13064" max="13064" width="10.140625" style="142" customWidth="1"/>
    <col min="13065" max="13065" width="9.140625" style="142"/>
    <col min="13066" max="13066" width="9.85546875" style="142" customWidth="1"/>
    <col min="13067" max="13067" width="12.140625" style="142" customWidth="1"/>
    <col min="13068" max="13070" width="9.85546875" style="142" bestFit="1" customWidth="1"/>
    <col min="13071" max="13071" width="10.85546875" style="142" customWidth="1"/>
    <col min="13072" max="13312" width="9.140625" style="142"/>
    <col min="13313" max="13313" width="66.85546875" style="142" customWidth="1"/>
    <col min="13314" max="13314" width="13.7109375" style="142" bestFit="1" customWidth="1"/>
    <col min="13315" max="13315" width="12.5703125" style="142" customWidth="1"/>
    <col min="13316" max="13316" width="13.85546875" style="142" customWidth="1"/>
    <col min="13317" max="13317" width="11.5703125" style="142" customWidth="1"/>
    <col min="13318" max="13318" width="13.5703125" style="142" customWidth="1"/>
    <col min="13319" max="13319" width="9.85546875" style="142" customWidth="1"/>
    <col min="13320" max="13320" width="10.140625" style="142" customWidth="1"/>
    <col min="13321" max="13321" width="9.140625" style="142"/>
    <col min="13322" max="13322" width="9.85546875" style="142" customWidth="1"/>
    <col min="13323" max="13323" width="12.140625" style="142" customWidth="1"/>
    <col min="13324" max="13326" width="9.85546875" style="142" bestFit="1" customWidth="1"/>
    <col min="13327" max="13327" width="10.85546875" style="142" customWidth="1"/>
    <col min="13328" max="13568" width="9.140625" style="142"/>
    <col min="13569" max="13569" width="66.85546875" style="142" customWidth="1"/>
    <col min="13570" max="13570" width="13.7109375" style="142" bestFit="1" customWidth="1"/>
    <col min="13571" max="13571" width="12.5703125" style="142" customWidth="1"/>
    <col min="13572" max="13572" width="13.85546875" style="142" customWidth="1"/>
    <col min="13573" max="13573" width="11.5703125" style="142" customWidth="1"/>
    <col min="13574" max="13574" width="13.5703125" style="142" customWidth="1"/>
    <col min="13575" max="13575" width="9.85546875" style="142" customWidth="1"/>
    <col min="13576" max="13576" width="10.140625" style="142" customWidth="1"/>
    <col min="13577" max="13577" width="9.140625" style="142"/>
    <col min="13578" max="13578" width="9.85546875" style="142" customWidth="1"/>
    <col min="13579" max="13579" width="12.140625" style="142" customWidth="1"/>
    <col min="13580" max="13582" width="9.85546875" style="142" bestFit="1" customWidth="1"/>
    <col min="13583" max="13583" width="10.85546875" style="142" customWidth="1"/>
    <col min="13584" max="13824" width="9.140625" style="142"/>
    <col min="13825" max="13825" width="66.85546875" style="142" customWidth="1"/>
    <col min="13826" max="13826" width="13.7109375" style="142" bestFit="1" customWidth="1"/>
    <col min="13827" max="13827" width="12.5703125" style="142" customWidth="1"/>
    <col min="13828" max="13828" width="13.85546875" style="142" customWidth="1"/>
    <col min="13829" max="13829" width="11.5703125" style="142" customWidth="1"/>
    <col min="13830" max="13830" width="13.5703125" style="142" customWidth="1"/>
    <col min="13831" max="13831" width="9.85546875" style="142" customWidth="1"/>
    <col min="13832" max="13832" width="10.140625" style="142" customWidth="1"/>
    <col min="13833" max="13833" width="9.140625" style="142"/>
    <col min="13834" max="13834" width="9.85546875" style="142" customWidth="1"/>
    <col min="13835" max="13835" width="12.140625" style="142" customWidth="1"/>
    <col min="13836" max="13838" width="9.85546875" style="142" bestFit="1" customWidth="1"/>
    <col min="13839" max="13839" width="10.85546875" style="142" customWidth="1"/>
    <col min="13840" max="14080" width="9.140625" style="142"/>
    <col min="14081" max="14081" width="66.85546875" style="142" customWidth="1"/>
    <col min="14082" max="14082" width="13.7109375" style="142" bestFit="1" customWidth="1"/>
    <col min="14083" max="14083" width="12.5703125" style="142" customWidth="1"/>
    <col min="14084" max="14084" width="13.85546875" style="142" customWidth="1"/>
    <col min="14085" max="14085" width="11.5703125" style="142" customWidth="1"/>
    <col min="14086" max="14086" width="13.5703125" style="142" customWidth="1"/>
    <col min="14087" max="14087" width="9.85546875" style="142" customWidth="1"/>
    <col min="14088" max="14088" width="10.140625" style="142" customWidth="1"/>
    <col min="14089" max="14089" width="9.140625" style="142"/>
    <col min="14090" max="14090" width="9.85546875" style="142" customWidth="1"/>
    <col min="14091" max="14091" width="12.140625" style="142" customWidth="1"/>
    <col min="14092" max="14094" width="9.85546875" style="142" bestFit="1" customWidth="1"/>
    <col min="14095" max="14095" width="10.85546875" style="142" customWidth="1"/>
    <col min="14096" max="14336" width="9.140625" style="142"/>
    <col min="14337" max="14337" width="66.85546875" style="142" customWidth="1"/>
    <col min="14338" max="14338" width="13.7109375" style="142" bestFit="1" customWidth="1"/>
    <col min="14339" max="14339" width="12.5703125" style="142" customWidth="1"/>
    <col min="14340" max="14340" width="13.85546875" style="142" customWidth="1"/>
    <col min="14341" max="14341" width="11.5703125" style="142" customWidth="1"/>
    <col min="14342" max="14342" width="13.5703125" style="142" customWidth="1"/>
    <col min="14343" max="14343" width="9.85546875" style="142" customWidth="1"/>
    <col min="14344" max="14344" width="10.140625" style="142" customWidth="1"/>
    <col min="14345" max="14345" width="9.140625" style="142"/>
    <col min="14346" max="14346" width="9.85546875" style="142" customWidth="1"/>
    <col min="14347" max="14347" width="12.140625" style="142" customWidth="1"/>
    <col min="14348" max="14350" width="9.85546875" style="142" bestFit="1" customWidth="1"/>
    <col min="14351" max="14351" width="10.85546875" style="142" customWidth="1"/>
    <col min="14352" max="14592" width="9.140625" style="142"/>
    <col min="14593" max="14593" width="66.85546875" style="142" customWidth="1"/>
    <col min="14594" max="14594" width="13.7109375" style="142" bestFit="1" customWidth="1"/>
    <col min="14595" max="14595" width="12.5703125" style="142" customWidth="1"/>
    <col min="14596" max="14596" width="13.85546875" style="142" customWidth="1"/>
    <col min="14597" max="14597" width="11.5703125" style="142" customWidth="1"/>
    <col min="14598" max="14598" width="13.5703125" style="142" customWidth="1"/>
    <col min="14599" max="14599" width="9.85546875" style="142" customWidth="1"/>
    <col min="14600" max="14600" width="10.140625" style="142" customWidth="1"/>
    <col min="14601" max="14601" width="9.140625" style="142"/>
    <col min="14602" max="14602" width="9.85546875" style="142" customWidth="1"/>
    <col min="14603" max="14603" width="12.140625" style="142" customWidth="1"/>
    <col min="14604" max="14606" width="9.85546875" style="142" bestFit="1" customWidth="1"/>
    <col min="14607" max="14607" width="10.85546875" style="142" customWidth="1"/>
    <col min="14608" max="14848" width="9.140625" style="142"/>
    <col min="14849" max="14849" width="66.85546875" style="142" customWidth="1"/>
    <col min="14850" max="14850" width="13.7109375" style="142" bestFit="1" customWidth="1"/>
    <col min="14851" max="14851" width="12.5703125" style="142" customWidth="1"/>
    <col min="14852" max="14852" width="13.85546875" style="142" customWidth="1"/>
    <col min="14853" max="14853" width="11.5703125" style="142" customWidth="1"/>
    <col min="14854" max="14854" width="13.5703125" style="142" customWidth="1"/>
    <col min="14855" max="14855" width="9.85546875" style="142" customWidth="1"/>
    <col min="14856" max="14856" width="10.140625" style="142" customWidth="1"/>
    <col min="14857" max="14857" width="9.140625" style="142"/>
    <col min="14858" max="14858" width="9.85546875" style="142" customWidth="1"/>
    <col min="14859" max="14859" width="12.140625" style="142" customWidth="1"/>
    <col min="14860" max="14862" width="9.85546875" style="142" bestFit="1" customWidth="1"/>
    <col min="14863" max="14863" width="10.85546875" style="142" customWidth="1"/>
    <col min="14864" max="15104" width="9.140625" style="142"/>
    <col min="15105" max="15105" width="66.85546875" style="142" customWidth="1"/>
    <col min="15106" max="15106" width="13.7109375" style="142" bestFit="1" customWidth="1"/>
    <col min="15107" max="15107" width="12.5703125" style="142" customWidth="1"/>
    <col min="15108" max="15108" width="13.85546875" style="142" customWidth="1"/>
    <col min="15109" max="15109" width="11.5703125" style="142" customWidth="1"/>
    <col min="15110" max="15110" width="13.5703125" style="142" customWidth="1"/>
    <col min="15111" max="15111" width="9.85546875" style="142" customWidth="1"/>
    <col min="15112" max="15112" width="10.140625" style="142" customWidth="1"/>
    <col min="15113" max="15113" width="9.140625" style="142"/>
    <col min="15114" max="15114" width="9.85546875" style="142" customWidth="1"/>
    <col min="15115" max="15115" width="12.140625" style="142" customWidth="1"/>
    <col min="15116" max="15118" width="9.85546875" style="142" bestFit="1" customWidth="1"/>
    <col min="15119" max="15119" width="10.85546875" style="142" customWidth="1"/>
    <col min="15120" max="15360" width="9.140625" style="142"/>
    <col min="15361" max="15361" width="66.85546875" style="142" customWidth="1"/>
    <col min="15362" max="15362" width="13.7109375" style="142" bestFit="1" customWidth="1"/>
    <col min="15363" max="15363" width="12.5703125" style="142" customWidth="1"/>
    <col min="15364" max="15364" width="13.85546875" style="142" customWidth="1"/>
    <col min="15365" max="15365" width="11.5703125" style="142" customWidth="1"/>
    <col min="15366" max="15366" width="13.5703125" style="142" customWidth="1"/>
    <col min="15367" max="15367" width="9.85546875" style="142" customWidth="1"/>
    <col min="15368" max="15368" width="10.140625" style="142" customWidth="1"/>
    <col min="15369" max="15369" width="9.140625" style="142"/>
    <col min="15370" max="15370" width="9.85546875" style="142" customWidth="1"/>
    <col min="15371" max="15371" width="12.140625" style="142" customWidth="1"/>
    <col min="15372" max="15374" width="9.85546875" style="142" bestFit="1" customWidth="1"/>
    <col min="15375" max="15375" width="10.85546875" style="142" customWidth="1"/>
    <col min="15376" max="15616" width="9.140625" style="142"/>
    <col min="15617" max="15617" width="66.85546875" style="142" customWidth="1"/>
    <col min="15618" max="15618" width="13.7109375" style="142" bestFit="1" customWidth="1"/>
    <col min="15619" max="15619" width="12.5703125" style="142" customWidth="1"/>
    <col min="15620" max="15620" width="13.85546875" style="142" customWidth="1"/>
    <col min="15621" max="15621" width="11.5703125" style="142" customWidth="1"/>
    <col min="15622" max="15622" width="13.5703125" style="142" customWidth="1"/>
    <col min="15623" max="15623" width="9.85546875" style="142" customWidth="1"/>
    <col min="15624" max="15624" width="10.140625" style="142" customWidth="1"/>
    <col min="15625" max="15625" width="9.140625" style="142"/>
    <col min="15626" max="15626" width="9.85546875" style="142" customWidth="1"/>
    <col min="15627" max="15627" width="12.140625" style="142" customWidth="1"/>
    <col min="15628" max="15630" width="9.85546875" style="142" bestFit="1" customWidth="1"/>
    <col min="15631" max="15631" width="10.85546875" style="142" customWidth="1"/>
    <col min="15632" max="15872" width="9.140625" style="142"/>
    <col min="15873" max="15873" width="66.85546875" style="142" customWidth="1"/>
    <col min="15874" max="15874" width="13.7109375" style="142" bestFit="1" customWidth="1"/>
    <col min="15875" max="15875" width="12.5703125" style="142" customWidth="1"/>
    <col min="15876" max="15876" width="13.85546875" style="142" customWidth="1"/>
    <col min="15877" max="15877" width="11.5703125" style="142" customWidth="1"/>
    <col min="15878" max="15878" width="13.5703125" style="142" customWidth="1"/>
    <col min="15879" max="15879" width="9.85546875" style="142" customWidth="1"/>
    <col min="15880" max="15880" width="10.140625" style="142" customWidth="1"/>
    <col min="15881" max="15881" width="9.140625" style="142"/>
    <col min="15882" max="15882" width="9.85546875" style="142" customWidth="1"/>
    <col min="15883" max="15883" width="12.140625" style="142" customWidth="1"/>
    <col min="15884" max="15886" width="9.85546875" style="142" bestFit="1" customWidth="1"/>
    <col min="15887" max="15887" width="10.85546875" style="142" customWidth="1"/>
    <col min="15888" max="16128" width="9.140625" style="142"/>
    <col min="16129" max="16129" width="66.85546875" style="142" customWidth="1"/>
    <col min="16130" max="16130" width="13.7109375" style="142" bestFit="1" customWidth="1"/>
    <col min="16131" max="16131" width="12.5703125" style="142" customWidth="1"/>
    <col min="16132" max="16132" width="13.85546875" style="142" customWidth="1"/>
    <col min="16133" max="16133" width="11.5703125" style="142" customWidth="1"/>
    <col min="16134" max="16134" width="13.5703125" style="142" customWidth="1"/>
    <col min="16135" max="16135" width="9.85546875" style="142" customWidth="1"/>
    <col min="16136" max="16136" width="10.140625" style="142" customWidth="1"/>
    <col min="16137" max="16137" width="9.140625" style="142"/>
    <col min="16138" max="16138" width="9.85546875" style="142" customWidth="1"/>
    <col min="16139" max="16139" width="12.140625" style="142" customWidth="1"/>
    <col min="16140" max="16142" width="9.85546875" style="142" bestFit="1" customWidth="1"/>
    <col min="16143" max="16143" width="10.85546875" style="142" customWidth="1"/>
    <col min="16144" max="16384" width="9.140625" style="142"/>
  </cols>
  <sheetData>
    <row r="1" spans="1:21" x14ac:dyDescent="0.25">
      <c r="A1" s="141" t="s">
        <v>221</v>
      </c>
      <c r="O1" s="143"/>
    </row>
    <row r="2" spans="1:21" x14ac:dyDescent="0.25">
      <c r="A2" s="344" t="s">
        <v>222</v>
      </c>
      <c r="B2" s="344"/>
      <c r="C2" s="344"/>
      <c r="D2" s="344"/>
      <c r="E2" s="344"/>
      <c r="F2" s="344"/>
      <c r="G2" s="344"/>
      <c r="H2" s="344"/>
      <c r="I2" s="344"/>
      <c r="J2" s="344"/>
      <c r="K2" s="344"/>
      <c r="L2" s="344"/>
      <c r="M2" s="344"/>
      <c r="N2" s="344"/>
      <c r="O2" s="344"/>
      <c r="P2" s="344"/>
      <c r="Q2" s="344"/>
      <c r="R2" s="344"/>
      <c r="S2" s="344"/>
      <c r="T2" s="344"/>
      <c r="U2" s="344"/>
    </row>
    <row r="3" spans="1:21" x14ac:dyDescent="0.25">
      <c r="A3" s="144" t="s">
        <v>311</v>
      </c>
      <c r="O3" s="143"/>
    </row>
    <row r="4" spans="1:21" ht="19.5" customHeight="1" x14ac:dyDescent="0.25">
      <c r="A4" s="293" t="str">
        <f>'1. паспорт описание'!A9:D9</f>
        <v>О_0000000826</v>
      </c>
      <c r="C4" s="145"/>
      <c r="O4" s="143"/>
    </row>
    <row r="5" spans="1:21" ht="19.5" hidden="1" customHeight="1" x14ac:dyDescent="0.3">
      <c r="O5" s="146"/>
    </row>
    <row r="6" spans="1:21" ht="19.5" hidden="1" customHeight="1" x14ac:dyDescent="0.3">
      <c r="O6" s="147" t="s">
        <v>223</v>
      </c>
    </row>
    <row r="7" spans="1:21" ht="19.5" hidden="1" customHeight="1" x14ac:dyDescent="0.3">
      <c r="O7" s="148" t="s">
        <v>224</v>
      </c>
    </row>
    <row r="8" spans="1:21" ht="18.75" hidden="1" x14ac:dyDescent="0.3">
      <c r="O8" s="148" t="s">
        <v>221</v>
      </c>
    </row>
    <row r="9" spans="1:21" ht="18.75" hidden="1" x14ac:dyDescent="0.3">
      <c r="O9" s="148"/>
    </row>
    <row r="10" spans="1:21" ht="18.75" hidden="1" x14ac:dyDescent="0.3">
      <c r="O10" s="148" t="s">
        <v>225</v>
      </c>
    </row>
    <row r="11" spans="1:21" ht="18.75" hidden="1" x14ac:dyDescent="0.3">
      <c r="O11" s="146" t="s">
        <v>226</v>
      </c>
    </row>
    <row r="12" spans="1:21" hidden="1" x14ac:dyDescent="0.25">
      <c r="O12" s="143"/>
    </row>
    <row r="13" spans="1:21" ht="34.5" customHeight="1" x14ac:dyDescent="0.25">
      <c r="A13" s="345" t="str">
        <f>"Финансовая модель по проекту инвестиционной программы"</f>
        <v>Финансовая модель по проекту инвестиционной программы</v>
      </c>
      <c r="B13" s="345"/>
      <c r="C13" s="345"/>
      <c r="D13" s="345"/>
      <c r="E13" s="345"/>
      <c r="F13" s="345"/>
      <c r="G13" s="345"/>
      <c r="H13" s="345"/>
      <c r="I13" s="345"/>
      <c r="J13" s="345"/>
      <c r="K13" s="345"/>
      <c r="L13" s="345"/>
      <c r="M13" s="345"/>
      <c r="N13" s="345"/>
      <c r="O13" s="345"/>
    </row>
    <row r="14" spans="1:21" ht="27" customHeight="1" x14ac:dyDescent="0.25">
      <c r="A14" s="346" t="str">
        <f>'1. паспорт описание'!A12:D12</f>
        <v>Приобретение трассоискателя</v>
      </c>
      <c r="B14" s="346"/>
      <c r="C14" s="346"/>
      <c r="D14" s="346"/>
      <c r="E14" s="346"/>
      <c r="F14" s="346"/>
      <c r="G14" s="346"/>
      <c r="H14" s="346"/>
      <c r="I14" s="346"/>
      <c r="J14" s="346"/>
      <c r="K14" s="346"/>
      <c r="L14" s="346"/>
      <c r="M14" s="346"/>
      <c r="N14" s="346"/>
      <c r="O14" s="346"/>
    </row>
    <row r="15" spans="1:21" ht="30.75" customHeight="1" x14ac:dyDescent="0.25">
      <c r="A15" s="149"/>
      <c r="B15" s="149"/>
      <c r="C15" s="149"/>
      <c r="D15" s="149"/>
      <c r="E15" s="149"/>
      <c r="F15" s="149"/>
      <c r="G15" s="149"/>
      <c r="H15" s="149"/>
      <c r="I15" s="149"/>
      <c r="J15" s="149"/>
      <c r="K15" s="149"/>
      <c r="L15" s="149"/>
      <c r="M15" s="149"/>
      <c r="N15" s="149"/>
      <c r="O15" s="149"/>
    </row>
    <row r="16" spans="1:21" x14ac:dyDescent="0.25">
      <c r="A16" s="150"/>
    </row>
    <row r="17" spans="1:18" ht="16.5" thickBot="1" x14ac:dyDescent="0.3">
      <c r="A17" s="151" t="s">
        <v>123</v>
      </c>
      <c r="B17" s="151" t="s">
        <v>0</v>
      </c>
      <c r="C17" s="151"/>
      <c r="D17" s="151"/>
      <c r="E17" s="151"/>
      <c r="F17" s="151"/>
      <c r="H17" s="152"/>
      <c r="I17" s="153"/>
      <c r="J17" s="153"/>
      <c r="K17" s="153"/>
      <c r="L17" s="153"/>
    </row>
    <row r="18" spans="1:18" ht="23.25" customHeight="1" x14ac:dyDescent="0.25">
      <c r="A18" s="154" t="s">
        <v>227</v>
      </c>
      <c r="B18" s="155">
        <f>SUM(B20:B25)</f>
        <v>18265.084646973341</v>
      </c>
      <c r="C18" s="151"/>
      <c r="D18" s="151"/>
      <c r="E18" s="151"/>
      <c r="F18" s="151"/>
      <c r="G18" s="156"/>
      <c r="H18" s="157"/>
      <c r="I18" s="158"/>
      <c r="J18" s="158"/>
      <c r="K18" s="158"/>
      <c r="L18" s="158"/>
      <c r="M18" s="156"/>
      <c r="N18" s="156"/>
    </row>
    <row r="19" spans="1:18" ht="21" customHeight="1" x14ac:dyDescent="0.25">
      <c r="A19" s="159" t="s">
        <v>228</v>
      </c>
      <c r="B19" s="160"/>
      <c r="C19" s="145"/>
      <c r="D19" s="145"/>
      <c r="E19" s="145"/>
      <c r="F19" s="145"/>
      <c r="G19" s="156"/>
      <c r="H19" s="156"/>
      <c r="I19" s="156"/>
      <c r="J19" s="156"/>
      <c r="K19" s="156"/>
      <c r="L19" s="156"/>
      <c r="M19" s="156"/>
      <c r="N19" s="156"/>
    </row>
    <row r="20" spans="1:18" ht="44.25" customHeight="1" x14ac:dyDescent="0.25">
      <c r="A20" s="161" t="s">
        <v>229</v>
      </c>
      <c r="B20" s="160">
        <f>'[57]2025'!$D43</f>
        <v>5287.5300000000007</v>
      </c>
      <c r="C20" s="145"/>
      <c r="D20" s="145"/>
      <c r="E20" s="145"/>
      <c r="F20" s="145"/>
      <c r="G20" s="156"/>
      <c r="H20" s="156"/>
      <c r="I20" s="156"/>
      <c r="J20" s="162"/>
      <c r="K20" s="156"/>
      <c r="L20" s="156"/>
      <c r="M20" s="156"/>
      <c r="N20" s="156"/>
    </row>
    <row r="21" spans="1:18" ht="56.25" customHeight="1" x14ac:dyDescent="0.25">
      <c r="A21" s="161" t="s">
        <v>220</v>
      </c>
      <c r="B21" s="160">
        <f>'[57]2025'!$D44</f>
        <v>1226.6163136399998</v>
      </c>
      <c r="C21" s="145"/>
      <c r="D21" s="145"/>
      <c r="E21" s="145"/>
      <c r="F21" s="145"/>
      <c r="G21" s="156"/>
      <c r="H21" s="156"/>
      <c r="I21" s="156"/>
      <c r="J21" s="343"/>
      <c r="K21" s="343"/>
      <c r="L21" s="156"/>
      <c r="M21" s="163"/>
      <c r="N21" s="156"/>
    </row>
    <row r="22" spans="1:18" ht="38.25" customHeight="1" x14ac:dyDescent="0.25">
      <c r="A22" s="161" t="s">
        <v>230</v>
      </c>
      <c r="B22" s="160">
        <f>'[57]2025'!$D45</f>
        <v>4450.7300000000005</v>
      </c>
      <c r="C22" s="145"/>
      <c r="D22" s="164"/>
      <c r="E22" s="165"/>
      <c r="F22" s="165"/>
      <c r="G22" s="156"/>
      <c r="H22" s="156"/>
      <c r="I22" s="156"/>
      <c r="J22" s="343"/>
      <c r="K22" s="343"/>
      <c r="L22" s="156"/>
      <c r="M22" s="163"/>
      <c r="N22" s="156"/>
    </row>
    <row r="23" spans="1:18" ht="37.5" customHeight="1" x14ac:dyDescent="0.25">
      <c r="A23" s="161" t="s">
        <v>231</v>
      </c>
      <c r="B23" s="160">
        <f>'[57]2025'!$D46</f>
        <v>1114.8616666666699</v>
      </c>
      <c r="C23" s="145"/>
      <c r="D23" s="145"/>
      <c r="E23" s="145"/>
      <c r="F23" s="145"/>
      <c r="G23" s="156"/>
      <c r="H23" s="156"/>
      <c r="I23" s="156"/>
      <c r="J23" s="343"/>
      <c r="K23" s="343"/>
      <c r="L23" s="156"/>
      <c r="M23" s="166"/>
      <c r="N23" s="156"/>
    </row>
    <row r="24" spans="1:18" ht="25.5" customHeight="1" x14ac:dyDescent="0.25">
      <c r="A24" s="161" t="s">
        <v>232</v>
      </c>
      <c r="B24" s="160">
        <f>'[57]2025'!$D47</f>
        <v>6185.34666666667</v>
      </c>
      <c r="C24" s="145"/>
      <c r="D24" s="145"/>
      <c r="E24" s="145"/>
      <c r="F24" s="145"/>
      <c r="G24" s="156"/>
      <c r="H24" s="156"/>
      <c r="I24" s="156"/>
      <c r="J24" s="343"/>
      <c r="K24" s="343"/>
      <c r="L24" s="156"/>
      <c r="M24" s="167"/>
      <c r="N24" s="156"/>
    </row>
    <row r="25" spans="1:18" x14ac:dyDescent="0.25">
      <c r="A25" s="168"/>
      <c r="B25" s="169">
        <v>0</v>
      </c>
      <c r="C25" s="145"/>
      <c r="D25" s="145"/>
      <c r="E25" s="145"/>
      <c r="F25" s="145"/>
      <c r="G25" s="156"/>
      <c r="H25" s="156"/>
      <c r="I25" s="156"/>
      <c r="J25" s="156"/>
      <c r="K25" s="156"/>
      <c r="L25" s="156"/>
      <c r="M25" s="156"/>
      <c r="N25" s="156"/>
    </row>
    <row r="26" spans="1:18" ht="27" customHeight="1" x14ac:dyDescent="0.25">
      <c r="A26" s="170" t="s">
        <v>233</v>
      </c>
      <c r="B26" s="171">
        <v>5</v>
      </c>
      <c r="C26" s="145"/>
      <c r="D26" s="145"/>
      <c r="E26" s="145"/>
      <c r="F26" s="145"/>
      <c r="G26" s="156"/>
      <c r="H26" s="162"/>
      <c r="I26" s="156"/>
      <c r="J26" s="156"/>
      <c r="K26" s="156"/>
      <c r="L26" s="156"/>
      <c r="M26" s="156"/>
      <c r="N26" s="156"/>
      <c r="O26" s="156"/>
      <c r="R26" s="172"/>
    </row>
    <row r="27" spans="1:18" ht="39.75" customHeight="1" outlineLevel="1" x14ac:dyDescent="0.25">
      <c r="A27" s="170" t="s">
        <v>234</v>
      </c>
      <c r="B27" s="173">
        <v>7</v>
      </c>
      <c r="C27" s="145"/>
      <c r="D27" s="145"/>
      <c r="E27" s="145"/>
      <c r="F27" s="145"/>
      <c r="G27" s="156"/>
      <c r="H27" s="343"/>
      <c r="I27" s="343"/>
      <c r="J27" s="156"/>
      <c r="K27" s="163"/>
      <c r="L27" s="156"/>
      <c r="M27" s="156"/>
      <c r="N27" s="156"/>
      <c r="O27" s="156"/>
    </row>
    <row r="28" spans="1:18" outlineLevel="1" x14ac:dyDescent="0.25">
      <c r="A28" s="170" t="s">
        <v>235</v>
      </c>
      <c r="B28" s="173"/>
      <c r="C28" s="145"/>
      <c r="D28" s="145"/>
      <c r="E28" s="145"/>
      <c r="F28" s="145"/>
      <c r="G28" s="156"/>
      <c r="H28" s="343"/>
      <c r="I28" s="343"/>
      <c r="J28" s="156"/>
      <c r="K28" s="163"/>
      <c r="L28" s="156"/>
      <c r="M28" s="156"/>
      <c r="N28" s="156"/>
      <c r="O28" s="156"/>
    </row>
    <row r="29" spans="1:18" ht="33" customHeight="1" outlineLevel="1" x14ac:dyDescent="0.25">
      <c r="A29" s="170" t="s">
        <v>236</v>
      </c>
      <c r="B29" s="173">
        <v>10</v>
      </c>
      <c r="C29" s="145"/>
      <c r="D29" s="145"/>
      <c r="E29" s="145"/>
      <c r="F29" s="145"/>
      <c r="G29" s="156"/>
      <c r="H29" s="347"/>
      <c r="I29" s="347"/>
      <c r="J29" s="156"/>
      <c r="K29" s="166"/>
      <c r="L29" s="156"/>
      <c r="M29" s="156"/>
      <c r="N29" s="156"/>
      <c r="O29" s="156"/>
    </row>
    <row r="30" spans="1:18" outlineLevel="1" x14ac:dyDescent="0.25">
      <c r="A30" s="170" t="s">
        <v>237</v>
      </c>
      <c r="B30" s="173"/>
      <c r="C30" s="145"/>
      <c r="D30" s="145"/>
      <c r="E30" s="145"/>
      <c r="F30" s="145"/>
      <c r="G30" s="156"/>
      <c r="H30" s="343"/>
      <c r="I30" s="343"/>
      <c r="J30" s="156"/>
      <c r="K30" s="167"/>
      <c r="L30" s="156"/>
      <c r="M30" s="156"/>
      <c r="N30" s="156"/>
      <c r="O30" s="156"/>
    </row>
    <row r="31" spans="1:18" outlineLevel="1" x14ac:dyDescent="0.25">
      <c r="A31" s="174" t="s">
        <v>238</v>
      </c>
      <c r="B31" s="173"/>
      <c r="C31" s="145"/>
      <c r="D31" s="145"/>
      <c r="E31" s="145"/>
      <c r="F31" s="145"/>
      <c r="G31" s="156"/>
      <c r="H31" s="156"/>
      <c r="I31" s="156"/>
      <c r="J31" s="156"/>
      <c r="K31" s="156"/>
      <c r="L31" s="156"/>
      <c r="M31" s="156"/>
      <c r="N31" s="156"/>
      <c r="O31" s="156"/>
    </row>
    <row r="32" spans="1:18" hidden="1" outlineLevel="1" x14ac:dyDescent="0.25">
      <c r="A32" s="159" t="s">
        <v>239</v>
      </c>
      <c r="B32" s="175">
        <v>1.65</v>
      </c>
      <c r="C32" s="145"/>
      <c r="D32" s="145"/>
      <c r="E32" s="145"/>
      <c r="F32" s="145"/>
      <c r="G32" s="156"/>
      <c r="H32" s="156"/>
      <c r="I32" s="156"/>
      <c r="J32" s="156"/>
      <c r="K32" s="156"/>
      <c r="L32" s="156"/>
      <c r="M32" s="156"/>
      <c r="N32" s="156"/>
    </row>
    <row r="33" spans="1:14" hidden="1" outlineLevel="1" x14ac:dyDescent="0.25">
      <c r="A33" s="174" t="s">
        <v>240</v>
      </c>
      <c r="B33" s="176">
        <v>4</v>
      </c>
      <c r="C33" s="145"/>
      <c r="D33" s="145"/>
      <c r="E33" s="145"/>
      <c r="F33" s="145"/>
      <c r="G33" s="156"/>
      <c r="H33" s="156"/>
      <c r="I33" s="156"/>
      <c r="J33" s="156"/>
      <c r="K33" s="156"/>
      <c r="L33" s="156"/>
      <c r="M33" s="156"/>
      <c r="N33" s="156"/>
    </row>
    <row r="34" spans="1:14" hidden="1" outlineLevel="1" x14ac:dyDescent="0.25">
      <c r="A34" s="174" t="s">
        <v>122</v>
      </c>
      <c r="B34" s="176">
        <v>4</v>
      </c>
      <c r="C34" s="145"/>
      <c r="D34" s="145"/>
      <c r="E34" s="145"/>
      <c r="F34" s="145"/>
    </row>
    <row r="35" spans="1:14" hidden="1" outlineLevel="1" x14ac:dyDescent="0.25">
      <c r="A35" s="159" t="s">
        <v>241</v>
      </c>
      <c r="B35" s="177">
        <v>10.16</v>
      </c>
      <c r="C35" s="145"/>
      <c r="D35" s="145"/>
      <c r="E35" s="145"/>
      <c r="F35" s="145"/>
    </row>
    <row r="36" spans="1:14" hidden="1" outlineLevel="1" x14ac:dyDescent="0.25">
      <c r="A36" s="170" t="s">
        <v>240</v>
      </c>
      <c r="B36" s="176">
        <v>4.4000000000000004</v>
      </c>
      <c r="C36" s="145"/>
      <c r="D36" s="145"/>
      <c r="E36" s="145"/>
      <c r="F36" s="145"/>
    </row>
    <row r="37" spans="1:14" hidden="1" outlineLevel="1" x14ac:dyDescent="0.25">
      <c r="A37" s="170" t="s">
        <v>122</v>
      </c>
      <c r="B37" s="176">
        <v>4</v>
      </c>
      <c r="C37" s="145"/>
      <c r="D37" s="145"/>
      <c r="E37" s="145"/>
      <c r="F37" s="145"/>
    </row>
    <row r="38" spans="1:14" ht="16.5" hidden="1" customHeight="1" outlineLevel="1" x14ac:dyDescent="0.25">
      <c r="A38" s="178" t="s">
        <v>242</v>
      </c>
      <c r="B38" s="179">
        <v>142.76</v>
      </c>
      <c r="C38" s="180"/>
      <c r="D38" s="181"/>
      <c r="E38" s="145"/>
      <c r="F38" s="145"/>
    </row>
    <row r="39" spans="1:14" hidden="1" outlineLevel="1" x14ac:dyDescent="0.25">
      <c r="A39" s="170" t="s">
        <v>243</v>
      </c>
      <c r="B39" s="176">
        <v>12</v>
      </c>
      <c r="C39" s="180"/>
      <c r="D39" s="181"/>
      <c r="E39" s="145"/>
      <c r="F39" s="145"/>
    </row>
    <row r="40" spans="1:14" hidden="1" outlineLevel="1" x14ac:dyDescent="0.25">
      <c r="A40" s="170" t="s">
        <v>244</v>
      </c>
      <c r="B40" s="176">
        <v>12</v>
      </c>
      <c r="C40" s="180"/>
      <c r="D40" s="181"/>
      <c r="E40" s="145"/>
      <c r="F40" s="145"/>
    </row>
    <row r="41" spans="1:14" ht="15" hidden="1" customHeight="1" outlineLevel="1" x14ac:dyDescent="0.25">
      <c r="A41" s="178" t="s">
        <v>245</v>
      </c>
      <c r="B41" s="179">
        <v>209.91</v>
      </c>
      <c r="C41" s="180"/>
      <c r="D41" s="181"/>
      <c r="E41" s="145"/>
      <c r="F41" s="145"/>
    </row>
    <row r="42" spans="1:14" hidden="1" x14ac:dyDescent="0.25">
      <c r="A42" s="170" t="s">
        <v>243</v>
      </c>
      <c r="B42" s="176">
        <v>12</v>
      </c>
      <c r="C42" s="180"/>
      <c r="D42" s="181"/>
      <c r="E42" s="145"/>
      <c r="F42" s="145"/>
    </row>
    <row r="43" spans="1:14" hidden="1" outlineLevel="1" x14ac:dyDescent="0.25">
      <c r="A43" s="170" t="s">
        <v>244</v>
      </c>
      <c r="B43" s="176">
        <v>12</v>
      </c>
      <c r="C43" s="180"/>
      <c r="D43" s="181"/>
      <c r="E43" s="145"/>
      <c r="F43" s="145"/>
    </row>
    <row r="44" spans="1:14" hidden="1" outlineLevel="1" x14ac:dyDescent="0.25">
      <c r="A44" s="182" t="s">
        <v>246</v>
      </c>
      <c r="B44" s="179">
        <f>1472.41</f>
        <v>1472.41</v>
      </c>
      <c r="C44" s="183"/>
      <c r="D44" s="183"/>
      <c r="E44" s="145"/>
      <c r="F44" s="145"/>
    </row>
    <row r="45" spans="1:14" hidden="1" outlineLevel="1" x14ac:dyDescent="0.25">
      <c r="A45" s="184" t="s">
        <v>247</v>
      </c>
      <c r="B45" s="185"/>
      <c r="C45" s="180"/>
      <c r="D45" s="145"/>
      <c r="E45" s="145"/>
      <c r="F45" s="145"/>
    </row>
    <row r="46" spans="1:14" hidden="1" x14ac:dyDescent="0.25">
      <c r="A46" s="182" t="s">
        <v>248</v>
      </c>
      <c r="B46" s="176">
        <v>25</v>
      </c>
      <c r="C46" s="186"/>
      <c r="D46" s="186"/>
      <c r="E46" s="186"/>
      <c r="F46" s="186"/>
    </row>
    <row r="47" spans="1:14" hidden="1" x14ac:dyDescent="0.25">
      <c r="A47" s="182" t="s">
        <v>249</v>
      </c>
      <c r="B47" s="176">
        <v>25</v>
      </c>
      <c r="C47" s="186"/>
      <c r="D47" s="186"/>
      <c r="E47" s="186"/>
      <c r="F47" s="186"/>
    </row>
    <row r="48" spans="1:14" ht="16.5" thickBot="1" x14ac:dyDescent="0.3">
      <c r="A48" s="182" t="s">
        <v>101</v>
      </c>
      <c r="B48" s="187"/>
      <c r="C48" s="186"/>
      <c r="D48" s="186"/>
      <c r="E48" s="186"/>
      <c r="F48" s="186"/>
    </row>
    <row r="49" spans="1:27" x14ac:dyDescent="0.25">
      <c r="A49" s="154" t="str">
        <f>A82</f>
        <v>Оплата труда с отчислениями</v>
      </c>
      <c r="B49" s="177">
        <v>0</v>
      </c>
      <c r="C49" s="186"/>
      <c r="D49" s="186"/>
      <c r="E49" s="186"/>
      <c r="F49" s="186"/>
    </row>
    <row r="50" spans="1:27" x14ac:dyDescent="0.25">
      <c r="A50" s="170" t="str">
        <f>A83</f>
        <v>Вспомогательные материалы</v>
      </c>
      <c r="B50" s="169"/>
      <c r="C50" s="145"/>
      <c r="D50" s="145"/>
      <c r="E50" s="145"/>
      <c r="F50" s="145"/>
    </row>
    <row r="51" spans="1:27" ht="31.5" x14ac:dyDescent="0.25">
      <c r="A51" s="178" t="str">
        <f>A84</f>
        <v>Прочие расходы (без амортизации, арендной платы + транспортные расходы)</v>
      </c>
      <c r="B51" s="176"/>
      <c r="C51" s="188"/>
      <c r="D51" s="188"/>
      <c r="E51" s="188"/>
      <c r="F51" s="188"/>
    </row>
    <row r="52" spans="1:27" ht="16.5" hidden="1" thickBot="1" x14ac:dyDescent="0.3">
      <c r="A52" s="182" t="s">
        <v>121</v>
      </c>
      <c r="B52" s="187">
        <v>0.1</v>
      </c>
      <c r="C52" s="188"/>
      <c r="D52" s="188"/>
      <c r="E52" s="188"/>
      <c r="F52" s="188"/>
    </row>
    <row r="53" spans="1:27" hidden="1" x14ac:dyDescent="0.25">
      <c r="A53" s="189"/>
      <c r="B53" s="190"/>
      <c r="C53" s="188"/>
      <c r="D53" s="188"/>
      <c r="E53" s="188"/>
      <c r="F53" s="188"/>
    </row>
    <row r="54" spans="1:27" hidden="1" x14ac:dyDescent="0.25">
      <c r="A54" s="170" t="s">
        <v>250</v>
      </c>
      <c r="B54" s="191">
        <v>246.85</v>
      </c>
      <c r="C54" s="188"/>
      <c r="D54" s="188"/>
      <c r="E54" s="188"/>
      <c r="F54" s="188"/>
    </row>
    <row r="55" spans="1:27" ht="16.5" hidden="1" thickBot="1" x14ac:dyDescent="0.3">
      <c r="A55" s="192" t="s">
        <v>251</v>
      </c>
      <c r="B55" s="193">
        <v>515240.19</v>
      </c>
      <c r="C55" s="188"/>
      <c r="D55" s="188"/>
      <c r="E55" s="188"/>
      <c r="F55" s="188"/>
    </row>
    <row r="56" spans="1:27" hidden="1" x14ac:dyDescent="0.25">
      <c r="A56" s="159" t="s">
        <v>252</v>
      </c>
      <c r="B56" s="194">
        <v>2</v>
      </c>
      <c r="C56" s="188"/>
      <c r="D56" s="188"/>
      <c r="E56" s="188"/>
      <c r="F56" s="188"/>
    </row>
    <row r="57" spans="1:27" hidden="1" x14ac:dyDescent="0.25">
      <c r="A57" s="170" t="s">
        <v>120</v>
      </c>
      <c r="B57" s="195">
        <v>8.8999999999999996E-2</v>
      </c>
      <c r="C57" s="188"/>
      <c r="D57" s="188"/>
      <c r="E57" s="188"/>
      <c r="F57" s="188"/>
    </row>
    <row r="58" spans="1:27" hidden="1" outlineLevel="1" x14ac:dyDescent="0.25">
      <c r="A58" s="170" t="s">
        <v>119</v>
      </c>
      <c r="B58" s="196">
        <v>8.8999999999999996E-2</v>
      </c>
      <c r="C58" s="188"/>
      <c r="D58" s="188"/>
      <c r="E58" s="188"/>
      <c r="F58" s="188"/>
    </row>
    <row r="59" spans="1:27" hidden="1" outlineLevel="1" x14ac:dyDescent="0.25">
      <c r="A59" s="170" t="s">
        <v>118</v>
      </c>
      <c r="B59" s="196">
        <v>0</v>
      </c>
      <c r="C59" s="188"/>
      <c r="D59" s="188"/>
      <c r="E59" s="188"/>
      <c r="F59" s="188"/>
    </row>
    <row r="60" spans="1:27" s="150" customFormat="1" hidden="1" x14ac:dyDescent="0.25">
      <c r="A60" s="170" t="s">
        <v>117</v>
      </c>
      <c r="B60" s="196">
        <v>0.11</v>
      </c>
      <c r="C60" s="188"/>
      <c r="D60" s="188"/>
      <c r="E60" s="188"/>
      <c r="F60" s="188"/>
      <c r="G60" s="142"/>
      <c r="H60" s="142"/>
      <c r="I60" s="142"/>
      <c r="J60" s="142"/>
      <c r="K60" s="142"/>
      <c r="L60" s="142"/>
      <c r="M60" s="142"/>
      <c r="N60" s="142"/>
      <c r="O60" s="142"/>
      <c r="P60" s="142"/>
      <c r="Q60" s="142"/>
      <c r="R60" s="142"/>
      <c r="S60" s="142"/>
      <c r="T60" s="142"/>
      <c r="U60" s="142"/>
      <c r="V60" s="142"/>
    </row>
    <row r="61" spans="1:27" hidden="1" x14ac:dyDescent="0.25">
      <c r="A61" s="170" t="s">
        <v>116</v>
      </c>
      <c r="B61" s="196">
        <f>1-B59</f>
        <v>1</v>
      </c>
      <c r="C61" s="188"/>
      <c r="D61" s="188"/>
      <c r="E61" s="188"/>
      <c r="F61" s="188"/>
    </row>
    <row r="62" spans="1:27" ht="16.5" hidden="1" thickBot="1" x14ac:dyDescent="0.3">
      <c r="A62" s="182" t="s">
        <v>253</v>
      </c>
      <c r="B62" s="197">
        <f>B61*B60+B59*B58*(1-B48)</f>
        <v>0.11</v>
      </c>
      <c r="C62" s="188"/>
      <c r="D62" s="188"/>
      <c r="E62" s="188"/>
      <c r="F62" s="188"/>
      <c r="W62" s="198"/>
      <c r="X62" s="198"/>
      <c r="Y62" s="198"/>
      <c r="Z62" s="198"/>
      <c r="AA62" s="198"/>
    </row>
    <row r="63" spans="1:27" hidden="1" x14ac:dyDescent="0.25">
      <c r="A63" s="199" t="s">
        <v>115</v>
      </c>
      <c r="B63" s="200">
        <v>1</v>
      </c>
      <c r="C63" s="200">
        <f>B63+1</f>
        <v>2</v>
      </c>
      <c r="D63" s="200">
        <f t="shared" ref="D63:P63" si="0">C63+1</f>
        <v>3</v>
      </c>
      <c r="E63" s="200">
        <f t="shared" si="0"/>
        <v>4</v>
      </c>
      <c r="F63" s="200">
        <f t="shared" si="0"/>
        <v>5</v>
      </c>
      <c r="G63" s="200">
        <f t="shared" si="0"/>
        <v>6</v>
      </c>
      <c r="H63" s="200">
        <f t="shared" si="0"/>
        <v>7</v>
      </c>
      <c r="I63" s="200">
        <f t="shared" si="0"/>
        <v>8</v>
      </c>
      <c r="J63" s="200">
        <f t="shared" si="0"/>
        <v>9</v>
      </c>
      <c r="K63" s="200">
        <f t="shared" si="0"/>
        <v>10</v>
      </c>
      <c r="L63" s="200">
        <f t="shared" si="0"/>
        <v>11</v>
      </c>
      <c r="M63" s="200">
        <f t="shared" si="0"/>
        <v>12</v>
      </c>
      <c r="N63" s="200">
        <f t="shared" si="0"/>
        <v>13</v>
      </c>
      <c r="O63" s="200">
        <f t="shared" si="0"/>
        <v>14</v>
      </c>
      <c r="P63" s="200">
        <f t="shared" si="0"/>
        <v>15</v>
      </c>
      <c r="Q63" s="200">
        <f>P63+1</f>
        <v>16</v>
      </c>
      <c r="R63" s="200">
        <f>Q63+1</f>
        <v>17</v>
      </c>
      <c r="S63" s="200">
        <f>R63+1</f>
        <v>18</v>
      </c>
      <c r="T63" s="200">
        <f>S63+1</f>
        <v>19</v>
      </c>
      <c r="U63" s="201">
        <f>T63+1</f>
        <v>20</v>
      </c>
      <c r="V63" s="150"/>
      <c r="W63" s="198"/>
      <c r="X63" s="198"/>
      <c r="Y63" s="198"/>
      <c r="Z63" s="198"/>
      <c r="AA63" s="198"/>
    </row>
    <row r="64" spans="1:27" hidden="1" x14ac:dyDescent="0.25">
      <c r="A64" s="202" t="s">
        <v>114</v>
      </c>
      <c r="B64" s="203">
        <v>0.04</v>
      </c>
      <c r="C64" s="203">
        <v>0.04</v>
      </c>
      <c r="D64" s="203">
        <v>0.04</v>
      </c>
      <c r="E64" s="203">
        <v>0.04</v>
      </c>
      <c r="F64" s="203">
        <v>0.04</v>
      </c>
      <c r="G64" s="203">
        <v>0.04</v>
      </c>
      <c r="H64" s="203">
        <v>0.04</v>
      </c>
      <c r="I64" s="203">
        <v>0.04</v>
      </c>
      <c r="J64" s="203">
        <v>0.04</v>
      </c>
      <c r="K64" s="203">
        <v>0.04</v>
      </c>
      <c r="L64" s="203">
        <v>0.04</v>
      </c>
      <c r="M64" s="203">
        <v>0.04</v>
      </c>
      <c r="N64" s="203">
        <v>0.04</v>
      </c>
      <c r="O64" s="203">
        <v>0.04</v>
      </c>
      <c r="P64" s="203">
        <v>0.04</v>
      </c>
      <c r="Q64" s="203">
        <v>0.04</v>
      </c>
      <c r="R64" s="203">
        <v>0.04</v>
      </c>
      <c r="S64" s="203">
        <v>0.04</v>
      </c>
      <c r="T64" s="203">
        <v>0.04</v>
      </c>
      <c r="U64" s="204">
        <v>0.04</v>
      </c>
      <c r="W64" s="198"/>
      <c r="X64" s="198"/>
      <c r="Y64" s="198"/>
      <c r="Z64" s="198"/>
      <c r="AA64" s="198"/>
    </row>
    <row r="65" spans="1:27" hidden="1" x14ac:dyDescent="0.25">
      <c r="A65" s="202" t="s">
        <v>113</v>
      </c>
      <c r="B65" s="203">
        <v>0.04</v>
      </c>
      <c r="C65" s="203">
        <f>(1+B65)*(1+C64)-1</f>
        <v>8.1600000000000117E-2</v>
      </c>
      <c r="D65" s="203">
        <f t="shared" ref="D65:U65" si="1">(1+C65)*(1+D64)-1</f>
        <v>0.12486400000000009</v>
      </c>
      <c r="E65" s="203">
        <f t="shared" si="1"/>
        <v>0.16985856000000021</v>
      </c>
      <c r="F65" s="203">
        <f t="shared" si="1"/>
        <v>0.21665290240000035</v>
      </c>
      <c r="G65" s="203">
        <f t="shared" si="1"/>
        <v>0.26531901849600037</v>
      </c>
      <c r="H65" s="203">
        <f t="shared" si="1"/>
        <v>0.31593177923584048</v>
      </c>
      <c r="I65" s="203">
        <f t="shared" si="1"/>
        <v>0.3685690504052741</v>
      </c>
      <c r="J65" s="203">
        <f t="shared" si="1"/>
        <v>0.42331181242148519</v>
      </c>
      <c r="K65" s="203">
        <f t="shared" si="1"/>
        <v>0.48024428491834459</v>
      </c>
      <c r="L65" s="203">
        <f t="shared" si="1"/>
        <v>0.53945405631507848</v>
      </c>
      <c r="M65" s="203">
        <f t="shared" si="1"/>
        <v>0.60103221856768174</v>
      </c>
      <c r="N65" s="203">
        <f t="shared" si="1"/>
        <v>0.66507350731038906</v>
      </c>
      <c r="O65" s="203">
        <f t="shared" si="1"/>
        <v>0.73167644760280459</v>
      </c>
      <c r="P65" s="203">
        <f t="shared" si="1"/>
        <v>0.80094350550691673</v>
      </c>
      <c r="Q65" s="203">
        <f t="shared" si="1"/>
        <v>0.87298124572719349</v>
      </c>
      <c r="R65" s="203">
        <f>(1+Q65)*(1+R64)-1</f>
        <v>0.94790049555628131</v>
      </c>
      <c r="S65" s="203">
        <f>(1+R65)*(1+S64)-1</f>
        <v>1.0258165153785326</v>
      </c>
      <c r="T65" s="203">
        <f t="shared" si="1"/>
        <v>1.1068491759936738</v>
      </c>
      <c r="U65" s="204">
        <f t="shared" si="1"/>
        <v>1.1911231430334208</v>
      </c>
      <c r="V65" s="198"/>
      <c r="W65" s="198"/>
      <c r="X65" s="198"/>
      <c r="Y65" s="198"/>
      <c r="Z65" s="198"/>
      <c r="AA65" s="198"/>
    </row>
    <row r="66" spans="1:27" ht="16.5" hidden="1" thickBot="1" x14ac:dyDescent="0.3">
      <c r="A66" s="205" t="s">
        <v>254</v>
      </c>
      <c r="B66" s="206">
        <v>0</v>
      </c>
      <c r="C66" s="207">
        <f>B127</f>
        <v>0</v>
      </c>
      <c r="D66" s="207">
        <f>$C$127*(1+D65)</f>
        <v>0</v>
      </c>
      <c r="E66" s="207">
        <f t="shared" ref="E66:U66" si="2">$D$127*(1+E65)</f>
        <v>0</v>
      </c>
      <c r="F66" s="207">
        <f t="shared" si="2"/>
        <v>0</v>
      </c>
      <c r="G66" s="207">
        <f t="shared" si="2"/>
        <v>0</v>
      </c>
      <c r="H66" s="207">
        <f t="shared" si="2"/>
        <v>0</v>
      </c>
      <c r="I66" s="207">
        <f t="shared" si="2"/>
        <v>0</v>
      </c>
      <c r="J66" s="207">
        <f t="shared" si="2"/>
        <v>0</v>
      </c>
      <c r="K66" s="207">
        <f t="shared" si="2"/>
        <v>0</v>
      </c>
      <c r="L66" s="207">
        <f t="shared" si="2"/>
        <v>0</v>
      </c>
      <c r="M66" s="207">
        <f t="shared" si="2"/>
        <v>0</v>
      </c>
      <c r="N66" s="207">
        <f t="shared" si="2"/>
        <v>0</v>
      </c>
      <c r="O66" s="207">
        <f t="shared" si="2"/>
        <v>0</v>
      </c>
      <c r="P66" s="207">
        <f t="shared" si="2"/>
        <v>0</v>
      </c>
      <c r="Q66" s="207">
        <f t="shared" si="2"/>
        <v>0</v>
      </c>
      <c r="R66" s="207">
        <f t="shared" si="2"/>
        <v>0</v>
      </c>
      <c r="S66" s="207">
        <f t="shared" si="2"/>
        <v>0</v>
      </c>
      <c r="T66" s="207">
        <f t="shared" si="2"/>
        <v>0</v>
      </c>
      <c r="U66" s="208">
        <f t="shared" si="2"/>
        <v>0</v>
      </c>
      <c r="V66" s="198"/>
      <c r="W66" s="198"/>
      <c r="X66" s="198"/>
      <c r="Y66" s="198"/>
      <c r="Z66" s="198"/>
      <c r="AA66" s="198"/>
    </row>
    <row r="67" spans="1:27" hidden="1" x14ac:dyDescent="0.25">
      <c r="Q67" s="198"/>
      <c r="R67" s="198"/>
      <c r="S67" s="198"/>
      <c r="T67" s="198"/>
      <c r="U67" s="198"/>
      <c r="V67" s="198"/>
      <c r="W67" s="198"/>
      <c r="X67" s="198"/>
      <c r="Y67" s="198"/>
      <c r="Z67" s="198"/>
      <c r="AA67" s="198"/>
    </row>
    <row r="68" spans="1:27" s="156" customFormat="1" hidden="1" x14ac:dyDescent="0.25">
      <c r="A68" s="209" t="s">
        <v>255</v>
      </c>
      <c r="B68" s="200">
        <f t="shared" ref="B68:P68" si="3">B63</f>
        <v>1</v>
      </c>
      <c r="C68" s="200">
        <f t="shared" si="3"/>
        <v>2</v>
      </c>
      <c r="D68" s="200">
        <f t="shared" si="3"/>
        <v>3</v>
      </c>
      <c r="E68" s="200">
        <f t="shared" si="3"/>
        <v>4</v>
      </c>
      <c r="F68" s="200">
        <f t="shared" si="3"/>
        <v>5</v>
      </c>
      <c r="G68" s="200">
        <f t="shared" si="3"/>
        <v>6</v>
      </c>
      <c r="H68" s="200">
        <f t="shared" si="3"/>
        <v>7</v>
      </c>
      <c r="I68" s="200">
        <f t="shared" si="3"/>
        <v>8</v>
      </c>
      <c r="J68" s="200">
        <f t="shared" si="3"/>
        <v>9</v>
      </c>
      <c r="K68" s="200">
        <f t="shared" si="3"/>
        <v>10</v>
      </c>
      <c r="L68" s="200">
        <f t="shared" si="3"/>
        <v>11</v>
      </c>
      <c r="M68" s="200">
        <f t="shared" si="3"/>
        <v>12</v>
      </c>
      <c r="N68" s="200">
        <f t="shared" si="3"/>
        <v>13</v>
      </c>
      <c r="O68" s="200">
        <f t="shared" si="3"/>
        <v>14</v>
      </c>
      <c r="P68" s="200">
        <f t="shared" si="3"/>
        <v>15</v>
      </c>
      <c r="Q68" s="200">
        <f>P68+1</f>
        <v>16</v>
      </c>
      <c r="R68" s="200">
        <f>Q68+1</f>
        <v>17</v>
      </c>
      <c r="S68" s="200">
        <f>R68+1</f>
        <v>18</v>
      </c>
      <c r="T68" s="200">
        <f>S68+1</f>
        <v>19</v>
      </c>
      <c r="U68" s="201">
        <f>T68+1</f>
        <v>20</v>
      </c>
      <c r="V68" s="198"/>
    </row>
    <row r="69" spans="1:27" s="150" customFormat="1" hidden="1" x14ac:dyDescent="0.25">
      <c r="A69" s="202" t="s">
        <v>112</v>
      </c>
      <c r="B69" s="210">
        <v>0</v>
      </c>
      <c r="C69" s="210">
        <f>B69+B70-B71</f>
        <v>0</v>
      </c>
      <c r="D69" s="210">
        <f t="shared" ref="D69:P69" si="4">C69+C70-C71</f>
        <v>0</v>
      </c>
      <c r="E69" s="210">
        <f t="shared" si="4"/>
        <v>0</v>
      </c>
      <c r="F69" s="210">
        <f t="shared" si="4"/>
        <v>0</v>
      </c>
      <c r="G69" s="210">
        <f t="shared" si="4"/>
        <v>0</v>
      </c>
      <c r="H69" s="210">
        <f t="shared" si="4"/>
        <v>0</v>
      </c>
      <c r="I69" s="210">
        <f t="shared" si="4"/>
        <v>0</v>
      </c>
      <c r="J69" s="210">
        <f t="shared" si="4"/>
        <v>0</v>
      </c>
      <c r="K69" s="210">
        <f t="shared" si="4"/>
        <v>0</v>
      </c>
      <c r="L69" s="210">
        <f t="shared" si="4"/>
        <v>0</v>
      </c>
      <c r="M69" s="210">
        <f t="shared" si="4"/>
        <v>0</v>
      </c>
      <c r="N69" s="210">
        <f t="shared" si="4"/>
        <v>0</v>
      </c>
      <c r="O69" s="210">
        <f t="shared" si="4"/>
        <v>0</v>
      </c>
      <c r="P69" s="210">
        <f t="shared" si="4"/>
        <v>0</v>
      </c>
      <c r="Q69" s="210">
        <f>P69+P70-P71</f>
        <v>0</v>
      </c>
      <c r="R69" s="210">
        <f>Q69+Q70-Q71</f>
        <v>0</v>
      </c>
      <c r="S69" s="210">
        <f>R69+R70-R71</f>
        <v>0</v>
      </c>
      <c r="T69" s="210">
        <f>S69+S70-S71</f>
        <v>0</v>
      </c>
      <c r="U69" s="211">
        <f>T69+T70-T71</f>
        <v>0</v>
      </c>
      <c r="V69" s="198"/>
    </row>
    <row r="70" spans="1:27" ht="15" hidden="1" customHeight="1" x14ac:dyDescent="0.25">
      <c r="A70" s="202" t="s">
        <v>111</v>
      </c>
      <c r="B70" s="210">
        <f>B18*B31*B59*1.18</f>
        <v>0</v>
      </c>
      <c r="C70" s="210">
        <v>0</v>
      </c>
      <c r="D70" s="210">
        <v>0</v>
      </c>
      <c r="E70" s="210">
        <v>0</v>
      </c>
      <c r="F70" s="210">
        <v>0</v>
      </c>
      <c r="G70" s="210">
        <v>0</v>
      </c>
      <c r="H70" s="210">
        <v>0</v>
      </c>
      <c r="I70" s="210">
        <v>0</v>
      </c>
      <c r="J70" s="210">
        <v>0</v>
      </c>
      <c r="K70" s="210">
        <v>0</v>
      </c>
      <c r="L70" s="210">
        <v>0</v>
      </c>
      <c r="M70" s="210">
        <v>0</v>
      </c>
      <c r="N70" s="210">
        <v>0</v>
      </c>
      <c r="O70" s="210">
        <v>0</v>
      </c>
      <c r="P70" s="210">
        <v>0</v>
      </c>
      <c r="Q70" s="210">
        <v>0</v>
      </c>
      <c r="R70" s="210">
        <v>0</v>
      </c>
      <c r="S70" s="210">
        <v>0</v>
      </c>
      <c r="T70" s="210">
        <v>0</v>
      </c>
      <c r="U70" s="211">
        <v>0</v>
      </c>
      <c r="V70" s="198"/>
    </row>
    <row r="71" spans="1:27" hidden="1" outlineLevel="1" x14ac:dyDescent="0.25">
      <c r="A71" s="202" t="s">
        <v>110</v>
      </c>
      <c r="B71" s="210">
        <f>$B$70/$B$56</f>
        <v>0</v>
      </c>
      <c r="C71" s="210">
        <f t="shared" ref="C71:U71" si="5">IF(ROUND(C69,1)=0,0,B71+C70/$B$52)</f>
        <v>0</v>
      </c>
      <c r="D71" s="210">
        <f t="shared" si="5"/>
        <v>0</v>
      </c>
      <c r="E71" s="210">
        <f t="shared" si="5"/>
        <v>0</v>
      </c>
      <c r="F71" s="210">
        <f t="shared" si="5"/>
        <v>0</v>
      </c>
      <c r="G71" s="210">
        <f t="shared" si="5"/>
        <v>0</v>
      </c>
      <c r="H71" s="210">
        <f t="shared" si="5"/>
        <v>0</v>
      </c>
      <c r="I71" s="210">
        <f t="shared" si="5"/>
        <v>0</v>
      </c>
      <c r="J71" s="210">
        <f t="shared" si="5"/>
        <v>0</v>
      </c>
      <c r="K71" s="210">
        <f t="shared" si="5"/>
        <v>0</v>
      </c>
      <c r="L71" s="210">
        <f t="shared" si="5"/>
        <v>0</v>
      </c>
      <c r="M71" s="210">
        <f t="shared" si="5"/>
        <v>0</v>
      </c>
      <c r="N71" s="210">
        <f t="shared" si="5"/>
        <v>0</v>
      </c>
      <c r="O71" s="210">
        <f t="shared" si="5"/>
        <v>0</v>
      </c>
      <c r="P71" s="210">
        <f t="shared" si="5"/>
        <v>0</v>
      </c>
      <c r="Q71" s="210">
        <f t="shared" si="5"/>
        <v>0</v>
      </c>
      <c r="R71" s="210">
        <f t="shared" si="5"/>
        <v>0</v>
      </c>
      <c r="S71" s="210">
        <f t="shared" si="5"/>
        <v>0</v>
      </c>
      <c r="T71" s="210">
        <f t="shared" si="5"/>
        <v>0</v>
      </c>
      <c r="U71" s="211">
        <f t="shared" si="5"/>
        <v>0</v>
      </c>
      <c r="V71" s="156"/>
    </row>
    <row r="72" spans="1:27" ht="16.5" hidden="1" outlineLevel="1" thickBot="1" x14ac:dyDescent="0.3">
      <c r="A72" s="205" t="s">
        <v>109</v>
      </c>
      <c r="B72" s="212">
        <f t="shared" ref="B72:U72" si="6">AVERAGE(SUM(B69:B70),(SUM(B69:B70)-B71))*$B$58</f>
        <v>0</v>
      </c>
      <c r="C72" s="212">
        <f t="shared" si="6"/>
        <v>0</v>
      </c>
      <c r="D72" s="212">
        <f t="shared" si="6"/>
        <v>0</v>
      </c>
      <c r="E72" s="212">
        <f t="shared" si="6"/>
        <v>0</v>
      </c>
      <c r="F72" s="212">
        <f t="shared" si="6"/>
        <v>0</v>
      </c>
      <c r="G72" s="212">
        <f t="shared" si="6"/>
        <v>0</v>
      </c>
      <c r="H72" s="212">
        <f t="shared" si="6"/>
        <v>0</v>
      </c>
      <c r="I72" s="212">
        <f t="shared" si="6"/>
        <v>0</v>
      </c>
      <c r="J72" s="212">
        <f t="shared" si="6"/>
        <v>0</v>
      </c>
      <c r="K72" s="212">
        <f t="shared" si="6"/>
        <v>0</v>
      </c>
      <c r="L72" s="212">
        <f t="shared" si="6"/>
        <v>0</v>
      </c>
      <c r="M72" s="212">
        <f t="shared" si="6"/>
        <v>0</v>
      </c>
      <c r="N72" s="212">
        <f t="shared" si="6"/>
        <v>0</v>
      </c>
      <c r="O72" s="212">
        <f t="shared" si="6"/>
        <v>0</v>
      </c>
      <c r="P72" s="212">
        <f t="shared" si="6"/>
        <v>0</v>
      </c>
      <c r="Q72" s="212">
        <f t="shared" si="6"/>
        <v>0</v>
      </c>
      <c r="R72" s="212">
        <f t="shared" si="6"/>
        <v>0</v>
      </c>
      <c r="S72" s="212">
        <f t="shared" si="6"/>
        <v>0</v>
      </c>
      <c r="T72" s="212">
        <f t="shared" si="6"/>
        <v>0</v>
      </c>
      <c r="U72" s="213">
        <f t="shared" si="6"/>
        <v>0</v>
      </c>
      <c r="V72" s="150"/>
    </row>
    <row r="73" spans="1:27" hidden="1" outlineLevel="1" x14ac:dyDescent="0.25">
      <c r="A73" s="156"/>
      <c r="B73" s="214"/>
      <c r="C73" s="214"/>
      <c r="D73" s="214"/>
      <c r="E73" s="214"/>
      <c r="F73" s="214"/>
      <c r="G73" s="214"/>
      <c r="H73" s="214"/>
      <c r="I73" s="214"/>
      <c r="J73" s="214"/>
      <c r="K73" s="214"/>
      <c r="L73" s="214"/>
      <c r="M73" s="214"/>
      <c r="N73" s="214"/>
      <c r="O73" s="214"/>
      <c r="P73" s="198"/>
      <c r="Q73" s="150"/>
    </row>
    <row r="74" spans="1:27" ht="16.5" hidden="1" customHeight="1" outlineLevel="1" x14ac:dyDescent="0.25">
      <c r="A74" s="209" t="s">
        <v>256</v>
      </c>
      <c r="B74" s="200">
        <f t="shared" ref="B74:P74" si="7">B63</f>
        <v>1</v>
      </c>
      <c r="C74" s="200">
        <f t="shared" si="7"/>
        <v>2</v>
      </c>
      <c r="D74" s="200">
        <f t="shared" si="7"/>
        <v>3</v>
      </c>
      <c r="E74" s="200">
        <f t="shared" si="7"/>
        <v>4</v>
      </c>
      <c r="F74" s="200">
        <f t="shared" si="7"/>
        <v>5</v>
      </c>
      <c r="G74" s="200">
        <f t="shared" si="7"/>
        <v>6</v>
      </c>
      <c r="H74" s="200">
        <f t="shared" si="7"/>
        <v>7</v>
      </c>
      <c r="I74" s="200">
        <f t="shared" si="7"/>
        <v>8</v>
      </c>
      <c r="J74" s="200">
        <f t="shared" si="7"/>
        <v>9</v>
      </c>
      <c r="K74" s="200">
        <f t="shared" si="7"/>
        <v>10</v>
      </c>
      <c r="L74" s="200">
        <f t="shared" si="7"/>
        <v>11</v>
      </c>
      <c r="M74" s="200">
        <f t="shared" si="7"/>
        <v>12</v>
      </c>
      <c r="N74" s="200">
        <f t="shared" si="7"/>
        <v>13</v>
      </c>
      <c r="O74" s="200">
        <f t="shared" si="7"/>
        <v>14</v>
      </c>
      <c r="P74" s="200">
        <f t="shared" si="7"/>
        <v>15</v>
      </c>
      <c r="Q74" s="215">
        <f>P74+1</f>
        <v>16</v>
      </c>
      <c r="R74" s="200">
        <f>Q74+1</f>
        <v>17</v>
      </c>
      <c r="S74" s="200">
        <f>R74+1</f>
        <v>18</v>
      </c>
      <c r="T74" s="200">
        <f>S74+1</f>
        <v>19</v>
      </c>
      <c r="U74" s="201">
        <f>T74+1</f>
        <v>20</v>
      </c>
    </row>
    <row r="75" spans="1:27" ht="16.5" hidden="1" customHeight="1" outlineLevel="1" x14ac:dyDescent="0.25">
      <c r="A75" s="216" t="s">
        <v>108</v>
      </c>
      <c r="B75" s="217">
        <f t="shared" ref="B75:O75" si="8">B66*$B$31</f>
        <v>0</v>
      </c>
      <c r="C75" s="217">
        <f t="shared" si="8"/>
        <v>0</v>
      </c>
      <c r="D75" s="217">
        <f t="shared" si="8"/>
        <v>0</v>
      </c>
      <c r="E75" s="217">
        <f t="shared" si="8"/>
        <v>0</v>
      </c>
      <c r="F75" s="217">
        <f t="shared" si="8"/>
        <v>0</v>
      </c>
      <c r="G75" s="217">
        <f t="shared" si="8"/>
        <v>0</v>
      </c>
      <c r="H75" s="217">
        <f t="shared" si="8"/>
        <v>0</v>
      </c>
      <c r="I75" s="217">
        <f t="shared" si="8"/>
        <v>0</v>
      </c>
      <c r="J75" s="217">
        <f t="shared" si="8"/>
        <v>0</v>
      </c>
      <c r="K75" s="217">
        <f t="shared" si="8"/>
        <v>0</v>
      </c>
      <c r="L75" s="217">
        <f t="shared" si="8"/>
        <v>0</v>
      </c>
      <c r="M75" s="217">
        <f t="shared" si="8"/>
        <v>0</v>
      </c>
      <c r="N75" s="217">
        <f t="shared" si="8"/>
        <v>0</v>
      </c>
      <c r="O75" s="217">
        <f t="shared" si="8"/>
        <v>0</v>
      </c>
      <c r="P75" s="218"/>
      <c r="Q75" s="219"/>
      <c r="R75" s="219"/>
      <c r="S75" s="219"/>
      <c r="T75" s="219"/>
      <c r="U75" s="220"/>
    </row>
    <row r="76" spans="1:27" ht="16.5" customHeight="1" outlineLevel="1" x14ac:dyDescent="0.25">
      <c r="A76" s="221" t="s">
        <v>107</v>
      </c>
      <c r="B76" s="222">
        <f t="shared" ref="B76:U76" si="9">SUM(B77:B84)</f>
        <v>0</v>
      </c>
      <c r="C76" s="222">
        <f t="shared" si="9"/>
        <v>0</v>
      </c>
      <c r="D76" s="222">
        <f t="shared" si="9"/>
        <v>0</v>
      </c>
      <c r="E76" s="222">
        <f t="shared" si="9"/>
        <v>0</v>
      </c>
      <c r="F76" s="222">
        <f t="shared" si="9"/>
        <v>0</v>
      </c>
      <c r="G76" s="222">
        <f t="shared" si="9"/>
        <v>0</v>
      </c>
      <c r="H76" s="222">
        <f t="shared" si="9"/>
        <v>0</v>
      </c>
      <c r="I76" s="222">
        <f t="shared" si="9"/>
        <v>0</v>
      </c>
      <c r="J76" s="222">
        <f t="shared" si="9"/>
        <v>0</v>
      </c>
      <c r="K76" s="222">
        <f t="shared" si="9"/>
        <v>0</v>
      </c>
      <c r="L76" s="222">
        <f t="shared" si="9"/>
        <v>0</v>
      </c>
      <c r="M76" s="222">
        <f t="shared" si="9"/>
        <v>0</v>
      </c>
      <c r="N76" s="222">
        <f t="shared" si="9"/>
        <v>0</v>
      </c>
      <c r="O76" s="222">
        <f t="shared" si="9"/>
        <v>0</v>
      </c>
      <c r="P76" s="222">
        <f t="shared" si="9"/>
        <v>0</v>
      </c>
      <c r="Q76" s="222">
        <f t="shared" si="9"/>
        <v>0</v>
      </c>
      <c r="R76" s="222">
        <f t="shared" si="9"/>
        <v>0</v>
      </c>
      <c r="S76" s="222">
        <f t="shared" si="9"/>
        <v>0</v>
      </c>
      <c r="T76" s="222">
        <f t="shared" si="9"/>
        <v>0</v>
      </c>
      <c r="U76" s="223">
        <f t="shared" si="9"/>
        <v>0</v>
      </c>
    </row>
    <row r="77" spans="1:27" hidden="1" outlineLevel="1" x14ac:dyDescent="0.25">
      <c r="A77" s="224" t="str">
        <f>A32</f>
        <v>Затраты на текущий ремонт ТП (строит.часть), т.руб. без НДС</v>
      </c>
      <c r="B77" s="225">
        <f t="shared" ref="B77:U77" si="10">-IF(B$63/$B$34-INT(B63/$B$34)&lt;&gt;0,0,$B$32*(1+B$65)*$B$31)</f>
        <v>0</v>
      </c>
      <c r="C77" s="225">
        <f t="shared" si="10"/>
        <v>0</v>
      </c>
      <c r="D77" s="225">
        <f t="shared" si="10"/>
        <v>0</v>
      </c>
      <c r="E77" s="225">
        <f t="shared" si="10"/>
        <v>0</v>
      </c>
      <c r="F77" s="225">
        <f t="shared" si="10"/>
        <v>0</v>
      </c>
      <c r="G77" s="225">
        <f t="shared" si="10"/>
        <v>0</v>
      </c>
      <c r="H77" s="225">
        <f t="shared" si="10"/>
        <v>0</v>
      </c>
      <c r="I77" s="225">
        <f t="shared" si="10"/>
        <v>0</v>
      </c>
      <c r="J77" s="225">
        <f t="shared" si="10"/>
        <v>0</v>
      </c>
      <c r="K77" s="225">
        <f t="shared" si="10"/>
        <v>0</v>
      </c>
      <c r="L77" s="225">
        <f t="shared" si="10"/>
        <v>0</v>
      </c>
      <c r="M77" s="225">
        <f t="shared" si="10"/>
        <v>0</v>
      </c>
      <c r="N77" s="225">
        <f t="shared" si="10"/>
        <v>0</v>
      </c>
      <c r="O77" s="225">
        <f t="shared" si="10"/>
        <v>0</v>
      </c>
      <c r="P77" s="225">
        <f t="shared" si="10"/>
        <v>0</v>
      </c>
      <c r="Q77" s="225">
        <f t="shared" si="10"/>
        <v>0</v>
      </c>
      <c r="R77" s="225">
        <f t="shared" si="10"/>
        <v>0</v>
      </c>
      <c r="S77" s="225">
        <f t="shared" si="10"/>
        <v>0</v>
      </c>
      <c r="T77" s="225">
        <f t="shared" si="10"/>
        <v>0</v>
      </c>
      <c r="U77" s="226">
        <f t="shared" si="10"/>
        <v>0</v>
      </c>
    </row>
    <row r="78" spans="1:27" hidden="1" outlineLevel="1" x14ac:dyDescent="0.25">
      <c r="A78" s="224" t="str">
        <f>A38</f>
        <v>Затраты на капитальный ремонт ТП (строит.часть), т.руб. без НДС</v>
      </c>
      <c r="B78" s="225">
        <f t="shared" ref="B78:U78" si="11">-IF(B$63/$B$40-INT(B63/$B$40)&lt;&gt;0,0,$B$38*(1+B$65)*$B$31)</f>
        <v>0</v>
      </c>
      <c r="C78" s="225">
        <f t="shared" si="11"/>
        <v>0</v>
      </c>
      <c r="D78" s="225">
        <f t="shared" si="11"/>
        <v>0</v>
      </c>
      <c r="E78" s="225">
        <f t="shared" si="11"/>
        <v>0</v>
      </c>
      <c r="F78" s="225">
        <f t="shared" si="11"/>
        <v>0</v>
      </c>
      <c r="G78" s="225">
        <f t="shared" si="11"/>
        <v>0</v>
      </c>
      <c r="H78" s="225">
        <f t="shared" si="11"/>
        <v>0</v>
      </c>
      <c r="I78" s="225">
        <f t="shared" si="11"/>
        <v>0</v>
      </c>
      <c r="J78" s="225">
        <f t="shared" si="11"/>
        <v>0</v>
      </c>
      <c r="K78" s="225">
        <f t="shared" si="11"/>
        <v>0</v>
      </c>
      <c r="L78" s="225">
        <f t="shared" si="11"/>
        <v>0</v>
      </c>
      <c r="M78" s="225">
        <f t="shared" si="11"/>
        <v>0</v>
      </c>
      <c r="N78" s="225">
        <f t="shared" si="11"/>
        <v>0</v>
      </c>
      <c r="O78" s="225">
        <f t="shared" si="11"/>
        <v>0</v>
      </c>
      <c r="P78" s="225">
        <f t="shared" si="11"/>
        <v>0</v>
      </c>
      <c r="Q78" s="225">
        <f t="shared" si="11"/>
        <v>0</v>
      </c>
      <c r="R78" s="225">
        <f t="shared" si="11"/>
        <v>0</v>
      </c>
      <c r="S78" s="225">
        <f t="shared" si="11"/>
        <v>0</v>
      </c>
      <c r="T78" s="225">
        <f t="shared" si="11"/>
        <v>0</v>
      </c>
      <c r="U78" s="226">
        <f t="shared" si="11"/>
        <v>0</v>
      </c>
    </row>
    <row r="79" spans="1:27" hidden="1" x14ac:dyDescent="0.25">
      <c r="A79" s="224" t="str">
        <f>A44</f>
        <v>Затраты на капитальный ремонт КЛ т.руб. без НДС</v>
      </c>
      <c r="B79" s="225">
        <f t="shared" ref="B79:U79" si="12">-IF(B$63/$B$47-INT(B63/$B$47)&lt;&gt;0,0,$B$44*(1+B$65)*$B$45)</f>
        <v>0</v>
      </c>
      <c r="C79" s="225">
        <f t="shared" si="12"/>
        <v>0</v>
      </c>
      <c r="D79" s="225">
        <f t="shared" si="12"/>
        <v>0</v>
      </c>
      <c r="E79" s="225">
        <f t="shared" si="12"/>
        <v>0</v>
      </c>
      <c r="F79" s="225">
        <f t="shared" si="12"/>
        <v>0</v>
      </c>
      <c r="G79" s="225">
        <f t="shared" si="12"/>
        <v>0</v>
      </c>
      <c r="H79" s="225">
        <f t="shared" si="12"/>
        <v>0</v>
      </c>
      <c r="I79" s="225">
        <f t="shared" si="12"/>
        <v>0</v>
      </c>
      <c r="J79" s="225">
        <f t="shared" si="12"/>
        <v>0</v>
      </c>
      <c r="K79" s="225">
        <f t="shared" si="12"/>
        <v>0</v>
      </c>
      <c r="L79" s="225">
        <f t="shared" si="12"/>
        <v>0</v>
      </c>
      <c r="M79" s="225">
        <f t="shared" si="12"/>
        <v>0</v>
      </c>
      <c r="N79" s="225">
        <f t="shared" si="12"/>
        <v>0</v>
      </c>
      <c r="O79" s="225">
        <f t="shared" si="12"/>
        <v>0</v>
      </c>
      <c r="P79" s="225">
        <f t="shared" si="12"/>
        <v>0</v>
      </c>
      <c r="Q79" s="225">
        <f t="shared" si="12"/>
        <v>0</v>
      </c>
      <c r="R79" s="225">
        <f t="shared" si="12"/>
        <v>0</v>
      </c>
      <c r="S79" s="225">
        <f t="shared" si="12"/>
        <v>0</v>
      </c>
      <c r="T79" s="225">
        <f t="shared" si="12"/>
        <v>0</v>
      </c>
      <c r="U79" s="226">
        <f t="shared" si="12"/>
        <v>0</v>
      </c>
    </row>
    <row r="80" spans="1:27" s="150" customFormat="1" hidden="1" x14ac:dyDescent="0.25">
      <c r="A80" s="224" t="str">
        <f>A35</f>
        <v>Затраты на текущий ремонт ТП (оборудование), т.руб. без НДС</v>
      </c>
      <c r="B80" s="225">
        <f>-IF(B$63/$B$37-INT(B63/$B$37)&lt;&gt;0,0,$B$35*(1+B$65)*$B$31)</f>
        <v>0</v>
      </c>
      <c r="C80" s="225">
        <f t="shared" ref="C80:U80" si="13">-IF(C$63/$B$37-INT(C63/$B$37)&lt;&gt;0,0,$B$35*(1+C$65)*$B$31)</f>
        <v>0</v>
      </c>
      <c r="D80" s="225">
        <f t="shared" si="13"/>
        <v>0</v>
      </c>
      <c r="E80" s="225">
        <f t="shared" si="13"/>
        <v>0</v>
      </c>
      <c r="F80" s="225">
        <f t="shared" si="13"/>
        <v>0</v>
      </c>
      <c r="G80" s="225">
        <f t="shared" si="13"/>
        <v>0</v>
      </c>
      <c r="H80" s="225">
        <f t="shared" si="13"/>
        <v>0</v>
      </c>
      <c r="I80" s="225">
        <f t="shared" si="13"/>
        <v>0</v>
      </c>
      <c r="J80" s="225">
        <f t="shared" si="13"/>
        <v>0</v>
      </c>
      <c r="K80" s="225">
        <f t="shared" si="13"/>
        <v>0</v>
      </c>
      <c r="L80" s="225">
        <f t="shared" si="13"/>
        <v>0</v>
      </c>
      <c r="M80" s="225">
        <f t="shared" si="13"/>
        <v>0</v>
      </c>
      <c r="N80" s="225">
        <f t="shared" si="13"/>
        <v>0</v>
      </c>
      <c r="O80" s="225">
        <f t="shared" si="13"/>
        <v>0</v>
      </c>
      <c r="P80" s="225">
        <f t="shared" si="13"/>
        <v>0</v>
      </c>
      <c r="Q80" s="225">
        <f t="shared" si="13"/>
        <v>0</v>
      </c>
      <c r="R80" s="225">
        <f t="shared" si="13"/>
        <v>0</v>
      </c>
      <c r="S80" s="225">
        <f t="shared" si="13"/>
        <v>0</v>
      </c>
      <c r="T80" s="225">
        <f t="shared" si="13"/>
        <v>0</v>
      </c>
      <c r="U80" s="226">
        <f t="shared" si="13"/>
        <v>0</v>
      </c>
      <c r="V80" s="142"/>
    </row>
    <row r="81" spans="1:27" hidden="1" x14ac:dyDescent="0.25">
      <c r="A81" s="224" t="str">
        <f>A41</f>
        <v>Затраты на капитальный ремонт ТП (оборудование), т.руб. без НДС</v>
      </c>
      <c r="B81" s="225">
        <f>-IF(B$63/$B$42-INT(B63/$B$42)&lt;&gt;0,0,$B$41*(1+B$65)*$B$31)</f>
        <v>0</v>
      </c>
      <c r="C81" s="225">
        <f t="shared" ref="C81:U81" si="14">-IF(C$63/$B$42-INT(C63/$B$42)&lt;&gt;0,0,$B$41*(1+C$65)*$B$31)</f>
        <v>0</v>
      </c>
      <c r="D81" s="225">
        <f t="shared" si="14"/>
        <v>0</v>
      </c>
      <c r="E81" s="225">
        <f t="shared" si="14"/>
        <v>0</v>
      </c>
      <c r="F81" s="225">
        <f t="shared" si="14"/>
        <v>0</v>
      </c>
      <c r="G81" s="225">
        <f t="shared" si="14"/>
        <v>0</v>
      </c>
      <c r="H81" s="225">
        <f t="shared" si="14"/>
        <v>0</v>
      </c>
      <c r="I81" s="225">
        <f t="shared" si="14"/>
        <v>0</v>
      </c>
      <c r="J81" s="225">
        <f t="shared" si="14"/>
        <v>0</v>
      </c>
      <c r="K81" s="225">
        <f t="shared" si="14"/>
        <v>0</v>
      </c>
      <c r="L81" s="225">
        <f t="shared" si="14"/>
        <v>0</v>
      </c>
      <c r="M81" s="225">
        <f t="shared" si="14"/>
        <v>0</v>
      </c>
      <c r="N81" s="225">
        <f t="shared" si="14"/>
        <v>0</v>
      </c>
      <c r="O81" s="225">
        <f t="shared" si="14"/>
        <v>0</v>
      </c>
      <c r="P81" s="225">
        <f t="shared" si="14"/>
        <v>0</v>
      </c>
      <c r="Q81" s="225">
        <f t="shared" si="14"/>
        <v>0</v>
      </c>
      <c r="R81" s="225">
        <f t="shared" si="14"/>
        <v>0</v>
      </c>
      <c r="S81" s="225">
        <f t="shared" si="14"/>
        <v>0</v>
      </c>
      <c r="T81" s="225">
        <f t="shared" si="14"/>
        <v>0</v>
      </c>
      <c r="U81" s="226">
        <f t="shared" si="14"/>
        <v>0</v>
      </c>
    </row>
    <row r="82" spans="1:27" s="150" customFormat="1" hidden="1" x14ac:dyDescent="0.25">
      <c r="A82" s="224" t="s">
        <v>257</v>
      </c>
      <c r="B82" s="225"/>
      <c r="C82" s="225">
        <f>-$B$49</f>
        <v>0</v>
      </c>
      <c r="D82" s="225">
        <f t="shared" ref="D82:U82" si="15">-$B$49*(1+D65)</f>
        <v>0</v>
      </c>
      <c r="E82" s="225">
        <f t="shared" si="15"/>
        <v>0</v>
      </c>
      <c r="F82" s="225">
        <f t="shared" si="15"/>
        <v>0</v>
      </c>
      <c r="G82" s="225">
        <f t="shared" si="15"/>
        <v>0</v>
      </c>
      <c r="H82" s="225">
        <f t="shared" si="15"/>
        <v>0</v>
      </c>
      <c r="I82" s="225">
        <f t="shared" si="15"/>
        <v>0</v>
      </c>
      <c r="J82" s="225">
        <f t="shared" si="15"/>
        <v>0</v>
      </c>
      <c r="K82" s="225">
        <f t="shared" si="15"/>
        <v>0</v>
      </c>
      <c r="L82" s="225">
        <f t="shared" si="15"/>
        <v>0</v>
      </c>
      <c r="M82" s="225">
        <f t="shared" si="15"/>
        <v>0</v>
      </c>
      <c r="N82" s="225">
        <f t="shared" si="15"/>
        <v>0</v>
      </c>
      <c r="O82" s="225">
        <f t="shared" si="15"/>
        <v>0</v>
      </c>
      <c r="P82" s="225">
        <f t="shared" si="15"/>
        <v>0</v>
      </c>
      <c r="Q82" s="225">
        <f t="shared" si="15"/>
        <v>0</v>
      </c>
      <c r="R82" s="225">
        <f t="shared" si="15"/>
        <v>0</v>
      </c>
      <c r="S82" s="225">
        <f t="shared" si="15"/>
        <v>0</v>
      </c>
      <c r="T82" s="225">
        <f t="shared" si="15"/>
        <v>0</v>
      </c>
      <c r="U82" s="226">
        <f t="shared" si="15"/>
        <v>0</v>
      </c>
      <c r="V82" s="142"/>
    </row>
    <row r="83" spans="1:27" s="150" customFormat="1" hidden="1" x14ac:dyDescent="0.25">
      <c r="A83" s="224" t="s">
        <v>258</v>
      </c>
      <c r="B83" s="225"/>
      <c r="C83" s="225">
        <f t="shared" ref="C83:U83" si="16">-$B$50*(1+C65)*$B$31</f>
        <v>0</v>
      </c>
      <c r="D83" s="225">
        <f t="shared" si="16"/>
        <v>0</v>
      </c>
      <c r="E83" s="225">
        <f t="shared" si="16"/>
        <v>0</v>
      </c>
      <c r="F83" s="225">
        <f t="shared" si="16"/>
        <v>0</v>
      </c>
      <c r="G83" s="225">
        <f t="shared" si="16"/>
        <v>0</v>
      </c>
      <c r="H83" s="225">
        <f t="shared" si="16"/>
        <v>0</v>
      </c>
      <c r="I83" s="225">
        <f t="shared" si="16"/>
        <v>0</v>
      </c>
      <c r="J83" s="225">
        <f t="shared" si="16"/>
        <v>0</v>
      </c>
      <c r="K83" s="225">
        <f t="shared" si="16"/>
        <v>0</v>
      </c>
      <c r="L83" s="225">
        <f t="shared" si="16"/>
        <v>0</v>
      </c>
      <c r="M83" s="225">
        <f t="shared" si="16"/>
        <v>0</v>
      </c>
      <c r="N83" s="225">
        <f t="shared" si="16"/>
        <v>0</v>
      </c>
      <c r="O83" s="225">
        <f t="shared" si="16"/>
        <v>0</v>
      </c>
      <c r="P83" s="225">
        <f t="shared" si="16"/>
        <v>0</v>
      </c>
      <c r="Q83" s="225">
        <f t="shared" si="16"/>
        <v>0</v>
      </c>
      <c r="R83" s="225">
        <f t="shared" si="16"/>
        <v>0</v>
      </c>
      <c r="S83" s="225">
        <f t="shared" si="16"/>
        <v>0</v>
      </c>
      <c r="T83" s="225">
        <f t="shared" si="16"/>
        <v>0</v>
      </c>
      <c r="U83" s="226">
        <f t="shared" si="16"/>
        <v>0</v>
      </c>
    </row>
    <row r="84" spans="1:27" ht="31.5" x14ac:dyDescent="0.25">
      <c r="A84" s="227" t="s">
        <v>259</v>
      </c>
      <c r="B84" s="225"/>
      <c r="C84" s="225">
        <f t="shared" ref="C84:U84" si="17">-$B$51*(1+C65)*$B$31</f>
        <v>0</v>
      </c>
      <c r="D84" s="225">
        <f t="shared" si="17"/>
        <v>0</v>
      </c>
      <c r="E84" s="225">
        <f t="shared" si="17"/>
        <v>0</v>
      </c>
      <c r="F84" s="225">
        <f t="shared" si="17"/>
        <v>0</v>
      </c>
      <c r="G84" s="225">
        <f t="shared" si="17"/>
        <v>0</v>
      </c>
      <c r="H84" s="225">
        <f t="shared" si="17"/>
        <v>0</v>
      </c>
      <c r="I84" s="225">
        <f t="shared" si="17"/>
        <v>0</v>
      </c>
      <c r="J84" s="225">
        <f t="shared" si="17"/>
        <v>0</v>
      </c>
      <c r="K84" s="225">
        <f t="shared" si="17"/>
        <v>0</v>
      </c>
      <c r="L84" s="225">
        <f t="shared" si="17"/>
        <v>0</v>
      </c>
      <c r="M84" s="225">
        <f t="shared" si="17"/>
        <v>0</v>
      </c>
      <c r="N84" s="225">
        <f t="shared" si="17"/>
        <v>0</v>
      </c>
      <c r="O84" s="225">
        <f t="shared" si="17"/>
        <v>0</v>
      </c>
      <c r="P84" s="225">
        <f t="shared" si="17"/>
        <v>0</v>
      </c>
      <c r="Q84" s="225">
        <f t="shared" si="17"/>
        <v>0</v>
      </c>
      <c r="R84" s="225">
        <f t="shared" si="17"/>
        <v>0</v>
      </c>
      <c r="S84" s="225">
        <f t="shared" si="17"/>
        <v>0</v>
      </c>
      <c r="T84" s="225">
        <f t="shared" si="17"/>
        <v>0</v>
      </c>
      <c r="U84" s="226">
        <f t="shared" si="17"/>
        <v>0</v>
      </c>
    </row>
    <row r="85" spans="1:27" s="150" customFormat="1" x14ac:dyDescent="0.25">
      <c r="A85" s="224" t="s">
        <v>106</v>
      </c>
      <c r="B85" s="225"/>
      <c r="C85" s="225"/>
      <c r="D85" s="225"/>
      <c r="E85" s="225"/>
      <c r="F85" s="225"/>
      <c r="G85" s="225"/>
      <c r="H85" s="225"/>
      <c r="I85" s="225"/>
      <c r="J85" s="225"/>
      <c r="K85" s="225"/>
      <c r="L85" s="225"/>
      <c r="M85" s="225"/>
      <c r="N85" s="225"/>
      <c r="O85" s="225"/>
      <c r="P85" s="225"/>
      <c r="Q85" s="225"/>
      <c r="R85" s="225"/>
      <c r="S85" s="225"/>
      <c r="T85" s="225"/>
      <c r="U85" s="226"/>
    </row>
    <row r="86" spans="1:27" x14ac:dyDescent="0.25">
      <c r="A86" s="228" t="s">
        <v>260</v>
      </c>
      <c r="B86" s="229">
        <f t="shared" ref="B86:U86" si="18">B75+B76</f>
        <v>0</v>
      </c>
      <c r="C86" s="229">
        <f>C75+C76</f>
        <v>0</v>
      </c>
      <c r="D86" s="229">
        <f t="shared" si="18"/>
        <v>0</v>
      </c>
      <c r="E86" s="229">
        <f t="shared" si="18"/>
        <v>0</v>
      </c>
      <c r="F86" s="229">
        <f t="shared" si="18"/>
        <v>0</v>
      </c>
      <c r="G86" s="229">
        <f t="shared" si="18"/>
        <v>0</v>
      </c>
      <c r="H86" s="229">
        <f t="shared" si="18"/>
        <v>0</v>
      </c>
      <c r="I86" s="229">
        <f t="shared" si="18"/>
        <v>0</v>
      </c>
      <c r="J86" s="229">
        <f t="shared" si="18"/>
        <v>0</v>
      </c>
      <c r="K86" s="229">
        <f t="shared" si="18"/>
        <v>0</v>
      </c>
      <c r="L86" s="229">
        <f t="shared" si="18"/>
        <v>0</v>
      </c>
      <c r="M86" s="229">
        <f t="shared" si="18"/>
        <v>0</v>
      </c>
      <c r="N86" s="229">
        <f t="shared" si="18"/>
        <v>0</v>
      </c>
      <c r="O86" s="229">
        <f t="shared" si="18"/>
        <v>0</v>
      </c>
      <c r="P86" s="229">
        <f t="shared" si="18"/>
        <v>0</v>
      </c>
      <c r="Q86" s="229">
        <f t="shared" si="18"/>
        <v>0</v>
      </c>
      <c r="R86" s="229">
        <f t="shared" si="18"/>
        <v>0</v>
      </c>
      <c r="S86" s="229">
        <f t="shared" si="18"/>
        <v>0</v>
      </c>
      <c r="T86" s="229">
        <f t="shared" si="18"/>
        <v>0</v>
      </c>
      <c r="U86" s="230">
        <f t="shared" si="18"/>
        <v>0</v>
      </c>
      <c r="V86" s="150"/>
    </row>
    <row r="87" spans="1:27" x14ac:dyDescent="0.25">
      <c r="A87" s="224" t="s">
        <v>261</v>
      </c>
      <c r="B87" s="225"/>
      <c r="C87" s="225">
        <f>IF(C74&lt;$B$26+2,-($B$21)/$B$26,0)</f>
        <v>-245.32326272799997</v>
      </c>
      <c r="D87" s="225">
        <f t="shared" ref="D87:K87" si="19">IF(D74&lt;$B$26+2,-($B$21)/$B$26,0)</f>
        <v>-245.32326272799997</v>
      </c>
      <c r="E87" s="225">
        <f t="shared" si="19"/>
        <v>-245.32326272799997</v>
      </c>
      <c r="F87" s="225">
        <f t="shared" si="19"/>
        <v>-245.32326272799997</v>
      </c>
      <c r="G87" s="225">
        <f t="shared" si="19"/>
        <v>-245.32326272799997</v>
      </c>
      <c r="H87" s="225">
        <f t="shared" si="19"/>
        <v>0</v>
      </c>
      <c r="I87" s="225">
        <f t="shared" si="19"/>
        <v>0</v>
      </c>
      <c r="J87" s="225">
        <f t="shared" si="19"/>
        <v>0</v>
      </c>
      <c r="K87" s="225">
        <f t="shared" si="19"/>
        <v>0</v>
      </c>
      <c r="L87" s="225">
        <f t="shared" ref="L87:U87" si="20">IF(L74&lt;$B$26+2,-($B$20+$B$21)/$B$26,0)</f>
        <v>0</v>
      </c>
      <c r="M87" s="225">
        <f t="shared" si="20"/>
        <v>0</v>
      </c>
      <c r="N87" s="225">
        <f t="shared" si="20"/>
        <v>0</v>
      </c>
      <c r="O87" s="225">
        <f t="shared" si="20"/>
        <v>0</v>
      </c>
      <c r="P87" s="225">
        <f t="shared" si="20"/>
        <v>0</v>
      </c>
      <c r="Q87" s="225">
        <f t="shared" si="20"/>
        <v>0</v>
      </c>
      <c r="R87" s="225">
        <f t="shared" si="20"/>
        <v>0</v>
      </c>
      <c r="S87" s="225">
        <f t="shared" si="20"/>
        <v>0</v>
      </c>
      <c r="T87" s="225">
        <f t="shared" si="20"/>
        <v>0</v>
      </c>
      <c r="U87" s="226">
        <f t="shared" si="20"/>
        <v>0</v>
      </c>
    </row>
    <row r="88" spans="1:27" x14ac:dyDescent="0.25">
      <c r="A88" s="224" t="s">
        <v>262</v>
      </c>
      <c r="B88" s="225"/>
      <c r="C88" s="225">
        <f>IF(C74&lt;$B$29+2,-($B$20+$B$24)/$B$29,0)</f>
        <v>-1147.2876666666671</v>
      </c>
      <c r="D88" s="225">
        <f t="shared" ref="D88:M88" si="21">IF(D74&lt;$B$29+2,-($B$20+$B$24)/$B$29,0)</f>
        <v>-1147.2876666666671</v>
      </c>
      <c r="E88" s="225">
        <f t="shared" si="21"/>
        <v>-1147.2876666666671</v>
      </c>
      <c r="F88" s="225">
        <f t="shared" si="21"/>
        <v>-1147.2876666666671</v>
      </c>
      <c r="G88" s="225">
        <f t="shared" si="21"/>
        <v>-1147.2876666666671</v>
      </c>
      <c r="H88" s="225">
        <f t="shared" si="21"/>
        <v>-1147.2876666666671</v>
      </c>
      <c r="I88" s="225">
        <f t="shared" si="21"/>
        <v>-1147.2876666666671</v>
      </c>
      <c r="J88" s="225">
        <f t="shared" si="21"/>
        <v>-1147.2876666666671</v>
      </c>
      <c r="K88" s="225">
        <f t="shared" si="21"/>
        <v>-1147.2876666666671</v>
      </c>
      <c r="L88" s="225">
        <f t="shared" si="21"/>
        <v>-1147.2876666666671</v>
      </c>
      <c r="M88" s="225">
        <f t="shared" si="21"/>
        <v>0</v>
      </c>
      <c r="N88" s="225">
        <f t="shared" ref="N88:U88" si="22">IF(N74&lt;$B$29+2,-($B$20)/$B$29,0)</f>
        <v>0</v>
      </c>
      <c r="O88" s="225">
        <f t="shared" si="22"/>
        <v>0</v>
      </c>
      <c r="P88" s="225">
        <f t="shared" si="22"/>
        <v>0</v>
      </c>
      <c r="Q88" s="225">
        <f t="shared" si="22"/>
        <v>0</v>
      </c>
      <c r="R88" s="225">
        <f t="shared" si="22"/>
        <v>0</v>
      </c>
      <c r="S88" s="225">
        <f t="shared" si="22"/>
        <v>0</v>
      </c>
      <c r="T88" s="225">
        <f t="shared" si="22"/>
        <v>0</v>
      </c>
      <c r="U88" s="226">
        <f t="shared" si="22"/>
        <v>0</v>
      </c>
    </row>
    <row r="89" spans="1:27" x14ac:dyDescent="0.25">
      <c r="A89" s="224" t="s">
        <v>263</v>
      </c>
      <c r="B89" s="225"/>
      <c r="C89" s="225">
        <f>IF(C74&lt;$B$27+2,-($B$25+$B$22+$B$23)/$B$27,0)</f>
        <v>-795.0845238095244</v>
      </c>
      <c r="D89" s="225">
        <f t="shared" ref="D89:M89" si="23">IF(D74&lt;$B$27+2,-($B$25+$B$22+$B$23)/$B$27,0)</f>
        <v>-795.0845238095244</v>
      </c>
      <c r="E89" s="225">
        <f t="shared" si="23"/>
        <v>-795.0845238095244</v>
      </c>
      <c r="F89" s="225">
        <f t="shared" si="23"/>
        <v>-795.0845238095244</v>
      </c>
      <c r="G89" s="225">
        <f t="shared" si="23"/>
        <v>-795.0845238095244</v>
      </c>
      <c r="H89" s="225">
        <f t="shared" si="23"/>
        <v>-795.0845238095244</v>
      </c>
      <c r="I89" s="225">
        <f t="shared" si="23"/>
        <v>-795.0845238095244</v>
      </c>
      <c r="J89" s="225">
        <f t="shared" si="23"/>
        <v>0</v>
      </c>
      <c r="K89" s="225">
        <f t="shared" si="23"/>
        <v>0</v>
      </c>
      <c r="L89" s="225">
        <f t="shared" si="23"/>
        <v>0</v>
      </c>
      <c r="M89" s="225">
        <f t="shared" si="23"/>
        <v>0</v>
      </c>
      <c r="N89" s="225">
        <f t="shared" ref="N89:U89" si="24">IF(N74&lt;$B$27+2,-($B$25+$B$22+$B$23+$B$24)/$B$27,0)</f>
        <v>0</v>
      </c>
      <c r="O89" s="225">
        <f t="shared" si="24"/>
        <v>0</v>
      </c>
      <c r="P89" s="225">
        <f t="shared" si="24"/>
        <v>0</v>
      </c>
      <c r="Q89" s="225">
        <f t="shared" si="24"/>
        <v>0</v>
      </c>
      <c r="R89" s="225">
        <f t="shared" si="24"/>
        <v>0</v>
      </c>
      <c r="S89" s="225">
        <f t="shared" si="24"/>
        <v>0</v>
      </c>
      <c r="T89" s="225">
        <f t="shared" si="24"/>
        <v>0</v>
      </c>
      <c r="U89" s="226">
        <f t="shared" si="24"/>
        <v>0</v>
      </c>
      <c r="V89" s="150"/>
      <c r="W89" s="198"/>
      <c r="X89" s="198"/>
      <c r="Y89" s="198"/>
      <c r="Z89" s="198"/>
      <c r="AA89" s="198"/>
    </row>
    <row r="90" spans="1:27" x14ac:dyDescent="0.25">
      <c r="A90" s="228" t="s">
        <v>264</v>
      </c>
      <c r="B90" s="229">
        <f>B86+B87+B89</f>
        <v>0</v>
      </c>
      <c r="C90" s="229">
        <f>C86+C87+C89+C88</f>
        <v>-2187.6954532041914</v>
      </c>
      <c r="D90" s="229">
        <f t="shared" ref="D90:U90" si="25">D86+D87+D89+D88</f>
        <v>-2187.6954532041914</v>
      </c>
      <c r="E90" s="229">
        <f t="shared" si="25"/>
        <v>-2187.6954532041914</v>
      </c>
      <c r="F90" s="229">
        <f t="shared" si="25"/>
        <v>-2187.6954532041914</v>
      </c>
      <c r="G90" s="229">
        <f t="shared" si="25"/>
        <v>-2187.6954532041914</v>
      </c>
      <c r="H90" s="229">
        <f t="shared" si="25"/>
        <v>-1942.3721904761915</v>
      </c>
      <c r="I90" s="229">
        <f t="shared" si="25"/>
        <v>-1942.3721904761915</v>
      </c>
      <c r="J90" s="229">
        <f t="shared" si="25"/>
        <v>-1147.2876666666671</v>
      </c>
      <c r="K90" s="229">
        <f t="shared" si="25"/>
        <v>-1147.2876666666671</v>
      </c>
      <c r="L90" s="229">
        <f t="shared" si="25"/>
        <v>-1147.2876666666671</v>
      </c>
      <c r="M90" s="229">
        <f t="shared" si="25"/>
        <v>0</v>
      </c>
      <c r="N90" s="229">
        <f t="shared" si="25"/>
        <v>0</v>
      </c>
      <c r="O90" s="229">
        <f t="shared" si="25"/>
        <v>0</v>
      </c>
      <c r="P90" s="229">
        <f t="shared" si="25"/>
        <v>0</v>
      </c>
      <c r="Q90" s="229">
        <f t="shared" si="25"/>
        <v>0</v>
      </c>
      <c r="R90" s="229">
        <f t="shared" si="25"/>
        <v>0</v>
      </c>
      <c r="S90" s="229">
        <f t="shared" si="25"/>
        <v>0</v>
      </c>
      <c r="T90" s="229">
        <f t="shared" si="25"/>
        <v>0</v>
      </c>
      <c r="U90" s="230">
        <f t="shared" si="25"/>
        <v>0</v>
      </c>
      <c r="W90" s="198"/>
      <c r="X90" s="198"/>
      <c r="Y90" s="198"/>
      <c r="Z90" s="198"/>
      <c r="AA90" s="198"/>
    </row>
    <row r="91" spans="1:27" s="150" customFormat="1" x14ac:dyDescent="0.25">
      <c r="A91" s="224" t="s">
        <v>265</v>
      </c>
      <c r="B91" s="225">
        <f t="shared" ref="B91:U91" si="26">-B72</f>
        <v>0</v>
      </c>
      <c r="C91" s="225">
        <f t="shared" si="26"/>
        <v>0</v>
      </c>
      <c r="D91" s="225">
        <f t="shared" si="26"/>
        <v>0</v>
      </c>
      <c r="E91" s="225">
        <f t="shared" si="26"/>
        <v>0</v>
      </c>
      <c r="F91" s="225">
        <f t="shared" si="26"/>
        <v>0</v>
      </c>
      <c r="G91" s="225">
        <f t="shared" si="26"/>
        <v>0</v>
      </c>
      <c r="H91" s="225">
        <f t="shared" si="26"/>
        <v>0</v>
      </c>
      <c r="I91" s="225">
        <f t="shared" si="26"/>
        <v>0</v>
      </c>
      <c r="J91" s="225">
        <f t="shared" si="26"/>
        <v>0</v>
      </c>
      <c r="K91" s="225">
        <f t="shared" si="26"/>
        <v>0</v>
      </c>
      <c r="L91" s="225">
        <f t="shared" si="26"/>
        <v>0</v>
      </c>
      <c r="M91" s="225">
        <f t="shared" si="26"/>
        <v>0</v>
      </c>
      <c r="N91" s="225">
        <f t="shared" si="26"/>
        <v>0</v>
      </c>
      <c r="O91" s="225">
        <f t="shared" si="26"/>
        <v>0</v>
      </c>
      <c r="P91" s="225">
        <f t="shared" si="26"/>
        <v>0</v>
      </c>
      <c r="Q91" s="225">
        <f t="shared" si="26"/>
        <v>0</v>
      </c>
      <c r="R91" s="225">
        <f t="shared" si="26"/>
        <v>0</v>
      </c>
      <c r="S91" s="225">
        <f t="shared" si="26"/>
        <v>0</v>
      </c>
      <c r="T91" s="225">
        <f t="shared" si="26"/>
        <v>0</v>
      </c>
      <c r="U91" s="226">
        <f t="shared" si="26"/>
        <v>0</v>
      </c>
      <c r="V91" s="142"/>
      <c r="W91" s="231"/>
      <c r="X91" s="231"/>
      <c r="Y91" s="231"/>
      <c r="Z91" s="231"/>
      <c r="AA91" s="231"/>
    </row>
    <row r="92" spans="1:27" x14ac:dyDescent="0.25">
      <c r="A92" s="228" t="s">
        <v>105</v>
      </c>
      <c r="B92" s="229">
        <f t="shared" ref="B92:P92" si="27">B90+B91</f>
        <v>0</v>
      </c>
      <c r="C92" s="229">
        <f t="shared" si="27"/>
        <v>-2187.6954532041914</v>
      </c>
      <c r="D92" s="229">
        <f t="shared" si="27"/>
        <v>-2187.6954532041914</v>
      </c>
      <c r="E92" s="229">
        <f t="shared" si="27"/>
        <v>-2187.6954532041914</v>
      </c>
      <c r="F92" s="229">
        <f t="shared" si="27"/>
        <v>-2187.6954532041914</v>
      </c>
      <c r="G92" s="229">
        <f t="shared" si="27"/>
        <v>-2187.6954532041914</v>
      </c>
      <c r="H92" s="229">
        <f t="shared" si="27"/>
        <v>-1942.3721904761915</v>
      </c>
      <c r="I92" s="229">
        <f t="shared" si="27"/>
        <v>-1942.3721904761915</v>
      </c>
      <c r="J92" s="229">
        <f t="shared" si="27"/>
        <v>-1147.2876666666671</v>
      </c>
      <c r="K92" s="229">
        <f t="shared" si="27"/>
        <v>-1147.2876666666671</v>
      </c>
      <c r="L92" s="229">
        <f t="shared" si="27"/>
        <v>-1147.2876666666671</v>
      </c>
      <c r="M92" s="229">
        <f t="shared" si="27"/>
        <v>0</v>
      </c>
      <c r="N92" s="229">
        <f t="shared" si="27"/>
        <v>0</v>
      </c>
      <c r="O92" s="229">
        <f t="shared" si="27"/>
        <v>0</v>
      </c>
      <c r="P92" s="229">
        <f t="shared" si="27"/>
        <v>0</v>
      </c>
      <c r="Q92" s="229">
        <f>Q90+Q91</f>
        <v>0</v>
      </c>
      <c r="R92" s="229">
        <f>R90+R91</f>
        <v>0</v>
      </c>
      <c r="S92" s="229">
        <f>S90+S91</f>
        <v>0</v>
      </c>
      <c r="T92" s="229">
        <f>T90+T91</f>
        <v>0</v>
      </c>
      <c r="U92" s="230">
        <f>U90+U91</f>
        <v>0</v>
      </c>
      <c r="V92" s="198"/>
      <c r="W92" s="198"/>
      <c r="X92" s="198"/>
      <c r="Y92" s="198"/>
      <c r="Z92" s="198"/>
      <c r="AA92" s="198"/>
    </row>
    <row r="93" spans="1:27" ht="15.75" customHeight="1" x14ac:dyDescent="0.25">
      <c r="A93" s="232" t="s">
        <v>101</v>
      </c>
      <c r="B93" s="225">
        <f t="shared" ref="B93:U93" si="28">-B92*$B$48</f>
        <v>0</v>
      </c>
      <c r="C93" s="225">
        <f>-C92*$B$48</f>
        <v>0</v>
      </c>
      <c r="D93" s="225">
        <f t="shared" si="28"/>
        <v>0</v>
      </c>
      <c r="E93" s="225">
        <f t="shared" si="28"/>
        <v>0</v>
      </c>
      <c r="F93" s="225">
        <f t="shared" si="28"/>
        <v>0</v>
      </c>
      <c r="G93" s="225">
        <f t="shared" si="28"/>
        <v>0</v>
      </c>
      <c r="H93" s="225">
        <f t="shared" si="28"/>
        <v>0</v>
      </c>
      <c r="I93" s="225">
        <f t="shared" si="28"/>
        <v>0</v>
      </c>
      <c r="J93" s="225">
        <f t="shared" si="28"/>
        <v>0</v>
      </c>
      <c r="K93" s="225">
        <f t="shared" si="28"/>
        <v>0</v>
      </c>
      <c r="L93" s="225">
        <f t="shared" si="28"/>
        <v>0</v>
      </c>
      <c r="M93" s="225">
        <f t="shared" si="28"/>
        <v>0</v>
      </c>
      <c r="N93" s="225">
        <f t="shared" si="28"/>
        <v>0</v>
      </c>
      <c r="O93" s="225">
        <f t="shared" si="28"/>
        <v>0</v>
      </c>
      <c r="P93" s="225">
        <f t="shared" si="28"/>
        <v>0</v>
      </c>
      <c r="Q93" s="225">
        <f t="shared" si="28"/>
        <v>0</v>
      </c>
      <c r="R93" s="225">
        <f t="shared" si="28"/>
        <v>0</v>
      </c>
      <c r="S93" s="225">
        <f t="shared" si="28"/>
        <v>0</v>
      </c>
      <c r="T93" s="225">
        <f t="shared" si="28"/>
        <v>0</v>
      </c>
      <c r="U93" s="226">
        <f t="shared" si="28"/>
        <v>0</v>
      </c>
      <c r="V93" s="198"/>
      <c r="W93" s="198"/>
      <c r="X93" s="198"/>
      <c r="Y93" s="198"/>
      <c r="Z93" s="198"/>
      <c r="AA93" s="198"/>
    </row>
    <row r="94" spans="1:27" ht="15.75" customHeight="1" thickBot="1" x14ac:dyDescent="0.3">
      <c r="A94" s="233" t="s">
        <v>104</v>
      </c>
      <c r="B94" s="234">
        <f t="shared" ref="B94:P94" si="29">B92+B93</f>
        <v>0</v>
      </c>
      <c r="C94" s="234">
        <f t="shared" si="29"/>
        <v>-2187.6954532041914</v>
      </c>
      <c r="D94" s="234">
        <f t="shared" si="29"/>
        <v>-2187.6954532041914</v>
      </c>
      <c r="E94" s="234">
        <f t="shared" si="29"/>
        <v>-2187.6954532041914</v>
      </c>
      <c r="F94" s="234">
        <f t="shared" si="29"/>
        <v>-2187.6954532041914</v>
      </c>
      <c r="G94" s="234">
        <f t="shared" si="29"/>
        <v>-2187.6954532041914</v>
      </c>
      <c r="H94" s="234">
        <f t="shared" si="29"/>
        <v>-1942.3721904761915</v>
      </c>
      <c r="I94" s="234">
        <f t="shared" si="29"/>
        <v>-1942.3721904761915</v>
      </c>
      <c r="J94" s="234">
        <f t="shared" si="29"/>
        <v>-1147.2876666666671</v>
      </c>
      <c r="K94" s="234">
        <f t="shared" si="29"/>
        <v>-1147.2876666666671</v>
      </c>
      <c r="L94" s="234">
        <f t="shared" si="29"/>
        <v>-1147.2876666666671</v>
      </c>
      <c r="M94" s="234">
        <f t="shared" si="29"/>
        <v>0</v>
      </c>
      <c r="N94" s="234">
        <f t="shared" si="29"/>
        <v>0</v>
      </c>
      <c r="O94" s="234">
        <f t="shared" si="29"/>
        <v>0</v>
      </c>
      <c r="P94" s="234">
        <f t="shared" si="29"/>
        <v>0</v>
      </c>
      <c r="Q94" s="234">
        <f>Q92+Q93</f>
        <v>0</v>
      </c>
      <c r="R94" s="234">
        <f>R92+R93</f>
        <v>0</v>
      </c>
      <c r="S94" s="234">
        <f>S92+S93</f>
        <v>0</v>
      </c>
      <c r="T94" s="234">
        <f>T92+T93</f>
        <v>0</v>
      </c>
      <c r="U94" s="235">
        <f>U92+U93</f>
        <v>0</v>
      </c>
      <c r="V94" s="231"/>
      <c r="W94" s="198"/>
      <c r="X94" s="198"/>
      <c r="Y94" s="198"/>
      <c r="Z94" s="198"/>
      <c r="AA94" s="198"/>
    </row>
    <row r="95" spans="1:27" ht="15.75" customHeight="1" x14ac:dyDescent="0.25">
      <c r="A95" s="236"/>
      <c r="B95" s="237"/>
      <c r="C95" s="237"/>
      <c r="D95" s="237"/>
      <c r="E95" s="237"/>
      <c r="F95" s="237"/>
      <c r="G95" s="237"/>
      <c r="H95" s="237"/>
      <c r="I95" s="237"/>
      <c r="J95" s="237"/>
      <c r="K95" s="237"/>
      <c r="L95" s="237"/>
      <c r="M95" s="237"/>
      <c r="N95" s="237"/>
      <c r="O95" s="237"/>
      <c r="P95" s="237"/>
      <c r="Q95" s="237"/>
      <c r="R95" s="237"/>
      <c r="S95" s="237"/>
      <c r="T95" s="237"/>
      <c r="U95" s="237"/>
      <c r="V95" s="231"/>
      <c r="W95" s="198"/>
      <c r="X95" s="198"/>
      <c r="Y95" s="198"/>
      <c r="Z95" s="198"/>
      <c r="AA95" s="198"/>
    </row>
    <row r="96" spans="1:27" ht="15.75" hidden="1" customHeight="1" x14ac:dyDescent="0.25">
      <c r="A96" s="238" t="s">
        <v>266</v>
      </c>
      <c r="B96" s="239"/>
      <c r="C96" s="240"/>
      <c r="D96" s="121" t="s">
        <v>267</v>
      </c>
      <c r="E96" s="121" t="s">
        <v>268</v>
      </c>
      <c r="F96" s="237"/>
      <c r="G96" s="237"/>
      <c r="H96" s="237"/>
      <c r="I96" s="237"/>
      <c r="J96" s="237"/>
      <c r="K96" s="237"/>
      <c r="L96" s="237"/>
      <c r="M96" s="237"/>
      <c r="N96" s="237"/>
      <c r="O96" s="237"/>
      <c r="P96" s="237"/>
      <c r="Q96" s="237"/>
      <c r="R96" s="237"/>
      <c r="S96" s="237"/>
      <c r="T96" s="237"/>
      <c r="U96" s="237"/>
      <c r="V96" s="231"/>
      <c r="W96" s="198"/>
      <c r="X96" s="198"/>
      <c r="Y96" s="198"/>
      <c r="Z96" s="198"/>
      <c r="AA96" s="198"/>
    </row>
    <row r="97" spans="1:27" ht="15.75" hidden="1" customHeight="1" x14ac:dyDescent="0.25">
      <c r="A97" s="241"/>
      <c r="B97" s="242" t="s">
        <v>107</v>
      </c>
      <c r="C97" s="243" t="s">
        <v>269</v>
      </c>
      <c r="D97" s="244">
        <f>$K$76</f>
        <v>0</v>
      </c>
      <c r="E97" s="244">
        <f>$U$76</f>
        <v>0</v>
      </c>
      <c r="F97" s="237"/>
      <c r="G97" s="237"/>
      <c r="H97" s="237"/>
      <c r="I97" s="237"/>
      <c r="J97" s="237"/>
      <c r="K97" s="237"/>
      <c r="L97" s="237"/>
      <c r="M97" s="237"/>
      <c r="N97" s="237"/>
      <c r="O97" s="237"/>
      <c r="P97" s="237"/>
      <c r="Q97" s="237"/>
      <c r="R97" s="237"/>
      <c r="S97" s="237"/>
      <c r="T97" s="237"/>
      <c r="U97" s="237"/>
      <c r="V97" s="231"/>
      <c r="W97" s="198"/>
      <c r="X97" s="198"/>
      <c r="Y97" s="198"/>
      <c r="Z97" s="198"/>
      <c r="AA97" s="198"/>
    </row>
    <row r="98" spans="1:27" ht="15.75" hidden="1" customHeight="1" x14ac:dyDescent="0.25">
      <c r="A98" s="241"/>
      <c r="B98" s="245" t="s">
        <v>108</v>
      </c>
      <c r="C98" s="243" t="s">
        <v>269</v>
      </c>
      <c r="D98" s="244">
        <f>$K$75</f>
        <v>0</v>
      </c>
      <c r="E98" s="244">
        <f>$U$75</f>
        <v>0</v>
      </c>
      <c r="F98" s="237"/>
      <c r="G98" s="237"/>
      <c r="H98" s="237"/>
      <c r="I98" s="237"/>
      <c r="J98" s="237"/>
      <c r="K98" s="237"/>
      <c r="L98" s="237"/>
      <c r="M98" s="237"/>
      <c r="N98" s="237"/>
      <c r="O98" s="237"/>
      <c r="P98" s="237"/>
      <c r="Q98" s="237"/>
      <c r="R98" s="237"/>
      <c r="S98" s="237"/>
      <c r="T98" s="237"/>
      <c r="U98" s="237"/>
      <c r="V98" s="231"/>
      <c r="W98" s="198"/>
      <c r="X98" s="198"/>
      <c r="Y98" s="198"/>
      <c r="Z98" s="198"/>
      <c r="AA98" s="198"/>
    </row>
    <row r="99" spans="1:27" ht="15.75" hidden="1" customHeight="1" x14ac:dyDescent="0.25">
      <c r="A99" s="241"/>
      <c r="B99" s="245" t="s">
        <v>270</v>
      </c>
      <c r="C99" s="243" t="s">
        <v>269</v>
      </c>
      <c r="D99" s="244">
        <f>$K$86</f>
        <v>0</v>
      </c>
      <c r="E99" s="244">
        <f>$U$86</f>
        <v>0</v>
      </c>
      <c r="F99" s="237"/>
      <c r="G99" s="237"/>
      <c r="H99" s="237"/>
      <c r="I99" s="237"/>
      <c r="J99" s="237"/>
      <c r="K99" s="237"/>
      <c r="L99" s="237"/>
      <c r="M99" s="237"/>
      <c r="N99" s="237"/>
      <c r="O99" s="237"/>
      <c r="P99" s="237"/>
      <c r="Q99" s="237"/>
      <c r="R99" s="237"/>
      <c r="S99" s="237"/>
      <c r="T99" s="237"/>
      <c r="U99" s="237"/>
      <c r="V99" s="231"/>
      <c r="W99" s="198"/>
      <c r="X99" s="198"/>
      <c r="Y99" s="198"/>
      <c r="Z99" s="198"/>
      <c r="AA99" s="198"/>
    </row>
    <row r="100" spans="1:27" ht="15.75" hidden="1" customHeight="1" x14ac:dyDescent="0.25">
      <c r="A100" s="241"/>
      <c r="B100" s="245" t="s">
        <v>271</v>
      </c>
      <c r="C100" s="243" t="s">
        <v>269</v>
      </c>
      <c r="D100" s="244">
        <f>$K$90</f>
        <v>-1147.2876666666671</v>
      </c>
      <c r="E100" s="244">
        <f>$U$90</f>
        <v>0</v>
      </c>
      <c r="F100" s="237"/>
      <c r="G100" s="237"/>
      <c r="H100" s="237"/>
      <c r="I100" s="237"/>
      <c r="J100" s="237"/>
      <c r="K100" s="237"/>
      <c r="L100" s="237"/>
      <c r="M100" s="237"/>
      <c r="N100" s="237"/>
      <c r="O100" s="237"/>
      <c r="P100" s="237"/>
      <c r="Q100" s="237"/>
      <c r="R100" s="237"/>
      <c r="S100" s="237"/>
      <c r="T100" s="237"/>
      <c r="U100" s="237"/>
      <c r="V100" s="231"/>
      <c r="W100" s="198"/>
      <c r="X100" s="198"/>
      <c r="Y100" s="198"/>
      <c r="Z100" s="198"/>
      <c r="AA100" s="198"/>
    </row>
    <row r="101" spans="1:27" ht="15.75" hidden="1" customHeight="1" x14ac:dyDescent="0.25">
      <c r="A101" s="241"/>
      <c r="B101" s="245" t="s">
        <v>272</v>
      </c>
      <c r="C101" s="243" t="s">
        <v>269</v>
      </c>
      <c r="D101" s="244">
        <f>$K$94</f>
        <v>-1147.2876666666671</v>
      </c>
      <c r="E101" s="244">
        <f>$U$94</f>
        <v>0</v>
      </c>
      <c r="F101" s="237"/>
      <c r="G101" s="237"/>
      <c r="H101" s="237"/>
      <c r="I101" s="237"/>
      <c r="J101" s="237"/>
      <c r="K101" s="237"/>
      <c r="L101" s="237"/>
      <c r="M101" s="237"/>
      <c r="N101" s="237"/>
      <c r="O101" s="237"/>
      <c r="P101" s="237"/>
      <c r="Q101" s="237"/>
      <c r="R101" s="237"/>
      <c r="S101" s="237"/>
      <c r="T101" s="237"/>
      <c r="U101" s="237"/>
      <c r="V101" s="231"/>
      <c r="W101" s="198"/>
      <c r="X101" s="198"/>
      <c r="Y101" s="198"/>
      <c r="Z101" s="198"/>
      <c r="AA101" s="198"/>
    </row>
    <row r="102" spans="1:27" ht="15.75" hidden="1" customHeight="1" x14ac:dyDescent="0.25">
      <c r="A102" s="236"/>
      <c r="B102" s="237"/>
      <c r="C102" s="237"/>
      <c r="D102" s="237"/>
      <c r="E102" s="237"/>
      <c r="F102" s="237"/>
      <c r="G102" s="237"/>
      <c r="H102" s="237"/>
      <c r="I102" s="237"/>
      <c r="J102" s="237"/>
      <c r="K102" s="237"/>
      <c r="L102" s="237"/>
      <c r="M102" s="237"/>
      <c r="N102" s="237"/>
      <c r="O102" s="237"/>
      <c r="P102" s="237"/>
      <c r="Q102" s="237"/>
      <c r="R102" s="237"/>
      <c r="S102" s="237"/>
      <c r="T102" s="237"/>
      <c r="U102" s="237"/>
      <c r="V102" s="231"/>
      <c r="W102" s="198"/>
      <c r="X102" s="198"/>
      <c r="Y102" s="198"/>
      <c r="Z102" s="198"/>
      <c r="AA102" s="198"/>
    </row>
    <row r="103" spans="1:27" ht="15.75" hidden="1" customHeight="1" x14ac:dyDescent="0.25">
      <c r="A103" s="236"/>
      <c r="B103" s="237"/>
      <c r="C103" s="237"/>
      <c r="D103" s="237"/>
      <c r="E103" s="237"/>
      <c r="F103" s="237"/>
      <c r="G103" s="237"/>
      <c r="H103" s="237"/>
      <c r="I103" s="237"/>
      <c r="J103" s="237"/>
      <c r="K103" s="237"/>
      <c r="L103" s="237"/>
      <c r="M103" s="237"/>
      <c r="N103" s="237"/>
      <c r="O103" s="237"/>
      <c r="P103" s="237"/>
      <c r="Q103" s="237"/>
      <c r="R103" s="237"/>
      <c r="S103" s="237"/>
      <c r="T103" s="237"/>
      <c r="U103" s="237"/>
      <c r="V103" s="231"/>
      <c r="W103" s="198"/>
      <c r="X103" s="198"/>
      <c r="Y103" s="198"/>
      <c r="Z103" s="198"/>
      <c r="AA103" s="198"/>
    </row>
    <row r="104" spans="1:27" ht="15.75" hidden="1" customHeight="1" x14ac:dyDescent="0.25">
      <c r="A104" s="236"/>
      <c r="B104" s="237"/>
      <c r="C104" s="237"/>
      <c r="D104" s="237"/>
      <c r="E104" s="237"/>
      <c r="F104" s="237"/>
      <c r="G104" s="237"/>
      <c r="H104" s="237"/>
      <c r="I104" s="237"/>
      <c r="J104" s="237"/>
      <c r="K104" s="237"/>
      <c r="L104" s="237"/>
      <c r="M104" s="237"/>
      <c r="N104" s="237"/>
      <c r="O104" s="237"/>
      <c r="P104" s="237"/>
      <c r="Q104" s="237"/>
      <c r="R104" s="237"/>
      <c r="S104" s="237"/>
      <c r="T104" s="237"/>
      <c r="U104" s="237"/>
      <c r="V104" s="231"/>
      <c r="W104" s="198"/>
      <c r="X104" s="198"/>
      <c r="Y104" s="198"/>
      <c r="Z104" s="198"/>
      <c r="AA104" s="198"/>
    </row>
    <row r="105" spans="1:27" s="250" customFormat="1" ht="15.75" hidden="1" customHeight="1" thickBot="1" x14ac:dyDescent="0.3">
      <c r="A105" s="246" t="s">
        <v>273</v>
      </c>
      <c r="B105" s="247">
        <v>0.5</v>
      </c>
      <c r="C105" s="247">
        <f>AVERAGE(B68:C68)</f>
        <v>1.5</v>
      </c>
      <c r="D105" s="247">
        <f t="shared" ref="D105:P105" si="30">AVERAGE(C74:D74)</f>
        <v>2.5</v>
      </c>
      <c r="E105" s="247">
        <f t="shared" si="30"/>
        <v>3.5</v>
      </c>
      <c r="F105" s="247">
        <f t="shared" si="30"/>
        <v>4.5</v>
      </c>
      <c r="G105" s="247">
        <f t="shared" si="30"/>
        <v>5.5</v>
      </c>
      <c r="H105" s="247">
        <f t="shared" si="30"/>
        <v>6.5</v>
      </c>
      <c r="I105" s="247">
        <f t="shared" si="30"/>
        <v>7.5</v>
      </c>
      <c r="J105" s="247">
        <f t="shared" si="30"/>
        <v>8.5</v>
      </c>
      <c r="K105" s="247">
        <f t="shared" si="30"/>
        <v>9.5</v>
      </c>
      <c r="L105" s="247">
        <f t="shared" si="30"/>
        <v>10.5</v>
      </c>
      <c r="M105" s="247">
        <f t="shared" si="30"/>
        <v>11.5</v>
      </c>
      <c r="N105" s="247">
        <f t="shared" si="30"/>
        <v>12.5</v>
      </c>
      <c r="O105" s="247">
        <f t="shared" si="30"/>
        <v>13.5</v>
      </c>
      <c r="P105" s="247">
        <f t="shared" si="30"/>
        <v>14.5</v>
      </c>
      <c r="Q105" s="248"/>
      <c r="R105" s="249"/>
      <c r="S105" s="249"/>
      <c r="T105" s="249"/>
      <c r="U105" s="249"/>
      <c r="V105" s="249"/>
      <c r="W105" s="249"/>
      <c r="X105" s="249"/>
      <c r="Y105" s="249"/>
      <c r="Z105" s="249"/>
      <c r="AA105" s="249"/>
    </row>
    <row r="106" spans="1:27" ht="15.75" hidden="1" customHeight="1" x14ac:dyDescent="0.25">
      <c r="A106" s="209" t="s">
        <v>274</v>
      </c>
      <c r="B106" s="200">
        <f t="shared" ref="B106:P106" si="31">B74</f>
        <v>1</v>
      </c>
      <c r="C106" s="200">
        <f t="shared" si="31"/>
        <v>2</v>
      </c>
      <c r="D106" s="200">
        <f t="shared" si="31"/>
        <v>3</v>
      </c>
      <c r="E106" s="200">
        <f t="shared" si="31"/>
        <v>4</v>
      </c>
      <c r="F106" s="200">
        <f t="shared" si="31"/>
        <v>5</v>
      </c>
      <c r="G106" s="200">
        <f t="shared" si="31"/>
        <v>6</v>
      </c>
      <c r="H106" s="200">
        <f t="shared" si="31"/>
        <v>7</v>
      </c>
      <c r="I106" s="200">
        <f t="shared" si="31"/>
        <v>8</v>
      </c>
      <c r="J106" s="200">
        <f t="shared" si="31"/>
        <v>9</v>
      </c>
      <c r="K106" s="200">
        <f t="shared" si="31"/>
        <v>10</v>
      </c>
      <c r="L106" s="200">
        <f t="shared" si="31"/>
        <v>11</v>
      </c>
      <c r="M106" s="200">
        <f t="shared" si="31"/>
        <v>12</v>
      </c>
      <c r="N106" s="200">
        <f t="shared" si="31"/>
        <v>13</v>
      </c>
      <c r="O106" s="200">
        <f t="shared" si="31"/>
        <v>14</v>
      </c>
      <c r="P106" s="200">
        <f t="shared" si="31"/>
        <v>15</v>
      </c>
      <c r="Q106" s="200">
        <f>Q74</f>
        <v>16</v>
      </c>
      <c r="R106" s="200">
        <f>R74</f>
        <v>17</v>
      </c>
      <c r="S106" s="200">
        <f>S74</f>
        <v>18</v>
      </c>
      <c r="T106" s="200">
        <f>T74</f>
        <v>19</v>
      </c>
      <c r="U106" s="251">
        <f>U74</f>
        <v>20</v>
      </c>
      <c r="V106" s="198"/>
      <c r="W106" s="198"/>
      <c r="X106" s="198"/>
      <c r="Y106" s="198"/>
      <c r="Z106" s="198"/>
      <c r="AA106" s="198"/>
    </row>
    <row r="107" spans="1:27" ht="15.75" hidden="1" customHeight="1" x14ac:dyDescent="0.25">
      <c r="A107" s="228" t="s">
        <v>264</v>
      </c>
      <c r="B107" s="229">
        <f t="shared" ref="B107:P107" si="32">B90</f>
        <v>0</v>
      </c>
      <c r="C107" s="229">
        <f t="shared" si="32"/>
        <v>-2187.6954532041914</v>
      </c>
      <c r="D107" s="229">
        <f t="shared" si="32"/>
        <v>-2187.6954532041914</v>
      </c>
      <c r="E107" s="229">
        <f t="shared" si="32"/>
        <v>-2187.6954532041914</v>
      </c>
      <c r="F107" s="229">
        <f t="shared" si="32"/>
        <v>-2187.6954532041914</v>
      </c>
      <c r="G107" s="229">
        <f t="shared" si="32"/>
        <v>-2187.6954532041914</v>
      </c>
      <c r="H107" s="229">
        <f t="shared" si="32"/>
        <v>-1942.3721904761915</v>
      </c>
      <c r="I107" s="229">
        <f t="shared" si="32"/>
        <v>-1942.3721904761915</v>
      </c>
      <c r="J107" s="229">
        <f t="shared" si="32"/>
        <v>-1147.2876666666671</v>
      </c>
      <c r="K107" s="229">
        <f t="shared" si="32"/>
        <v>-1147.2876666666671</v>
      </c>
      <c r="L107" s="229">
        <f t="shared" si="32"/>
        <v>-1147.2876666666671</v>
      </c>
      <c r="M107" s="229">
        <f t="shared" si="32"/>
        <v>0</v>
      </c>
      <c r="N107" s="229">
        <f t="shared" si="32"/>
        <v>0</v>
      </c>
      <c r="O107" s="229">
        <f t="shared" si="32"/>
        <v>0</v>
      </c>
      <c r="P107" s="229">
        <f t="shared" si="32"/>
        <v>0</v>
      </c>
      <c r="Q107" s="229">
        <f>Q90</f>
        <v>0</v>
      </c>
      <c r="R107" s="229">
        <f>R90</f>
        <v>0</v>
      </c>
      <c r="S107" s="229">
        <f>S90</f>
        <v>0</v>
      </c>
      <c r="T107" s="229">
        <f>T90</f>
        <v>0</v>
      </c>
      <c r="U107" s="230">
        <f>U90</f>
        <v>0</v>
      </c>
      <c r="V107" s="198"/>
    </row>
    <row r="108" spans="1:27" ht="15.75" hidden="1" customHeight="1" x14ac:dyDescent="0.25">
      <c r="A108" s="232" t="s">
        <v>103</v>
      </c>
      <c r="B108" s="225">
        <f>-B87-B89</f>
        <v>0</v>
      </c>
      <c r="C108" s="225">
        <f>-C87-C89-C88</f>
        <v>2187.6954532041914</v>
      </c>
      <c r="D108" s="225">
        <f t="shared" ref="D108:P108" si="33">-D87-D89-D88</f>
        <v>2187.6954532041914</v>
      </c>
      <c r="E108" s="225">
        <f t="shared" si="33"/>
        <v>2187.6954532041914</v>
      </c>
      <c r="F108" s="225">
        <f t="shared" si="33"/>
        <v>2187.6954532041914</v>
      </c>
      <c r="G108" s="225">
        <f t="shared" si="33"/>
        <v>2187.6954532041914</v>
      </c>
      <c r="H108" s="225">
        <f t="shared" si="33"/>
        <v>1942.3721904761915</v>
      </c>
      <c r="I108" s="225">
        <f t="shared" si="33"/>
        <v>1942.3721904761915</v>
      </c>
      <c r="J108" s="225">
        <f t="shared" si="33"/>
        <v>1147.2876666666671</v>
      </c>
      <c r="K108" s="225">
        <f t="shared" si="33"/>
        <v>1147.2876666666671</v>
      </c>
      <c r="L108" s="225">
        <f t="shared" si="33"/>
        <v>1147.2876666666671</v>
      </c>
      <c r="M108" s="225">
        <f t="shared" si="33"/>
        <v>0</v>
      </c>
      <c r="N108" s="225">
        <f t="shared" si="33"/>
        <v>0</v>
      </c>
      <c r="O108" s="225">
        <f t="shared" si="33"/>
        <v>0</v>
      </c>
      <c r="P108" s="225">
        <f t="shared" si="33"/>
        <v>0</v>
      </c>
      <c r="Q108" s="225">
        <f>-Q87-Q89-Q88</f>
        <v>0</v>
      </c>
      <c r="R108" s="225">
        <f>-R87-R89-R88</f>
        <v>0</v>
      </c>
      <c r="S108" s="225">
        <f>-S87-S89-S88</f>
        <v>0</v>
      </c>
      <c r="T108" s="225">
        <f>-T87-T89-T88</f>
        <v>0</v>
      </c>
      <c r="U108" s="226">
        <f>-U87-U89-U88</f>
        <v>0</v>
      </c>
      <c r="V108" s="198"/>
    </row>
    <row r="109" spans="1:27" s="150" customFormat="1" hidden="1" x14ac:dyDescent="0.25">
      <c r="A109" s="232" t="s">
        <v>102</v>
      </c>
      <c r="B109" s="225">
        <f t="shared" ref="B109:P109" si="34">B91</f>
        <v>0</v>
      </c>
      <c r="C109" s="225">
        <f t="shared" si="34"/>
        <v>0</v>
      </c>
      <c r="D109" s="225">
        <f t="shared" si="34"/>
        <v>0</v>
      </c>
      <c r="E109" s="225">
        <f t="shared" si="34"/>
        <v>0</v>
      </c>
      <c r="F109" s="225">
        <f t="shared" si="34"/>
        <v>0</v>
      </c>
      <c r="G109" s="225">
        <f t="shared" si="34"/>
        <v>0</v>
      </c>
      <c r="H109" s="225">
        <f t="shared" si="34"/>
        <v>0</v>
      </c>
      <c r="I109" s="225">
        <f t="shared" si="34"/>
        <v>0</v>
      </c>
      <c r="J109" s="225">
        <f t="shared" si="34"/>
        <v>0</v>
      </c>
      <c r="K109" s="225">
        <f t="shared" si="34"/>
        <v>0</v>
      </c>
      <c r="L109" s="225">
        <f t="shared" si="34"/>
        <v>0</v>
      </c>
      <c r="M109" s="225">
        <f t="shared" si="34"/>
        <v>0</v>
      </c>
      <c r="N109" s="225">
        <f t="shared" si="34"/>
        <v>0</v>
      </c>
      <c r="O109" s="225">
        <f t="shared" si="34"/>
        <v>0</v>
      </c>
      <c r="P109" s="225">
        <f t="shared" si="34"/>
        <v>0</v>
      </c>
      <c r="Q109" s="225">
        <f>Q91</f>
        <v>0</v>
      </c>
      <c r="R109" s="225">
        <f>R91</f>
        <v>0</v>
      </c>
      <c r="S109" s="225">
        <f>S91</f>
        <v>0</v>
      </c>
      <c r="T109" s="225">
        <f>T91</f>
        <v>0</v>
      </c>
      <c r="U109" s="226">
        <f>U91</f>
        <v>0</v>
      </c>
      <c r="V109" s="198"/>
    </row>
    <row r="110" spans="1:27" s="150" customFormat="1" hidden="1" x14ac:dyDescent="0.25">
      <c r="A110" s="232" t="s">
        <v>101</v>
      </c>
      <c r="B110" s="225">
        <f>IF(SUM($B$93:B93)+SUM($A$110:A110)&gt;0,0,SUM($B$93:B93)-SUM($A$110:A110))</f>
        <v>0</v>
      </c>
      <c r="C110" s="225">
        <f>IF(SUM($B$85:C85)+SUM($A$110:B110)&gt;0,0,SUM($B$85:C85)-SUM($A$110:B110))</f>
        <v>0</v>
      </c>
      <c r="D110" s="225">
        <f>IF(SUM($B$85:D85)+SUM($A$93:C93)&gt;0,0,SUM($B$85:D85)-SUM($A$93:C93))</f>
        <v>0</v>
      </c>
      <c r="E110" s="225">
        <f>IF(SUM($B$85:E85)+SUM($A$93:D93)&gt;0,0,SUM($B$85:E85)-SUM($A$93:D93))</f>
        <v>0</v>
      </c>
      <c r="F110" s="225">
        <f>IF(SUM($B$85:F85)+SUM($A$93:E93)&gt;0,0,SUM($B$85:F85)-SUM($A$93:E93))</f>
        <v>0</v>
      </c>
      <c r="G110" s="225">
        <f>IF(SUM($B$85:G85)+SUM($A$93:F93)&gt;0,0,SUM($B$85:G85)-SUM($A$93:F93))</f>
        <v>0</v>
      </c>
      <c r="H110" s="225">
        <f>IF(SUM($B$85:H85)+SUM($A$93:G93)&gt;0,0,SUM($B$85:H85)-SUM($A$93:G93))</f>
        <v>0</v>
      </c>
      <c r="I110" s="225">
        <f>IF(SUM($B$85:I85)+SUM($A$93:H93)&gt;0,0,SUM($B$85:I85)-SUM($A$93:H93))</f>
        <v>0</v>
      </c>
      <c r="J110" s="225">
        <f>IF(SUM($B$85:J85)+SUM($A$93:I93)&gt;0,0,SUM($B$85:J85)-SUM($A$93:I93))</f>
        <v>0</v>
      </c>
      <c r="K110" s="225">
        <f>IF(SUM($B$85:K85)+SUM($A$93:J93)&gt;0,0,SUM($B$85:K85)-SUM($A$93:J93))</f>
        <v>0</v>
      </c>
      <c r="L110" s="225">
        <f>IF(SUM($B$85:L85)+SUM($A$93:K93)&gt;0,0,SUM($B$85:L85)-SUM($A$93:K93))</f>
        <v>0</v>
      </c>
      <c r="M110" s="225">
        <f>IF(SUM($B$85:M85)+SUM($A$93:L93)&gt;0,0,SUM($B$85:M85)-SUM($A$93:L93))</f>
        <v>0</v>
      </c>
      <c r="N110" s="225">
        <f>IF(SUM($B$85:N85)+SUM($A$93:M93)&gt;0,0,SUM($B$85:N85)-SUM($A$93:M93))</f>
        <v>0</v>
      </c>
      <c r="O110" s="225">
        <f>IF(SUM($B$85:O85)+SUM($A$93:N93)&gt;0,0,SUM($B$85:O85)-SUM($A$93:N93))</f>
        <v>0</v>
      </c>
      <c r="P110" s="225">
        <f>IF(SUM($B$85:P85)+SUM($A$93:O93)&gt;0,0,SUM($B$85:P85)-SUM($A$93:O93))</f>
        <v>0</v>
      </c>
      <c r="Q110" s="225">
        <f>IF(SUM($B$85:Q85)+SUM($A$93:P93)&gt;0,0,SUM($B$85:Q85)-SUM($A$93:P93))</f>
        <v>0</v>
      </c>
      <c r="R110" s="225">
        <f>IF(SUM($B$85:R85)+SUM($A$93:Q93)&gt;0,0,SUM($B$85:R85)-SUM($A$93:Q93))</f>
        <v>0</v>
      </c>
      <c r="S110" s="225">
        <f>IF(SUM($B$85:S85)+SUM($A$93:R93)&gt;0,0,SUM($B$85:S85)-SUM($A$93:R93))</f>
        <v>0</v>
      </c>
      <c r="T110" s="225">
        <f>IF(SUM($B$85:T85)+SUM($A$93:S93)&gt;0,0,SUM($B$85:T85)-SUM($A$93:S93))</f>
        <v>0</v>
      </c>
      <c r="U110" s="226">
        <f>IF(SUM($B$85:U85)+SUM($A$93:T93)&gt;0,0,SUM($B$85:U85)-SUM($A$93:T93))</f>
        <v>0</v>
      </c>
      <c r="V110" s="142"/>
    </row>
    <row r="111" spans="1:27" hidden="1" x14ac:dyDescent="0.25">
      <c r="A111" s="232" t="s">
        <v>100</v>
      </c>
      <c r="B111" s="225">
        <f>IF(((SUM($B$75:B75)+SUM($B$77:B84))+SUM($B$113:B113))&lt;0,((SUM($B$75:B75)+SUM($B$77:B84))+SUM($B$113:B113))*0.2-SUM($A$111:A111),IF(SUM(A$111:$B111)&lt;0,0-SUM(A$111:$B111),0))</f>
        <v>-3653.0169293946683</v>
      </c>
      <c r="C111" s="225">
        <f>IF(((SUM($B$68:C68)+SUM($B$70:C77))+SUM($B$106:C106))&lt;0,((SUM($B$68:C68)+SUM($B$70:C77))+SUM($B$106:C106))*0.2-SUM($A$111:B111),IF(SUM(B$111:$B111)&lt;0,0-SUM(B$111:$B111),0))</f>
        <v>3653.0169293946683</v>
      </c>
      <c r="D111" s="225">
        <f>IF(((SUM($B$68:D68)+SUM($B$70:D77))+SUM($B$106:D106))&lt;0,((SUM($B$68:D68)+SUM($B$70:D77))+SUM($B$106:D106))*0.2-SUM($A$94:C94),IF(SUM($B$94:C94)&lt;0,0-SUM($B$94:C94),0))</f>
        <v>2187.6954532041914</v>
      </c>
      <c r="E111" s="225">
        <f>IF(((SUM($B$68:E68)+SUM($B$70:E77))+SUM($B$106:E106))&lt;0,((SUM($B$68:E68)+SUM($B$70:E77))+SUM($B$106:E106))*0.2-SUM($A$94:D94),IF(SUM($B$94:D94)&lt;0,0-SUM($B$94:D94),0))</f>
        <v>4375.3909064083828</v>
      </c>
      <c r="F111" s="225">
        <f>IF(((SUM($B$68:F68)+SUM($B$70:F77))+SUM($B$106:F106))&lt;0,((SUM($B$68:F68)+SUM($B$70:F77))+SUM($B$106:F106))*0.2-SUM($A$94:E94),IF(SUM($B$94:E94)&lt;0,0-SUM($B$94:E94),0))</f>
        <v>6563.0863596125746</v>
      </c>
      <c r="G111" s="225">
        <f>IF(((SUM($B$68:G68)+SUM($B$70:G77))+SUM($B$106:G106))&lt;0,((SUM($B$68:G68)+SUM($B$70:G77))+SUM($B$106:G106))*0.2-SUM($A$94:F94),IF(SUM($B$94:F94)&lt;0,0-SUM($B$94:F94),0))</f>
        <v>8750.7818128167655</v>
      </c>
      <c r="H111" s="225">
        <f>IF(((SUM($B$68:H68)+SUM($B$70:H77))+SUM($B$106:H106))&lt;0,((SUM($B$68:H68)+SUM($B$70:H77))+SUM($B$106:H106))*0.2-SUM($A$94:G94),IF(SUM($B$94:G94)&lt;0,0-SUM($B$94:G94),0))</f>
        <v>10938.477266020956</v>
      </c>
      <c r="I111" s="225">
        <f>IF(((SUM($B$68:I68)+SUM($B$70:I77))+SUM($B$106:I106))&lt;0,((SUM($B$68:I68)+SUM($B$70:I77))+SUM($B$106:I106))*0.2-SUM($A$94:H94),IF(SUM($B$94:H94)&lt;0,0-SUM($B$94:H94),0))</f>
        <v>12880.849456497148</v>
      </c>
      <c r="J111" s="225">
        <f>IF(((SUM($B$68:J68)+SUM($B$70:J77))+SUM($B$106:J106))&lt;0,((SUM($B$68:J68)+SUM($B$70:J77))+SUM($B$106:J106))*0.2-SUM($A$94:I94),IF(SUM($B$94:I94)&lt;0,0-SUM($B$94:I94),0))</f>
        <v>14823.221646973339</v>
      </c>
      <c r="K111" s="225">
        <f>IF(((SUM($B$68:K68)+SUM($B$70:K77))+SUM($B$106:K106))&lt;0,((SUM($B$68:K68)+SUM($B$70:K77))+SUM($B$106:K106))*0.2-SUM($A$94:J94),IF(SUM($B$94:J94)&lt;0,0-SUM($B$94:J94),0))</f>
        <v>15970.509313640006</v>
      </c>
      <c r="L111" s="225">
        <f>IF(((SUM($B$68:L68)+SUM($B$70:L77))+SUM($B$106:L106))&lt;0,((SUM($B$68:L68)+SUM($B$70:L77))+SUM($B$106:L106))*0.2-SUM($A$94:K94),IF(SUM($B$94:K94)&lt;0,0-SUM($B$94:K94),0))</f>
        <v>17117.796980306674</v>
      </c>
      <c r="M111" s="225">
        <f>IF(((SUM($B$68:M68)+SUM($B$70:M77))+SUM($B$106:M106))&lt;0,((SUM($B$68:M68)+SUM($B$70:M77))+SUM($B$106:M106))*0.2-SUM($A$94:L94),IF(SUM($B$94:L94)&lt;0,0-SUM($B$94:L94),0))</f>
        <v>18265.084646973341</v>
      </c>
      <c r="N111" s="225">
        <f>IF(((SUM($B$68:N68)+SUM($B$70:N77))+SUM($B$106:N106))&lt;0,((SUM($B$68:N68)+SUM($B$70:N77))+SUM($B$106:N106))*0.2-SUM($A$94:M94),IF(SUM($B$94:M94)&lt;0,0-SUM($B$94:M94),0))</f>
        <v>18265.084646973341</v>
      </c>
      <c r="O111" s="225">
        <f>IF(((SUM($B$68:O68)+SUM($B$70:O77))+SUM($B$106:O106))&lt;0,((SUM($B$68:O68)+SUM($B$70:O77))+SUM($B$106:O106))*0.2-SUM($A$94:N94),IF(SUM($B$94:N94)&lt;0,0-SUM($B$94:N94),0))</f>
        <v>18265.084646973341</v>
      </c>
      <c r="P111" s="225">
        <f>IF(((SUM($B$68:P68)+SUM($B$70:P77))+SUM($B$106:P106))&lt;0,((SUM($B$68:P68)+SUM($B$70:P77))+SUM($B$106:P106))*0.2-SUM($A$94:O94),IF(SUM($B$94:O94)&lt;0,0-SUM($B$94:O94),0))</f>
        <v>18265.084646973341</v>
      </c>
      <c r="Q111" s="225">
        <f>IF(((SUM($B$68:Q68)+SUM($B$70:Q77))+SUM($B$106:Q106))&lt;0,((SUM($B$68:Q68)+SUM($B$70:Q77))+SUM($B$106:Q106))*0.2-SUM($A$94:P94),IF(SUM($B$94:P94)&lt;0,0-SUM($B$94:P94),0))</f>
        <v>18265.084646973341</v>
      </c>
      <c r="R111" s="225">
        <f>IF(((SUM($B$68:R68)+SUM($B$70:R77))+SUM($B$106:R106))&lt;0,((SUM($B$68:R68)+SUM($B$70:R77))+SUM($B$106:R106))*0.2-SUM($A$94:Q94),IF(SUM($B$94:Q94)&lt;0,0-SUM($B$94:Q94),0))</f>
        <v>18265.084646973341</v>
      </c>
      <c r="S111" s="225">
        <f>IF(((SUM($B$68:S68)+SUM($B$70:S77))+SUM($B$106:S106))&lt;0,((SUM($B$68:S68)+SUM($B$70:S77))+SUM($B$106:S106))*0.2-SUM($A$94:R94),IF(SUM($B$94:R94)&lt;0,0-SUM($B$94:R94),0))</f>
        <v>18265.084646973341</v>
      </c>
      <c r="T111" s="225">
        <f>IF(((SUM($B$68:T68)+SUM($B$70:T77))+SUM($B$106:T106))&lt;0,((SUM($B$68:T68)+SUM($B$70:T77))+SUM($B$106:T106))*0.2-SUM($A$94:S94),IF(SUM($B$94:S94)&lt;0,0-SUM($B$94:S94),0))</f>
        <v>18265.084646973341</v>
      </c>
      <c r="U111" s="226">
        <f>IF(((SUM($B$68:U68)+SUM($B$70:U77))+SUM($B$106:U106))&lt;0,((SUM($B$68:U68)+SUM($B$70:U77))+SUM($B$106:U106))*0.2-SUM($A$94:T94),IF(SUM($B$94:T94)&lt;0,0-SUM($B$94:T94),0))</f>
        <v>18265.084646973341</v>
      </c>
    </row>
    <row r="112" spans="1:27" s="150" customFormat="1" hidden="1" x14ac:dyDescent="0.25">
      <c r="A112" s="232" t="s">
        <v>99</v>
      </c>
      <c r="B112" s="225">
        <f>-B75*($B$52)</f>
        <v>0</v>
      </c>
      <c r="C112" s="225">
        <f t="shared" ref="C112:P112" si="35">-(C75-B75)*$B$52</f>
        <v>0</v>
      </c>
      <c r="D112" s="225">
        <f t="shared" si="35"/>
        <v>0</v>
      </c>
      <c r="E112" s="225">
        <f t="shared" si="35"/>
        <v>0</v>
      </c>
      <c r="F112" s="225">
        <f t="shared" si="35"/>
        <v>0</v>
      </c>
      <c r="G112" s="225">
        <f t="shared" si="35"/>
        <v>0</v>
      </c>
      <c r="H112" s="225">
        <f t="shared" si="35"/>
        <v>0</v>
      </c>
      <c r="I112" s="225">
        <f t="shared" si="35"/>
        <v>0</v>
      </c>
      <c r="J112" s="225">
        <f t="shared" si="35"/>
        <v>0</v>
      </c>
      <c r="K112" s="225">
        <f t="shared" si="35"/>
        <v>0</v>
      </c>
      <c r="L112" s="225">
        <f t="shared" si="35"/>
        <v>0</v>
      </c>
      <c r="M112" s="225">
        <f t="shared" si="35"/>
        <v>0</v>
      </c>
      <c r="N112" s="225">
        <f t="shared" si="35"/>
        <v>0</v>
      </c>
      <c r="O112" s="225">
        <f t="shared" si="35"/>
        <v>0</v>
      </c>
      <c r="P112" s="225">
        <f t="shared" si="35"/>
        <v>0</v>
      </c>
      <c r="Q112" s="225">
        <f>-(Q75-P75)*$B$52</f>
        <v>0</v>
      </c>
      <c r="R112" s="225">
        <f>-(R75-Q75)*$B$52</f>
        <v>0</v>
      </c>
      <c r="S112" s="225">
        <f>-(S75-R75)*$B$52</f>
        <v>0</v>
      </c>
      <c r="T112" s="225">
        <f>-(T75-S75)*$B$52</f>
        <v>0</v>
      </c>
      <c r="U112" s="226">
        <f>-(U75-T75)*$B$52</f>
        <v>0</v>
      </c>
    </row>
    <row r="113" spans="1:22" s="150" customFormat="1" hidden="1" x14ac:dyDescent="0.25">
      <c r="A113" s="232" t="s">
        <v>98</v>
      </c>
      <c r="B113" s="225">
        <f>-($B$18+$B$25)</f>
        <v>-18265.084646973341</v>
      </c>
      <c r="C113" s="225"/>
      <c r="D113" s="225"/>
      <c r="E113" s="225"/>
      <c r="F113" s="225"/>
      <c r="G113" s="225"/>
      <c r="H113" s="225"/>
      <c r="I113" s="225"/>
      <c r="J113" s="225"/>
      <c r="K113" s="225"/>
      <c r="L113" s="225"/>
      <c r="M113" s="225"/>
      <c r="N113" s="225"/>
      <c r="O113" s="225"/>
      <c r="P113" s="225"/>
      <c r="Q113" s="225"/>
      <c r="R113" s="225"/>
      <c r="S113" s="225"/>
      <c r="T113" s="225"/>
      <c r="U113" s="226"/>
    </row>
    <row r="114" spans="1:22" s="150" customFormat="1" hidden="1" x14ac:dyDescent="0.25">
      <c r="A114" s="232" t="s">
        <v>97</v>
      </c>
      <c r="B114" s="225">
        <f t="shared" ref="B114:P114" si="36">B70-B71</f>
        <v>0</v>
      </c>
      <c r="C114" s="225">
        <f t="shared" si="36"/>
        <v>0</v>
      </c>
      <c r="D114" s="225">
        <f t="shared" si="36"/>
        <v>0</v>
      </c>
      <c r="E114" s="225">
        <f t="shared" si="36"/>
        <v>0</v>
      </c>
      <c r="F114" s="225">
        <f t="shared" si="36"/>
        <v>0</v>
      </c>
      <c r="G114" s="225">
        <f t="shared" si="36"/>
        <v>0</v>
      </c>
      <c r="H114" s="225">
        <f t="shared" si="36"/>
        <v>0</v>
      </c>
      <c r="I114" s="225">
        <f t="shared" si="36"/>
        <v>0</v>
      </c>
      <c r="J114" s="225">
        <f t="shared" si="36"/>
        <v>0</v>
      </c>
      <c r="K114" s="225">
        <f t="shared" si="36"/>
        <v>0</v>
      </c>
      <c r="L114" s="225">
        <f t="shared" si="36"/>
        <v>0</v>
      </c>
      <c r="M114" s="225">
        <f t="shared" si="36"/>
        <v>0</v>
      </c>
      <c r="N114" s="225">
        <f t="shared" si="36"/>
        <v>0</v>
      </c>
      <c r="O114" s="225">
        <f t="shared" si="36"/>
        <v>0</v>
      </c>
      <c r="P114" s="225">
        <f t="shared" si="36"/>
        <v>0</v>
      </c>
      <c r="Q114" s="225">
        <f>Q70-Q71</f>
        <v>0</v>
      </c>
      <c r="R114" s="225">
        <f>R70-R71</f>
        <v>0</v>
      </c>
      <c r="S114" s="225">
        <f>S70-S71</f>
        <v>0</v>
      </c>
      <c r="T114" s="225">
        <f>T70-T71</f>
        <v>0</v>
      </c>
      <c r="U114" s="226">
        <f>U70-U71</f>
        <v>0</v>
      </c>
      <c r="V114" s="142"/>
    </row>
    <row r="115" spans="1:22" s="150" customFormat="1" ht="14.25" hidden="1" x14ac:dyDescent="0.25">
      <c r="A115" s="228" t="s">
        <v>96</v>
      </c>
      <c r="B115" s="229">
        <f t="shared" ref="B115:P115" si="37">SUM(B107:B114)</f>
        <v>-21918.101576368008</v>
      </c>
      <c r="C115" s="229">
        <f t="shared" si="37"/>
        <v>3653.0169293946683</v>
      </c>
      <c r="D115" s="229">
        <f t="shared" si="37"/>
        <v>2187.6954532041914</v>
      </c>
      <c r="E115" s="229">
        <f t="shared" si="37"/>
        <v>4375.3909064083828</v>
      </c>
      <c r="F115" s="229">
        <f t="shared" si="37"/>
        <v>6563.0863596125746</v>
      </c>
      <c r="G115" s="229">
        <f t="shared" si="37"/>
        <v>8750.7818128167655</v>
      </c>
      <c r="H115" s="229">
        <f t="shared" si="37"/>
        <v>10938.477266020956</v>
      </c>
      <c r="I115" s="229">
        <f t="shared" si="37"/>
        <v>12880.849456497148</v>
      </c>
      <c r="J115" s="229">
        <f t="shared" si="37"/>
        <v>14823.221646973339</v>
      </c>
      <c r="K115" s="229">
        <f t="shared" si="37"/>
        <v>15970.509313640006</v>
      </c>
      <c r="L115" s="229">
        <f t="shared" si="37"/>
        <v>17117.796980306674</v>
      </c>
      <c r="M115" s="229">
        <f t="shared" si="37"/>
        <v>18265.084646973341</v>
      </c>
      <c r="N115" s="229">
        <f t="shared" si="37"/>
        <v>18265.084646973341</v>
      </c>
      <c r="O115" s="229">
        <f t="shared" si="37"/>
        <v>18265.084646973341</v>
      </c>
      <c r="P115" s="229">
        <f t="shared" si="37"/>
        <v>18265.084646973341</v>
      </c>
      <c r="Q115" s="229">
        <f>SUM(Q107:Q114)</f>
        <v>18265.084646973341</v>
      </c>
      <c r="R115" s="229">
        <f>SUM(R107:R114)</f>
        <v>18265.084646973341</v>
      </c>
      <c r="S115" s="229">
        <f>SUM(S107:S114)</f>
        <v>18265.084646973341</v>
      </c>
      <c r="T115" s="229">
        <f>SUM(T107:T114)</f>
        <v>18265.084646973341</v>
      </c>
      <c r="U115" s="230">
        <f>SUM(U107:U114)</f>
        <v>18265.084646973341</v>
      </c>
    </row>
    <row r="116" spans="1:22" s="150" customFormat="1" ht="14.25" hidden="1" x14ac:dyDescent="0.25">
      <c r="A116" s="228" t="s">
        <v>275</v>
      </c>
      <c r="B116" s="229">
        <f>SUM($B$115:B115)</f>
        <v>-21918.101576368008</v>
      </c>
      <c r="C116" s="229">
        <f>SUM($B$108:C108)</f>
        <v>2187.6954532041914</v>
      </c>
      <c r="D116" s="229">
        <f>SUM($B$108:D108)</f>
        <v>4375.3909064083828</v>
      </c>
      <c r="E116" s="229">
        <f>SUM($B$108:E108)</f>
        <v>6563.0863596125746</v>
      </c>
      <c r="F116" s="229">
        <f>SUM($B$108:F108)</f>
        <v>8750.7818128167655</v>
      </c>
      <c r="G116" s="229">
        <f>SUM($B$108:G108)</f>
        <v>10938.477266020956</v>
      </c>
      <c r="H116" s="229">
        <f>SUM($B$108:H108)</f>
        <v>12880.849456497148</v>
      </c>
      <c r="I116" s="229">
        <f>SUM($B$108:I108)</f>
        <v>14823.221646973339</v>
      </c>
      <c r="J116" s="229">
        <f>SUM($B$108:J108)</f>
        <v>15970.509313640006</v>
      </c>
      <c r="K116" s="229">
        <f>SUM($B$108:K108)</f>
        <v>17117.796980306674</v>
      </c>
      <c r="L116" s="229">
        <f>SUM($B$108:L108)</f>
        <v>18265.084646973341</v>
      </c>
      <c r="M116" s="229">
        <f>SUM($B$108:M108)</f>
        <v>18265.084646973341</v>
      </c>
      <c r="N116" s="229">
        <f>SUM($B$108:N108)</f>
        <v>18265.084646973341</v>
      </c>
      <c r="O116" s="229">
        <f>SUM($B$108:O108)</f>
        <v>18265.084646973341</v>
      </c>
      <c r="P116" s="229">
        <f>SUM($B$108:P108)</f>
        <v>18265.084646973341</v>
      </c>
      <c r="Q116" s="229">
        <f>SUM($B$108:Q108)</f>
        <v>18265.084646973341</v>
      </c>
      <c r="R116" s="229">
        <f>SUM($B$108:R108)</f>
        <v>18265.084646973341</v>
      </c>
      <c r="S116" s="229">
        <f>SUM($B$108:S108)</f>
        <v>18265.084646973341</v>
      </c>
      <c r="T116" s="229">
        <f>SUM($B$108:T108)</f>
        <v>18265.084646973341</v>
      </c>
      <c r="U116" s="230">
        <f>SUM($B$108:U108)</f>
        <v>18265.084646973341</v>
      </c>
    </row>
    <row r="117" spans="1:22" hidden="1" x14ac:dyDescent="0.25">
      <c r="A117" s="232" t="s">
        <v>95</v>
      </c>
      <c r="B117" s="252">
        <f t="shared" ref="B117:P117" si="38">1/POWER((1+$B$60),B105)</f>
        <v>0.94915799575249904</v>
      </c>
      <c r="C117" s="252">
        <f t="shared" si="38"/>
        <v>0.85509729347071961</v>
      </c>
      <c r="D117" s="252">
        <f t="shared" si="38"/>
        <v>0.77035792204569342</v>
      </c>
      <c r="E117" s="252">
        <f t="shared" si="38"/>
        <v>0.69401614598711103</v>
      </c>
      <c r="F117" s="252">
        <f t="shared" si="38"/>
        <v>0.62523977115955953</v>
      </c>
      <c r="G117" s="252">
        <f t="shared" si="38"/>
        <v>0.56327907311672021</v>
      </c>
      <c r="H117" s="252">
        <f t="shared" si="38"/>
        <v>0.50745862442947753</v>
      </c>
      <c r="I117" s="252">
        <f t="shared" si="38"/>
        <v>0.45716993191844818</v>
      </c>
      <c r="J117" s="252">
        <f t="shared" si="38"/>
        <v>0.41186480353013355</v>
      </c>
      <c r="K117" s="252">
        <f t="shared" si="38"/>
        <v>0.37104937254966985</v>
      </c>
      <c r="L117" s="252">
        <f t="shared" si="38"/>
        <v>0.33427871400871156</v>
      </c>
      <c r="M117" s="252">
        <f t="shared" si="38"/>
        <v>0.30115199460244274</v>
      </c>
      <c r="N117" s="252">
        <f t="shared" si="38"/>
        <v>0.27130810324544391</v>
      </c>
      <c r="O117" s="252">
        <f t="shared" si="38"/>
        <v>0.24442171463553505</v>
      </c>
      <c r="P117" s="252">
        <f t="shared" si="38"/>
        <v>0.22019974291489644</v>
      </c>
      <c r="Q117" s="252">
        <f>1/POWER((1+$B$60),Q105)</f>
        <v>1</v>
      </c>
      <c r="R117" s="252">
        <f>1/POWER((1+$B$60),R105)</f>
        <v>1</v>
      </c>
      <c r="S117" s="252">
        <f>1/POWER((1+$B$60),S105)</f>
        <v>1</v>
      </c>
      <c r="T117" s="252">
        <f>1/POWER((1+$B$60),T105)</f>
        <v>1</v>
      </c>
      <c r="U117" s="253">
        <f>1/POWER((1+$B$60),U105)</f>
        <v>1</v>
      </c>
      <c r="V117" s="150"/>
    </row>
    <row r="118" spans="1:22" hidden="1" outlineLevel="1" x14ac:dyDescent="0.25">
      <c r="A118" s="216" t="s">
        <v>276</v>
      </c>
      <c r="B118" s="229">
        <f>B115*B117</f>
        <v>-20803.74136292515</v>
      </c>
      <c r="C118" s="229">
        <f t="shared" ref="C118:P118" si="39">C115*C117</f>
        <v>3123.6848893280999</v>
      </c>
      <c r="D118" s="229">
        <f t="shared" si="39"/>
        <v>1685.3085233991924</v>
      </c>
      <c r="E118" s="229">
        <f t="shared" si="39"/>
        <v>3036.5919340525984</v>
      </c>
      <c r="F118" s="229">
        <f t="shared" si="39"/>
        <v>4103.5026135845928</v>
      </c>
      <c r="G118" s="229">
        <f t="shared" si="39"/>
        <v>4929.1322685700807</v>
      </c>
      <c r="H118" s="229">
        <f t="shared" si="39"/>
        <v>5550.824626768107</v>
      </c>
      <c r="I118" s="229">
        <f t="shared" si="39"/>
        <v>5888.737069078581</v>
      </c>
      <c r="J118" s="229">
        <f t="shared" si="39"/>
        <v>6105.1632713142972</v>
      </c>
      <c r="K118" s="229">
        <f t="shared" si="39"/>
        <v>5925.8474601247826</v>
      </c>
      <c r="L118" s="229">
        <f t="shared" si="39"/>
        <v>5722.1151612391213</v>
      </c>
      <c r="M118" s="229">
        <f t="shared" si="39"/>
        <v>5500.5666730184748</v>
      </c>
      <c r="N118" s="229">
        <f t="shared" si="39"/>
        <v>4955.4654711878156</v>
      </c>
      <c r="O118" s="229">
        <f t="shared" si="39"/>
        <v>4464.3833073764108</v>
      </c>
      <c r="P118" s="229">
        <f t="shared" si="39"/>
        <v>4021.9669435823516</v>
      </c>
      <c r="Q118" s="229">
        <f>Q115*Q117</f>
        <v>18265.084646973341</v>
      </c>
      <c r="R118" s="229">
        <f>R115*R117</f>
        <v>18265.084646973341</v>
      </c>
      <c r="S118" s="229">
        <f>S115*S117</f>
        <v>18265.084646973341</v>
      </c>
      <c r="T118" s="229">
        <f>T115*T117</f>
        <v>18265.084646973341</v>
      </c>
      <c r="U118" s="230">
        <f>U115*U117</f>
        <v>18265.084646973341</v>
      </c>
      <c r="V118" s="150"/>
    </row>
    <row r="119" spans="1:22" s="141" customFormat="1" hidden="1" outlineLevel="1" x14ac:dyDescent="0.25">
      <c r="A119" s="216" t="s">
        <v>277</v>
      </c>
      <c r="B119" s="229">
        <f>SUM($B$118:B118)</f>
        <v>-20803.74136292515</v>
      </c>
      <c r="C119" s="229">
        <f>SUM($B$111:C111)</f>
        <v>0</v>
      </c>
      <c r="D119" s="229">
        <f>SUM($B$111:D111)</f>
        <v>2187.6954532041914</v>
      </c>
      <c r="E119" s="229">
        <f>SUM($B$111:E111)</f>
        <v>6563.0863596125746</v>
      </c>
      <c r="F119" s="229">
        <f>SUM($B$111:F111)</f>
        <v>13126.172719225149</v>
      </c>
      <c r="G119" s="229">
        <f>SUM($B$111:G111)</f>
        <v>21876.954532041913</v>
      </c>
      <c r="H119" s="229">
        <f>SUM($B$111:H111)</f>
        <v>32815.431798062869</v>
      </c>
      <c r="I119" s="229">
        <f>SUM($B$111:I111)</f>
        <v>45696.281254560017</v>
      </c>
      <c r="J119" s="229">
        <f>SUM($B$111:J111)</f>
        <v>60519.502901533357</v>
      </c>
      <c r="K119" s="229">
        <f>SUM($B$111:K111)</f>
        <v>76490.012215173367</v>
      </c>
      <c r="L119" s="229">
        <f>SUM($B$111:L111)</f>
        <v>93607.809195480047</v>
      </c>
      <c r="M119" s="229">
        <f>SUM($B$111:M111)</f>
        <v>111872.89384245338</v>
      </c>
      <c r="N119" s="229">
        <f>SUM($B$111:N111)</f>
        <v>130137.97848942672</v>
      </c>
      <c r="O119" s="229">
        <f>SUM($B$111:O111)</f>
        <v>148403.06313640007</v>
      </c>
      <c r="P119" s="229">
        <f>SUM($B$111:P111)</f>
        <v>166668.14778337342</v>
      </c>
      <c r="Q119" s="229">
        <f>SUM($B$111:Q111)</f>
        <v>184933.23243034678</v>
      </c>
      <c r="R119" s="229">
        <f>SUM($B$111:R111)</f>
        <v>203198.31707732013</v>
      </c>
      <c r="S119" s="229">
        <f>SUM($B$111:S111)</f>
        <v>221463.40172429348</v>
      </c>
      <c r="T119" s="229">
        <f>SUM($B$111:T111)</f>
        <v>239728.48637126683</v>
      </c>
      <c r="U119" s="230">
        <f>SUM($B$111:U111)</f>
        <v>257993.57101824018</v>
      </c>
      <c r="V119" s="150"/>
    </row>
    <row r="120" spans="1:22" hidden="1" outlineLevel="1" x14ac:dyDescent="0.25">
      <c r="A120" s="216" t="s">
        <v>278</v>
      </c>
      <c r="B120" s="254">
        <f>IF((ISERR(IRR($B$115:B115))),0,IF(IRR($B$115:B115)&lt;0,0,IRR($B$115:B115)))</f>
        <v>0</v>
      </c>
      <c r="C120" s="254">
        <f>IF((ISERR(IRR($B$108:C108))),0,IF(IRR($B$108:C108)&lt;0,0,IRR($B$108:C108)))</f>
        <v>0</v>
      </c>
      <c r="D120" s="254">
        <f>IF((ISERR(IRR($B$108:D108))),0,IF(IRR($B$108:D108)&lt;0,0,IRR($B$108:D108)))</f>
        <v>0</v>
      </c>
      <c r="E120" s="254">
        <f>IF((ISERR(IRR($B$108:E108))),0,IF(IRR($B$108:E108)&lt;0,0,IRR($B$108:E108)))</f>
        <v>0</v>
      </c>
      <c r="F120" s="254">
        <f>IF((ISERR(IRR($B$108:F108))),0,IF(IRR($B$108:F108)&lt;0,0,IRR($B$108:F108)))</f>
        <v>0</v>
      </c>
      <c r="G120" s="254">
        <f>IF((ISERR(IRR($B$108:G108))),0,IF(IRR($B$108:G108)&lt;0,0,IRR($B$108:G108)))</f>
        <v>0</v>
      </c>
      <c r="H120" s="254">
        <f>IF((ISERR(IRR($B$108:H108))),0,IF(IRR($B$108:H108)&lt;0,0,IRR($B$108:H108)))</f>
        <v>0</v>
      </c>
      <c r="I120" s="254">
        <f>IF((ISERR(IRR($B$108:I108))),0,IF(IRR($B$108:I108)&lt;0,0,IRR($B$108:I108)))</f>
        <v>0</v>
      </c>
      <c r="J120" s="254">
        <f>IF((ISERR(IRR($B$108:J108))),0,IF(IRR($B$108:J108)&lt;0,0,IRR($B$108:J108)))</f>
        <v>0</v>
      </c>
      <c r="K120" s="254">
        <f>IF((ISERR(IRR($B$108:K108))),0,IF(IRR($B$108:K108)&lt;0,0,IRR($B$108:K108)))</f>
        <v>0</v>
      </c>
      <c r="L120" s="254">
        <f>IF((ISERR(IRR($B$108:L108))),0,IF(IRR($B$108:L108)&lt;0,0,IRR($B$108:L108)))</f>
        <v>0</v>
      </c>
      <c r="M120" s="254">
        <f>IF((ISERR(IRR($B$108:M108))),0,IF(IRR($B$108:M108)&lt;0,0,IRR($B$108:M108)))</f>
        <v>0</v>
      </c>
      <c r="N120" s="254">
        <f>IF((ISERR(IRR($B$108:N108))),0,IF(IRR($B$108:N108)&lt;0,0,IRR($B$108:N108)))</f>
        <v>0</v>
      </c>
      <c r="O120" s="254">
        <f>IF((ISERR(IRR($B$108:O108))),0,IF(IRR($B$108:O108)&lt;0,0,IRR($B$108:O108)))</f>
        <v>0</v>
      </c>
      <c r="P120" s="254">
        <f>IF((ISERR(IRR($B$108:P108))),0,IF(IRR($B$108:P108)&lt;0,0,IRR($B$108:P108)))</f>
        <v>0</v>
      </c>
      <c r="Q120" s="254">
        <f>IF((ISERR(IRR($B$108:Q108))),0,IF(IRR($B$108:Q108)&lt;0,0,IRR($B$108:Q108)))</f>
        <v>0</v>
      </c>
      <c r="R120" s="254">
        <f>IF((ISERR(IRR($B$108:R108))),0,IF(IRR($B$108:R108)&lt;0,0,IRR($B$108:R108)))</f>
        <v>0</v>
      </c>
      <c r="S120" s="254">
        <f>IF((ISERR(IRR($B$108:S108))),0,IF(IRR($B$108:S108)&lt;0,0,IRR($B$108:S108)))</f>
        <v>0</v>
      </c>
      <c r="T120" s="254">
        <f>IF((ISERR(IRR($B$108:T108))),0,IF(IRR($B$108:T108)&lt;0,0,IRR($B$108:T108)))</f>
        <v>0</v>
      </c>
      <c r="U120" s="255">
        <f>IF((ISERR(IRR($B$108:U108))),0,IF(IRR($B$108:U108)&lt;0,0,IRR($B$108:U108)))</f>
        <v>0</v>
      </c>
    </row>
    <row r="121" spans="1:22" hidden="1" outlineLevel="1" x14ac:dyDescent="0.25">
      <c r="A121" s="216" t="s">
        <v>279</v>
      </c>
      <c r="B121" s="256">
        <f>IF(AND(B116&gt;0,A116&lt;0),(B106-(B116/(B116-A116))),0)</f>
        <v>0</v>
      </c>
      <c r="C121" s="256">
        <f>IF(AND(C116&gt;0,B116&lt;0),(C106-(C116/(C116-B116))),0)</f>
        <v>1.9092460850591084</v>
      </c>
      <c r="D121" s="256">
        <f t="shared" ref="D121:P121" si="40">IF(AND(D116&gt;0,C116&lt;0),(D106-(D116/(D116-C116))),0)</f>
        <v>0</v>
      </c>
      <c r="E121" s="256">
        <f t="shared" si="40"/>
        <v>0</v>
      </c>
      <c r="F121" s="256">
        <f t="shared" si="40"/>
        <v>0</v>
      </c>
      <c r="G121" s="256">
        <f t="shared" si="40"/>
        <v>0</v>
      </c>
      <c r="H121" s="256">
        <f t="shared" si="40"/>
        <v>0</v>
      </c>
      <c r="I121" s="256">
        <f t="shared" si="40"/>
        <v>0</v>
      </c>
      <c r="J121" s="256">
        <f t="shared" si="40"/>
        <v>0</v>
      </c>
      <c r="K121" s="256">
        <f t="shared" si="40"/>
        <v>0</v>
      </c>
      <c r="L121" s="256">
        <f t="shared" si="40"/>
        <v>0</v>
      </c>
      <c r="M121" s="256">
        <f t="shared" si="40"/>
        <v>0</v>
      </c>
      <c r="N121" s="256">
        <f t="shared" si="40"/>
        <v>0</v>
      </c>
      <c r="O121" s="256">
        <f t="shared" si="40"/>
        <v>0</v>
      </c>
      <c r="P121" s="256">
        <f t="shared" si="40"/>
        <v>0</v>
      </c>
      <c r="Q121" s="256">
        <f>IF(AND(Q116&gt;0,P116&lt;0),(Q106-(Q116/(Q116-P116))),0)</f>
        <v>0</v>
      </c>
      <c r="R121" s="256">
        <f>IF(AND(R116&gt;0,Q116&lt;0),(R106-(R116/(R116-Q116))),0)</f>
        <v>0</v>
      </c>
      <c r="S121" s="256">
        <f>IF(AND(S116&gt;0,R116&lt;0),(S106-(S116/(S116-R116))),0)</f>
        <v>0</v>
      </c>
      <c r="T121" s="256">
        <f>IF(AND(T116&gt;0,S116&lt;0),(T106-(T116/(T116-S116))),0)</f>
        <v>0</v>
      </c>
      <c r="U121" s="257">
        <f>IF(AND(U116&gt;0,T116&lt;0),(U106-(U116/(U116-T116))),0)</f>
        <v>0</v>
      </c>
    </row>
    <row r="122" spans="1:22" ht="16.5" hidden="1" outlineLevel="1" thickBot="1" x14ac:dyDescent="0.3">
      <c r="A122" s="258" t="s">
        <v>280</v>
      </c>
      <c r="B122" s="259">
        <f>IF(AND(B119&gt;0,A119&lt;0),(B106-(B119/(B119-A119))),0)</f>
        <v>0</v>
      </c>
      <c r="C122" s="259">
        <f>IF(AND(C119&gt;0,B119&lt;0),(C106-(C119/(C119-B119))),0)</f>
        <v>0</v>
      </c>
      <c r="D122" s="259">
        <f t="shared" ref="D122:P122" si="41">IF(AND(D119&gt;0,C119&lt;0),(D106-(D119/(D119-C119))),0)</f>
        <v>0</v>
      </c>
      <c r="E122" s="259">
        <f t="shared" si="41"/>
        <v>0</v>
      </c>
      <c r="F122" s="259">
        <f t="shared" si="41"/>
        <v>0</v>
      </c>
      <c r="G122" s="259">
        <f t="shared" si="41"/>
        <v>0</v>
      </c>
      <c r="H122" s="259">
        <f t="shared" si="41"/>
        <v>0</v>
      </c>
      <c r="I122" s="259">
        <f t="shared" si="41"/>
        <v>0</v>
      </c>
      <c r="J122" s="259">
        <f t="shared" si="41"/>
        <v>0</v>
      </c>
      <c r="K122" s="259">
        <f t="shared" si="41"/>
        <v>0</v>
      </c>
      <c r="L122" s="259">
        <f t="shared" si="41"/>
        <v>0</v>
      </c>
      <c r="M122" s="259">
        <f t="shared" si="41"/>
        <v>0</v>
      </c>
      <c r="N122" s="259">
        <f t="shared" si="41"/>
        <v>0</v>
      </c>
      <c r="O122" s="259">
        <f t="shared" si="41"/>
        <v>0</v>
      </c>
      <c r="P122" s="259">
        <f t="shared" si="41"/>
        <v>0</v>
      </c>
      <c r="Q122" s="259">
        <f>IF(AND(Q119&gt;0,P119&lt;0),(Q106-(Q119/(Q119-P119))),0)</f>
        <v>0</v>
      </c>
      <c r="R122" s="259">
        <f>IF(AND(R119&gt;0,Q119&lt;0),(R106-(R119/(R119-Q119))),0)</f>
        <v>0</v>
      </c>
      <c r="S122" s="259">
        <f>IF(AND(S119&gt;0,R119&lt;0),(S106-(S119/(S119-R119))),0)</f>
        <v>0</v>
      </c>
      <c r="T122" s="259">
        <f>IF(AND(T119&gt;0,S119&lt;0),(T106-(T119/(T119-S119))),0)</f>
        <v>0</v>
      </c>
      <c r="U122" s="260">
        <f>IF(AND(U119&gt;0,T119&lt;0),(U106-(U119/(U119-T119))),0)</f>
        <v>0</v>
      </c>
      <c r="V122" s="141"/>
    </row>
    <row r="123" spans="1:22" hidden="1" outlineLevel="1" x14ac:dyDescent="0.25">
      <c r="Q123" s="141"/>
    </row>
    <row r="124" spans="1:22" hidden="1" outlineLevel="1" x14ac:dyDescent="0.25"/>
    <row r="125" spans="1:22" hidden="1" outlineLevel="1" x14ac:dyDescent="0.25">
      <c r="A125" s="261"/>
      <c r="B125" s="262">
        <v>2019</v>
      </c>
      <c r="C125" s="262">
        <f>B125+1</f>
        <v>2020</v>
      </c>
      <c r="D125" s="262">
        <f t="shared" ref="D125:P125" si="42">C125+1</f>
        <v>2021</v>
      </c>
      <c r="E125" s="262">
        <f t="shared" si="42"/>
        <v>2022</v>
      </c>
      <c r="F125" s="262">
        <f t="shared" si="42"/>
        <v>2023</v>
      </c>
      <c r="G125" s="262">
        <f t="shared" si="42"/>
        <v>2024</v>
      </c>
      <c r="H125" s="262">
        <f t="shared" si="42"/>
        <v>2025</v>
      </c>
      <c r="I125" s="262">
        <f t="shared" si="42"/>
        <v>2026</v>
      </c>
      <c r="J125" s="262">
        <f t="shared" si="42"/>
        <v>2027</v>
      </c>
      <c r="K125" s="262">
        <f t="shared" si="42"/>
        <v>2028</v>
      </c>
      <c r="L125" s="262">
        <f t="shared" si="42"/>
        <v>2029</v>
      </c>
      <c r="M125" s="262">
        <f t="shared" si="42"/>
        <v>2030</v>
      </c>
      <c r="N125" s="262">
        <f t="shared" si="42"/>
        <v>2031</v>
      </c>
      <c r="O125" s="262">
        <f t="shared" si="42"/>
        <v>2032</v>
      </c>
      <c r="P125" s="263">
        <f t="shared" si="42"/>
        <v>2033</v>
      </c>
    </row>
    <row r="126" spans="1:22" ht="60.75" hidden="1" customHeight="1" outlineLevel="1" x14ac:dyDescent="0.25">
      <c r="A126" s="264" t="s">
        <v>281</v>
      </c>
      <c r="B126" s="265"/>
      <c r="C126" s="265"/>
      <c r="D126" s="265"/>
      <c r="E126" s="265"/>
      <c r="F126" s="265"/>
      <c r="G126" s="265"/>
      <c r="H126" s="265"/>
      <c r="I126" s="265"/>
      <c r="J126" s="265"/>
      <c r="K126" s="265"/>
      <c r="L126" s="265"/>
      <c r="M126" s="265"/>
      <c r="N126" s="265"/>
      <c r="O126" s="265"/>
      <c r="P126" s="266"/>
    </row>
    <row r="127" spans="1:22" hidden="1" x14ac:dyDescent="0.25">
      <c r="A127" s="202" t="s">
        <v>282</v>
      </c>
      <c r="B127" s="265">
        <f>B129*$B$55*12/1000</f>
        <v>0</v>
      </c>
      <c r="C127" s="265">
        <f>C129*$B$55*12/1000</f>
        <v>0</v>
      </c>
      <c r="D127" s="265">
        <f>D129*$B$55*12/1000</f>
        <v>0</v>
      </c>
      <c r="E127" s="265"/>
      <c r="F127" s="265"/>
      <c r="G127" s="265"/>
      <c r="H127" s="265"/>
      <c r="I127" s="265"/>
      <c r="J127" s="265"/>
      <c r="K127" s="265"/>
      <c r="L127" s="265"/>
      <c r="M127" s="265"/>
      <c r="N127" s="265"/>
      <c r="O127" s="265"/>
      <c r="P127" s="266"/>
    </row>
    <row r="128" spans="1:22" hidden="1" x14ac:dyDescent="0.25">
      <c r="A128" s="202" t="s">
        <v>283</v>
      </c>
      <c r="B128" s="267"/>
      <c r="C128" s="267"/>
      <c r="D128" s="267"/>
      <c r="E128" s="267"/>
      <c r="F128" s="267">
        <f t="shared" ref="F128:P128" si="43">E128</f>
        <v>0</v>
      </c>
      <c r="G128" s="267">
        <f t="shared" si="43"/>
        <v>0</v>
      </c>
      <c r="H128" s="267">
        <f t="shared" si="43"/>
        <v>0</v>
      </c>
      <c r="I128" s="267">
        <f t="shared" si="43"/>
        <v>0</v>
      </c>
      <c r="J128" s="267">
        <f t="shared" si="43"/>
        <v>0</v>
      </c>
      <c r="K128" s="267">
        <f t="shared" si="43"/>
        <v>0</v>
      </c>
      <c r="L128" s="267">
        <f t="shared" si="43"/>
        <v>0</v>
      </c>
      <c r="M128" s="267">
        <f t="shared" si="43"/>
        <v>0</v>
      </c>
      <c r="N128" s="267">
        <f t="shared" si="43"/>
        <v>0</v>
      </c>
      <c r="O128" s="267">
        <f t="shared" si="43"/>
        <v>0</v>
      </c>
      <c r="P128" s="268">
        <f t="shared" si="43"/>
        <v>0</v>
      </c>
    </row>
    <row r="129" spans="1:16" hidden="1" outlineLevel="1" x14ac:dyDescent="0.25">
      <c r="A129" s="202" t="s">
        <v>284</v>
      </c>
      <c r="B129" s="267"/>
      <c r="C129" s="267"/>
      <c r="D129" s="267"/>
      <c r="E129" s="267"/>
      <c r="F129" s="267">
        <f t="shared" ref="F129:P129" si="44">F128/3.1</f>
        <v>0</v>
      </c>
      <c r="G129" s="267">
        <f t="shared" si="44"/>
        <v>0</v>
      </c>
      <c r="H129" s="267">
        <f t="shared" si="44"/>
        <v>0</v>
      </c>
      <c r="I129" s="267">
        <f t="shared" si="44"/>
        <v>0</v>
      </c>
      <c r="J129" s="267">
        <f t="shared" si="44"/>
        <v>0</v>
      </c>
      <c r="K129" s="267">
        <f t="shared" si="44"/>
        <v>0</v>
      </c>
      <c r="L129" s="267">
        <f t="shared" si="44"/>
        <v>0</v>
      </c>
      <c r="M129" s="267">
        <f t="shared" si="44"/>
        <v>0</v>
      </c>
      <c r="N129" s="267">
        <f t="shared" si="44"/>
        <v>0</v>
      </c>
      <c r="O129" s="267">
        <f t="shared" si="44"/>
        <v>0</v>
      </c>
      <c r="P129" s="268">
        <f t="shared" si="44"/>
        <v>0</v>
      </c>
    </row>
    <row r="130" spans="1:16" ht="16.5" hidden="1" outlineLevel="1" thickBot="1" x14ac:dyDescent="0.3">
      <c r="A130" s="205" t="s">
        <v>285</v>
      </c>
      <c r="B130" s="269" t="e">
        <f t="shared" ref="B130:P130" si="45">(B76+B87)/B129/12</f>
        <v>#DIV/0!</v>
      </c>
      <c r="C130" s="269" t="e">
        <f t="shared" si="45"/>
        <v>#DIV/0!</v>
      </c>
      <c r="D130" s="269" t="e">
        <f t="shared" si="45"/>
        <v>#DIV/0!</v>
      </c>
      <c r="E130" s="269" t="e">
        <f t="shared" si="45"/>
        <v>#DIV/0!</v>
      </c>
      <c r="F130" s="269" t="e">
        <f t="shared" si="45"/>
        <v>#DIV/0!</v>
      </c>
      <c r="G130" s="269" t="e">
        <f t="shared" si="45"/>
        <v>#DIV/0!</v>
      </c>
      <c r="H130" s="269" t="e">
        <f t="shared" si="45"/>
        <v>#DIV/0!</v>
      </c>
      <c r="I130" s="269" t="e">
        <f t="shared" si="45"/>
        <v>#DIV/0!</v>
      </c>
      <c r="J130" s="269" t="e">
        <f t="shared" si="45"/>
        <v>#DIV/0!</v>
      </c>
      <c r="K130" s="269" t="e">
        <f t="shared" si="45"/>
        <v>#DIV/0!</v>
      </c>
      <c r="L130" s="269" t="e">
        <f t="shared" si="45"/>
        <v>#DIV/0!</v>
      </c>
      <c r="M130" s="269" t="e">
        <f t="shared" si="45"/>
        <v>#DIV/0!</v>
      </c>
      <c r="N130" s="269" t="e">
        <f t="shared" si="45"/>
        <v>#DIV/0!</v>
      </c>
      <c r="O130" s="269" t="e">
        <f t="shared" si="45"/>
        <v>#DIV/0!</v>
      </c>
      <c r="P130" s="270" t="e">
        <f t="shared" si="45"/>
        <v>#DIV/0!</v>
      </c>
    </row>
    <row r="131" spans="1:16" hidden="1" collapsed="1" x14ac:dyDescent="0.25"/>
    <row r="132" spans="1:16" ht="90" hidden="1" x14ac:dyDescent="0.25">
      <c r="A132" s="271" t="s">
        <v>286</v>
      </c>
      <c r="B132" s="271"/>
      <c r="C132" s="271"/>
      <c r="D132" s="271"/>
      <c r="E132" s="271"/>
      <c r="F132" s="271"/>
      <c r="G132" s="271"/>
      <c r="H132" s="271"/>
      <c r="I132" s="271"/>
      <c r="J132" s="271"/>
      <c r="K132" s="271"/>
      <c r="L132" s="271"/>
      <c r="M132" s="271"/>
      <c r="N132" s="271"/>
      <c r="O132" s="271"/>
    </row>
    <row r="133" spans="1:16" hidden="1" x14ac:dyDescent="0.25"/>
    <row r="134" spans="1:16" hidden="1" x14ac:dyDescent="0.25"/>
    <row r="135" spans="1:16" hidden="1" x14ac:dyDescent="0.25">
      <c r="A135" s="142" t="s">
        <v>287</v>
      </c>
      <c r="I135" s="142" t="s">
        <v>288</v>
      </c>
    </row>
    <row r="136" spans="1:16" hidden="1" x14ac:dyDescent="0.25">
      <c r="A136" s="142" t="s">
        <v>289</v>
      </c>
    </row>
    <row r="137" spans="1:16" hidden="1" x14ac:dyDescent="0.25"/>
    <row r="138" spans="1:16" hidden="1" x14ac:dyDescent="0.25">
      <c r="A138" s="142" t="s">
        <v>290</v>
      </c>
      <c r="I138" s="142" t="s">
        <v>291</v>
      </c>
    </row>
    <row r="139" spans="1:16" hidden="1" x14ac:dyDescent="0.25"/>
    <row r="140" spans="1:16" hidden="1" x14ac:dyDescent="0.25"/>
    <row r="141" spans="1:16" hidden="1" x14ac:dyDescent="0.25"/>
    <row r="142" spans="1:16" hidden="1" x14ac:dyDescent="0.25">
      <c r="A142" s="153" t="s">
        <v>292</v>
      </c>
    </row>
    <row r="143" spans="1:16" hidden="1" x14ac:dyDescent="0.25">
      <c r="A143" s="272">
        <f>IF(MIN(B136:P136)=100,"не окупается",MIN(B136:P136))</f>
        <v>0</v>
      </c>
      <c r="B143" s="272">
        <f t="shared" ref="B143:P143" si="46">IF(B120&lt;=0,1,B120)</f>
        <v>1</v>
      </c>
      <c r="C143" s="272">
        <f t="shared" si="46"/>
        <v>1</v>
      </c>
      <c r="D143" s="272">
        <f t="shared" si="46"/>
        <v>1</v>
      </c>
      <c r="E143" s="272">
        <f t="shared" si="46"/>
        <v>1</v>
      </c>
      <c r="F143" s="272">
        <f t="shared" si="46"/>
        <v>1</v>
      </c>
      <c r="G143" s="272">
        <f t="shared" si="46"/>
        <v>1</v>
      </c>
      <c r="H143" s="272">
        <f t="shared" si="46"/>
        <v>1</v>
      </c>
      <c r="I143" s="272">
        <f t="shared" si="46"/>
        <v>1</v>
      </c>
      <c r="J143" s="272">
        <f t="shared" si="46"/>
        <v>1</v>
      </c>
      <c r="K143" s="272">
        <f t="shared" si="46"/>
        <v>1</v>
      </c>
      <c r="L143" s="272">
        <f t="shared" si="46"/>
        <v>1</v>
      </c>
      <c r="M143" s="272">
        <f t="shared" si="46"/>
        <v>1</v>
      </c>
      <c r="N143" s="272">
        <f t="shared" si="46"/>
        <v>1</v>
      </c>
      <c r="O143" s="272">
        <f t="shared" si="46"/>
        <v>1</v>
      </c>
      <c r="P143" s="272">
        <f t="shared" si="46"/>
        <v>1</v>
      </c>
    </row>
    <row r="144" spans="1:16" hidden="1" x14ac:dyDescent="0.25">
      <c r="A144" s="273" t="s">
        <v>293</v>
      </c>
      <c r="B144" s="245"/>
      <c r="C144" s="245"/>
      <c r="D144" s="121" t="s">
        <v>267</v>
      </c>
      <c r="E144" s="121" t="s">
        <v>268</v>
      </c>
    </row>
    <row r="145" spans="1:21" hidden="1" x14ac:dyDescent="0.25">
      <c r="A145" s="273" t="s">
        <v>294</v>
      </c>
      <c r="B145" s="245" t="s">
        <v>295</v>
      </c>
      <c r="C145" s="121" t="s">
        <v>269</v>
      </c>
      <c r="D145" s="274">
        <f>$K119</f>
        <v>76490.012215173367</v>
      </c>
      <c r="E145" s="274">
        <f>$P119</f>
        <v>166668.14778337342</v>
      </c>
    </row>
    <row r="146" spans="1:21" hidden="1" x14ac:dyDescent="0.25">
      <c r="B146" s="245" t="s">
        <v>278</v>
      </c>
      <c r="C146" s="121" t="s">
        <v>296</v>
      </c>
      <c r="D146" s="275">
        <f>$K120</f>
        <v>0</v>
      </c>
      <c r="E146" s="275">
        <f>$P120</f>
        <v>0</v>
      </c>
    </row>
    <row r="147" spans="1:21" hidden="1" x14ac:dyDescent="0.25">
      <c r="B147" s="245" t="s">
        <v>279</v>
      </c>
      <c r="C147" s="121" t="s">
        <v>297</v>
      </c>
      <c r="D147" s="274">
        <f>$K121</f>
        <v>0</v>
      </c>
      <c r="E147" s="274">
        <f>$P121</f>
        <v>0</v>
      </c>
    </row>
    <row r="148" spans="1:21" hidden="1" x14ac:dyDescent="0.25">
      <c r="B148" s="245" t="s">
        <v>280</v>
      </c>
      <c r="C148" s="121" t="s">
        <v>297</v>
      </c>
      <c r="D148" s="274">
        <f>$K122</f>
        <v>0</v>
      </c>
      <c r="E148" s="274">
        <f>$P122</f>
        <v>0</v>
      </c>
    </row>
    <row r="149" spans="1:21" hidden="1" x14ac:dyDescent="0.25"/>
    <row r="150" spans="1:21" hidden="1" x14ac:dyDescent="0.25">
      <c r="A150" s="276" t="s">
        <v>298</v>
      </c>
      <c r="B150" s="156"/>
    </row>
    <row r="151" spans="1:21" hidden="1" x14ac:dyDescent="0.25">
      <c r="A151" s="276" t="s">
        <v>299</v>
      </c>
      <c r="B151" s="156"/>
    </row>
    <row r="152" spans="1:21" hidden="1" x14ac:dyDescent="0.25">
      <c r="A152" s="276" t="s">
        <v>300</v>
      </c>
      <c r="B152" s="156"/>
    </row>
    <row r="153" spans="1:21" hidden="1" x14ac:dyDescent="0.25">
      <c r="A153" s="276" t="s">
        <v>301</v>
      </c>
      <c r="B153" s="156"/>
    </row>
    <row r="154" spans="1:21" ht="16.5" thickBot="1" x14ac:dyDescent="0.3"/>
    <row r="155" spans="1:21" ht="16.5" thickBot="1" x14ac:dyDescent="0.3">
      <c r="A155" s="277" t="s">
        <v>302</v>
      </c>
      <c r="B155" s="278"/>
      <c r="C155" s="279">
        <v>2</v>
      </c>
      <c r="D155" s="279">
        <f>C155+1</f>
        <v>3</v>
      </c>
      <c r="E155" s="279">
        <f t="shared" ref="E155:U155" si="47">D155+1</f>
        <v>4</v>
      </c>
      <c r="F155" s="279">
        <f t="shared" si="47"/>
        <v>5</v>
      </c>
      <c r="G155" s="279">
        <f t="shared" si="47"/>
        <v>6</v>
      </c>
      <c r="H155" s="279">
        <f t="shared" si="47"/>
        <v>7</v>
      </c>
      <c r="I155" s="279">
        <f t="shared" si="47"/>
        <v>8</v>
      </c>
      <c r="J155" s="279">
        <f t="shared" si="47"/>
        <v>9</v>
      </c>
      <c r="K155" s="279">
        <f t="shared" si="47"/>
        <v>10</v>
      </c>
      <c r="L155" s="279">
        <f t="shared" si="47"/>
        <v>11</v>
      </c>
      <c r="M155" s="279">
        <f t="shared" si="47"/>
        <v>12</v>
      </c>
      <c r="N155" s="279">
        <f t="shared" si="47"/>
        <v>13</v>
      </c>
      <c r="O155" s="279">
        <f t="shared" si="47"/>
        <v>14</v>
      </c>
      <c r="P155" s="279">
        <f t="shared" si="47"/>
        <v>15</v>
      </c>
      <c r="Q155" s="279">
        <f t="shared" si="47"/>
        <v>16</v>
      </c>
      <c r="R155" s="279">
        <f t="shared" si="47"/>
        <v>17</v>
      </c>
      <c r="S155" s="279">
        <f t="shared" si="47"/>
        <v>18</v>
      </c>
      <c r="T155" s="279">
        <f t="shared" si="47"/>
        <v>19</v>
      </c>
      <c r="U155" s="280">
        <f t="shared" si="47"/>
        <v>20</v>
      </c>
    </row>
    <row r="156" spans="1:21" x14ac:dyDescent="0.25">
      <c r="A156" s="281" t="s">
        <v>103</v>
      </c>
      <c r="B156" s="282" t="s">
        <v>269</v>
      </c>
      <c r="C156" s="283">
        <f>C$108</f>
        <v>2187.6954532041914</v>
      </c>
      <c r="D156" s="283">
        <f>D$108</f>
        <v>2187.6954532041914</v>
      </c>
      <c r="E156" s="283">
        <f>E$108</f>
        <v>2187.6954532041914</v>
      </c>
      <c r="F156" s="283">
        <f t="shared" ref="F156:U156" si="48">F$108</f>
        <v>2187.6954532041914</v>
      </c>
      <c r="G156" s="283">
        <f t="shared" si="48"/>
        <v>2187.6954532041914</v>
      </c>
      <c r="H156" s="283">
        <f t="shared" si="48"/>
        <v>1942.3721904761915</v>
      </c>
      <c r="I156" s="283">
        <f t="shared" si="48"/>
        <v>1942.3721904761915</v>
      </c>
      <c r="J156" s="283">
        <f t="shared" si="48"/>
        <v>1147.2876666666671</v>
      </c>
      <c r="K156" s="283">
        <f t="shared" si="48"/>
        <v>1147.2876666666671</v>
      </c>
      <c r="L156" s="283">
        <f t="shared" si="48"/>
        <v>1147.2876666666671</v>
      </c>
      <c r="M156" s="283">
        <f t="shared" si="48"/>
        <v>0</v>
      </c>
      <c r="N156" s="283">
        <f t="shared" si="48"/>
        <v>0</v>
      </c>
      <c r="O156" s="283">
        <f t="shared" si="48"/>
        <v>0</v>
      </c>
      <c r="P156" s="283">
        <f t="shared" si="48"/>
        <v>0</v>
      </c>
      <c r="Q156" s="283">
        <f t="shared" si="48"/>
        <v>0</v>
      </c>
      <c r="R156" s="283">
        <f t="shared" si="48"/>
        <v>0</v>
      </c>
      <c r="S156" s="283">
        <f t="shared" si="48"/>
        <v>0</v>
      </c>
      <c r="T156" s="283">
        <f t="shared" si="48"/>
        <v>0</v>
      </c>
      <c r="U156" s="284">
        <f t="shared" si="48"/>
        <v>0</v>
      </c>
    </row>
    <row r="157" spans="1:21" x14ac:dyDescent="0.25">
      <c r="A157" s="202" t="s">
        <v>106</v>
      </c>
      <c r="B157" s="121" t="s">
        <v>269</v>
      </c>
      <c r="C157" s="285"/>
      <c r="D157" s="285"/>
      <c r="E157" s="285"/>
      <c r="F157" s="285"/>
      <c r="G157" s="285"/>
      <c r="H157" s="285"/>
      <c r="I157" s="285"/>
      <c r="J157" s="285"/>
      <c r="K157" s="285"/>
      <c r="L157" s="285"/>
      <c r="M157" s="285"/>
      <c r="N157" s="285"/>
      <c r="O157" s="285"/>
      <c r="P157" s="285"/>
      <c r="Q157" s="285"/>
      <c r="R157" s="285"/>
      <c r="S157" s="285"/>
      <c r="T157" s="285"/>
      <c r="U157" s="286"/>
    </row>
    <row r="158" spans="1:21" x14ac:dyDescent="0.25">
      <c r="A158" s="202" t="s">
        <v>303</v>
      </c>
      <c r="B158" s="121" t="s">
        <v>269</v>
      </c>
      <c r="C158" s="121"/>
      <c r="D158" s="121"/>
      <c r="E158" s="121"/>
      <c r="F158" s="121"/>
      <c r="G158" s="121"/>
      <c r="H158" s="121"/>
      <c r="I158" s="121"/>
      <c r="J158" s="121"/>
      <c r="K158" s="121"/>
      <c r="L158" s="121"/>
      <c r="M158" s="121"/>
      <c r="N158" s="121"/>
      <c r="O158" s="121"/>
      <c r="P158" s="121"/>
      <c r="Q158" s="121"/>
      <c r="R158" s="121"/>
      <c r="S158" s="121"/>
      <c r="T158" s="121"/>
      <c r="U158" s="287"/>
    </row>
    <row r="159" spans="1:21" x14ac:dyDescent="0.25">
      <c r="A159" s="202" t="s">
        <v>304</v>
      </c>
      <c r="B159" s="121" t="s">
        <v>269</v>
      </c>
      <c r="C159" s="121"/>
      <c r="D159" s="121"/>
      <c r="E159" s="121"/>
      <c r="F159" s="121"/>
      <c r="G159" s="121"/>
      <c r="H159" s="121"/>
      <c r="I159" s="121"/>
      <c r="J159" s="121"/>
      <c r="K159" s="121"/>
      <c r="L159" s="121"/>
      <c r="M159" s="121"/>
      <c r="N159" s="121"/>
      <c r="O159" s="121"/>
      <c r="P159" s="121"/>
      <c r="Q159" s="121"/>
      <c r="R159" s="121"/>
      <c r="S159" s="121"/>
      <c r="T159" s="121"/>
      <c r="U159" s="287"/>
    </row>
    <row r="160" spans="1:21" x14ac:dyDescent="0.25">
      <c r="A160" s="202" t="s">
        <v>305</v>
      </c>
      <c r="B160" s="121" t="s">
        <v>269</v>
      </c>
      <c r="C160" s="121"/>
      <c r="D160" s="121"/>
      <c r="E160" s="121"/>
      <c r="F160" s="121"/>
      <c r="G160" s="121"/>
      <c r="H160" s="121"/>
      <c r="I160" s="121"/>
      <c r="J160" s="121"/>
      <c r="K160" s="121"/>
      <c r="L160" s="121"/>
      <c r="M160" s="121"/>
      <c r="N160" s="121"/>
      <c r="O160" s="121"/>
      <c r="P160" s="121"/>
      <c r="Q160" s="121"/>
      <c r="R160" s="121"/>
      <c r="S160" s="121"/>
      <c r="T160" s="121"/>
      <c r="U160" s="287"/>
    </row>
    <row r="161" spans="1:21" x14ac:dyDescent="0.25">
      <c r="A161" s="202" t="s">
        <v>306</v>
      </c>
      <c r="B161" s="121" t="s">
        <v>269</v>
      </c>
      <c r="C161" s="121"/>
      <c r="D161" s="121"/>
      <c r="E161" s="121"/>
      <c r="F161" s="121"/>
      <c r="G161" s="121"/>
      <c r="H161" s="121"/>
      <c r="I161" s="121"/>
      <c r="J161" s="121"/>
      <c r="K161" s="121"/>
      <c r="L161" s="121"/>
      <c r="M161" s="121"/>
      <c r="N161" s="121"/>
      <c r="O161" s="121"/>
      <c r="P161" s="121"/>
      <c r="Q161" s="121"/>
      <c r="R161" s="121"/>
      <c r="S161" s="121"/>
      <c r="T161" s="121"/>
      <c r="U161" s="287"/>
    </row>
    <row r="162" spans="1:21" x14ac:dyDescent="0.25">
      <c r="A162" s="202" t="s">
        <v>307</v>
      </c>
      <c r="B162" s="121" t="s">
        <v>269</v>
      </c>
      <c r="C162" s="121"/>
      <c r="D162" s="121"/>
      <c r="E162" s="121"/>
      <c r="F162" s="121"/>
      <c r="G162" s="121"/>
      <c r="H162" s="121"/>
      <c r="I162" s="121"/>
      <c r="J162" s="121"/>
      <c r="K162" s="121"/>
      <c r="L162" s="121"/>
      <c r="M162" s="121"/>
      <c r="N162" s="121"/>
      <c r="O162" s="121"/>
      <c r="P162" s="121"/>
      <c r="Q162" s="121"/>
      <c r="R162" s="121"/>
      <c r="S162" s="121"/>
      <c r="T162" s="121"/>
      <c r="U162" s="287"/>
    </row>
    <row r="163" spans="1:21" x14ac:dyDescent="0.25">
      <c r="A163" s="202" t="s">
        <v>308</v>
      </c>
      <c r="B163" s="121" t="s">
        <v>269</v>
      </c>
      <c r="C163" s="285"/>
      <c r="D163" s="285"/>
      <c r="E163" s="285"/>
      <c r="F163" s="285"/>
      <c r="G163" s="285"/>
      <c r="H163" s="285"/>
      <c r="I163" s="285"/>
      <c r="J163" s="285"/>
      <c r="K163" s="285"/>
      <c r="L163" s="285"/>
      <c r="M163" s="285"/>
      <c r="N163" s="285"/>
      <c r="O163" s="285"/>
      <c r="P163" s="285"/>
      <c r="Q163" s="285"/>
      <c r="R163" s="285"/>
      <c r="S163" s="285"/>
      <c r="T163" s="285"/>
      <c r="U163" s="286"/>
    </row>
    <row r="164" spans="1:21" x14ac:dyDescent="0.25">
      <c r="A164" s="202" t="s">
        <v>309</v>
      </c>
      <c r="B164" s="121" t="s">
        <v>269</v>
      </c>
      <c r="C164" s="285"/>
      <c r="D164" s="285"/>
      <c r="E164" s="285"/>
      <c r="F164" s="285"/>
      <c r="G164" s="285"/>
      <c r="H164" s="285"/>
      <c r="I164" s="285"/>
      <c r="J164" s="285"/>
      <c r="K164" s="285"/>
      <c r="L164" s="285"/>
      <c r="M164" s="285"/>
      <c r="N164" s="285"/>
      <c r="O164" s="285"/>
      <c r="P164" s="285"/>
      <c r="Q164" s="285"/>
      <c r="R164" s="285"/>
      <c r="S164" s="285"/>
      <c r="T164" s="285"/>
      <c r="U164" s="286"/>
    </row>
    <row r="165" spans="1:21" ht="16.5" thickBot="1" x14ac:dyDescent="0.3">
      <c r="A165" s="205" t="s">
        <v>257</v>
      </c>
      <c r="B165" s="288" t="s">
        <v>269</v>
      </c>
      <c r="C165" s="285"/>
      <c r="D165" s="285"/>
      <c r="E165" s="285"/>
      <c r="F165" s="285"/>
      <c r="G165" s="285"/>
      <c r="H165" s="285"/>
      <c r="I165" s="285"/>
      <c r="J165" s="285"/>
      <c r="K165" s="285"/>
      <c r="L165" s="285"/>
      <c r="M165" s="285"/>
      <c r="N165" s="285"/>
      <c r="O165" s="285"/>
      <c r="P165" s="285"/>
      <c r="Q165" s="285"/>
      <c r="R165" s="285"/>
      <c r="S165" s="285"/>
      <c r="T165" s="285"/>
      <c r="U165" s="286"/>
    </row>
    <row r="166" spans="1:21" ht="16.5" thickBot="1" x14ac:dyDescent="0.3">
      <c r="A166" s="289" t="s">
        <v>310</v>
      </c>
      <c r="B166" s="290" t="s">
        <v>269</v>
      </c>
      <c r="C166" s="291">
        <f>SUM(C156:C165)</f>
        <v>2187.6954532041914</v>
      </c>
      <c r="D166" s="291">
        <f t="shared" ref="D166:U166" si="49">SUM(D156:D165)</f>
        <v>2187.6954532041914</v>
      </c>
      <c r="E166" s="291">
        <f t="shared" si="49"/>
        <v>2187.6954532041914</v>
      </c>
      <c r="F166" s="291">
        <f t="shared" si="49"/>
        <v>2187.6954532041914</v>
      </c>
      <c r="G166" s="291">
        <f t="shared" si="49"/>
        <v>2187.6954532041914</v>
      </c>
      <c r="H166" s="291">
        <f t="shared" si="49"/>
        <v>1942.3721904761915</v>
      </c>
      <c r="I166" s="291">
        <f t="shared" si="49"/>
        <v>1942.3721904761915</v>
      </c>
      <c r="J166" s="291">
        <f t="shared" si="49"/>
        <v>1147.2876666666671</v>
      </c>
      <c r="K166" s="291">
        <f t="shared" si="49"/>
        <v>1147.2876666666671</v>
      </c>
      <c r="L166" s="291">
        <f t="shared" si="49"/>
        <v>1147.2876666666671</v>
      </c>
      <c r="M166" s="291">
        <f t="shared" si="49"/>
        <v>0</v>
      </c>
      <c r="N166" s="291">
        <f t="shared" si="49"/>
        <v>0</v>
      </c>
      <c r="O166" s="291">
        <f t="shared" si="49"/>
        <v>0</v>
      </c>
      <c r="P166" s="291">
        <f t="shared" si="49"/>
        <v>0</v>
      </c>
      <c r="Q166" s="291">
        <f t="shared" si="49"/>
        <v>0</v>
      </c>
      <c r="R166" s="291">
        <f t="shared" si="49"/>
        <v>0</v>
      </c>
      <c r="S166" s="291">
        <f t="shared" si="49"/>
        <v>0</v>
      </c>
      <c r="T166" s="291">
        <f t="shared" si="49"/>
        <v>0</v>
      </c>
      <c r="U166" s="292">
        <f t="shared" si="49"/>
        <v>0</v>
      </c>
    </row>
  </sheetData>
  <mergeCells count="11">
    <mergeCell ref="J24:K24"/>
    <mergeCell ref="H27:I27"/>
    <mergeCell ref="H28:I28"/>
    <mergeCell ref="H29:I29"/>
    <mergeCell ref="H30:I30"/>
    <mergeCell ref="J23:K23"/>
    <mergeCell ref="A2:U2"/>
    <mergeCell ref="A13:O13"/>
    <mergeCell ref="A14:O14"/>
    <mergeCell ref="J21:K21"/>
    <mergeCell ref="J22:K22"/>
  </mergeCells>
  <printOptions horizontalCentered="1"/>
  <pageMargins left="0.70866141732283472" right="0.70866141732283472" top="0.74803149606299213" bottom="0.74803149606299213" header="0.31496062992125984" footer="0.31496062992125984"/>
  <pageSetup paperSize="8" scale="45" orientation="landscape"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24"/>
  <sheetViews>
    <sheetView view="pageBreakPreview" topLeftCell="A4" zoomScale="85" zoomScaleSheetLayoutView="85" workbookViewId="0">
      <selection activeCell="E25" sqref="E25"/>
    </sheetView>
  </sheetViews>
  <sheetFormatPr defaultRowHeight="15.75" x14ac:dyDescent="0.25"/>
  <cols>
    <col min="1" max="1" width="9.140625" style="52"/>
    <col min="2" max="2" width="44.85546875" style="52" customWidth="1"/>
    <col min="3" max="3" width="37.7109375" style="52" customWidth="1"/>
    <col min="4" max="4" width="12.42578125" style="52" customWidth="1"/>
    <col min="5" max="5" width="12.85546875" style="52" customWidth="1"/>
    <col min="6" max="6" width="14" style="52" customWidth="1"/>
    <col min="7" max="7" width="15.5703125" style="52" customWidth="1"/>
    <col min="8" max="8" width="64.85546875" style="52" customWidth="1"/>
    <col min="9" max="9" width="32.28515625" style="52" customWidth="1"/>
    <col min="10" max="249" width="9.140625" style="52"/>
    <col min="250" max="250" width="37.7109375" style="52" customWidth="1"/>
    <col min="251" max="251" width="9.140625" style="52"/>
    <col min="252" max="252" width="12.85546875" style="52" customWidth="1"/>
    <col min="253" max="254" width="0" style="52" hidden="1" customWidth="1"/>
    <col min="255" max="255" width="18.28515625" style="52" customWidth="1"/>
    <col min="256" max="256" width="64.85546875" style="52" customWidth="1"/>
    <col min="257" max="260" width="9.140625" style="52"/>
    <col min="261" max="261" width="14.85546875" style="52" customWidth="1"/>
    <col min="262" max="505" width="9.140625" style="52"/>
    <col min="506" max="506" width="37.7109375" style="52" customWidth="1"/>
    <col min="507" max="507" width="9.140625" style="52"/>
    <col min="508" max="508" width="12.85546875" style="52" customWidth="1"/>
    <col min="509" max="510" width="0" style="52" hidden="1" customWidth="1"/>
    <col min="511" max="511" width="18.28515625" style="52" customWidth="1"/>
    <col min="512" max="512" width="64.85546875" style="52" customWidth="1"/>
    <col min="513" max="516" width="9.140625" style="52"/>
    <col min="517" max="517" width="14.85546875" style="52" customWidth="1"/>
    <col min="518" max="761" width="9.140625" style="52"/>
    <col min="762" max="762" width="37.7109375" style="52" customWidth="1"/>
    <col min="763" max="763" width="9.140625" style="52"/>
    <col min="764" max="764" width="12.85546875" style="52" customWidth="1"/>
    <col min="765" max="766" width="0" style="52" hidden="1" customWidth="1"/>
    <col min="767" max="767" width="18.28515625" style="52" customWidth="1"/>
    <col min="768" max="768" width="64.85546875" style="52" customWidth="1"/>
    <col min="769" max="772" width="9.140625" style="52"/>
    <col min="773" max="773" width="14.85546875" style="52" customWidth="1"/>
    <col min="774" max="1017" width="9.140625" style="52"/>
    <col min="1018" max="1018" width="37.7109375" style="52" customWidth="1"/>
    <col min="1019" max="1019" width="9.140625" style="52"/>
    <col min="1020" max="1020" width="12.85546875" style="52" customWidth="1"/>
    <col min="1021" max="1022" width="0" style="52" hidden="1" customWidth="1"/>
    <col min="1023" max="1023" width="18.28515625" style="52" customWidth="1"/>
    <col min="1024" max="1024" width="64.85546875" style="52" customWidth="1"/>
    <col min="1025" max="1028" width="9.140625" style="52"/>
    <col min="1029" max="1029" width="14.85546875" style="52" customWidth="1"/>
    <col min="1030" max="1273" width="9.140625" style="52"/>
    <col min="1274" max="1274" width="37.7109375" style="52" customWidth="1"/>
    <col min="1275" max="1275" width="9.140625" style="52"/>
    <col min="1276" max="1276" width="12.85546875" style="52" customWidth="1"/>
    <col min="1277" max="1278" width="0" style="52" hidden="1" customWidth="1"/>
    <col min="1279" max="1279" width="18.28515625" style="52" customWidth="1"/>
    <col min="1280" max="1280" width="64.85546875" style="52" customWidth="1"/>
    <col min="1281" max="1284" width="9.140625" style="52"/>
    <col min="1285" max="1285" width="14.85546875" style="52" customWidth="1"/>
    <col min="1286" max="1529" width="9.140625" style="52"/>
    <col min="1530" max="1530" width="37.7109375" style="52" customWidth="1"/>
    <col min="1531" max="1531" width="9.140625" style="52"/>
    <col min="1532" max="1532" width="12.85546875" style="52" customWidth="1"/>
    <col min="1533" max="1534" width="0" style="52" hidden="1" customWidth="1"/>
    <col min="1535" max="1535" width="18.28515625" style="52" customWidth="1"/>
    <col min="1536" max="1536" width="64.85546875" style="52" customWidth="1"/>
    <col min="1537" max="1540" width="9.140625" style="52"/>
    <col min="1541" max="1541" width="14.85546875" style="52" customWidth="1"/>
    <col min="1542" max="1785" width="9.140625" style="52"/>
    <col min="1786" max="1786" width="37.7109375" style="52" customWidth="1"/>
    <col min="1787" max="1787" width="9.140625" style="52"/>
    <col min="1788" max="1788" width="12.85546875" style="52" customWidth="1"/>
    <col min="1789" max="1790" width="0" style="52" hidden="1" customWidth="1"/>
    <col min="1791" max="1791" width="18.28515625" style="52" customWidth="1"/>
    <col min="1792" max="1792" width="64.85546875" style="52" customWidth="1"/>
    <col min="1793" max="1796" width="9.140625" style="52"/>
    <col min="1797" max="1797" width="14.85546875" style="52" customWidth="1"/>
    <col min="1798" max="2041" width="9.140625" style="52"/>
    <col min="2042" max="2042" width="37.7109375" style="52" customWidth="1"/>
    <col min="2043" max="2043" width="9.140625" style="52"/>
    <col min="2044" max="2044" width="12.85546875" style="52" customWidth="1"/>
    <col min="2045" max="2046" width="0" style="52" hidden="1" customWidth="1"/>
    <col min="2047" max="2047" width="18.28515625" style="52" customWidth="1"/>
    <col min="2048" max="2048" width="64.85546875" style="52" customWidth="1"/>
    <col min="2049" max="2052" width="9.140625" style="52"/>
    <col min="2053" max="2053" width="14.85546875" style="52" customWidth="1"/>
    <col min="2054" max="2297" width="9.140625" style="52"/>
    <col min="2298" max="2298" width="37.7109375" style="52" customWidth="1"/>
    <col min="2299" max="2299" width="9.140625" style="52"/>
    <col min="2300" max="2300" width="12.85546875" style="52" customWidth="1"/>
    <col min="2301" max="2302" width="0" style="52" hidden="1" customWidth="1"/>
    <col min="2303" max="2303" width="18.28515625" style="52" customWidth="1"/>
    <col min="2304" max="2304" width="64.85546875" style="52" customWidth="1"/>
    <col min="2305" max="2308" width="9.140625" style="52"/>
    <col min="2309" max="2309" width="14.85546875" style="52" customWidth="1"/>
    <col min="2310" max="2553" width="9.140625" style="52"/>
    <col min="2554" max="2554" width="37.7109375" style="52" customWidth="1"/>
    <col min="2555" max="2555" width="9.140625" style="52"/>
    <col min="2556" max="2556" width="12.85546875" style="52" customWidth="1"/>
    <col min="2557" max="2558" width="0" style="52" hidden="1" customWidth="1"/>
    <col min="2559" max="2559" width="18.28515625" style="52" customWidth="1"/>
    <col min="2560" max="2560" width="64.85546875" style="52" customWidth="1"/>
    <col min="2561" max="2564" width="9.140625" style="52"/>
    <col min="2565" max="2565" width="14.85546875" style="52" customWidth="1"/>
    <col min="2566" max="2809" width="9.140625" style="52"/>
    <col min="2810" max="2810" width="37.7109375" style="52" customWidth="1"/>
    <col min="2811" max="2811" width="9.140625" style="52"/>
    <col min="2812" max="2812" width="12.85546875" style="52" customWidth="1"/>
    <col min="2813" max="2814" width="0" style="52" hidden="1" customWidth="1"/>
    <col min="2815" max="2815" width="18.28515625" style="52" customWidth="1"/>
    <col min="2816" max="2816" width="64.85546875" style="52" customWidth="1"/>
    <col min="2817" max="2820" width="9.140625" style="52"/>
    <col min="2821" max="2821" width="14.85546875" style="52" customWidth="1"/>
    <col min="2822" max="3065" width="9.140625" style="52"/>
    <col min="3066" max="3066" width="37.7109375" style="52" customWidth="1"/>
    <col min="3067" max="3067" width="9.140625" style="52"/>
    <col min="3068" max="3068" width="12.85546875" style="52" customWidth="1"/>
    <col min="3069" max="3070" width="0" style="52" hidden="1" customWidth="1"/>
    <col min="3071" max="3071" width="18.28515625" style="52" customWidth="1"/>
    <col min="3072" max="3072" width="64.85546875" style="52" customWidth="1"/>
    <col min="3073" max="3076" width="9.140625" style="52"/>
    <col min="3077" max="3077" width="14.85546875" style="52" customWidth="1"/>
    <col min="3078" max="3321" width="9.140625" style="52"/>
    <col min="3322" max="3322" width="37.7109375" style="52" customWidth="1"/>
    <col min="3323" max="3323" width="9.140625" style="52"/>
    <col min="3324" max="3324" width="12.85546875" style="52" customWidth="1"/>
    <col min="3325" max="3326" width="0" style="52" hidden="1" customWidth="1"/>
    <col min="3327" max="3327" width="18.28515625" style="52" customWidth="1"/>
    <col min="3328" max="3328" width="64.85546875" style="52" customWidth="1"/>
    <col min="3329" max="3332" width="9.140625" style="52"/>
    <col min="3333" max="3333" width="14.85546875" style="52" customWidth="1"/>
    <col min="3334" max="3577" width="9.140625" style="52"/>
    <col min="3578" max="3578" width="37.7109375" style="52" customWidth="1"/>
    <col min="3579" max="3579" width="9.140625" style="52"/>
    <col min="3580" max="3580" width="12.85546875" style="52" customWidth="1"/>
    <col min="3581" max="3582" width="0" style="52" hidden="1" customWidth="1"/>
    <col min="3583" max="3583" width="18.28515625" style="52" customWidth="1"/>
    <col min="3584" max="3584" width="64.85546875" style="52" customWidth="1"/>
    <col min="3585" max="3588" width="9.140625" style="52"/>
    <col min="3589" max="3589" width="14.85546875" style="52" customWidth="1"/>
    <col min="3590" max="3833" width="9.140625" style="52"/>
    <col min="3834" max="3834" width="37.7109375" style="52" customWidth="1"/>
    <col min="3835" max="3835" width="9.140625" style="52"/>
    <col min="3836" max="3836" width="12.85546875" style="52" customWidth="1"/>
    <col min="3837" max="3838" width="0" style="52" hidden="1" customWidth="1"/>
    <col min="3839" max="3839" width="18.28515625" style="52" customWidth="1"/>
    <col min="3840" max="3840" width="64.85546875" style="52" customWidth="1"/>
    <col min="3841" max="3844" width="9.140625" style="52"/>
    <col min="3845" max="3845" width="14.85546875" style="52" customWidth="1"/>
    <col min="3846" max="4089" width="9.140625" style="52"/>
    <col min="4090" max="4090" width="37.7109375" style="52" customWidth="1"/>
    <col min="4091" max="4091" width="9.140625" style="52"/>
    <col min="4092" max="4092" width="12.85546875" style="52" customWidth="1"/>
    <col min="4093" max="4094" width="0" style="52" hidden="1" customWidth="1"/>
    <col min="4095" max="4095" width="18.28515625" style="52" customWidth="1"/>
    <col min="4096" max="4096" width="64.85546875" style="52" customWidth="1"/>
    <col min="4097" max="4100" width="9.140625" style="52"/>
    <col min="4101" max="4101" width="14.85546875" style="52" customWidth="1"/>
    <col min="4102" max="4345" width="9.140625" style="52"/>
    <col min="4346" max="4346" width="37.7109375" style="52" customWidth="1"/>
    <col min="4347" max="4347" width="9.140625" style="52"/>
    <col min="4348" max="4348" width="12.85546875" style="52" customWidth="1"/>
    <col min="4349" max="4350" width="0" style="52" hidden="1" customWidth="1"/>
    <col min="4351" max="4351" width="18.28515625" style="52" customWidth="1"/>
    <col min="4352" max="4352" width="64.85546875" style="52" customWidth="1"/>
    <col min="4353" max="4356" width="9.140625" style="52"/>
    <col min="4357" max="4357" width="14.85546875" style="52" customWidth="1"/>
    <col min="4358" max="4601" width="9.140625" style="52"/>
    <col min="4602" max="4602" width="37.7109375" style="52" customWidth="1"/>
    <col min="4603" max="4603" width="9.140625" style="52"/>
    <col min="4604" max="4604" width="12.85546875" style="52" customWidth="1"/>
    <col min="4605" max="4606" width="0" style="52" hidden="1" customWidth="1"/>
    <col min="4607" max="4607" width="18.28515625" style="52" customWidth="1"/>
    <col min="4608" max="4608" width="64.85546875" style="52" customWidth="1"/>
    <col min="4609" max="4612" width="9.140625" style="52"/>
    <col min="4613" max="4613" width="14.85546875" style="52" customWidth="1"/>
    <col min="4614" max="4857" width="9.140625" style="52"/>
    <col min="4858" max="4858" width="37.7109375" style="52" customWidth="1"/>
    <col min="4859" max="4859" width="9.140625" style="52"/>
    <col min="4860" max="4860" width="12.85546875" style="52" customWidth="1"/>
    <col min="4861" max="4862" width="0" style="52" hidden="1" customWidth="1"/>
    <col min="4863" max="4863" width="18.28515625" style="52" customWidth="1"/>
    <col min="4864" max="4864" width="64.85546875" style="52" customWidth="1"/>
    <col min="4865" max="4868" width="9.140625" style="52"/>
    <col min="4869" max="4869" width="14.85546875" style="52" customWidth="1"/>
    <col min="4870" max="5113" width="9.140625" style="52"/>
    <col min="5114" max="5114" width="37.7109375" style="52" customWidth="1"/>
    <col min="5115" max="5115" width="9.140625" style="52"/>
    <col min="5116" max="5116" width="12.85546875" style="52" customWidth="1"/>
    <col min="5117" max="5118" width="0" style="52" hidden="1" customWidth="1"/>
    <col min="5119" max="5119" width="18.28515625" style="52" customWidth="1"/>
    <col min="5120" max="5120" width="64.85546875" style="52" customWidth="1"/>
    <col min="5121" max="5124" width="9.140625" style="52"/>
    <col min="5125" max="5125" width="14.85546875" style="52" customWidth="1"/>
    <col min="5126" max="5369" width="9.140625" style="52"/>
    <col min="5370" max="5370" width="37.7109375" style="52" customWidth="1"/>
    <col min="5371" max="5371" width="9.140625" style="52"/>
    <col min="5372" max="5372" width="12.85546875" style="52" customWidth="1"/>
    <col min="5373" max="5374" width="0" style="52" hidden="1" customWidth="1"/>
    <col min="5375" max="5375" width="18.28515625" style="52" customWidth="1"/>
    <col min="5376" max="5376" width="64.85546875" style="52" customWidth="1"/>
    <col min="5377" max="5380" width="9.140625" style="52"/>
    <col min="5381" max="5381" width="14.85546875" style="52" customWidth="1"/>
    <col min="5382" max="5625" width="9.140625" style="52"/>
    <col min="5626" max="5626" width="37.7109375" style="52" customWidth="1"/>
    <col min="5627" max="5627" width="9.140625" style="52"/>
    <col min="5628" max="5628" width="12.85546875" style="52" customWidth="1"/>
    <col min="5629" max="5630" width="0" style="52" hidden="1" customWidth="1"/>
    <col min="5631" max="5631" width="18.28515625" style="52" customWidth="1"/>
    <col min="5632" max="5632" width="64.85546875" style="52" customWidth="1"/>
    <col min="5633" max="5636" width="9.140625" style="52"/>
    <col min="5637" max="5637" width="14.85546875" style="52" customWidth="1"/>
    <col min="5638" max="5881" width="9.140625" style="52"/>
    <col min="5882" max="5882" width="37.7109375" style="52" customWidth="1"/>
    <col min="5883" max="5883" width="9.140625" style="52"/>
    <col min="5884" max="5884" width="12.85546875" style="52" customWidth="1"/>
    <col min="5885" max="5886" width="0" style="52" hidden="1" customWidth="1"/>
    <col min="5887" max="5887" width="18.28515625" style="52" customWidth="1"/>
    <col min="5888" max="5888" width="64.85546875" style="52" customWidth="1"/>
    <col min="5889" max="5892" width="9.140625" style="52"/>
    <col min="5893" max="5893" width="14.85546875" style="52" customWidth="1"/>
    <col min="5894" max="6137" width="9.140625" style="52"/>
    <col min="6138" max="6138" width="37.7109375" style="52" customWidth="1"/>
    <col min="6139" max="6139" width="9.140625" style="52"/>
    <col min="6140" max="6140" width="12.85546875" style="52" customWidth="1"/>
    <col min="6141" max="6142" width="0" style="52" hidden="1" customWidth="1"/>
    <col min="6143" max="6143" width="18.28515625" style="52" customWidth="1"/>
    <col min="6144" max="6144" width="64.85546875" style="52" customWidth="1"/>
    <col min="6145" max="6148" width="9.140625" style="52"/>
    <col min="6149" max="6149" width="14.85546875" style="52" customWidth="1"/>
    <col min="6150" max="6393" width="9.140625" style="52"/>
    <col min="6394" max="6394" width="37.7109375" style="52" customWidth="1"/>
    <col min="6395" max="6395" width="9.140625" style="52"/>
    <col min="6396" max="6396" width="12.85546875" style="52" customWidth="1"/>
    <col min="6397" max="6398" width="0" style="52" hidden="1" customWidth="1"/>
    <col min="6399" max="6399" width="18.28515625" style="52" customWidth="1"/>
    <col min="6400" max="6400" width="64.85546875" style="52" customWidth="1"/>
    <col min="6401" max="6404" width="9.140625" style="52"/>
    <col min="6405" max="6405" width="14.85546875" style="52" customWidth="1"/>
    <col min="6406" max="6649" width="9.140625" style="52"/>
    <col min="6650" max="6650" width="37.7109375" style="52" customWidth="1"/>
    <col min="6651" max="6651" width="9.140625" style="52"/>
    <col min="6652" max="6652" width="12.85546875" style="52" customWidth="1"/>
    <col min="6653" max="6654" width="0" style="52" hidden="1" customWidth="1"/>
    <col min="6655" max="6655" width="18.28515625" style="52" customWidth="1"/>
    <col min="6656" max="6656" width="64.85546875" style="52" customWidth="1"/>
    <col min="6657" max="6660" width="9.140625" style="52"/>
    <col min="6661" max="6661" width="14.85546875" style="52" customWidth="1"/>
    <col min="6662" max="6905" width="9.140625" style="52"/>
    <col min="6906" max="6906" width="37.7109375" style="52" customWidth="1"/>
    <col min="6907" max="6907" width="9.140625" style="52"/>
    <col min="6908" max="6908" width="12.85546875" style="52" customWidth="1"/>
    <col min="6909" max="6910" width="0" style="52" hidden="1" customWidth="1"/>
    <col min="6911" max="6911" width="18.28515625" style="52" customWidth="1"/>
    <col min="6912" max="6912" width="64.85546875" style="52" customWidth="1"/>
    <col min="6913" max="6916" width="9.140625" style="52"/>
    <col min="6917" max="6917" width="14.85546875" style="52" customWidth="1"/>
    <col min="6918" max="7161" width="9.140625" style="52"/>
    <col min="7162" max="7162" width="37.7109375" style="52" customWidth="1"/>
    <col min="7163" max="7163" width="9.140625" style="52"/>
    <col min="7164" max="7164" width="12.85546875" style="52" customWidth="1"/>
    <col min="7165" max="7166" width="0" style="52" hidden="1" customWidth="1"/>
    <col min="7167" max="7167" width="18.28515625" style="52" customWidth="1"/>
    <col min="7168" max="7168" width="64.85546875" style="52" customWidth="1"/>
    <col min="7169" max="7172" width="9.140625" style="52"/>
    <col min="7173" max="7173" width="14.85546875" style="52" customWidth="1"/>
    <col min="7174" max="7417" width="9.140625" style="52"/>
    <col min="7418" max="7418" width="37.7109375" style="52" customWidth="1"/>
    <col min="7419" max="7419" width="9.140625" style="52"/>
    <col min="7420" max="7420" width="12.85546875" style="52" customWidth="1"/>
    <col min="7421" max="7422" width="0" style="52" hidden="1" customWidth="1"/>
    <col min="7423" max="7423" width="18.28515625" style="52" customWidth="1"/>
    <col min="7424" max="7424" width="64.85546875" style="52" customWidth="1"/>
    <col min="7425" max="7428" width="9.140625" style="52"/>
    <col min="7429" max="7429" width="14.85546875" style="52" customWidth="1"/>
    <col min="7430" max="7673" width="9.140625" style="52"/>
    <col min="7674" max="7674" width="37.7109375" style="52" customWidth="1"/>
    <col min="7675" max="7675" width="9.140625" style="52"/>
    <col min="7676" max="7676" width="12.85546875" style="52" customWidth="1"/>
    <col min="7677" max="7678" width="0" style="52" hidden="1" customWidth="1"/>
    <col min="7679" max="7679" width="18.28515625" style="52" customWidth="1"/>
    <col min="7680" max="7680" width="64.85546875" style="52" customWidth="1"/>
    <col min="7681" max="7684" width="9.140625" style="52"/>
    <col min="7685" max="7685" width="14.85546875" style="52" customWidth="1"/>
    <col min="7686" max="7929" width="9.140625" style="52"/>
    <col min="7930" max="7930" width="37.7109375" style="52" customWidth="1"/>
    <col min="7931" max="7931" width="9.140625" style="52"/>
    <col min="7932" max="7932" width="12.85546875" style="52" customWidth="1"/>
    <col min="7933" max="7934" width="0" style="52" hidden="1" customWidth="1"/>
    <col min="7935" max="7935" width="18.28515625" style="52" customWidth="1"/>
    <col min="7936" max="7936" width="64.85546875" style="52" customWidth="1"/>
    <col min="7937" max="7940" width="9.140625" style="52"/>
    <col min="7941" max="7941" width="14.85546875" style="52" customWidth="1"/>
    <col min="7942" max="8185" width="9.140625" style="52"/>
    <col min="8186" max="8186" width="37.7109375" style="52" customWidth="1"/>
    <col min="8187" max="8187" width="9.140625" style="52"/>
    <col min="8188" max="8188" width="12.85546875" style="52" customWidth="1"/>
    <col min="8189" max="8190" width="0" style="52" hidden="1" customWidth="1"/>
    <col min="8191" max="8191" width="18.28515625" style="52" customWidth="1"/>
    <col min="8192" max="8192" width="64.85546875" style="52" customWidth="1"/>
    <col min="8193" max="8196" width="9.140625" style="52"/>
    <col min="8197" max="8197" width="14.85546875" style="52" customWidth="1"/>
    <col min="8198" max="8441" width="9.140625" style="52"/>
    <col min="8442" max="8442" width="37.7109375" style="52" customWidth="1"/>
    <col min="8443" max="8443" width="9.140625" style="52"/>
    <col min="8444" max="8444" width="12.85546875" style="52" customWidth="1"/>
    <col min="8445" max="8446" width="0" style="52" hidden="1" customWidth="1"/>
    <col min="8447" max="8447" width="18.28515625" style="52" customWidth="1"/>
    <col min="8448" max="8448" width="64.85546875" style="52" customWidth="1"/>
    <col min="8449" max="8452" width="9.140625" style="52"/>
    <col min="8453" max="8453" width="14.85546875" style="52" customWidth="1"/>
    <col min="8454" max="8697" width="9.140625" style="52"/>
    <col min="8698" max="8698" width="37.7109375" style="52" customWidth="1"/>
    <col min="8699" max="8699" width="9.140625" style="52"/>
    <col min="8700" max="8700" width="12.85546875" style="52" customWidth="1"/>
    <col min="8701" max="8702" width="0" style="52" hidden="1" customWidth="1"/>
    <col min="8703" max="8703" width="18.28515625" style="52" customWidth="1"/>
    <col min="8704" max="8704" width="64.85546875" style="52" customWidth="1"/>
    <col min="8705" max="8708" width="9.140625" style="52"/>
    <col min="8709" max="8709" width="14.85546875" style="52" customWidth="1"/>
    <col min="8710" max="8953" width="9.140625" style="52"/>
    <col min="8954" max="8954" width="37.7109375" style="52" customWidth="1"/>
    <col min="8955" max="8955" width="9.140625" style="52"/>
    <col min="8956" max="8956" width="12.85546875" style="52" customWidth="1"/>
    <col min="8957" max="8958" width="0" style="52" hidden="1" customWidth="1"/>
    <col min="8959" max="8959" width="18.28515625" style="52" customWidth="1"/>
    <col min="8960" max="8960" width="64.85546875" style="52" customWidth="1"/>
    <col min="8961" max="8964" width="9.140625" style="52"/>
    <col min="8965" max="8965" width="14.85546875" style="52" customWidth="1"/>
    <col min="8966" max="9209" width="9.140625" style="52"/>
    <col min="9210" max="9210" width="37.7109375" style="52" customWidth="1"/>
    <col min="9211" max="9211" width="9.140625" style="52"/>
    <col min="9212" max="9212" width="12.85546875" style="52" customWidth="1"/>
    <col min="9213" max="9214" width="0" style="52" hidden="1" customWidth="1"/>
    <col min="9215" max="9215" width="18.28515625" style="52" customWidth="1"/>
    <col min="9216" max="9216" width="64.85546875" style="52" customWidth="1"/>
    <col min="9217" max="9220" width="9.140625" style="52"/>
    <col min="9221" max="9221" width="14.85546875" style="52" customWidth="1"/>
    <col min="9222" max="9465" width="9.140625" style="52"/>
    <col min="9466" max="9466" width="37.7109375" style="52" customWidth="1"/>
    <col min="9467" max="9467" width="9.140625" style="52"/>
    <col min="9468" max="9468" width="12.85546875" style="52" customWidth="1"/>
    <col min="9469" max="9470" width="0" style="52" hidden="1" customWidth="1"/>
    <col min="9471" max="9471" width="18.28515625" style="52" customWidth="1"/>
    <col min="9472" max="9472" width="64.85546875" style="52" customWidth="1"/>
    <col min="9473" max="9476" width="9.140625" style="52"/>
    <col min="9477" max="9477" width="14.85546875" style="52" customWidth="1"/>
    <col min="9478" max="9721" width="9.140625" style="52"/>
    <col min="9722" max="9722" width="37.7109375" style="52" customWidth="1"/>
    <col min="9723" max="9723" width="9.140625" style="52"/>
    <col min="9724" max="9724" width="12.85546875" style="52" customWidth="1"/>
    <col min="9725" max="9726" width="0" style="52" hidden="1" customWidth="1"/>
    <col min="9727" max="9727" width="18.28515625" style="52" customWidth="1"/>
    <col min="9728" max="9728" width="64.85546875" style="52" customWidth="1"/>
    <col min="9729" max="9732" width="9.140625" style="52"/>
    <col min="9733" max="9733" width="14.85546875" style="52" customWidth="1"/>
    <col min="9734" max="9977" width="9.140625" style="52"/>
    <col min="9978" max="9978" width="37.7109375" style="52" customWidth="1"/>
    <col min="9979" max="9979" width="9.140625" style="52"/>
    <col min="9980" max="9980" width="12.85546875" style="52" customWidth="1"/>
    <col min="9981" max="9982" width="0" style="52" hidden="1" customWidth="1"/>
    <col min="9983" max="9983" width="18.28515625" style="52" customWidth="1"/>
    <col min="9984" max="9984" width="64.85546875" style="52" customWidth="1"/>
    <col min="9985" max="9988" width="9.140625" style="52"/>
    <col min="9989" max="9989" width="14.85546875" style="52" customWidth="1"/>
    <col min="9990" max="10233" width="9.140625" style="52"/>
    <col min="10234" max="10234" width="37.7109375" style="52" customWidth="1"/>
    <col min="10235" max="10235" width="9.140625" style="52"/>
    <col min="10236" max="10236" width="12.85546875" style="52" customWidth="1"/>
    <col min="10237" max="10238" width="0" style="52" hidden="1" customWidth="1"/>
    <col min="10239" max="10239" width="18.28515625" style="52" customWidth="1"/>
    <col min="10240" max="10240" width="64.85546875" style="52" customWidth="1"/>
    <col min="10241" max="10244" width="9.140625" style="52"/>
    <col min="10245" max="10245" width="14.85546875" style="52" customWidth="1"/>
    <col min="10246" max="10489" width="9.140625" style="52"/>
    <col min="10490" max="10490" width="37.7109375" style="52" customWidth="1"/>
    <col min="10491" max="10491" width="9.140625" style="52"/>
    <col min="10492" max="10492" width="12.85546875" style="52" customWidth="1"/>
    <col min="10493" max="10494" width="0" style="52" hidden="1" customWidth="1"/>
    <col min="10495" max="10495" width="18.28515625" style="52" customWidth="1"/>
    <col min="10496" max="10496" width="64.85546875" style="52" customWidth="1"/>
    <col min="10497" max="10500" width="9.140625" style="52"/>
    <col min="10501" max="10501" width="14.85546875" style="52" customWidth="1"/>
    <col min="10502" max="10745" width="9.140625" style="52"/>
    <col min="10746" max="10746" width="37.7109375" style="52" customWidth="1"/>
    <col min="10747" max="10747" width="9.140625" style="52"/>
    <col min="10748" max="10748" width="12.85546875" style="52" customWidth="1"/>
    <col min="10749" max="10750" width="0" style="52" hidden="1" customWidth="1"/>
    <col min="10751" max="10751" width="18.28515625" style="52" customWidth="1"/>
    <col min="10752" max="10752" width="64.85546875" style="52" customWidth="1"/>
    <col min="10753" max="10756" width="9.140625" style="52"/>
    <col min="10757" max="10757" width="14.85546875" style="52" customWidth="1"/>
    <col min="10758" max="11001" width="9.140625" style="52"/>
    <col min="11002" max="11002" width="37.7109375" style="52" customWidth="1"/>
    <col min="11003" max="11003" width="9.140625" style="52"/>
    <col min="11004" max="11004" width="12.85546875" style="52" customWidth="1"/>
    <col min="11005" max="11006" width="0" style="52" hidden="1" customWidth="1"/>
    <col min="11007" max="11007" width="18.28515625" style="52" customWidth="1"/>
    <col min="11008" max="11008" width="64.85546875" style="52" customWidth="1"/>
    <col min="11009" max="11012" width="9.140625" style="52"/>
    <col min="11013" max="11013" width="14.85546875" style="52" customWidth="1"/>
    <col min="11014" max="11257" width="9.140625" style="52"/>
    <col min="11258" max="11258" width="37.7109375" style="52" customWidth="1"/>
    <col min="11259" max="11259" width="9.140625" style="52"/>
    <col min="11260" max="11260" width="12.85546875" style="52" customWidth="1"/>
    <col min="11261" max="11262" width="0" style="52" hidden="1" customWidth="1"/>
    <col min="11263" max="11263" width="18.28515625" style="52" customWidth="1"/>
    <col min="11264" max="11264" width="64.85546875" style="52" customWidth="1"/>
    <col min="11265" max="11268" width="9.140625" style="52"/>
    <col min="11269" max="11269" width="14.85546875" style="52" customWidth="1"/>
    <col min="11270" max="11513" width="9.140625" style="52"/>
    <col min="11514" max="11514" width="37.7109375" style="52" customWidth="1"/>
    <col min="11515" max="11515" width="9.140625" style="52"/>
    <col min="11516" max="11516" width="12.85546875" style="52" customWidth="1"/>
    <col min="11517" max="11518" width="0" style="52" hidden="1" customWidth="1"/>
    <col min="11519" max="11519" width="18.28515625" style="52" customWidth="1"/>
    <col min="11520" max="11520" width="64.85546875" style="52" customWidth="1"/>
    <col min="11521" max="11524" width="9.140625" style="52"/>
    <col min="11525" max="11525" width="14.85546875" style="52" customWidth="1"/>
    <col min="11526" max="11769" width="9.140625" style="52"/>
    <col min="11770" max="11770" width="37.7109375" style="52" customWidth="1"/>
    <col min="11771" max="11771" width="9.140625" style="52"/>
    <col min="11772" max="11772" width="12.85546875" style="52" customWidth="1"/>
    <col min="11773" max="11774" width="0" style="52" hidden="1" customWidth="1"/>
    <col min="11775" max="11775" width="18.28515625" style="52" customWidth="1"/>
    <col min="11776" max="11776" width="64.85546875" style="52" customWidth="1"/>
    <col min="11777" max="11780" width="9.140625" style="52"/>
    <col min="11781" max="11781" width="14.85546875" style="52" customWidth="1"/>
    <col min="11782" max="12025" width="9.140625" style="52"/>
    <col min="12026" max="12026" width="37.7109375" style="52" customWidth="1"/>
    <col min="12027" max="12027" width="9.140625" style="52"/>
    <col min="12028" max="12028" width="12.85546875" style="52" customWidth="1"/>
    <col min="12029" max="12030" width="0" style="52" hidden="1" customWidth="1"/>
    <col min="12031" max="12031" width="18.28515625" style="52" customWidth="1"/>
    <col min="12032" max="12032" width="64.85546875" style="52" customWidth="1"/>
    <col min="12033" max="12036" width="9.140625" style="52"/>
    <col min="12037" max="12037" width="14.85546875" style="52" customWidth="1"/>
    <col min="12038" max="12281" width="9.140625" style="52"/>
    <col min="12282" max="12282" width="37.7109375" style="52" customWidth="1"/>
    <col min="12283" max="12283" width="9.140625" style="52"/>
    <col min="12284" max="12284" width="12.85546875" style="52" customWidth="1"/>
    <col min="12285" max="12286" width="0" style="52" hidden="1" customWidth="1"/>
    <col min="12287" max="12287" width="18.28515625" style="52" customWidth="1"/>
    <col min="12288" max="12288" width="64.85546875" style="52" customWidth="1"/>
    <col min="12289" max="12292" width="9.140625" style="52"/>
    <col min="12293" max="12293" width="14.85546875" style="52" customWidth="1"/>
    <col min="12294" max="12537" width="9.140625" style="52"/>
    <col min="12538" max="12538" width="37.7109375" style="52" customWidth="1"/>
    <col min="12539" max="12539" width="9.140625" style="52"/>
    <col min="12540" max="12540" width="12.85546875" style="52" customWidth="1"/>
    <col min="12541" max="12542" width="0" style="52" hidden="1" customWidth="1"/>
    <col min="12543" max="12543" width="18.28515625" style="52" customWidth="1"/>
    <col min="12544" max="12544" width="64.85546875" style="52" customWidth="1"/>
    <col min="12545" max="12548" width="9.140625" style="52"/>
    <col min="12549" max="12549" width="14.85546875" style="52" customWidth="1"/>
    <col min="12550" max="12793" width="9.140625" style="52"/>
    <col min="12794" max="12794" width="37.7109375" style="52" customWidth="1"/>
    <col min="12795" max="12795" width="9.140625" style="52"/>
    <col min="12796" max="12796" width="12.85546875" style="52" customWidth="1"/>
    <col min="12797" max="12798" width="0" style="52" hidden="1" customWidth="1"/>
    <col min="12799" max="12799" width="18.28515625" style="52" customWidth="1"/>
    <col min="12800" max="12800" width="64.85546875" style="52" customWidth="1"/>
    <col min="12801" max="12804" width="9.140625" style="52"/>
    <col min="12805" max="12805" width="14.85546875" style="52" customWidth="1"/>
    <col min="12806" max="13049" width="9.140625" style="52"/>
    <col min="13050" max="13050" width="37.7109375" style="52" customWidth="1"/>
    <col min="13051" max="13051" width="9.140625" style="52"/>
    <col min="13052" max="13052" width="12.85546875" style="52" customWidth="1"/>
    <col min="13053" max="13054" width="0" style="52" hidden="1" customWidth="1"/>
    <col min="13055" max="13055" width="18.28515625" style="52" customWidth="1"/>
    <col min="13056" max="13056" width="64.85546875" style="52" customWidth="1"/>
    <col min="13057" max="13060" width="9.140625" style="52"/>
    <col min="13061" max="13061" width="14.85546875" style="52" customWidth="1"/>
    <col min="13062" max="13305" width="9.140625" style="52"/>
    <col min="13306" max="13306" width="37.7109375" style="52" customWidth="1"/>
    <col min="13307" max="13307" width="9.140625" style="52"/>
    <col min="13308" max="13308" width="12.85546875" style="52" customWidth="1"/>
    <col min="13309" max="13310" width="0" style="52" hidden="1" customWidth="1"/>
    <col min="13311" max="13311" width="18.28515625" style="52" customWidth="1"/>
    <col min="13312" max="13312" width="64.85546875" style="52" customWidth="1"/>
    <col min="13313" max="13316" width="9.140625" style="52"/>
    <col min="13317" max="13317" width="14.85546875" style="52" customWidth="1"/>
    <col min="13318" max="13561" width="9.140625" style="52"/>
    <col min="13562" max="13562" width="37.7109375" style="52" customWidth="1"/>
    <col min="13563" max="13563" width="9.140625" style="52"/>
    <col min="13564" max="13564" width="12.85546875" style="52" customWidth="1"/>
    <col min="13565" max="13566" width="0" style="52" hidden="1" customWidth="1"/>
    <col min="13567" max="13567" width="18.28515625" style="52" customWidth="1"/>
    <col min="13568" max="13568" width="64.85546875" style="52" customWidth="1"/>
    <col min="13569" max="13572" width="9.140625" style="52"/>
    <col min="13573" max="13573" width="14.85546875" style="52" customWidth="1"/>
    <col min="13574" max="13817" width="9.140625" style="52"/>
    <col min="13818" max="13818" width="37.7109375" style="52" customWidth="1"/>
    <col min="13819" max="13819" width="9.140625" style="52"/>
    <col min="13820" max="13820" width="12.85546875" style="52" customWidth="1"/>
    <col min="13821" max="13822" width="0" style="52" hidden="1" customWidth="1"/>
    <col min="13823" max="13823" width="18.28515625" style="52" customWidth="1"/>
    <col min="13824" max="13824" width="64.85546875" style="52" customWidth="1"/>
    <col min="13825" max="13828" width="9.140625" style="52"/>
    <col min="13829" max="13829" width="14.85546875" style="52" customWidth="1"/>
    <col min="13830" max="14073" width="9.140625" style="52"/>
    <col min="14074" max="14074" width="37.7109375" style="52" customWidth="1"/>
    <col min="14075" max="14075" width="9.140625" style="52"/>
    <col min="14076" max="14076" width="12.85546875" style="52" customWidth="1"/>
    <col min="14077" max="14078" width="0" style="52" hidden="1" customWidth="1"/>
    <col min="14079" max="14079" width="18.28515625" style="52" customWidth="1"/>
    <col min="14080" max="14080" width="64.85546875" style="52" customWidth="1"/>
    <col min="14081" max="14084" width="9.140625" style="52"/>
    <col min="14085" max="14085" width="14.85546875" style="52" customWidth="1"/>
    <col min="14086" max="14329" width="9.140625" style="52"/>
    <col min="14330" max="14330" width="37.7109375" style="52" customWidth="1"/>
    <col min="14331" max="14331" width="9.140625" style="52"/>
    <col min="14332" max="14332" width="12.85546875" style="52" customWidth="1"/>
    <col min="14333" max="14334" width="0" style="52" hidden="1" customWidth="1"/>
    <col min="14335" max="14335" width="18.28515625" style="52" customWidth="1"/>
    <col min="14336" max="14336" width="64.85546875" style="52" customWidth="1"/>
    <col min="14337" max="14340" width="9.140625" style="52"/>
    <col min="14341" max="14341" width="14.85546875" style="52" customWidth="1"/>
    <col min="14342" max="14585" width="9.140625" style="52"/>
    <col min="14586" max="14586" width="37.7109375" style="52" customWidth="1"/>
    <col min="14587" max="14587" width="9.140625" style="52"/>
    <col min="14588" max="14588" width="12.85546875" style="52" customWidth="1"/>
    <col min="14589" max="14590" width="0" style="52" hidden="1" customWidth="1"/>
    <col min="14591" max="14591" width="18.28515625" style="52" customWidth="1"/>
    <col min="14592" max="14592" width="64.85546875" style="52" customWidth="1"/>
    <col min="14593" max="14596" width="9.140625" style="52"/>
    <col min="14597" max="14597" width="14.85546875" style="52" customWidth="1"/>
    <col min="14598" max="14841" width="9.140625" style="52"/>
    <col min="14842" max="14842" width="37.7109375" style="52" customWidth="1"/>
    <col min="14843" max="14843" width="9.140625" style="52"/>
    <col min="14844" max="14844" width="12.85546875" style="52" customWidth="1"/>
    <col min="14845" max="14846" width="0" style="52" hidden="1" customWidth="1"/>
    <col min="14847" max="14847" width="18.28515625" style="52" customWidth="1"/>
    <col min="14848" max="14848" width="64.85546875" style="52" customWidth="1"/>
    <col min="14849" max="14852" width="9.140625" style="52"/>
    <col min="14853" max="14853" width="14.85546875" style="52" customWidth="1"/>
    <col min="14854" max="15097" width="9.140625" style="52"/>
    <col min="15098" max="15098" width="37.7109375" style="52" customWidth="1"/>
    <col min="15099" max="15099" width="9.140625" style="52"/>
    <col min="15100" max="15100" width="12.85546875" style="52" customWidth="1"/>
    <col min="15101" max="15102" width="0" style="52" hidden="1" customWidth="1"/>
    <col min="15103" max="15103" width="18.28515625" style="52" customWidth="1"/>
    <col min="15104" max="15104" width="64.85546875" style="52" customWidth="1"/>
    <col min="15105" max="15108" width="9.140625" style="52"/>
    <col min="15109" max="15109" width="14.85546875" style="52" customWidth="1"/>
    <col min="15110" max="15353" width="9.140625" style="52"/>
    <col min="15354" max="15354" width="37.7109375" style="52" customWidth="1"/>
    <col min="15355" max="15355" width="9.140625" style="52"/>
    <col min="15356" max="15356" width="12.85546875" style="52" customWidth="1"/>
    <col min="15357" max="15358" width="0" style="52" hidden="1" customWidth="1"/>
    <col min="15359" max="15359" width="18.28515625" style="52" customWidth="1"/>
    <col min="15360" max="15360" width="64.85546875" style="52" customWidth="1"/>
    <col min="15361" max="15364" width="9.140625" style="52"/>
    <col min="15365" max="15365" width="14.85546875" style="52" customWidth="1"/>
    <col min="15366" max="15609" width="9.140625" style="52"/>
    <col min="15610" max="15610" width="37.7109375" style="52" customWidth="1"/>
    <col min="15611" max="15611" width="9.140625" style="52"/>
    <col min="15612" max="15612" width="12.85546875" style="52" customWidth="1"/>
    <col min="15613" max="15614" width="0" style="52" hidden="1" customWidth="1"/>
    <col min="15615" max="15615" width="18.28515625" style="52" customWidth="1"/>
    <col min="15616" max="15616" width="64.85546875" style="52" customWidth="1"/>
    <col min="15617" max="15620" width="9.140625" style="52"/>
    <col min="15621" max="15621" width="14.85546875" style="52" customWidth="1"/>
    <col min="15622" max="15865" width="9.140625" style="52"/>
    <col min="15866" max="15866" width="37.7109375" style="52" customWidth="1"/>
    <col min="15867" max="15867" width="9.140625" style="52"/>
    <col min="15868" max="15868" width="12.85546875" style="52" customWidth="1"/>
    <col min="15869" max="15870" width="0" style="52" hidden="1" customWidth="1"/>
    <col min="15871" max="15871" width="18.28515625" style="52" customWidth="1"/>
    <col min="15872" max="15872" width="64.85546875" style="52" customWidth="1"/>
    <col min="15873" max="15876" width="9.140625" style="52"/>
    <col min="15877" max="15877" width="14.85546875" style="52" customWidth="1"/>
    <col min="15878" max="16121" width="9.140625" style="52"/>
    <col min="16122" max="16122" width="37.7109375" style="52" customWidth="1"/>
    <col min="16123" max="16123" width="9.140625" style="52"/>
    <col min="16124" max="16124" width="12.85546875" style="52" customWidth="1"/>
    <col min="16125" max="16126" width="0" style="52" hidden="1" customWidth="1"/>
    <col min="16127" max="16127" width="18.28515625" style="52" customWidth="1"/>
    <col min="16128" max="16128" width="64.85546875" style="52" customWidth="1"/>
    <col min="16129" max="16132" width="9.140625" style="52"/>
    <col min="16133" max="16133" width="14.85546875" style="52" customWidth="1"/>
    <col min="16134" max="16384" width="9.140625" style="52"/>
  </cols>
  <sheetData>
    <row r="1" spans="1:41" ht="18.75" x14ac:dyDescent="0.25">
      <c r="I1" s="31"/>
    </row>
    <row r="2" spans="1:41" ht="18.75" x14ac:dyDescent="0.3">
      <c r="I2" s="14"/>
    </row>
    <row r="3" spans="1:41" ht="18.75" x14ac:dyDescent="0.3">
      <c r="I3" s="14"/>
    </row>
    <row r="4" spans="1:41" ht="18.75" x14ac:dyDescent="0.3">
      <c r="H4" s="14"/>
    </row>
    <row r="5" spans="1:41" x14ac:dyDescent="0.25">
      <c r="A5" s="294" t="s">
        <v>177</v>
      </c>
      <c r="B5" s="294"/>
      <c r="C5" s="294"/>
      <c r="D5" s="294"/>
      <c r="E5" s="294"/>
      <c r="F5" s="294"/>
      <c r="G5" s="294"/>
      <c r="H5" s="294"/>
      <c r="I5" s="294"/>
      <c r="J5" s="98"/>
      <c r="K5" s="98"/>
      <c r="L5" s="98"/>
      <c r="M5" s="98"/>
      <c r="N5" s="98"/>
      <c r="O5" s="98"/>
      <c r="P5" s="98"/>
      <c r="Q5" s="98"/>
      <c r="R5" s="98"/>
      <c r="S5" s="98"/>
      <c r="T5" s="98"/>
      <c r="U5" s="98"/>
      <c r="V5" s="98"/>
      <c r="W5" s="98"/>
      <c r="X5" s="98"/>
      <c r="Y5" s="98"/>
      <c r="Z5" s="98"/>
      <c r="AA5" s="98"/>
      <c r="AB5" s="98"/>
      <c r="AC5" s="98"/>
      <c r="AD5" s="98"/>
      <c r="AE5" s="98"/>
      <c r="AF5" s="98"/>
      <c r="AG5" s="98"/>
      <c r="AH5" s="98"/>
      <c r="AI5" s="98"/>
      <c r="AJ5" s="98"/>
      <c r="AK5" s="98"/>
      <c r="AL5" s="98"/>
      <c r="AM5" s="98"/>
      <c r="AN5" s="98"/>
      <c r="AO5" s="98"/>
    </row>
    <row r="6" spans="1:41" ht="18.75" x14ac:dyDescent="0.3">
      <c r="H6" s="14"/>
    </row>
    <row r="7" spans="1:41" ht="18.75" x14ac:dyDescent="0.25">
      <c r="A7" s="298" t="s">
        <v>8</v>
      </c>
      <c r="B7" s="298"/>
      <c r="C7" s="298"/>
      <c r="D7" s="298"/>
      <c r="E7" s="298"/>
      <c r="F7" s="298"/>
      <c r="G7" s="298"/>
      <c r="H7" s="298"/>
      <c r="I7" s="298"/>
    </row>
    <row r="8" spans="1:41" ht="18.75" x14ac:dyDescent="0.25">
      <c r="A8" s="298"/>
      <c r="B8" s="298"/>
      <c r="C8" s="298"/>
      <c r="D8" s="298"/>
      <c r="E8" s="298"/>
      <c r="F8" s="298"/>
      <c r="G8" s="298"/>
      <c r="H8" s="298"/>
      <c r="I8" s="298"/>
    </row>
    <row r="9" spans="1:41" ht="18.75" x14ac:dyDescent="0.25">
      <c r="A9" s="297" t="str">
        <f>'1. паспорт описание'!A9:D9</f>
        <v>О_0000000826</v>
      </c>
      <c r="B9" s="297"/>
      <c r="C9" s="297"/>
      <c r="D9" s="297"/>
      <c r="E9" s="297"/>
      <c r="F9" s="297"/>
      <c r="G9" s="297"/>
      <c r="H9" s="297"/>
      <c r="I9" s="297"/>
    </row>
    <row r="10" spans="1:41" x14ac:dyDescent="0.25">
      <c r="A10" s="295" t="s">
        <v>7</v>
      </c>
      <c r="B10" s="295"/>
      <c r="C10" s="295"/>
      <c r="D10" s="295"/>
      <c r="E10" s="295"/>
      <c r="F10" s="295"/>
      <c r="G10" s="295"/>
      <c r="H10" s="295"/>
      <c r="I10" s="295"/>
    </row>
    <row r="11" spans="1:41" ht="18.75" x14ac:dyDescent="0.25">
      <c r="A11" s="305"/>
      <c r="B11" s="305"/>
      <c r="C11" s="305"/>
      <c r="D11" s="305"/>
      <c r="E11" s="305"/>
      <c r="F11" s="305"/>
      <c r="G11" s="305"/>
      <c r="H11" s="305"/>
      <c r="I11" s="305"/>
    </row>
    <row r="12" spans="1:41" ht="18.75" x14ac:dyDescent="0.25">
      <c r="A12" s="297" t="str">
        <f>'1. паспорт описание'!A12:D12</f>
        <v>Приобретение трассоискателя</v>
      </c>
      <c r="B12" s="297"/>
      <c r="C12" s="297"/>
      <c r="D12" s="297"/>
      <c r="E12" s="297"/>
      <c r="F12" s="297"/>
      <c r="G12" s="297"/>
      <c r="H12" s="297"/>
      <c r="I12" s="297"/>
    </row>
    <row r="13" spans="1:41" x14ac:dyDescent="0.25">
      <c r="A13" s="295" t="s">
        <v>6</v>
      </c>
      <c r="B13" s="295"/>
      <c r="C13" s="295"/>
      <c r="D13" s="295"/>
      <c r="E13" s="295"/>
      <c r="F13" s="295"/>
      <c r="G13" s="295"/>
      <c r="H13" s="295"/>
      <c r="I13" s="295"/>
    </row>
    <row r="14" spans="1:41" ht="15.75" customHeight="1" x14ac:dyDescent="0.25">
      <c r="I14" s="74"/>
    </row>
    <row r="15" spans="1:41" x14ac:dyDescent="0.25">
      <c r="H15" s="73"/>
    </row>
    <row r="16" spans="1:41" ht="15.75" customHeight="1" x14ac:dyDescent="0.25">
      <c r="A16" s="354" t="s">
        <v>148</v>
      </c>
      <c r="B16" s="354"/>
      <c r="C16" s="354"/>
      <c r="D16" s="354"/>
      <c r="E16" s="354"/>
      <c r="F16" s="354"/>
      <c r="G16" s="354"/>
      <c r="H16" s="354"/>
      <c r="I16" s="354"/>
    </row>
    <row r="17" spans="1:9" x14ac:dyDescent="0.25">
      <c r="A17" s="54"/>
      <c r="B17" s="109"/>
      <c r="C17" s="54"/>
      <c r="D17" s="72"/>
      <c r="E17" s="72"/>
      <c r="F17" s="72"/>
      <c r="G17" s="72"/>
      <c r="H17" s="72"/>
      <c r="I17" s="72"/>
    </row>
    <row r="18" spans="1:9" ht="28.5" customHeight="1" x14ac:dyDescent="0.25">
      <c r="A18" s="355" t="s">
        <v>75</v>
      </c>
      <c r="B18" s="356" t="s">
        <v>163</v>
      </c>
      <c r="C18" s="355" t="s">
        <v>74</v>
      </c>
      <c r="D18" s="359" t="s">
        <v>136</v>
      </c>
      <c r="E18" s="359"/>
      <c r="F18" s="359"/>
      <c r="G18" s="359"/>
      <c r="H18" s="355" t="s">
        <v>73</v>
      </c>
      <c r="I18" s="358" t="s">
        <v>137</v>
      </c>
    </row>
    <row r="19" spans="1:9" ht="58.5" customHeight="1" x14ac:dyDescent="0.25">
      <c r="A19" s="355"/>
      <c r="B19" s="357"/>
      <c r="C19" s="355"/>
      <c r="D19" s="348" t="s">
        <v>2</v>
      </c>
      <c r="E19" s="348"/>
      <c r="F19" s="349" t="s">
        <v>1</v>
      </c>
      <c r="G19" s="350"/>
      <c r="H19" s="355"/>
      <c r="I19" s="358"/>
    </row>
    <row r="20" spans="1:9" ht="47.25" customHeight="1" x14ac:dyDescent="0.25">
      <c r="A20" s="355"/>
      <c r="B20" s="348"/>
      <c r="C20" s="355"/>
      <c r="D20" s="71" t="s">
        <v>72</v>
      </c>
      <c r="E20" s="71" t="s">
        <v>71</v>
      </c>
      <c r="F20" s="71" t="s">
        <v>72</v>
      </c>
      <c r="G20" s="71" t="s">
        <v>71</v>
      </c>
      <c r="H20" s="355"/>
      <c r="I20" s="358"/>
    </row>
    <row r="21" spans="1:9" x14ac:dyDescent="0.25">
      <c r="A21" s="61">
        <v>1</v>
      </c>
      <c r="B21" s="108">
        <v>2</v>
      </c>
      <c r="C21" s="112">
        <v>3</v>
      </c>
      <c r="D21" s="112">
        <v>4</v>
      </c>
      <c r="E21" s="112">
        <v>5</v>
      </c>
      <c r="F21" s="112">
        <v>6</v>
      </c>
      <c r="G21" s="112">
        <v>7</v>
      </c>
      <c r="H21" s="112">
        <v>8</v>
      </c>
      <c r="I21" s="112">
        <v>9</v>
      </c>
    </row>
    <row r="22" spans="1:9" ht="38.25" customHeight="1" x14ac:dyDescent="0.25">
      <c r="A22" s="69">
        <v>1</v>
      </c>
      <c r="B22" s="351" t="s">
        <v>172</v>
      </c>
      <c r="C22" s="70" t="s">
        <v>171</v>
      </c>
      <c r="D22" s="120" t="s">
        <v>131</v>
      </c>
      <c r="E22" s="120" t="s">
        <v>131</v>
      </c>
      <c r="F22" s="120" t="s">
        <v>131</v>
      </c>
      <c r="G22" s="120" t="s">
        <v>131</v>
      </c>
      <c r="H22" s="121"/>
      <c r="I22" s="117"/>
    </row>
    <row r="23" spans="1:9" ht="99" customHeight="1" x14ac:dyDescent="0.25">
      <c r="A23" s="69">
        <v>2</v>
      </c>
      <c r="B23" s="352"/>
      <c r="C23" s="70" t="s">
        <v>161</v>
      </c>
      <c r="D23" s="120" t="s">
        <v>131</v>
      </c>
      <c r="E23" s="120" t="s">
        <v>131</v>
      </c>
      <c r="F23" s="120" t="s">
        <v>131</v>
      </c>
      <c r="G23" s="120" t="s">
        <v>131</v>
      </c>
      <c r="H23" s="121"/>
      <c r="I23" s="121"/>
    </row>
    <row r="24" spans="1:9" ht="119.25" customHeight="1" x14ac:dyDescent="0.25">
      <c r="A24" s="69">
        <v>3</v>
      </c>
      <c r="B24" s="353"/>
      <c r="C24" s="70" t="s">
        <v>70</v>
      </c>
      <c r="D24" s="120" t="s">
        <v>131</v>
      </c>
      <c r="E24" s="120" t="s">
        <v>131</v>
      </c>
      <c r="F24" s="120" t="s">
        <v>131</v>
      </c>
      <c r="G24" s="120" t="s">
        <v>131</v>
      </c>
      <c r="H24" s="121"/>
      <c r="I24" s="121"/>
    </row>
  </sheetData>
  <mergeCells count="18">
    <mergeCell ref="A5:I5"/>
    <mergeCell ref="A7:I7"/>
    <mergeCell ref="A9:I9"/>
    <mergeCell ref="A10:I10"/>
    <mergeCell ref="A8:I8"/>
    <mergeCell ref="D19:E19"/>
    <mergeCell ref="F19:G19"/>
    <mergeCell ref="B22:B24"/>
    <mergeCell ref="A11:I11"/>
    <mergeCell ref="A16:I16"/>
    <mergeCell ref="A12:I12"/>
    <mergeCell ref="A13:I13"/>
    <mergeCell ref="A18:A20"/>
    <mergeCell ref="C18:C20"/>
    <mergeCell ref="B18:B20"/>
    <mergeCell ref="H18:H20"/>
    <mergeCell ref="I18:I20"/>
    <mergeCell ref="D18:G18"/>
  </mergeCells>
  <pageMargins left="0.70866141732283472" right="0.70866141732283472" top="0.74803149606299213" bottom="0.74803149606299213" header="0.31496062992125984" footer="0.31496062992125984"/>
  <pageSetup paperSize="8" scale="53"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D42"/>
  <sheetViews>
    <sheetView view="pageBreakPreview" topLeftCell="C7" zoomScale="85" zoomScaleNormal="70" zoomScaleSheetLayoutView="85" workbookViewId="0">
      <selection activeCell="U23" sqref="U23"/>
    </sheetView>
  </sheetViews>
  <sheetFormatPr defaultRowHeight="15.75" x14ac:dyDescent="0.25"/>
  <cols>
    <col min="1" max="1" width="9.140625" style="51"/>
    <col min="2" max="2" width="52" style="51" customWidth="1"/>
    <col min="3" max="3" width="57.85546875" style="51" customWidth="1"/>
    <col min="4" max="4" width="13" style="51" customWidth="1"/>
    <col min="5" max="5" width="17.85546875" style="51" customWidth="1"/>
    <col min="6" max="6" width="9.140625" style="51" customWidth="1"/>
    <col min="7" max="7" width="7.7109375" style="51" customWidth="1"/>
    <col min="8" max="8" width="8.5703125" style="51" customWidth="1"/>
    <col min="9" max="9" width="9" style="51" customWidth="1"/>
    <col min="10" max="10" width="9.140625" style="51" customWidth="1"/>
    <col min="11" max="11" width="7.7109375" style="51" customWidth="1"/>
    <col min="12" max="12" width="8.5703125" style="51" customWidth="1"/>
    <col min="13" max="13" width="9" style="51" customWidth="1"/>
    <col min="14" max="14" width="9.140625" style="51" customWidth="1"/>
    <col min="15" max="15" width="7.7109375" style="51" customWidth="1"/>
    <col min="16" max="16" width="8.5703125" style="51" customWidth="1"/>
    <col min="17" max="17" width="9" style="51" customWidth="1"/>
    <col min="18" max="18" width="9.140625" style="51" customWidth="1"/>
    <col min="19" max="19" width="7.7109375" style="51" customWidth="1"/>
    <col min="20" max="20" width="8.5703125" style="51" customWidth="1"/>
    <col min="21" max="21" width="9" style="51" customWidth="1"/>
    <col min="22" max="22" width="9.140625" style="51" customWidth="1"/>
    <col min="23" max="23" width="7.7109375" style="51" customWidth="1"/>
    <col min="24" max="24" width="8.5703125" style="51" customWidth="1"/>
    <col min="25" max="25" width="9" style="51" customWidth="1"/>
    <col min="26" max="26" width="13.140625" style="51" customWidth="1"/>
    <col min="27" max="27" width="24.85546875" style="51" customWidth="1"/>
    <col min="28" max="16384" width="9.140625" style="51"/>
  </cols>
  <sheetData>
    <row r="1" spans="1:27" ht="18.75" x14ac:dyDescent="0.25">
      <c r="A1" s="52"/>
      <c r="B1" s="52"/>
      <c r="C1" s="52"/>
      <c r="D1" s="52"/>
      <c r="E1" s="52"/>
      <c r="F1" s="52"/>
      <c r="G1" s="52"/>
      <c r="J1" s="52"/>
      <c r="K1" s="52"/>
      <c r="N1" s="52"/>
      <c r="O1" s="52"/>
      <c r="R1" s="52"/>
      <c r="S1" s="52"/>
      <c r="V1" s="52"/>
      <c r="W1" s="52"/>
      <c r="AA1" s="31"/>
    </row>
    <row r="2" spans="1:27" ht="18.75" x14ac:dyDescent="0.3">
      <c r="A2" s="52"/>
      <c r="B2" s="52"/>
      <c r="C2" s="52"/>
      <c r="D2" s="52"/>
      <c r="E2" s="52"/>
      <c r="F2" s="52"/>
      <c r="G2" s="52"/>
      <c r="J2" s="52"/>
      <c r="K2" s="52"/>
      <c r="N2" s="52"/>
      <c r="O2" s="52"/>
      <c r="R2" s="52"/>
      <c r="S2" s="52"/>
      <c r="V2" s="52"/>
      <c r="W2" s="52"/>
      <c r="AA2" s="14"/>
    </row>
    <row r="3" spans="1:27" ht="18.75" x14ac:dyDescent="0.3">
      <c r="A3" s="52"/>
      <c r="B3" s="52"/>
      <c r="C3" s="52"/>
      <c r="D3" s="52"/>
      <c r="E3" s="52"/>
      <c r="F3" s="52"/>
      <c r="G3" s="52"/>
      <c r="J3" s="52"/>
      <c r="K3" s="52"/>
      <c r="N3" s="52"/>
      <c r="O3" s="52"/>
      <c r="R3" s="52"/>
      <c r="S3" s="52"/>
      <c r="V3" s="52"/>
      <c r="W3" s="52"/>
      <c r="AA3" s="14"/>
    </row>
    <row r="4" spans="1:27" ht="18.75" customHeight="1" x14ac:dyDescent="0.25">
      <c r="A4" s="294" t="s">
        <v>173</v>
      </c>
      <c r="B4" s="294"/>
      <c r="C4" s="294"/>
      <c r="D4" s="294"/>
      <c r="E4" s="294"/>
      <c r="F4" s="294"/>
      <c r="G4" s="294"/>
      <c r="H4" s="294"/>
      <c r="I4" s="294"/>
      <c r="J4" s="294"/>
      <c r="K4" s="294"/>
      <c r="L4" s="294"/>
      <c r="M4" s="294"/>
      <c r="N4" s="294"/>
      <c r="O4" s="294"/>
      <c r="P4" s="294"/>
      <c r="Q4" s="294"/>
      <c r="R4" s="294"/>
      <c r="S4" s="294"/>
      <c r="T4" s="294"/>
      <c r="U4" s="294"/>
      <c r="V4" s="294"/>
      <c r="W4" s="294"/>
      <c r="X4" s="294"/>
      <c r="Y4" s="294"/>
      <c r="Z4" s="294"/>
      <c r="AA4" s="294"/>
    </row>
    <row r="5" spans="1:27" ht="18.75" x14ac:dyDescent="0.3">
      <c r="A5" s="52"/>
      <c r="B5" s="52"/>
      <c r="C5" s="52"/>
      <c r="D5" s="52"/>
      <c r="E5" s="52"/>
      <c r="F5" s="52"/>
      <c r="G5" s="52"/>
      <c r="J5" s="52"/>
      <c r="K5" s="52"/>
      <c r="N5" s="52"/>
      <c r="O5" s="52"/>
      <c r="R5" s="52"/>
      <c r="S5" s="52"/>
      <c r="V5" s="52"/>
      <c r="W5" s="52"/>
      <c r="AA5" s="14"/>
    </row>
    <row r="6" spans="1:27" ht="18.75" x14ac:dyDescent="0.25">
      <c r="A6" s="298" t="s">
        <v>8</v>
      </c>
      <c r="B6" s="298"/>
      <c r="C6" s="298"/>
      <c r="D6" s="298"/>
      <c r="E6" s="298"/>
      <c r="F6" s="298"/>
      <c r="G6" s="298"/>
      <c r="H6" s="298"/>
      <c r="I6" s="298"/>
      <c r="J6" s="298"/>
      <c r="K6" s="298"/>
      <c r="L6" s="298"/>
      <c r="M6" s="298"/>
      <c r="N6" s="298"/>
      <c r="O6" s="298"/>
      <c r="P6" s="298"/>
      <c r="Q6" s="298"/>
      <c r="R6" s="298"/>
      <c r="S6" s="298"/>
      <c r="T6" s="298"/>
      <c r="U6" s="298"/>
      <c r="V6" s="298"/>
      <c r="W6" s="298"/>
      <c r="X6" s="298"/>
      <c r="Y6" s="298"/>
      <c r="Z6" s="298"/>
      <c r="AA6" s="298"/>
    </row>
    <row r="7" spans="1:27" ht="18.75" x14ac:dyDescent="0.25">
      <c r="A7" s="12"/>
      <c r="B7" s="91"/>
      <c r="C7" s="12"/>
      <c r="D7" s="12"/>
      <c r="E7" s="12"/>
      <c r="F7" s="68"/>
      <c r="G7" s="68"/>
      <c r="H7" s="68"/>
      <c r="I7" s="68"/>
      <c r="J7" s="68"/>
      <c r="K7" s="68"/>
      <c r="L7" s="68"/>
      <c r="M7" s="68"/>
      <c r="N7" s="68"/>
      <c r="O7" s="68"/>
      <c r="P7" s="68"/>
      <c r="Q7" s="68"/>
      <c r="R7" s="68"/>
      <c r="S7" s="68"/>
      <c r="T7" s="68"/>
      <c r="U7" s="68"/>
      <c r="V7" s="68"/>
      <c r="W7" s="68"/>
      <c r="X7" s="68"/>
      <c r="Y7" s="68"/>
      <c r="Z7" s="68"/>
      <c r="AA7" s="68"/>
    </row>
    <row r="8" spans="1:27" ht="18.75" x14ac:dyDescent="0.25">
      <c r="A8" s="297" t="str">
        <f>'1. паспорт описание'!A9:D9</f>
        <v>О_0000000826</v>
      </c>
      <c r="B8" s="297"/>
      <c r="C8" s="297"/>
      <c r="D8" s="297"/>
      <c r="E8" s="297"/>
      <c r="F8" s="297"/>
      <c r="G8" s="297"/>
      <c r="H8" s="297"/>
      <c r="I8" s="297"/>
      <c r="J8" s="297"/>
      <c r="K8" s="297"/>
      <c r="L8" s="297"/>
      <c r="M8" s="297"/>
      <c r="N8" s="297"/>
      <c r="O8" s="297"/>
      <c r="P8" s="297"/>
      <c r="Q8" s="297"/>
      <c r="R8" s="297"/>
      <c r="S8" s="297"/>
      <c r="T8" s="297"/>
      <c r="U8" s="297"/>
      <c r="V8" s="297"/>
      <c r="W8" s="297"/>
      <c r="X8" s="297"/>
      <c r="Y8" s="297"/>
      <c r="Z8" s="297"/>
      <c r="AA8" s="297"/>
    </row>
    <row r="9" spans="1:27" x14ac:dyDescent="0.25">
      <c r="A9" s="295" t="s">
        <v>7</v>
      </c>
      <c r="B9" s="295"/>
      <c r="C9" s="295"/>
      <c r="D9" s="295"/>
      <c r="E9" s="295"/>
      <c r="F9" s="295"/>
      <c r="G9" s="295"/>
      <c r="H9" s="295"/>
      <c r="I9" s="295"/>
      <c r="J9" s="295"/>
      <c r="K9" s="295"/>
      <c r="L9" s="295"/>
      <c r="M9" s="295"/>
      <c r="N9" s="295"/>
      <c r="O9" s="295"/>
      <c r="P9" s="295"/>
      <c r="Q9" s="295"/>
      <c r="R9" s="295"/>
      <c r="S9" s="295"/>
      <c r="T9" s="295"/>
      <c r="U9" s="295"/>
      <c r="V9" s="295"/>
      <c r="W9" s="295"/>
      <c r="X9" s="295"/>
      <c r="Y9" s="295"/>
      <c r="Z9" s="295"/>
      <c r="AA9" s="295"/>
    </row>
    <row r="10" spans="1:27" ht="16.5" customHeight="1" x14ac:dyDescent="0.3">
      <c r="A10" s="10"/>
      <c r="B10" s="10"/>
      <c r="C10" s="10"/>
      <c r="D10" s="10"/>
      <c r="E10" s="10"/>
      <c r="F10" s="67"/>
      <c r="G10" s="67"/>
      <c r="H10" s="67"/>
      <c r="I10" s="67"/>
      <c r="J10" s="67"/>
      <c r="K10" s="67"/>
      <c r="L10" s="67"/>
      <c r="M10" s="67"/>
      <c r="N10" s="67"/>
      <c r="O10" s="67"/>
      <c r="P10" s="67"/>
      <c r="Q10" s="67"/>
      <c r="R10" s="67"/>
      <c r="S10" s="67"/>
      <c r="T10" s="67"/>
      <c r="U10" s="67"/>
      <c r="V10" s="67"/>
      <c r="W10" s="67"/>
      <c r="X10" s="67"/>
      <c r="Y10" s="67"/>
      <c r="Z10" s="67"/>
      <c r="AA10" s="67"/>
    </row>
    <row r="11" spans="1:27" ht="18.75" x14ac:dyDescent="0.25">
      <c r="A11" s="297" t="str">
        <f>'1. паспорт описание'!A12:D12</f>
        <v>Приобретение трассоискателя</v>
      </c>
      <c r="B11" s="297"/>
      <c r="C11" s="297"/>
      <c r="D11" s="297"/>
      <c r="E11" s="297"/>
      <c r="F11" s="297"/>
      <c r="G11" s="297"/>
      <c r="H11" s="297"/>
      <c r="I11" s="297"/>
      <c r="J11" s="297"/>
      <c r="K11" s="297"/>
      <c r="L11" s="297"/>
      <c r="M11" s="297"/>
      <c r="N11" s="297"/>
      <c r="O11" s="297"/>
      <c r="P11" s="297"/>
      <c r="Q11" s="297"/>
      <c r="R11" s="297"/>
      <c r="S11" s="297"/>
      <c r="T11" s="297"/>
      <c r="U11" s="297"/>
      <c r="V11" s="297"/>
      <c r="W11" s="297"/>
      <c r="X11" s="297"/>
      <c r="Y11" s="297"/>
      <c r="Z11" s="297"/>
      <c r="AA11" s="297"/>
    </row>
    <row r="12" spans="1:27" ht="15.75" customHeight="1" x14ac:dyDescent="0.25">
      <c r="A12" s="295" t="s">
        <v>6</v>
      </c>
      <c r="B12" s="295"/>
      <c r="C12" s="295"/>
      <c r="D12" s="295"/>
      <c r="E12" s="295"/>
      <c r="F12" s="295"/>
      <c r="G12" s="295"/>
      <c r="H12" s="295"/>
      <c r="I12" s="295"/>
      <c r="J12" s="295"/>
      <c r="K12" s="295"/>
      <c r="L12" s="295"/>
      <c r="M12" s="295"/>
      <c r="N12" s="295"/>
      <c r="O12" s="295"/>
      <c r="P12" s="295"/>
      <c r="Q12" s="295"/>
      <c r="R12" s="295"/>
      <c r="S12" s="295"/>
      <c r="T12" s="295"/>
      <c r="U12" s="295"/>
      <c r="V12" s="295"/>
      <c r="W12" s="295"/>
      <c r="X12" s="295"/>
      <c r="Y12" s="295"/>
      <c r="Z12" s="295"/>
      <c r="AA12" s="295"/>
    </row>
    <row r="13" spans="1:27" x14ac:dyDescent="0.25">
      <c r="A13" s="364"/>
      <c r="B13" s="364"/>
      <c r="C13" s="364"/>
      <c r="D13" s="364"/>
      <c r="E13" s="364"/>
      <c r="F13" s="364"/>
      <c r="G13" s="364"/>
      <c r="H13" s="364"/>
      <c r="I13" s="364"/>
      <c r="J13" s="364"/>
      <c r="K13" s="364"/>
      <c r="L13" s="364"/>
      <c r="M13" s="364"/>
      <c r="N13" s="364"/>
      <c r="O13" s="364"/>
      <c r="P13" s="364"/>
      <c r="Q13" s="364"/>
      <c r="R13" s="364"/>
      <c r="S13" s="364"/>
      <c r="T13" s="364"/>
      <c r="U13" s="364"/>
      <c r="V13" s="364"/>
      <c r="W13" s="364"/>
      <c r="X13" s="364"/>
      <c r="Y13" s="364"/>
      <c r="Z13" s="364"/>
      <c r="AA13" s="364"/>
    </row>
    <row r="14" spans="1:27" x14ac:dyDescent="0.25">
      <c r="A14" s="52"/>
      <c r="B14" s="52"/>
      <c r="F14" s="52"/>
      <c r="G14" s="52"/>
      <c r="H14" s="52"/>
      <c r="I14" s="52"/>
      <c r="J14" s="52"/>
      <c r="K14" s="52"/>
      <c r="L14" s="52"/>
      <c r="M14" s="52"/>
      <c r="N14" s="52"/>
      <c r="O14" s="52"/>
      <c r="P14" s="52"/>
      <c r="Q14" s="52"/>
      <c r="R14" s="52"/>
      <c r="S14" s="52"/>
      <c r="T14" s="52"/>
      <c r="U14" s="52"/>
      <c r="V14" s="52"/>
      <c r="W14" s="52"/>
      <c r="X14" s="52"/>
      <c r="Y14" s="52"/>
      <c r="Z14" s="52"/>
    </row>
    <row r="15" spans="1:27" x14ac:dyDescent="0.25">
      <c r="A15" s="365" t="s">
        <v>149</v>
      </c>
      <c r="B15" s="365"/>
      <c r="C15" s="365"/>
      <c r="D15" s="365"/>
      <c r="E15" s="365"/>
      <c r="F15" s="365"/>
      <c r="G15" s="365"/>
      <c r="H15" s="365"/>
      <c r="I15" s="365"/>
      <c r="J15" s="365"/>
      <c r="K15" s="365"/>
      <c r="L15" s="365"/>
      <c r="M15" s="365"/>
      <c r="N15" s="365"/>
      <c r="O15" s="365"/>
      <c r="P15" s="365"/>
      <c r="Q15" s="365"/>
      <c r="R15" s="365"/>
      <c r="S15" s="365"/>
      <c r="T15" s="365"/>
      <c r="U15" s="365"/>
      <c r="V15" s="365"/>
      <c r="W15" s="365"/>
      <c r="X15" s="365"/>
      <c r="Y15" s="365"/>
      <c r="Z15" s="365"/>
      <c r="AA15" s="365"/>
    </row>
    <row r="16" spans="1:27" x14ac:dyDescent="0.25">
      <c r="A16" s="52"/>
      <c r="B16" s="52"/>
      <c r="C16" s="52"/>
      <c r="D16" s="52"/>
      <c r="E16" s="52"/>
      <c r="F16" s="52"/>
      <c r="G16" s="52"/>
      <c r="H16" s="52"/>
      <c r="I16" s="52"/>
      <c r="J16" s="52"/>
      <c r="K16" s="52"/>
      <c r="L16" s="52"/>
      <c r="M16" s="52"/>
      <c r="N16" s="52"/>
      <c r="O16" s="52"/>
      <c r="P16" s="52"/>
      <c r="Q16" s="52"/>
      <c r="R16" s="52"/>
      <c r="S16" s="52"/>
      <c r="T16" s="52"/>
      <c r="U16" s="52"/>
      <c r="V16" s="52"/>
      <c r="W16" s="52"/>
      <c r="X16" s="52"/>
      <c r="Y16" s="52"/>
      <c r="Z16" s="52"/>
    </row>
    <row r="17" spans="1:30" ht="33" customHeight="1" x14ac:dyDescent="0.25">
      <c r="A17" s="356" t="s">
        <v>69</v>
      </c>
      <c r="B17" s="356" t="s">
        <v>163</v>
      </c>
      <c r="C17" s="356" t="s">
        <v>68</v>
      </c>
      <c r="D17" s="355" t="s">
        <v>209</v>
      </c>
      <c r="E17" s="355"/>
      <c r="F17" s="370" t="s">
        <v>206</v>
      </c>
      <c r="G17" s="371"/>
      <c r="H17" s="371"/>
      <c r="I17" s="371"/>
      <c r="J17" s="370" t="s">
        <v>211</v>
      </c>
      <c r="K17" s="371"/>
      <c r="L17" s="371"/>
      <c r="M17" s="371"/>
      <c r="N17" s="370" t="s">
        <v>212</v>
      </c>
      <c r="O17" s="371"/>
      <c r="P17" s="371"/>
      <c r="Q17" s="371"/>
      <c r="R17" s="370" t="s">
        <v>213</v>
      </c>
      <c r="S17" s="371"/>
      <c r="T17" s="371"/>
      <c r="U17" s="371"/>
      <c r="V17" s="370" t="s">
        <v>210</v>
      </c>
      <c r="W17" s="371"/>
      <c r="X17" s="371"/>
      <c r="Y17" s="371"/>
      <c r="Z17" s="366" t="s">
        <v>207</v>
      </c>
      <c r="AA17" s="367"/>
      <c r="AB17" s="66"/>
      <c r="AC17" s="66"/>
      <c r="AD17" s="66"/>
    </row>
    <row r="18" spans="1:30" ht="99.75" customHeight="1" x14ac:dyDescent="0.25">
      <c r="A18" s="357"/>
      <c r="B18" s="357"/>
      <c r="C18" s="357"/>
      <c r="D18" s="355"/>
      <c r="E18" s="355"/>
      <c r="F18" s="355" t="s">
        <v>2</v>
      </c>
      <c r="G18" s="355"/>
      <c r="H18" s="355" t="s">
        <v>67</v>
      </c>
      <c r="I18" s="355"/>
      <c r="J18" s="355" t="s">
        <v>2</v>
      </c>
      <c r="K18" s="355"/>
      <c r="L18" s="355" t="s">
        <v>67</v>
      </c>
      <c r="M18" s="355"/>
      <c r="N18" s="355" t="s">
        <v>2</v>
      </c>
      <c r="O18" s="355"/>
      <c r="P18" s="355" t="s">
        <v>67</v>
      </c>
      <c r="Q18" s="355"/>
      <c r="R18" s="355" t="s">
        <v>2</v>
      </c>
      <c r="S18" s="355"/>
      <c r="T18" s="355" t="s">
        <v>67</v>
      </c>
      <c r="U18" s="355"/>
      <c r="V18" s="355" t="s">
        <v>2</v>
      </c>
      <c r="W18" s="355"/>
      <c r="X18" s="355" t="s">
        <v>67</v>
      </c>
      <c r="Y18" s="355"/>
      <c r="Z18" s="368"/>
      <c r="AA18" s="369"/>
    </row>
    <row r="19" spans="1:30" ht="89.25" customHeight="1" x14ac:dyDescent="0.25">
      <c r="A19" s="348"/>
      <c r="B19" s="348"/>
      <c r="C19" s="348"/>
      <c r="D19" s="64" t="s">
        <v>2</v>
      </c>
      <c r="E19" s="64" t="s">
        <v>65</v>
      </c>
      <c r="F19" s="65" t="s">
        <v>139</v>
      </c>
      <c r="G19" s="65" t="s">
        <v>140</v>
      </c>
      <c r="H19" s="65" t="s">
        <v>139</v>
      </c>
      <c r="I19" s="65" t="s">
        <v>140</v>
      </c>
      <c r="J19" s="65" t="s">
        <v>139</v>
      </c>
      <c r="K19" s="65" t="s">
        <v>140</v>
      </c>
      <c r="L19" s="65" t="s">
        <v>139</v>
      </c>
      <c r="M19" s="65" t="s">
        <v>140</v>
      </c>
      <c r="N19" s="65" t="s">
        <v>139</v>
      </c>
      <c r="O19" s="65" t="s">
        <v>140</v>
      </c>
      <c r="P19" s="65" t="s">
        <v>139</v>
      </c>
      <c r="Q19" s="65" t="s">
        <v>140</v>
      </c>
      <c r="R19" s="65" t="s">
        <v>139</v>
      </c>
      <c r="S19" s="65" t="s">
        <v>140</v>
      </c>
      <c r="T19" s="65" t="s">
        <v>139</v>
      </c>
      <c r="U19" s="65" t="s">
        <v>140</v>
      </c>
      <c r="V19" s="65" t="s">
        <v>139</v>
      </c>
      <c r="W19" s="65" t="s">
        <v>140</v>
      </c>
      <c r="X19" s="65" t="s">
        <v>139</v>
      </c>
      <c r="Y19" s="65" t="s">
        <v>140</v>
      </c>
      <c r="Z19" s="64" t="s">
        <v>66</v>
      </c>
      <c r="AA19" s="64" t="s">
        <v>65</v>
      </c>
    </row>
    <row r="20" spans="1:30" ht="19.5" customHeight="1" x14ac:dyDescent="0.25">
      <c r="A20" s="61">
        <v>1</v>
      </c>
      <c r="B20" s="108">
        <v>2</v>
      </c>
      <c r="C20" s="137">
        <v>3</v>
      </c>
      <c r="D20" s="137">
        <v>4</v>
      </c>
      <c r="E20" s="137">
        <v>5</v>
      </c>
      <c r="F20" s="137">
        <v>6</v>
      </c>
      <c r="G20" s="137">
        <v>7</v>
      </c>
      <c r="H20" s="137">
        <v>8</v>
      </c>
      <c r="I20" s="137">
        <v>9</v>
      </c>
      <c r="J20" s="137">
        <v>10</v>
      </c>
      <c r="K20" s="137">
        <v>11</v>
      </c>
      <c r="L20" s="137">
        <v>12</v>
      </c>
      <c r="M20" s="137">
        <v>13</v>
      </c>
      <c r="N20" s="137">
        <v>14</v>
      </c>
      <c r="O20" s="137">
        <v>15</v>
      </c>
      <c r="P20" s="137">
        <v>16</v>
      </c>
      <c r="Q20" s="137">
        <v>17</v>
      </c>
      <c r="R20" s="137">
        <v>18</v>
      </c>
      <c r="S20" s="137">
        <v>19</v>
      </c>
      <c r="T20" s="137">
        <v>20</v>
      </c>
      <c r="U20" s="137">
        <v>21</v>
      </c>
      <c r="V20" s="137">
        <v>22</v>
      </c>
      <c r="W20" s="137">
        <v>23</v>
      </c>
      <c r="X20" s="137">
        <v>24</v>
      </c>
      <c r="Y20" s="137">
        <v>25</v>
      </c>
      <c r="Z20" s="137">
        <v>26</v>
      </c>
      <c r="AA20" s="137">
        <v>27</v>
      </c>
    </row>
    <row r="21" spans="1:30" ht="47.25" customHeight="1" x14ac:dyDescent="0.25">
      <c r="A21" s="63">
        <v>1</v>
      </c>
      <c r="B21" s="372" t="s">
        <v>172</v>
      </c>
      <c r="C21" s="62" t="s">
        <v>183</v>
      </c>
      <c r="D21" s="123">
        <v>1.4719395763679999</v>
      </c>
      <c r="E21" s="123" t="s">
        <v>131</v>
      </c>
      <c r="F21" s="123">
        <v>1.4719395763679999</v>
      </c>
      <c r="G21" s="63" t="s">
        <v>15</v>
      </c>
      <c r="H21" s="123" t="s">
        <v>131</v>
      </c>
      <c r="I21" s="63" t="s">
        <v>131</v>
      </c>
      <c r="J21" s="123" t="s">
        <v>131</v>
      </c>
      <c r="K21" s="63" t="s">
        <v>131</v>
      </c>
      <c r="L21" s="123" t="s">
        <v>131</v>
      </c>
      <c r="M21" s="63" t="s">
        <v>131</v>
      </c>
      <c r="N21" s="123" t="s">
        <v>131</v>
      </c>
      <c r="O21" s="63" t="s">
        <v>131</v>
      </c>
      <c r="P21" s="123" t="s">
        <v>131</v>
      </c>
      <c r="Q21" s="63" t="s">
        <v>131</v>
      </c>
      <c r="R21" s="123" t="s">
        <v>131</v>
      </c>
      <c r="S21" s="63" t="s">
        <v>131</v>
      </c>
      <c r="T21" s="123" t="s">
        <v>131</v>
      </c>
      <c r="U21" s="63" t="s">
        <v>131</v>
      </c>
      <c r="V21" s="123" t="s">
        <v>131</v>
      </c>
      <c r="W21" s="63" t="s">
        <v>131</v>
      </c>
      <c r="X21" s="123" t="s">
        <v>131</v>
      </c>
      <c r="Y21" s="63" t="s">
        <v>131</v>
      </c>
      <c r="Z21" s="123">
        <v>1.4719395763679999</v>
      </c>
      <c r="AA21" s="123" t="s">
        <v>131</v>
      </c>
    </row>
    <row r="22" spans="1:30" ht="47.25" x14ac:dyDescent="0.25">
      <c r="A22" s="63" t="s">
        <v>17</v>
      </c>
      <c r="B22" s="373"/>
      <c r="C22" s="62" t="s">
        <v>216</v>
      </c>
      <c r="D22" s="123">
        <v>1.4719395763679999</v>
      </c>
      <c r="E22" s="123" t="s">
        <v>131</v>
      </c>
      <c r="F22" s="123">
        <v>1.4719395763679999</v>
      </c>
      <c r="G22" s="63" t="s">
        <v>15</v>
      </c>
      <c r="H22" s="123" t="s">
        <v>131</v>
      </c>
      <c r="I22" s="63" t="s">
        <v>131</v>
      </c>
      <c r="J22" s="123" t="s">
        <v>131</v>
      </c>
      <c r="K22" s="63" t="s">
        <v>131</v>
      </c>
      <c r="L22" s="123" t="s">
        <v>131</v>
      </c>
      <c r="M22" s="63" t="s">
        <v>131</v>
      </c>
      <c r="N22" s="123" t="s">
        <v>131</v>
      </c>
      <c r="O22" s="63" t="s">
        <v>131</v>
      </c>
      <c r="P22" s="123" t="s">
        <v>131</v>
      </c>
      <c r="Q22" s="63" t="s">
        <v>131</v>
      </c>
      <c r="R22" s="123" t="s">
        <v>131</v>
      </c>
      <c r="S22" s="63" t="s">
        <v>131</v>
      </c>
      <c r="T22" s="123" t="s">
        <v>131</v>
      </c>
      <c r="U22" s="63" t="s">
        <v>131</v>
      </c>
      <c r="V22" s="123" t="s">
        <v>131</v>
      </c>
      <c r="W22" s="63" t="s">
        <v>131</v>
      </c>
      <c r="X22" s="123" t="s">
        <v>131</v>
      </c>
      <c r="Y22" s="63" t="s">
        <v>131</v>
      </c>
      <c r="Z22" s="123">
        <v>1.4719395763679999</v>
      </c>
      <c r="AA22" s="123" t="s">
        <v>131</v>
      </c>
    </row>
    <row r="23" spans="1:30" ht="31.5" x14ac:dyDescent="0.25">
      <c r="A23" s="63" t="s">
        <v>16</v>
      </c>
      <c r="B23" s="373"/>
      <c r="C23" s="62" t="s">
        <v>64</v>
      </c>
      <c r="D23" s="112" t="s">
        <v>131</v>
      </c>
      <c r="E23" s="112" t="s">
        <v>131</v>
      </c>
      <c r="F23" s="60" t="s">
        <v>131</v>
      </c>
      <c r="G23" s="60" t="s">
        <v>131</v>
      </c>
      <c r="H23" s="60" t="s">
        <v>131</v>
      </c>
      <c r="I23" s="60" t="s">
        <v>131</v>
      </c>
      <c r="J23" s="60" t="s">
        <v>131</v>
      </c>
      <c r="K23" s="60" t="s">
        <v>131</v>
      </c>
      <c r="L23" s="60" t="s">
        <v>131</v>
      </c>
      <c r="M23" s="60" t="s">
        <v>131</v>
      </c>
      <c r="N23" s="60" t="s">
        <v>131</v>
      </c>
      <c r="O23" s="60" t="s">
        <v>131</v>
      </c>
      <c r="P23" s="60" t="s">
        <v>131</v>
      </c>
      <c r="Q23" s="60" t="s">
        <v>131</v>
      </c>
      <c r="R23" s="60" t="s">
        <v>131</v>
      </c>
      <c r="S23" s="60" t="s">
        <v>131</v>
      </c>
      <c r="T23" s="60" t="s">
        <v>131</v>
      </c>
      <c r="U23" s="60" t="s">
        <v>131</v>
      </c>
      <c r="V23" s="60" t="s">
        <v>131</v>
      </c>
      <c r="W23" s="60" t="s">
        <v>131</v>
      </c>
      <c r="X23" s="60" t="s">
        <v>131</v>
      </c>
      <c r="Y23" s="60" t="s">
        <v>131</v>
      </c>
      <c r="Z23" s="60" t="s">
        <v>131</v>
      </c>
      <c r="AA23" s="122" t="s">
        <v>131</v>
      </c>
    </row>
    <row r="24" spans="1:30" x14ac:dyDescent="0.25">
      <c r="A24" s="63" t="s">
        <v>15</v>
      </c>
      <c r="B24" s="373"/>
      <c r="C24" s="62" t="s">
        <v>214</v>
      </c>
      <c r="D24" s="112">
        <v>1</v>
      </c>
      <c r="E24" s="132" t="s">
        <v>131</v>
      </c>
      <c r="F24" s="137">
        <v>1</v>
      </c>
      <c r="G24" s="60" t="s">
        <v>131</v>
      </c>
      <c r="H24" s="60" t="s">
        <v>131</v>
      </c>
      <c r="I24" s="60" t="s">
        <v>131</v>
      </c>
      <c r="J24" s="60" t="s">
        <v>131</v>
      </c>
      <c r="K24" s="60" t="s">
        <v>131</v>
      </c>
      <c r="L24" s="60" t="s">
        <v>131</v>
      </c>
      <c r="M24" s="60" t="s">
        <v>131</v>
      </c>
      <c r="N24" s="139" t="s">
        <v>131</v>
      </c>
      <c r="O24" s="60" t="s">
        <v>131</v>
      </c>
      <c r="P24" s="60" t="s">
        <v>131</v>
      </c>
      <c r="Q24" s="60" t="s">
        <v>131</v>
      </c>
      <c r="R24" s="139" t="s">
        <v>131</v>
      </c>
      <c r="S24" s="60" t="s">
        <v>131</v>
      </c>
      <c r="T24" s="60" t="s">
        <v>131</v>
      </c>
      <c r="U24" s="60" t="s">
        <v>131</v>
      </c>
      <c r="V24" s="140" t="s">
        <v>131</v>
      </c>
      <c r="W24" s="60" t="s">
        <v>131</v>
      </c>
      <c r="X24" s="60" t="s">
        <v>131</v>
      </c>
      <c r="Y24" s="60" t="s">
        <v>131</v>
      </c>
      <c r="Z24" s="138">
        <v>1</v>
      </c>
      <c r="AA24" s="122" t="s">
        <v>131</v>
      </c>
    </row>
    <row r="25" spans="1:30" ht="35.25" customHeight="1" x14ac:dyDescent="0.25">
      <c r="A25" s="63" t="s">
        <v>14</v>
      </c>
      <c r="B25" s="373"/>
      <c r="C25" s="62" t="s">
        <v>63</v>
      </c>
      <c r="D25" s="123">
        <v>1.4719395763679999</v>
      </c>
      <c r="E25" s="133" t="s">
        <v>131</v>
      </c>
      <c r="F25" s="123">
        <v>1.4719395763679999</v>
      </c>
      <c r="G25" s="134">
        <v>4</v>
      </c>
      <c r="H25" s="123" t="s">
        <v>131</v>
      </c>
      <c r="I25" s="131" t="s">
        <v>131</v>
      </c>
      <c r="J25" s="123" t="s">
        <v>131</v>
      </c>
      <c r="K25" s="136" t="s">
        <v>131</v>
      </c>
      <c r="L25" s="123" t="s">
        <v>131</v>
      </c>
      <c r="M25" s="136" t="s">
        <v>131</v>
      </c>
      <c r="N25" s="123" t="s">
        <v>131</v>
      </c>
      <c r="O25" s="63" t="s">
        <v>131</v>
      </c>
      <c r="P25" s="123" t="s">
        <v>131</v>
      </c>
      <c r="Q25" s="136" t="s">
        <v>131</v>
      </c>
      <c r="R25" s="123" t="s">
        <v>131</v>
      </c>
      <c r="S25" s="63" t="s">
        <v>131</v>
      </c>
      <c r="T25" s="123" t="s">
        <v>131</v>
      </c>
      <c r="U25" s="136" t="s">
        <v>131</v>
      </c>
      <c r="V25" s="123" t="s">
        <v>131</v>
      </c>
      <c r="W25" s="63" t="s">
        <v>131</v>
      </c>
      <c r="X25" s="123" t="s">
        <v>131</v>
      </c>
      <c r="Y25" s="136" t="s">
        <v>131</v>
      </c>
      <c r="Z25" s="123">
        <v>1.4719395763679999</v>
      </c>
      <c r="AA25" s="124" t="s">
        <v>131</v>
      </c>
    </row>
    <row r="26" spans="1:30" ht="36.75" customHeight="1" x14ac:dyDescent="0.25">
      <c r="A26" s="63" t="s">
        <v>13</v>
      </c>
      <c r="B26" s="373"/>
      <c r="C26" s="75" t="s">
        <v>77</v>
      </c>
      <c r="D26" s="123" t="s">
        <v>131</v>
      </c>
      <c r="E26" s="123" t="s">
        <v>131</v>
      </c>
      <c r="F26" s="123" t="s">
        <v>131</v>
      </c>
      <c r="G26" s="63" t="s">
        <v>131</v>
      </c>
      <c r="H26" s="123" t="s">
        <v>131</v>
      </c>
      <c r="I26" s="63" t="s">
        <v>131</v>
      </c>
      <c r="J26" s="123" t="s">
        <v>131</v>
      </c>
      <c r="K26" s="63" t="s">
        <v>131</v>
      </c>
      <c r="L26" s="123" t="s">
        <v>131</v>
      </c>
      <c r="M26" s="63" t="s">
        <v>131</v>
      </c>
      <c r="N26" s="123" t="s">
        <v>131</v>
      </c>
      <c r="O26" s="63" t="s">
        <v>131</v>
      </c>
      <c r="P26" s="123" t="s">
        <v>131</v>
      </c>
      <c r="Q26" s="63" t="s">
        <v>131</v>
      </c>
      <c r="R26" s="123" t="s">
        <v>131</v>
      </c>
      <c r="S26" s="63" t="s">
        <v>131</v>
      </c>
      <c r="T26" s="123" t="s">
        <v>131</v>
      </c>
      <c r="U26" s="63" t="s">
        <v>131</v>
      </c>
      <c r="V26" s="123" t="s">
        <v>131</v>
      </c>
      <c r="W26" s="63" t="s">
        <v>131</v>
      </c>
      <c r="X26" s="123" t="s">
        <v>131</v>
      </c>
      <c r="Y26" s="63" t="s">
        <v>131</v>
      </c>
      <c r="Z26" s="123" t="s">
        <v>131</v>
      </c>
      <c r="AA26" s="124" t="s">
        <v>131</v>
      </c>
    </row>
    <row r="27" spans="1:30" ht="60.75" customHeight="1" x14ac:dyDescent="0.25">
      <c r="A27" s="63" t="s">
        <v>11</v>
      </c>
      <c r="B27" s="374"/>
      <c r="C27" s="62" t="s">
        <v>62</v>
      </c>
      <c r="D27" s="112" t="s">
        <v>131</v>
      </c>
      <c r="E27" s="112" t="s">
        <v>131</v>
      </c>
      <c r="F27" s="60" t="s">
        <v>131</v>
      </c>
      <c r="G27" s="60" t="s">
        <v>131</v>
      </c>
      <c r="H27" s="60" t="s">
        <v>131</v>
      </c>
      <c r="I27" s="60" t="s">
        <v>131</v>
      </c>
      <c r="J27" s="60" t="s">
        <v>131</v>
      </c>
      <c r="K27" s="60" t="s">
        <v>131</v>
      </c>
      <c r="L27" s="60" t="s">
        <v>131</v>
      </c>
      <c r="M27" s="60" t="s">
        <v>131</v>
      </c>
      <c r="N27" s="60" t="s">
        <v>131</v>
      </c>
      <c r="O27" s="60" t="s">
        <v>131</v>
      </c>
      <c r="P27" s="60" t="s">
        <v>131</v>
      </c>
      <c r="Q27" s="60" t="s">
        <v>131</v>
      </c>
      <c r="R27" s="60" t="s">
        <v>131</v>
      </c>
      <c r="S27" s="60" t="s">
        <v>131</v>
      </c>
      <c r="T27" s="60" t="s">
        <v>131</v>
      </c>
      <c r="U27" s="60" t="s">
        <v>131</v>
      </c>
      <c r="V27" s="60" t="s">
        <v>131</v>
      </c>
      <c r="W27" s="60" t="s">
        <v>131</v>
      </c>
      <c r="X27" s="60" t="s">
        <v>131</v>
      </c>
      <c r="Y27" s="60" t="s">
        <v>131</v>
      </c>
      <c r="Z27" s="60" t="s">
        <v>131</v>
      </c>
      <c r="AA27" s="122" t="s">
        <v>131</v>
      </c>
    </row>
    <row r="28" spans="1:30" x14ac:dyDescent="0.25">
      <c r="A28" s="58"/>
      <c r="B28" s="58"/>
      <c r="C28" s="59"/>
      <c r="D28" s="59"/>
      <c r="E28" s="59"/>
      <c r="F28" s="58"/>
      <c r="G28" s="58"/>
      <c r="H28" s="52"/>
      <c r="I28" s="52"/>
      <c r="J28" s="58"/>
      <c r="K28" s="58"/>
      <c r="L28" s="52"/>
      <c r="M28" s="52"/>
      <c r="N28" s="58"/>
      <c r="O28" s="58"/>
      <c r="P28" s="52"/>
      <c r="Q28" s="52"/>
      <c r="R28" s="58"/>
      <c r="S28" s="58"/>
      <c r="T28" s="52"/>
      <c r="U28" s="52"/>
      <c r="V28" s="58"/>
      <c r="W28" s="58"/>
      <c r="X28" s="52"/>
      <c r="Y28" s="52"/>
      <c r="Z28" s="52"/>
    </row>
    <row r="29" spans="1:30" ht="54" customHeight="1" x14ac:dyDescent="0.25">
      <c r="A29" s="52"/>
      <c r="B29" s="52"/>
      <c r="C29" s="361"/>
      <c r="D29" s="361"/>
      <c r="E29" s="361"/>
      <c r="F29" s="57"/>
      <c r="G29" s="57"/>
      <c r="H29" s="57"/>
      <c r="I29" s="57"/>
      <c r="J29" s="57"/>
      <c r="K29" s="57"/>
      <c r="L29" s="57"/>
      <c r="M29" s="57"/>
      <c r="N29" s="57"/>
      <c r="O29" s="57"/>
      <c r="P29" s="57"/>
      <c r="Q29" s="57"/>
      <c r="R29" s="57"/>
      <c r="S29" s="57"/>
      <c r="T29" s="57"/>
      <c r="U29" s="57"/>
      <c r="V29" s="57"/>
      <c r="W29" s="57"/>
      <c r="X29" s="57"/>
      <c r="Y29" s="57"/>
      <c r="Z29" s="57"/>
    </row>
    <row r="30" spans="1:30" x14ac:dyDescent="0.25">
      <c r="A30" s="52"/>
      <c r="B30" s="52"/>
      <c r="C30" s="52"/>
      <c r="D30" s="52"/>
      <c r="E30" s="52"/>
      <c r="F30" s="52"/>
      <c r="G30" s="52"/>
      <c r="H30" s="52"/>
      <c r="I30" s="52"/>
      <c r="J30" s="52"/>
      <c r="K30" s="52"/>
      <c r="L30" s="52"/>
      <c r="M30" s="52"/>
      <c r="N30" s="52"/>
      <c r="O30" s="52"/>
      <c r="P30" s="52"/>
      <c r="Q30" s="52"/>
      <c r="R30" s="52"/>
      <c r="S30" s="52"/>
      <c r="T30" s="52"/>
      <c r="U30" s="52"/>
      <c r="V30" s="52"/>
      <c r="W30" s="52"/>
      <c r="X30" s="52"/>
      <c r="Y30" s="52"/>
      <c r="Z30" s="52"/>
    </row>
    <row r="31" spans="1:30" ht="50.25" customHeight="1" x14ac:dyDescent="0.25">
      <c r="A31" s="52"/>
      <c r="B31" s="52"/>
      <c r="C31" s="362"/>
      <c r="D31" s="362"/>
      <c r="E31" s="362"/>
      <c r="F31" s="52"/>
      <c r="G31" s="52"/>
      <c r="H31" s="52"/>
      <c r="I31" s="52"/>
      <c r="J31" s="52"/>
      <c r="K31" s="52"/>
      <c r="L31" s="52"/>
      <c r="M31" s="52"/>
      <c r="N31" s="52"/>
      <c r="O31" s="52"/>
      <c r="P31" s="52"/>
      <c r="Q31" s="52"/>
      <c r="R31" s="52"/>
      <c r="S31" s="52"/>
      <c r="T31" s="52"/>
      <c r="U31" s="52"/>
      <c r="V31" s="52"/>
      <c r="W31" s="52"/>
      <c r="X31" s="52"/>
      <c r="Y31" s="52"/>
      <c r="Z31" s="52"/>
    </row>
    <row r="32" spans="1:30" x14ac:dyDescent="0.25">
      <c r="A32" s="52"/>
      <c r="B32" s="52"/>
      <c r="C32" s="52"/>
      <c r="D32" s="52"/>
      <c r="E32" s="52"/>
      <c r="F32" s="52"/>
      <c r="G32" s="52"/>
      <c r="H32" s="52"/>
      <c r="I32" s="52"/>
      <c r="J32" s="52"/>
      <c r="K32" s="52"/>
      <c r="L32" s="52"/>
      <c r="M32" s="52"/>
      <c r="N32" s="52"/>
      <c r="O32" s="52"/>
      <c r="P32" s="52"/>
      <c r="Q32" s="52"/>
      <c r="R32" s="52"/>
      <c r="S32" s="52"/>
      <c r="T32" s="52"/>
      <c r="U32" s="52"/>
      <c r="V32" s="52"/>
      <c r="W32" s="52"/>
      <c r="X32" s="52"/>
      <c r="Y32" s="52"/>
      <c r="Z32" s="52"/>
    </row>
    <row r="33" spans="1:26" ht="36.75" customHeight="1" x14ac:dyDescent="0.25">
      <c r="A33" s="52"/>
      <c r="B33" s="52"/>
      <c r="C33" s="361"/>
      <c r="D33" s="361"/>
      <c r="E33" s="361"/>
      <c r="F33" s="52"/>
      <c r="G33" s="52"/>
      <c r="H33" s="52"/>
      <c r="I33" s="52"/>
      <c r="J33" s="52"/>
      <c r="K33" s="52"/>
      <c r="L33" s="52"/>
      <c r="M33" s="52"/>
      <c r="N33" s="52"/>
      <c r="O33" s="52"/>
      <c r="P33" s="52"/>
      <c r="Q33" s="52"/>
      <c r="R33" s="52"/>
      <c r="S33" s="52"/>
      <c r="T33" s="52"/>
      <c r="U33" s="52"/>
      <c r="V33" s="52"/>
      <c r="W33" s="52"/>
      <c r="X33" s="52"/>
      <c r="Y33" s="52"/>
      <c r="Z33" s="52"/>
    </row>
    <row r="34" spans="1:26" x14ac:dyDescent="0.25">
      <c r="A34" s="52"/>
      <c r="B34" s="52"/>
      <c r="C34" s="56"/>
      <c r="D34" s="56"/>
      <c r="E34" s="56"/>
      <c r="F34" s="52"/>
      <c r="G34" s="52"/>
      <c r="H34" s="55"/>
      <c r="I34" s="52"/>
      <c r="J34" s="52"/>
      <c r="K34" s="52"/>
      <c r="L34" s="55"/>
      <c r="M34" s="52"/>
      <c r="N34" s="52"/>
      <c r="O34" s="52"/>
      <c r="P34" s="55"/>
      <c r="Q34" s="52"/>
      <c r="R34" s="52"/>
      <c r="S34" s="52"/>
      <c r="T34" s="55"/>
      <c r="U34" s="52"/>
      <c r="V34" s="52"/>
      <c r="W34" s="52"/>
      <c r="X34" s="55"/>
      <c r="Y34" s="52"/>
      <c r="Z34" s="52"/>
    </row>
    <row r="35" spans="1:26" ht="51" customHeight="1" x14ac:dyDescent="0.25">
      <c r="A35" s="52"/>
      <c r="B35" s="52"/>
      <c r="C35" s="361"/>
      <c r="D35" s="361"/>
      <c r="E35" s="361"/>
      <c r="F35" s="52"/>
      <c r="G35" s="52"/>
      <c r="H35" s="55"/>
      <c r="I35" s="52"/>
      <c r="J35" s="52"/>
      <c r="K35" s="52"/>
      <c r="L35" s="55"/>
      <c r="M35" s="52"/>
      <c r="N35" s="52"/>
      <c r="O35" s="52"/>
      <c r="P35" s="55"/>
      <c r="Q35" s="52"/>
      <c r="R35" s="52"/>
      <c r="S35" s="52"/>
      <c r="T35" s="55"/>
      <c r="U35" s="52"/>
      <c r="V35" s="52"/>
      <c r="W35" s="52"/>
      <c r="X35" s="55"/>
      <c r="Y35" s="52"/>
      <c r="Z35" s="52"/>
    </row>
    <row r="36" spans="1:26" ht="32.25" customHeight="1" x14ac:dyDescent="0.25">
      <c r="A36" s="52"/>
      <c r="B36" s="52"/>
      <c r="C36" s="362"/>
      <c r="D36" s="362"/>
      <c r="E36" s="362"/>
      <c r="F36" s="52"/>
      <c r="G36" s="52"/>
      <c r="H36" s="52"/>
      <c r="I36" s="52"/>
      <c r="J36" s="52"/>
      <c r="K36" s="52"/>
      <c r="L36" s="52"/>
      <c r="M36" s="52"/>
      <c r="N36" s="52"/>
      <c r="O36" s="52"/>
      <c r="P36" s="52"/>
      <c r="Q36" s="52"/>
      <c r="R36" s="52"/>
      <c r="S36" s="52"/>
      <c r="T36" s="52"/>
      <c r="U36" s="52"/>
      <c r="V36" s="52"/>
      <c r="W36" s="52"/>
      <c r="X36" s="52"/>
      <c r="Y36" s="52"/>
      <c r="Z36" s="52"/>
    </row>
    <row r="37" spans="1:26" ht="51.75" customHeight="1" x14ac:dyDescent="0.25">
      <c r="A37" s="52"/>
      <c r="B37" s="52"/>
      <c r="C37" s="361"/>
      <c r="D37" s="361"/>
      <c r="E37" s="361"/>
      <c r="F37" s="52"/>
      <c r="G37" s="52"/>
      <c r="H37" s="52"/>
      <c r="I37" s="52"/>
      <c r="J37" s="52"/>
      <c r="K37" s="52"/>
      <c r="L37" s="52"/>
      <c r="M37" s="52"/>
      <c r="N37" s="52"/>
      <c r="O37" s="52"/>
      <c r="P37" s="52"/>
      <c r="Q37" s="52"/>
      <c r="R37" s="52"/>
      <c r="S37" s="52"/>
      <c r="T37" s="52"/>
      <c r="U37" s="52"/>
      <c r="V37" s="52"/>
      <c r="W37" s="52"/>
      <c r="X37" s="52"/>
      <c r="Y37" s="52"/>
      <c r="Z37" s="52"/>
    </row>
    <row r="38" spans="1:26" ht="21.75" customHeight="1" x14ac:dyDescent="0.25">
      <c r="A38" s="52"/>
      <c r="B38" s="52"/>
      <c r="C38" s="363"/>
      <c r="D38" s="363"/>
      <c r="E38" s="363"/>
      <c r="F38" s="53"/>
      <c r="G38" s="53"/>
      <c r="H38" s="52"/>
      <c r="I38" s="52"/>
      <c r="J38" s="53"/>
      <c r="K38" s="53"/>
      <c r="L38" s="52"/>
      <c r="M38" s="52"/>
      <c r="N38" s="53"/>
      <c r="O38" s="53"/>
      <c r="P38" s="52"/>
      <c r="Q38" s="52"/>
      <c r="R38" s="53"/>
      <c r="S38" s="53"/>
      <c r="T38" s="52"/>
      <c r="U38" s="52"/>
      <c r="V38" s="53"/>
      <c r="W38" s="53"/>
      <c r="X38" s="52"/>
      <c r="Y38" s="52"/>
      <c r="Z38" s="52"/>
    </row>
    <row r="39" spans="1:26" ht="23.25" customHeight="1" x14ac:dyDescent="0.25">
      <c r="A39" s="52"/>
      <c r="B39" s="52"/>
      <c r="C39" s="53"/>
      <c r="D39" s="53"/>
      <c r="E39" s="53"/>
      <c r="F39" s="52"/>
      <c r="G39" s="52"/>
      <c r="H39" s="52"/>
      <c r="I39" s="52"/>
      <c r="J39" s="52"/>
      <c r="K39" s="52"/>
      <c r="L39" s="52"/>
      <c r="M39" s="52"/>
      <c r="N39" s="52"/>
      <c r="O39" s="52"/>
      <c r="P39" s="52"/>
      <c r="Q39" s="52"/>
      <c r="R39" s="52"/>
      <c r="S39" s="52"/>
      <c r="T39" s="52"/>
      <c r="U39" s="52"/>
      <c r="V39" s="52"/>
      <c r="W39" s="52"/>
      <c r="X39" s="52"/>
      <c r="Y39" s="52"/>
      <c r="Z39" s="52"/>
    </row>
    <row r="40" spans="1:26" ht="18.75" customHeight="1" x14ac:dyDescent="0.25">
      <c r="A40" s="52"/>
      <c r="B40" s="52"/>
      <c r="C40" s="360"/>
      <c r="D40" s="360"/>
      <c r="E40" s="360"/>
      <c r="F40" s="52"/>
      <c r="G40" s="52"/>
      <c r="H40" s="52"/>
      <c r="I40" s="52"/>
      <c r="J40" s="52"/>
      <c r="K40" s="52"/>
      <c r="L40" s="52"/>
      <c r="M40" s="52"/>
      <c r="N40" s="52"/>
      <c r="O40" s="52"/>
      <c r="P40" s="52"/>
      <c r="Q40" s="52"/>
      <c r="R40" s="52"/>
      <c r="S40" s="52"/>
      <c r="T40" s="52"/>
      <c r="U40" s="52"/>
      <c r="V40" s="52"/>
      <c r="W40" s="52"/>
      <c r="X40" s="52"/>
      <c r="Y40" s="52"/>
      <c r="Z40" s="52"/>
    </row>
    <row r="41" spans="1:26" x14ac:dyDescent="0.25">
      <c r="A41" s="52"/>
      <c r="B41" s="52"/>
      <c r="C41" s="52"/>
      <c r="D41" s="52"/>
      <c r="E41" s="52"/>
      <c r="F41" s="52"/>
      <c r="G41" s="52"/>
      <c r="H41" s="52"/>
      <c r="I41" s="52"/>
      <c r="J41" s="52"/>
      <c r="K41" s="52"/>
      <c r="L41" s="52"/>
      <c r="M41" s="52"/>
      <c r="N41" s="52"/>
      <c r="O41" s="52"/>
      <c r="P41" s="52"/>
      <c r="Q41" s="52"/>
      <c r="R41" s="52"/>
      <c r="S41" s="52"/>
      <c r="T41" s="52"/>
      <c r="U41" s="52"/>
      <c r="V41" s="52"/>
      <c r="W41" s="52"/>
      <c r="X41" s="52"/>
      <c r="Y41" s="52"/>
      <c r="Z41" s="52"/>
    </row>
    <row r="42" spans="1:26" x14ac:dyDescent="0.25">
      <c r="A42" s="52"/>
      <c r="B42" s="52"/>
      <c r="C42" s="52"/>
      <c r="D42" s="52"/>
      <c r="E42" s="52"/>
      <c r="F42" s="52"/>
      <c r="G42" s="52"/>
      <c r="H42" s="52"/>
      <c r="I42" s="52"/>
      <c r="J42" s="52"/>
      <c r="K42" s="52"/>
      <c r="L42" s="52"/>
      <c r="M42" s="52"/>
      <c r="N42" s="52"/>
      <c r="O42" s="52"/>
      <c r="P42" s="52"/>
      <c r="Q42" s="52"/>
      <c r="R42" s="52"/>
      <c r="S42" s="52"/>
      <c r="T42" s="52"/>
      <c r="U42" s="52"/>
      <c r="V42" s="52"/>
      <c r="W42" s="52"/>
      <c r="X42" s="52"/>
      <c r="Y42" s="52"/>
      <c r="Z42" s="52"/>
    </row>
  </sheetData>
  <mergeCells count="37">
    <mergeCell ref="F17:I17"/>
    <mergeCell ref="F18:G18"/>
    <mergeCell ref="H18:I18"/>
    <mergeCell ref="B17:B19"/>
    <mergeCell ref="B21:B27"/>
    <mergeCell ref="D17:E18"/>
    <mergeCell ref="A4:AA4"/>
    <mergeCell ref="A9:AA9"/>
    <mergeCell ref="A8:AA8"/>
    <mergeCell ref="A6:AA6"/>
    <mergeCell ref="A11:AA11"/>
    <mergeCell ref="A13:AA13"/>
    <mergeCell ref="A12:AA12"/>
    <mergeCell ref="A17:A19"/>
    <mergeCell ref="A15:AA15"/>
    <mergeCell ref="Z17:AA18"/>
    <mergeCell ref="C17:C19"/>
    <mergeCell ref="J17:M17"/>
    <mergeCell ref="J18:K18"/>
    <mergeCell ref="L18:M18"/>
    <mergeCell ref="N17:Q17"/>
    <mergeCell ref="N18:O18"/>
    <mergeCell ref="P18:Q18"/>
    <mergeCell ref="R17:U17"/>
    <mergeCell ref="R18:S18"/>
    <mergeCell ref="T18:U18"/>
    <mergeCell ref="V17:Y17"/>
    <mergeCell ref="V18:W18"/>
    <mergeCell ref="X18:Y18"/>
    <mergeCell ref="C40:E40"/>
    <mergeCell ref="C29:E29"/>
    <mergeCell ref="C31:E31"/>
    <mergeCell ref="C33:E33"/>
    <mergeCell ref="C35:E35"/>
    <mergeCell ref="C36:E36"/>
    <mergeCell ref="C37:E37"/>
    <mergeCell ref="C38:E38"/>
  </mergeCells>
  <pageMargins left="0.39370078740157483" right="0.39370078740157483" top="0.78740157480314965" bottom="0.39370078740157483" header="0.31496062992125984" footer="0.31496062992125984"/>
  <pageSetup paperSize="8" scale="38" orientation="landscape" r:id="rId1"/>
  <headerFooter differentFirst="1" scaleWithDoc="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описание</vt:lpstr>
      <vt:lpstr>2. паспорт  техприс</vt:lpstr>
      <vt:lpstr>3.1.конкретные результаты ТП-РП</vt:lpstr>
      <vt:lpstr>3.2конкретные результаты ЛЭП</vt:lpstr>
      <vt:lpstr>3.3. Паспорт надежность</vt:lpstr>
      <vt:lpstr>4. паспортбюджет</vt:lpstr>
      <vt:lpstr>5 анализ экон эффект</vt:lpstr>
      <vt:lpstr>6.1. Паспорт сетевой график</vt:lpstr>
      <vt:lpstr>6.2. Паспорт фин осв ввод</vt:lpstr>
      <vt:lpstr>7. Паспорт отчет о закупке</vt:lpstr>
      <vt:lpstr>8. Паспорт оценка влияния</vt:lpstr>
      <vt:lpstr>9. Паспорт Карта-схема</vt:lpstr>
      <vt:lpstr>'1. паспорт описание'!Заголовки_для_печати</vt:lpstr>
      <vt:lpstr>'2. паспорт  техприс'!Заголовки_для_печати</vt:lpstr>
      <vt:lpstr>'4. паспортбюджет'!Заголовки_для_печати</vt:lpstr>
      <vt:lpstr>'1. паспорт описание'!Область_печати</vt:lpstr>
      <vt:lpstr>'2. паспорт  техприс'!Область_печати</vt:lpstr>
      <vt:lpstr>'3.1.конкретные результаты ТП-РП'!Область_печати</vt:lpstr>
      <vt:lpstr>'3.2конкретные результаты ЛЭП'!Область_печати</vt:lpstr>
      <vt:lpstr>'3.3. Паспорт надежность'!Область_печати</vt:lpstr>
      <vt:lpstr>'4. паспортбюджет'!Область_печати</vt:lpstr>
      <vt:lpstr>'5 анализ экон эффект'!Область_печати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Паспорт оценка влияния'!Область_печати</vt:lpstr>
      <vt:lpstr>'9. Паспорт Карта-схема'!Область_печати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Чапкин</cp:lastModifiedBy>
  <cp:lastPrinted>2024-08-06T08:28:28Z</cp:lastPrinted>
  <dcterms:created xsi:type="dcterms:W3CDTF">2015-08-16T15:31:05Z</dcterms:created>
  <dcterms:modified xsi:type="dcterms:W3CDTF">2024-10-04T01:06:28Z</dcterms:modified>
</cp:coreProperties>
</file>