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6" activeTab="11"/>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27" sheetId="25" r:id="rId7"/>
    <sheet name="5 анализ эконом эффект 28" sheetId="26" r:id="rId8"/>
    <sheet name="5 анализ эконом эффект 29" sheetId="27" r:id="rId9"/>
    <sheet name="6.1. Паспорт сетевой график" sheetId="16" r:id="rId10"/>
    <sheet name="6.2. Паспорт фин осв ввод" sheetId="15" r:id="rId11"/>
    <sheet name="7. Паспорт отчет о закупке" sheetId="5" r:id="rId12"/>
    <sheet name="8. Паспорт оценка влияния" sheetId="23" r:id="rId13"/>
    <sheet name="9. Паспорт Карта-схема"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definedNames>
    <definedName name="\0" localSheetId="6">#REF!</definedName>
    <definedName name="\0" localSheetId="7">#REF!</definedName>
    <definedName name="\0" localSheetId="8">#REF!</definedName>
    <definedName name="\0">#REF!</definedName>
    <definedName name="\a" localSheetId="6">#REF!</definedName>
    <definedName name="\a" localSheetId="7">#REF!</definedName>
    <definedName name="\a" localSheetId="8">#REF!</definedName>
    <definedName name="\a">#REF!</definedName>
    <definedName name="\m" localSheetId="6">#REF!</definedName>
    <definedName name="\m" localSheetId="7">#REF!</definedName>
    <definedName name="\m" localSheetId="8">#REF!</definedName>
    <definedName name="\m">#REF!</definedName>
    <definedName name="\n" localSheetId="6">#REF!</definedName>
    <definedName name="\n" localSheetId="7">#REF!</definedName>
    <definedName name="\n" localSheetId="8">#REF!</definedName>
    <definedName name="\n">#REF!</definedName>
    <definedName name="\o" localSheetId="6">#REF!</definedName>
    <definedName name="\o" localSheetId="7">#REF!</definedName>
    <definedName name="\o" localSheetId="8">#REF!</definedName>
    <definedName name="\o">#REF!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C370000">#REF!</definedName>
    <definedName name="______cap1">#REF!</definedName>
    <definedName name="______PR1">'[2]Прил 1'!#REF!</definedName>
    <definedName name="______SP1" localSheetId="8">[1]FES!#REF!</definedName>
    <definedName name="______SP10" localSheetId="8">[1]FES!#REF!</definedName>
    <definedName name="______SP11" localSheetId="8">[1]FES!#REF!</definedName>
    <definedName name="______SP12" localSheetId="8">[1]FES!#REF!</definedName>
    <definedName name="______SP13" localSheetId="8">[1]FES!#REF!</definedName>
    <definedName name="______SP14" localSheetId="8">[1]FES!#REF!</definedName>
    <definedName name="______SP15" localSheetId="8">[1]FES!#REF!</definedName>
    <definedName name="______SP16" localSheetId="8">[1]FES!#REF!</definedName>
    <definedName name="______SP17" localSheetId="8">[1]FES!#REF!</definedName>
    <definedName name="______SP18" localSheetId="8">[1]FES!#REF!</definedName>
    <definedName name="______SP19" localSheetId="8">[1]FES!#REF!</definedName>
    <definedName name="______SP2" localSheetId="8">[1]FES!#REF!</definedName>
    <definedName name="______SP20" localSheetId="8">[1]FES!#REF!</definedName>
    <definedName name="______SP3" localSheetId="8">[1]FES!#REF!</definedName>
    <definedName name="______SP4" localSheetId="8">[1]FES!#REF!</definedName>
    <definedName name="______SP5" localSheetId="8">[1]FES!#REF!</definedName>
    <definedName name="______SP7" localSheetId="8">[1]FES!#REF!</definedName>
    <definedName name="______SP8" localSheetId="8">[1]FES!#REF!</definedName>
    <definedName name="______SP9" localSheetId="8">[1]FES!#REF!</definedName>
    <definedName name="______use1">#REF!</definedName>
    <definedName name="_____C370000" localSheetId="8">#REF!</definedName>
    <definedName name="_____cap1" localSheetId="8">#REF!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 localSheetId="8">#REF!</definedName>
    <definedName name="_A">#REF!</definedName>
    <definedName name="_B" localSheetId="6">#REF!</definedName>
    <definedName name="_B" localSheetId="7">#REF!</definedName>
    <definedName name="_B" localSheetId="8">#REF!</definedName>
    <definedName name="_B">#REF!</definedName>
    <definedName name="_C" localSheetId="6">#REF!</definedName>
    <definedName name="_C" localSheetId="7">#REF!</definedName>
    <definedName name="_C" localSheetId="8">#REF!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#REF!</definedName>
    <definedName name="_E" localSheetId="6">#REF!</definedName>
    <definedName name="_E" localSheetId="7">#REF!</definedName>
    <definedName name="_E" localSheetId="8">#REF!</definedName>
    <definedName name="_E">#REF!</definedName>
    <definedName name="_F" localSheetId="6">#REF!</definedName>
    <definedName name="_F" localSheetId="7">#REF!</definedName>
    <definedName name="_F" localSheetId="8">#REF!</definedName>
    <definedName name="_F">#REF!</definedName>
    <definedName name="_Num2">#REF!</definedName>
    <definedName name="_PR1" localSheetId="6">'[2]Прил 1'!#REF!</definedName>
    <definedName name="_SP1" localSheetId="6">[3]FES!#REF!</definedName>
    <definedName name="_SP1" localSheetId="7">[3]FES!#REF!</definedName>
    <definedName name="_SP1" localSheetId="8">[3]FES!#REF!</definedName>
    <definedName name="_SP1">[3]FES!#REF!</definedName>
    <definedName name="_SP10" localSheetId="6">[3]FES!#REF!</definedName>
    <definedName name="_SP10" localSheetId="7">[3]FES!#REF!</definedName>
    <definedName name="_SP10" localSheetId="8">[3]FES!#REF!</definedName>
    <definedName name="_SP10">[3]FES!#REF!</definedName>
    <definedName name="_SP11" localSheetId="6">[3]FES!#REF!</definedName>
    <definedName name="_SP11" localSheetId="7">[3]FES!#REF!</definedName>
    <definedName name="_SP11" localSheetId="8">[3]FES!#REF!</definedName>
    <definedName name="_SP11">[3]FES!#REF!</definedName>
    <definedName name="_SP12" localSheetId="6">[3]FES!#REF!</definedName>
    <definedName name="_SP12" localSheetId="7">[3]FES!#REF!</definedName>
    <definedName name="_SP12" localSheetId="8">[3]FES!#REF!</definedName>
    <definedName name="_SP12">[3]FES!#REF!</definedName>
    <definedName name="_SP13" localSheetId="6">[3]FES!#REF!</definedName>
    <definedName name="_SP13" localSheetId="7">[3]FES!#REF!</definedName>
    <definedName name="_SP13" localSheetId="8">[3]FES!#REF!</definedName>
    <definedName name="_SP13">[3]FES!#REF!</definedName>
    <definedName name="_SP14" localSheetId="6">[3]FES!#REF!</definedName>
    <definedName name="_SP14" localSheetId="7">[3]FES!#REF!</definedName>
    <definedName name="_SP14" localSheetId="8">[3]FES!#REF!</definedName>
    <definedName name="_SP14">[3]FES!#REF!</definedName>
    <definedName name="_SP15" localSheetId="6">[3]FES!#REF!</definedName>
    <definedName name="_SP15" localSheetId="7">[3]FES!#REF!</definedName>
    <definedName name="_SP15" localSheetId="8">[3]FES!#REF!</definedName>
    <definedName name="_SP15">[3]FES!#REF!</definedName>
    <definedName name="_SP16" localSheetId="6">[3]FES!#REF!</definedName>
    <definedName name="_SP16" localSheetId="7">[3]FES!#REF!</definedName>
    <definedName name="_SP16" localSheetId="8">[3]FES!#REF!</definedName>
    <definedName name="_SP16">[3]FES!#REF!</definedName>
    <definedName name="_SP17" localSheetId="6">[3]FES!#REF!</definedName>
    <definedName name="_SP17" localSheetId="7">[3]FES!#REF!</definedName>
    <definedName name="_SP17" localSheetId="8">[3]FES!#REF!</definedName>
    <definedName name="_SP17">[3]FES!#REF!</definedName>
    <definedName name="_SP18" localSheetId="6">[3]FES!#REF!</definedName>
    <definedName name="_SP18" localSheetId="7">[3]FES!#REF!</definedName>
    <definedName name="_SP18" localSheetId="8">[3]FES!#REF!</definedName>
    <definedName name="_SP18">[3]FES!#REF!</definedName>
    <definedName name="_SP19" localSheetId="6">[3]FES!#REF!</definedName>
    <definedName name="_SP19" localSheetId="7">[3]FES!#REF!</definedName>
    <definedName name="_SP19" localSheetId="8">[3]FES!#REF!</definedName>
    <definedName name="_SP19">[3]FES!#REF!</definedName>
    <definedName name="_SP2" localSheetId="6">[3]FES!#REF!</definedName>
    <definedName name="_SP2" localSheetId="7">[3]FES!#REF!</definedName>
    <definedName name="_SP2" localSheetId="8">[3]FES!#REF!</definedName>
    <definedName name="_SP2">[3]FES!#REF!</definedName>
    <definedName name="_SP20" localSheetId="6">[3]FES!#REF!</definedName>
    <definedName name="_SP20" localSheetId="7">[3]FES!#REF!</definedName>
    <definedName name="_SP20" localSheetId="8">[3]FES!#REF!</definedName>
    <definedName name="_SP20">[3]FES!#REF!</definedName>
    <definedName name="_SP3" localSheetId="6">[3]FES!#REF!</definedName>
    <definedName name="_SP3" localSheetId="7">[3]FES!#REF!</definedName>
    <definedName name="_SP3" localSheetId="8">[3]FES!#REF!</definedName>
    <definedName name="_SP3">[3]FES!#REF!</definedName>
    <definedName name="_SP4" localSheetId="6">[3]FES!#REF!</definedName>
    <definedName name="_SP4" localSheetId="7">[3]FES!#REF!</definedName>
    <definedName name="_SP4" localSheetId="8">[3]FES!#REF!</definedName>
    <definedName name="_SP4">[3]FES!#REF!</definedName>
    <definedName name="_SP5" localSheetId="6">[3]FES!#REF!</definedName>
    <definedName name="_SP5" localSheetId="7">[3]FES!#REF!</definedName>
    <definedName name="_SP5" localSheetId="8">[3]FES!#REF!</definedName>
    <definedName name="_SP5">[3]FES!#REF!</definedName>
    <definedName name="_SP7" localSheetId="6">[3]FES!#REF!</definedName>
    <definedName name="_SP7" localSheetId="7">[3]FES!#REF!</definedName>
    <definedName name="_SP7" localSheetId="8">[3]FES!#REF!</definedName>
    <definedName name="_SP7">[3]FES!#REF!</definedName>
    <definedName name="_SP8" localSheetId="6">[3]FES!#REF!</definedName>
    <definedName name="_SP8" localSheetId="7">[3]FES!#REF!</definedName>
    <definedName name="_SP8" localSheetId="8">[3]FES!#REF!</definedName>
    <definedName name="_SP8">[3]FES!#REF!</definedName>
    <definedName name="_SP9" localSheetId="6">[3]FES!#REF!</definedName>
    <definedName name="_SP9" localSheetId="7">[3]FES!#REF!</definedName>
    <definedName name="_SP9" localSheetId="8">[3]FES!#REF!</definedName>
    <definedName name="_SP9">[3]FES!#REF!</definedName>
    <definedName name="_use1" localSheetId="6">#REF!</definedName>
    <definedName name="a" localSheetId="6">'5 анализ эконом эффект 27'!a</definedName>
    <definedName name="a" localSheetId="7">'5 анализ эконом эффект 28'!a</definedName>
    <definedName name="a" localSheetId="8">'5 анализ эконом эффект 29'!a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эконом эффект 27'!asd</definedName>
    <definedName name="asd" localSheetId="7">'5 анализ эконом эффект 28'!asd</definedName>
    <definedName name="asd" localSheetId="8">'5 анализ эконом эффект 29'!asd</definedName>
    <definedName name="asd">[0]!asd</definedName>
    <definedName name="b" localSheetId="6">'5 анализ эконом эффект 27'!b</definedName>
    <definedName name="b" localSheetId="7">'5 анализ эконом эффект 28'!b</definedName>
    <definedName name="b" localSheetId="8">'5 анализ эконом эффект 29'!b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 localSheetId="8">[0]!USD/1.701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 localSheetId="8">'[4]Master Cashflows - Contractual'!#REF!</definedName>
    <definedName name="CashFlow">'[4]Master Cashflows - Contractual'!#REF!</definedName>
    <definedName name="CompOt" localSheetId="6">'5 анализ эконом эффект 27'!CompOt</definedName>
    <definedName name="CompOt" localSheetId="7">'5 анализ эконом эффект 28'!CompOt</definedName>
    <definedName name="CompOt" localSheetId="8">'5 анализ эконом эффект 29'!CompOt</definedName>
    <definedName name="CompOt">[0]!CompOt</definedName>
    <definedName name="CompRas" localSheetId="6">'5 анализ эконом эффект 27'!CompRas</definedName>
    <definedName name="CompRas" localSheetId="7">'5 анализ эконом эффект 28'!CompRas</definedName>
    <definedName name="CompRas" localSheetId="8">'5 анализ эконом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 localSheetId="8">[0]!NotesHyp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#REF!</definedName>
    <definedName name="del" localSheetId="6">#REF!</definedName>
    <definedName name="del" localSheetId="7">#REF!</definedName>
    <definedName name="del" localSheetId="8">#REF!</definedName>
    <definedName name="del">#REF!</definedName>
    <definedName name="Depreciation_Schedule">#REF!</definedName>
    <definedName name="dfg" localSheetId="6">'5 анализ эконом эффект 27'!dfg</definedName>
    <definedName name="dfg" localSheetId="7">'5 анализ эконом эффект 28'!dfg</definedName>
    <definedName name="dfg" localSheetId="8">'5 анализ эконом эффект 29'!dfg</definedName>
    <definedName name="dfg">[0]!dfg</definedName>
    <definedName name="dip" localSheetId="7">[6]FST5!$G$149:$G$165,P1_dip,P2_dip,P3_dip,P4_dip</definedName>
    <definedName name="dip" localSheetId="8">[6]FST5!$G$149:$G$165,P1_dip,P2_dip,P3_dip,P4_dip</definedName>
    <definedName name="dip">[6]FST5!$G$149:$G$165,P1_dip,P2_dip,P3_dip,P4_dip</definedName>
    <definedName name="DM" localSheetId="6">[0]!USD/1.701</definedName>
    <definedName name="DM" localSheetId="7">[0]!USD/1.701</definedName>
    <definedName name="DM" localSheetId="8">[0]!USD/1.701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 localSheetId="8">[6]FST5!$G$149:$G$165,P1_eso</definedName>
    <definedName name="eso">[6]FST5!$G$149:$G$165,P1_eso</definedName>
    <definedName name="ESO_ET">#REF!</definedName>
    <definedName name="ESO_PROT" localSheetId="7">#REF!,#REF!,#REF!,[0]!P1_ESO_PROT</definedName>
    <definedName name="ESO_PROT" localSheetId="8">#REF!,#REF!,#REF!,[0]!P1_ESO_PROT</definedName>
    <definedName name="ESO_PROT">#REF!,#REF!,#REF!,[0]!P1_ESO_PROT</definedName>
    <definedName name="ESOcom" localSheetId="6">#REF!</definedName>
    <definedName name="ESOcom" localSheetId="7">#REF!</definedName>
    <definedName name="ESOcom" localSheetId="8">#REF!</definedName>
    <definedName name="ESOcom">#REF!</definedName>
    <definedName name="ew" localSheetId="6">'5 анализ эконом эффект 27'!ew</definedName>
    <definedName name="ew" localSheetId="7">'5 анализ эконом эффект 28'!ew</definedName>
    <definedName name="ew" localSheetId="8">'5 анализ эконом эффект 29'!ew</definedName>
    <definedName name="ew">[0]!ew</definedName>
    <definedName name="Expas">#REF!</definedName>
    <definedName name="export_year">#REF!</definedName>
    <definedName name="Extra_Pay">#REF!</definedName>
    <definedName name="fg" localSheetId="6">'5 анализ эконом эффект 27'!fg</definedName>
    <definedName name="fg" localSheetId="7">'5 анализ эконом эффект 28'!fg</definedName>
    <definedName name="fg" localSheetId="8">'5 анализ эконом эффект 29'!fg</definedName>
    <definedName name="fg">[0]!fg</definedName>
    <definedName name="Financing_Activities" localSheetId="6">#REF!</definedName>
    <definedName name="Financing_Activities" localSheetId="7">#REF!</definedName>
    <definedName name="Financing_Activities" localSheetId="8">#REF!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 localSheetId="8">[0]!USD/1.701</definedName>
    <definedName name="G">[0]!USD/1.701</definedName>
    <definedName name="GES">#REF!</definedName>
    <definedName name="GES_DATA">#REF!</definedName>
    <definedName name="GES_LIST">#REF!</definedName>
    <definedName name="GES3_DATA">#REF!</definedName>
    <definedName name="gfjfg" localSheetId="7">'5 анализ эконом эффект 28'!gfjfg</definedName>
    <definedName name="gfjfg" localSheetId="8">'5 анализ эконом эффект 29'!gfjfg</definedName>
    <definedName name="gfjfg">[0]!gfjfg</definedName>
    <definedName name="gg">#REF!</definedName>
    <definedName name="gggg" localSheetId="6">'5 анализ эконом эффект 27'!gggg</definedName>
    <definedName name="gggg" localSheetId="7">'5 анализ эконом эффект 28'!gggg</definedName>
    <definedName name="gggg" localSheetId="8">'5 анализ эконом эффект 29'!gggg</definedName>
    <definedName name="gggg">[0]!gggg</definedName>
    <definedName name="Go" localSheetId="6">'5 анализ эконом эффект 27'!Go</definedName>
    <definedName name="Go" localSheetId="7">'5 анализ эконом эффект 28'!Go</definedName>
    <definedName name="Go" localSheetId="8">'5 анализ эконом эффект 29'!Go</definedName>
    <definedName name="Go">[0]!Go</definedName>
    <definedName name="GoAssetChart" localSheetId="6">'5 анализ эконом эффект 27'!GoAssetChart</definedName>
    <definedName name="GoAssetChart" localSheetId="7">'5 анализ эконом эффект 28'!GoAssetChart</definedName>
    <definedName name="GoAssetChart" localSheetId="8">'5 анализ эконом эффект 29'!GoAssetChart</definedName>
    <definedName name="GoAssetChart">[0]!GoAssetChart</definedName>
    <definedName name="GoBack" localSheetId="6">'5 анализ эконом эффект 27'!GoBack</definedName>
    <definedName name="GoBack" localSheetId="7">'5 анализ эконом эффект 28'!GoBack</definedName>
    <definedName name="GoBack" localSheetId="8">'5 анализ эконом эффект 29'!GoBack</definedName>
    <definedName name="GoBack">[0]!GoBack</definedName>
    <definedName name="GoBalanceSheet" localSheetId="6">'5 анализ эконом эффект 27'!GoBalanceSheet</definedName>
    <definedName name="GoBalanceSheet" localSheetId="7">'5 анализ эконом эффект 28'!GoBalanceSheet</definedName>
    <definedName name="GoBalanceSheet" localSheetId="8">'5 анализ эконом эффект 29'!GoBalanceSheet</definedName>
    <definedName name="GoBalanceSheet">[0]!GoBalanceSheet</definedName>
    <definedName name="GoCashFlow" localSheetId="6">'5 анализ эконом эффект 27'!GoCashFlow</definedName>
    <definedName name="GoCashFlow" localSheetId="7">'5 анализ эконом эффект 28'!GoCashFlow</definedName>
    <definedName name="GoCashFlow" localSheetId="8">'5 анализ эконом эффект 29'!GoCashFlow</definedName>
    <definedName name="GoCashFlow">[0]!GoCashFlow</definedName>
    <definedName name="GoData" localSheetId="6">'5 анализ эконом эффект 27'!GoData</definedName>
    <definedName name="GoData" localSheetId="7">'5 анализ эконом эффект 28'!GoData</definedName>
    <definedName name="GoData" localSheetId="8">'5 анализ эконом эффект 29'!GoData</definedName>
    <definedName name="GoData">[0]!GoData</definedName>
    <definedName name="GoIncomeChart" localSheetId="6">'5 анализ эконом эффект 27'!GoIncomeChart</definedName>
    <definedName name="GoIncomeChart" localSheetId="7">'5 анализ эконом эффект 28'!GoIncomeChart</definedName>
    <definedName name="GoIncomeChart" localSheetId="8">'5 анализ эконом эффект 29'!GoIncomeChart</definedName>
    <definedName name="GoIncomeChart">[0]!GoIncomeChart</definedName>
    <definedName name="GoIncomeChart1" localSheetId="6">'5 анализ эконом эффект 27'!GoIncomeChart1</definedName>
    <definedName name="GoIncomeChart1" localSheetId="7">'5 анализ эконом эффект 28'!GoIncomeChart1</definedName>
    <definedName name="GoIncomeChart1" localSheetId="8">'5 анализ эконом эффект 29'!GoIncomeChart1</definedName>
    <definedName name="GoIncomeChart1">[0]!GoIncomeChart1</definedName>
    <definedName name="grace1" localSheetId="6">#REF!</definedName>
    <definedName name="grace1" localSheetId="7">#REF!</definedName>
    <definedName name="grace1" localSheetId="8">#REF!</definedName>
    <definedName name="grace1">#REF!</definedName>
    <definedName name="GRES">#REF!</definedName>
    <definedName name="GRES_DATA">#REF!</definedName>
    <definedName name="GRES_LIST">#REF!</definedName>
    <definedName name="gtty" localSheetId="7">#REF!,#REF!,#REF!,[0]!P1_ESO_PROT</definedName>
    <definedName name="gtty" localSheetId="8">#REF!,#REF!,#REF!,[0]!P1_ESO_PROT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 localSheetId="8">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 localSheetId="8">[0]!USD/1.701</definedName>
    <definedName name="hh">[0]!USD/1.701</definedName>
    <definedName name="hhhh" localSheetId="6">'5 анализ эконом эффект 27'!hhhh</definedName>
    <definedName name="hhhh" localSheetId="7">'5 анализ эконом эффект 28'!hhhh</definedName>
    <definedName name="hhhh" localSheetId="8">'5 анализ эконом эффект 29'!hhhh</definedName>
    <definedName name="hhhh">[0]!hhhh</definedName>
    <definedName name="iii" localSheetId="6">[0]!kk/1.81</definedName>
    <definedName name="iii" localSheetId="7">[0]!kk/1.81</definedName>
    <definedName name="iii" localSheetId="8">[0]!kk/1.81</definedName>
    <definedName name="iii">kk/1.81</definedName>
    <definedName name="iiii" localSheetId="6">[0]!kk/1.81</definedName>
    <definedName name="iiii" localSheetId="7">[0]!kk/1.81</definedName>
    <definedName name="iiii" localSheetId="8">[0]!kk/1.81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#REF!</definedName>
    <definedName name="INN">#REF!</definedName>
    <definedName name="Int">#REF!</definedName>
    <definedName name="Interest_Rate">#REF!</definedName>
    <definedName name="jjjjjj" localSheetId="6">'5 анализ эконом эффект 27'!jjjjjj</definedName>
    <definedName name="jjjjjj" localSheetId="7">'5 анализ эконом эффект 28'!jjjjjj</definedName>
    <definedName name="jjjjjj" localSheetId="8">'5 анализ эконом эффект 29'!jjjjjj</definedName>
    <definedName name="jjjjjj">[0]!jjjjjj</definedName>
    <definedName name="k" localSheetId="6">'5 анализ эконом эффект 27'!k</definedName>
    <definedName name="k" localSheetId="7">'5 анализ эконом эффект 28'!k</definedName>
    <definedName name="k" localSheetId="8">'5 анализ эконом эффект 29'!k</definedName>
    <definedName name="k">[0]!k</definedName>
    <definedName name="kk">[9]Коэфф!$B$1</definedName>
    <definedName name="kurs">#REF!</definedName>
    <definedName name="lang">[10]lang!$A$6</definedName>
    <definedName name="Language">[11]Main!$B$21</definedName>
    <definedName name="Last_Row" localSheetId="6">IF('5 анализ эконом эффект 27'!Values_Entered,[0]!Header_Row+'5 анализ эконом эффект 27'!Number_of_Payments,[0]!Header_Row)</definedName>
    <definedName name="Last_Row" localSheetId="7">IF('5 анализ эконом эффект 28'!Values_Entered,'5 анализ эконом эффект 28'!Header_Row+'5 анализ эконом эффект 28'!Number_of_Payments,'5 анализ эконом эффект 28'!Header_Row)</definedName>
    <definedName name="Last_Row" localSheetId="8">IF('5 анализ эконом эффект 29'!Values_Entered,'5 анализ эконом эффект 29'!Header_Row+'5 анализ эконом эффект 29'!Number_of_Payments,'5 анализ эконом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эконом эффект 27'!mm</definedName>
    <definedName name="mm" localSheetId="7">'5 анализ эконом эффект 28'!mm</definedName>
    <definedName name="mm" localSheetId="8">'5 анализ эконом эффект 29'!mm</definedName>
    <definedName name="mm">[0]!mm</definedName>
    <definedName name="MO">#REF!</definedName>
    <definedName name="Moeuvre" localSheetId="6">[12]Personnel!#REF!</definedName>
    <definedName name="Moeuvre" localSheetId="7">[12]Personnel!#REF!</definedName>
    <definedName name="Moeuvre" localSheetId="8">[12]Personnel!#REF!</definedName>
    <definedName name="Moeuvre">[12]Personnel!#REF!</definedName>
    <definedName name="MONTH">#REF!</definedName>
    <definedName name="net" localSheetId="7">[6]FST5!$G$100:$G$116,P1_net</definedName>
    <definedName name="net" localSheetId="8">[6]FST5!$G$100:$G$116,P1_net</definedName>
    <definedName name="net">[6]FST5!$G$100:$G$116,P1_net</definedName>
    <definedName name="NET_SCOPE_FOR_LOAD">#REF!</definedName>
    <definedName name="nn" localSheetId="6">[0]!kk/1.81</definedName>
    <definedName name="nn" localSheetId="7">[0]!kk/1.81</definedName>
    <definedName name="nn" localSheetId="8">[0]!kk/1.81</definedName>
    <definedName name="nn">kk/1.81</definedName>
    <definedName name="nnnn" localSheetId="6">[0]!kk/1.81</definedName>
    <definedName name="nnnn" localSheetId="7">[0]!kk/1.81</definedName>
    <definedName name="nnnn" localSheetId="8">[0]!kk/1.81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 localSheetId="8">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 localSheetId="8">#REF!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localSheetId="8"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 localSheetId="8">'[8]21'!$E$31:$E$33,'[8]21'!$G$31:$K$33,'[8]21'!$B$14:$B$16,'[8]21'!$B$20:$B$22,'[8]21'!$B$26:$B$28,'[8]21'!$B$31:$B$33,'[8]21'!$M$31:$M$33,[0]!P1_T21_Protection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 localSheetId="8">'[8]29'!$O$19:$P$19,'[8]29'!$O$21:$P$25,'[8]29'!$O$27:$P$27,'[8]29'!$O$29:$P$33,'[8]29'!$O$36:$P$36,'[8]29'!$O$38:$P$42,'[8]29'!$O$45:$P$45,[0]!P1_T17_Protection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 localSheetId="8">'[8]28'!$D$256:$I$258,'[8]28'!$D$262:$I$264,'[8]28'!$D$271:$I$273,'[8]28'!$D$276:$I$278,'[8]28'!$D$282:$I$284,'[8]28'!$D$288:$I$291,'[8]28'!$D$11:$I$13,[0]!P1_T28?axis?R?ПЭ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 localSheetId="8">'[8]28'!$B$256:$B$258,'[8]28'!$B$262:$B$264,'[8]28'!$B$271:$B$273,'[8]28'!$B$276:$B$278,'[8]28'!$B$282:$B$284,'[8]28'!$B$288:$B$291,'[8]28'!$B$11:$B$13,[0]!P1_T28?axis?R?ПЭ?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localSheetId="8"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 localSheetId="8">[12]Personnel!#REF!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 localSheetId="8">'[17]2001'!#REF!</definedName>
    <definedName name="polta">'[17]2001'!#REF!</definedName>
    <definedName name="popamia">#REF!</definedName>
    <definedName name="pp">#REF!</definedName>
    <definedName name="Princ">#REF!</definedName>
    <definedName name="Print_Area_Reset" localSheetId="6">OFFSET([0]!Full_Print,0,0,'5 анализ эконом эффект 27'!Last_Row)</definedName>
    <definedName name="Print_Area_Reset" localSheetId="7">OFFSET([0]!Full_Print,0,0,'5 анализ эконом эффект 28'!Last_Row)</definedName>
    <definedName name="Print_Area_Reset" localSheetId="8">OFFSET([0]!Full_Print,0,0,'5 анализ эконом эффект 29'!Last_Row)</definedName>
    <definedName name="Print_Area_Reset">OFFSET(Full_Print,0,0,Last_Row)</definedName>
    <definedName name="promd_Запрос_с_16_по_19">#REF!</definedName>
    <definedName name="PROT">#REF!,#REF!,#REF!,#REF!,#REF!,#REF!</definedName>
    <definedName name="qaz" localSheetId="6">'5 анализ эконом эффект 27'!qaz</definedName>
    <definedName name="qaz" localSheetId="7">'5 анализ эконом эффект 28'!qaz</definedName>
    <definedName name="qaz" localSheetId="8">'5 анализ эконом эффект 29'!qaz</definedName>
    <definedName name="qaz">[0]!qaz</definedName>
    <definedName name="qq" localSheetId="6">[0]!USD/1.701</definedName>
    <definedName name="qq" localSheetId="7">[0]!USD/1.701</definedName>
    <definedName name="qq" localSheetId="8">[0]!USD/1.701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 localSheetId="8">#REF!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 localSheetId="8">'[20]Расчет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 localSheetId="8">#REF!</definedName>
    <definedName name="repay1">#REF!</definedName>
    <definedName name="Resnatur" localSheetId="6">#REF!</definedName>
    <definedName name="Resnatur" localSheetId="7">#REF!</definedName>
    <definedName name="Resnatur" localSheetId="8">#REF!</definedName>
    <definedName name="Resnatur">#REF!</definedName>
    <definedName name="Resnatur2" localSheetId="6">#REF!</definedName>
    <definedName name="Resnatur2" localSheetId="7">#REF!</definedName>
    <definedName name="Resnatur2" localSheetId="8">#REF!</definedName>
    <definedName name="Resnatur2">#REF!</definedName>
    <definedName name="RGK" localSheetId="6">#REF!</definedName>
    <definedName name="RGK" localSheetId="7">#REF!</definedName>
    <definedName name="RGK" localSheetId="8">#REF!</definedName>
    <definedName name="RGK">#REF!</definedName>
    <definedName name="RRE">#REF!</definedName>
    <definedName name="S1_" localSheetId="7">#REF!</definedName>
    <definedName name="S1_" localSheetId="8">#REF!</definedName>
    <definedName name="S1_">#REF!</definedName>
    <definedName name="S10_" localSheetId="7">#REF!</definedName>
    <definedName name="S10_" localSheetId="8">#REF!</definedName>
    <definedName name="S10_">#REF!</definedName>
    <definedName name="S11_" localSheetId="7">#REF!</definedName>
    <definedName name="S11_" localSheetId="8">#REF!</definedName>
    <definedName name="S11_">#REF!</definedName>
    <definedName name="S12_" localSheetId="7">#REF!</definedName>
    <definedName name="S12_" localSheetId="8">#REF!</definedName>
    <definedName name="S12_">#REF!</definedName>
    <definedName name="S13_" localSheetId="7">#REF!</definedName>
    <definedName name="S13_" localSheetId="8">#REF!</definedName>
    <definedName name="S13_">#REF!</definedName>
    <definedName name="S14_" localSheetId="7">#REF!</definedName>
    <definedName name="S14_" localSheetId="8">#REF!</definedName>
    <definedName name="S14_">#REF!</definedName>
    <definedName name="S15_" localSheetId="7">#REF!</definedName>
    <definedName name="S15_" localSheetId="8">#REF!</definedName>
    <definedName name="S15_">#REF!</definedName>
    <definedName name="S16_" localSheetId="7">#REF!</definedName>
    <definedName name="S16_" localSheetId="8">#REF!</definedName>
    <definedName name="S16_">#REF!</definedName>
    <definedName name="S17_" localSheetId="7">#REF!</definedName>
    <definedName name="S17_" localSheetId="8">#REF!</definedName>
    <definedName name="S17_">#REF!</definedName>
    <definedName name="S18_" localSheetId="7">#REF!</definedName>
    <definedName name="S18_" localSheetId="8">#REF!</definedName>
    <definedName name="S18_">#REF!</definedName>
    <definedName name="S19_" localSheetId="7">#REF!</definedName>
    <definedName name="S19_" localSheetId="8">#REF!</definedName>
    <definedName name="S19_">#REF!</definedName>
    <definedName name="S2_" localSheetId="7">#REF!</definedName>
    <definedName name="S2_" localSheetId="8">#REF!</definedName>
    <definedName name="S2_">#REF!</definedName>
    <definedName name="S20_" localSheetId="7">#REF!</definedName>
    <definedName name="S20_" localSheetId="8">#REF!</definedName>
    <definedName name="S20_">#REF!</definedName>
    <definedName name="S3_" localSheetId="7">#REF!</definedName>
    <definedName name="S3_" localSheetId="8">#REF!</definedName>
    <definedName name="S3_">#REF!</definedName>
    <definedName name="S4_" localSheetId="7">#REF!</definedName>
    <definedName name="S4_" localSheetId="8">#REF!</definedName>
    <definedName name="S4_">#REF!</definedName>
    <definedName name="S5_" localSheetId="7">#REF!</definedName>
    <definedName name="S5_" localSheetId="8">#REF!</definedName>
    <definedName name="S5_">#REF!</definedName>
    <definedName name="S6_" localSheetId="7">#REF!</definedName>
    <definedName name="S6_" localSheetId="8">#REF!</definedName>
    <definedName name="S6_">#REF!</definedName>
    <definedName name="S7_" localSheetId="7">#REF!</definedName>
    <definedName name="S7_" localSheetId="8">#REF!</definedName>
    <definedName name="S7_">#REF!</definedName>
    <definedName name="S8_" localSheetId="7">#REF!</definedName>
    <definedName name="S8_" localSheetId="8">#REF!</definedName>
    <definedName name="S8_">#REF!</definedName>
    <definedName name="S9_" localSheetId="7">#REF!</definedName>
    <definedName name="S9_" localSheetId="8">#REF!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 localSheetId="8">[0]!NotesHyp</definedName>
    <definedName name="sansnom">[0]!NotesHyp</definedName>
    <definedName name="SBT_ET">#REF!</definedName>
    <definedName name="SBT_PROT" localSheetId="7">#REF!,#REF!,#REF!,#REF!,[0]!P1_SBT_PROT</definedName>
    <definedName name="SBT_PROT" localSheetId="8">#REF!,#REF!,#REF!,#REF!,[0]!P1_SBT_PROT</definedName>
    <definedName name="SBT_PROT">#REF!,#REF!,#REF!,#REF!,[0]!P1_SBT_PROT</definedName>
    <definedName name="SBTcom" localSheetId="6">#REF!</definedName>
    <definedName name="SBTcom" localSheetId="7">#REF!</definedName>
    <definedName name="SBTcom" localSheetId="8">#REF!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 localSheetId="8">[0]!P1_SCOPE_16_PRT,[0]!P2_SCOPE_16_PRT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 localSheetId="8">#REF!,#REF!,#REF!,#REF!,#REF!,#REF!,#REF!,[0]!P1_SCOPE_17_PRT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 localSheetId="8">'[15]4'!$Z$27:$AC$31,'[15]4'!$F$14:$I$20,[0]!P1_SCOPE_4_PRT,[0]!P2_SCOPE_4_PRT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 localSheetId="8">'[15]5'!$Z$27:$AC$31,'[15]5'!$F$14:$I$21,[0]!P1_SCOPE_5_PRT,[0]!P2_SCOPE_5_PRT</definedName>
    <definedName name="SCOPE_5_PRT">'[15]5'!$Z$27:$AC$31,'[15]5'!$F$14:$I$21,P1_SCOPE_5_PRT,P2_SCOPE_5_PRT</definedName>
    <definedName name="SCOPE_CORR" localSheetId="6">#REF!,#REF!,#REF!,#REF!,#REF!,'5 анализ эконом эффект 27'!P1_SCOPE_CORR,'5 анализ эконом эффект 27'!P2_SCOPE_CORR</definedName>
    <definedName name="SCOPE_CORR" localSheetId="7">#REF!,#REF!,#REF!,#REF!,#REF!,'5 анализ эконом эффект 28'!P1_SCOPE_CORR,'5 анализ эконом эффект 28'!P2_SCOPE_CORR</definedName>
    <definedName name="SCOPE_CORR" localSheetId="8">#REF!,#REF!,#REF!,#REF!,#REF!,'5 анализ эконом эффект 29'!P1_SCOPE_CORR,'5 анализ эконом эффект 29'!P2_SCOPE_CORR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 localSheetId="8">'[15]Ф-1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 localSheetId="8">'[15]Ф-2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 localSheetId="8">#REF!,[0]!P1_SCOPE_FLOAD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 localSheetId="8">[21]Заголовок!#REF!</definedName>
    <definedName name="SCOPE_FORM46_EE1_ZAG_KOD">[21]Заголовок!#REF!</definedName>
    <definedName name="SCOPE_FRML" localSheetId="7">#REF!,#REF!,[0]!P1_SCOPE_FRML</definedName>
    <definedName name="SCOPE_FRML" localSheetId="8">#REF!,#REF!,[0]!P1_SCOPE_FRML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 localSheetId="8">[23]Справочники!$K$6:$K$742,[23]Справочники!#REF!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 localSheetId="8">[23]Свод!#REF!,[23]Свод!#REF!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 localSheetId="8">[23]Свод!#REF!,[23]Свод!#REF!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эконом эффект 27'!P8_SCOPE_PER_PRT</definedName>
    <definedName name="SCOPE_PER_PRT" localSheetId="7">[0]!P5_SCOPE_PER_PRT,[0]!P6_SCOPE_PER_PRT,[0]!P7_SCOPE_PER_PRT,'5 анализ эконом эффект 28'!P8_SCOPE_PER_PRT</definedName>
    <definedName name="SCOPE_PER_PRT" localSheetId="8">[0]!P5_SCOPE_PER_PRT,[0]!P6_SCOPE_PER_PRT,[0]!P7_SCOPE_PER_PRT,'5 анализ эконом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 localSheetId="8">#REF!,#REF!,#REF!,#REF!,#REF!,#REF!</definedName>
    <definedName name="SCOPE_SS">#REF!,#REF!,#REF!,#REF!,#REF!,#REF!</definedName>
    <definedName name="SCOPE_SS2" localSheetId="6">#REF!</definedName>
    <definedName name="SCOPE_SS2" localSheetId="7">#REF!</definedName>
    <definedName name="SCOPE_SS2" localSheetId="8">#REF!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 localSheetId="8">[15]свод!$E$104:$M$104,[15]свод!$E$106:$M$117,[15]свод!$E$120:$M$121,[15]свод!$E$123:$M$127,[15]свод!$E$10:$M$68,[0]!P1_SCOPE_SV_LD1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 localSheetId="8">[0]!P1_SCOPE_SV_PRT,[0]!P2_SCOPE_SV_PRT,[0]!P3_SCOPE_SV_PRT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эконом эффект 27'!P1_SET_PROT</definedName>
    <definedName name="SET_PROT" localSheetId="7">#REF!,#REF!,#REF!,#REF!,#REF!,'5 анализ эконом эффект 28'!P1_SET_PROT</definedName>
    <definedName name="SET_PROT" localSheetId="8">#REF!,#REF!,#REF!,#REF!,#REF!,'5 анализ эконом эффект 29'!P1_SET_PROT</definedName>
    <definedName name="SET_PROT">#REF!,#REF!,#REF!,#REF!,#REF!,[0]!P1_SET_PROT</definedName>
    <definedName name="SET_PRT" localSheetId="7">#REF!,#REF!,#REF!,#REF!,[0]!P1_SET_PRT</definedName>
    <definedName name="SET_PRT" localSheetId="8">#REF!,#REF!,#REF!,#REF!,[0]!P1_SET_PRT</definedName>
    <definedName name="SET_PRT">#REF!,#REF!,#REF!,#REF!,[0]!P1_SET_PRT</definedName>
    <definedName name="SETcom" localSheetId="6">#REF!</definedName>
    <definedName name="SETcom" localSheetId="7">#REF!</definedName>
    <definedName name="SETcom" localSheetId="8">#REF!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эконом эффект 27'!shit</definedName>
    <definedName name="shit" localSheetId="7">'5 анализ эконом эффект 28'!shit</definedName>
    <definedName name="shit" localSheetId="8">'5 анализ эконом эффект 29'!shit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эконом эффект 27'!P18_T1_Protect,'5 анализ эконом эффект 27'!P19_T1_Protect</definedName>
    <definedName name="T1_Protect" localSheetId="7">[0]!P15_T1_Protect,[0]!P16_T1_Protect,[0]!P17_T1_Protect,'5 анализ эконом эффект 28'!P18_T1_Protect,'5 анализ эконом эффект 28'!P19_T1_Protect</definedName>
    <definedName name="T1_Protect" localSheetId="8">[0]!P15_T1_Protect,[0]!P16_T1_Protect,[0]!P17_T1_Protect,'5 анализ эконом эффект 29'!P18_T1_Protect,'5 анализ эконом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 localSheetId="8">'[16]16'!$G$44:$K$44,'[16]16'!$G$7:$K$8,[0]!P1_T16_Protect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 localSheetId="8">'[8]29'!$O$18:$O$25,[0]!P1_T17?unit?РУБ.ГКАЛ,[0]!P2_T17?unit?РУБ.ГКАЛ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 localSheetId="8">'[8]29'!$P$18:$P$25,[0]!P1_T17?unit?ТГКАЛ,[0]!P2_T17?unit?ТГКАЛ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 localSheetId="8">'[16]21.3'!$E$54:$I$57,'[16]21.3'!$E$10:$I$10,P1_T17_Protect</definedName>
    <definedName name="T17_Protect">'[16]21.3'!$E$54:$I$57,'[16]21.3'!$E$10:$I$10,P1_T17_Protect</definedName>
    <definedName name="T17_Protection" localSheetId="6">[0]!P2_T17_Protection,[0]!P3_T17_Protection,[0]!P4_T17_Protection,[0]!P5_T17_Protection,'5 анализ эконом эффект 27'!P6_T17_Protection</definedName>
    <definedName name="T17_Protection" localSheetId="7">[0]!P2_T17_Protection,[0]!P3_T17_Protection,[0]!P4_T17_Protection,[0]!P5_T17_Protection,'5 анализ эконом эффект 28'!P6_T17_Protection</definedName>
    <definedName name="T17_Protection" localSheetId="8">[0]!P2_T17_Protection,[0]!P3_T17_Protection,[0]!P4_T17_Protection,[0]!P5_T17_Protection,'5 анализ эконом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 localSheetId="8">'[16]18.2'!#REF!,'[16]18.2'!#REF!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 localSheetId="8">'[16]18.2'!$F$56:$J$57,'[16]18.2'!$F$60:$J$60,'[16]18.2'!$F$62:$J$65,'[16]18.2'!$F$6:$J$8,[0]!P1_T18.2_Protect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эконом эффект 27'!P6_T2.1?Protection</definedName>
    <definedName name="T2.1?Protection" localSheetId="7">'5 анализ эконом эффект 28'!P6_T2.1?Protection</definedName>
    <definedName name="T2.1?Protection" localSheetId="8">'5 анализ эконом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 localSheetId="8">'[8]20'!$E$8:$H$11,[0]!P1_T20_Protection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 localSheetId="8">'[16]21.3'!#REF!,'[16]21.3'!#REF!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 localSheetId="8">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эконом эффект 27'!P3_T21_Protection</definedName>
    <definedName name="T21_Protection" localSheetId="7">[0]!P2_T21_Protection,'5 анализ эконом эффект 28'!P3_T21_Protection</definedName>
    <definedName name="T21_Protection" localSheetId="8">[0]!P2_T21_Protection,'5 анализ эконом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 localSheetId="8">'[8]23'!$A$60:$A$62,'[8]23'!$F$60:$J$62,'[8]23'!$O$60:$P$62,'[8]23'!$A$9:$A$25,[0]!P1_T23_Protection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 localSheetId="8">[0]!P1_T25_protection,[0]!P2_T25_protection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 localSheetId="8">'[8]26'!$K$34:$N$36,'[8]26'!$B$22:$B$24,[0]!P1_T26_Protection,[0]!P2_T26_Protection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 localSheetId="8">'[8]27'!$P$34:$S$36,'[8]27'!$B$22:$B$24,[0]!P1_T27_Protection,[0]!P2_T27_Protection,[0]!P3_T27_Protection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эконом эффект 27'!P6_T28?axis?R?ПЭ</definedName>
    <definedName name="T28?axis?R?ПЭ" localSheetId="7">[0]!P2_T28?axis?R?ПЭ,[0]!P3_T28?axis?R?ПЭ,[0]!P4_T28?axis?R?ПЭ,[0]!P5_T28?axis?R?ПЭ,'5 анализ эконом эффект 28'!P6_T28?axis?R?ПЭ</definedName>
    <definedName name="T28?axis?R?ПЭ" localSheetId="8">[0]!P2_T28?axis?R?ПЭ,[0]!P3_T28?axis?R?ПЭ,[0]!P4_T28?axis?R?ПЭ,[0]!P5_T28?axis?R?ПЭ,'5 анализ эконом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эконом эффект 27'!P6_T28?axis?R?ПЭ?</definedName>
    <definedName name="T28?axis?R?ПЭ?" localSheetId="7">[0]!P2_T28?axis?R?ПЭ?,[0]!P3_T28?axis?R?ПЭ?,[0]!P4_T28?axis?R?ПЭ?,[0]!P5_T28?axis?R?ПЭ?,'5 анализ эконом эффект 28'!P6_T28?axis?R?ПЭ?</definedName>
    <definedName name="T28?axis?R?ПЭ?" localSheetId="8">[0]!P2_T28?axis?R?ПЭ?,[0]!P3_T28?axis?R?ПЭ?,[0]!P4_T28?axis?R?ПЭ?,[0]!P5_T28?axis?R?ПЭ?,'5 анализ эконом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 localSheetId="8">'[8]28'!$D$190:$E$213,'[8]28'!$G$164:$H$187,'[8]28'!$D$164:$E$187,'[8]28'!$D$138:$I$161,'[8]28'!$D$8:$I$109,'[8]28'!$D$112:$I$135,[0]!P1_T28?Data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эконом эффект 27'!P12_T28_Protection</definedName>
    <definedName name="T28_Protection" localSheetId="7">[0]!P9_T28_Protection,[0]!P10_T28_Protection,[0]!P11_T28_Protection,'5 анализ эконом эффект 28'!P12_T28_Protection</definedName>
    <definedName name="T28_Protection" localSheetId="8">[0]!P9_T28_Protection,[0]!P10_T28_Protection,[0]!P11_T28_Protection,'5 анализ эконом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 localSheetId="8">'[16]4'!$AA$24:$AD$28,'[16]4'!$G$11:$J$17,[0]!P1_T4_Protect,[0]!P2_T4_Protect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 localSheetId="8">'[16]6'!$B$28:$B$37,'[16]6'!$D$28:$H$37,'[16]6'!$J$28:$N$37,'[16]6'!$D$39:$H$41,'[16]6'!$J$39:$N$41,'[16]6'!$B$46:$B$55,[0]!P1_T6_Protect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 localSheetId="8">#REF!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 localSheetId="8">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 localSheetId="8">#REF!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hidden="1">{#N/A,#N/A,TRUE,"Лист1";#N/A,#N/A,TRUE,"Лист2";#N/A,#N/A,TRUE,"Лист3"}</definedName>
    <definedName name="www" localSheetId="6">'5 анализ эконом эффект 27'!www</definedName>
    <definedName name="www" localSheetId="7">'5 анализ эконом эффект 28'!www</definedName>
    <definedName name="www" localSheetId="8">'5 анализ эконом эффект 29'!www</definedName>
    <definedName name="www">[0]!www</definedName>
    <definedName name="x">#REF!</definedName>
    <definedName name="z" localSheetId="6">#REF!</definedName>
    <definedName name="z" localSheetId="7">#REF!</definedName>
    <definedName name="z" localSheetId="8">#REF!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hidden="1">#REF!</definedName>
    <definedName name="Z_AC8EA1BC_643F_4AE6_AE21_F651307F6DCB_.wvu.PrintArea" localSheetId="6" hidden="1">'5 анализ эконом эффект 27'!$A$5:$P$135</definedName>
    <definedName name="Z_AC8EA1BC_643F_4AE6_AE21_F651307F6DCB_.wvu.PrintArea" localSheetId="7" hidden="1">'5 анализ эконом эффект 28'!$A$5:$P$139</definedName>
    <definedName name="Z_AC8EA1BC_643F_4AE6_AE21_F651307F6DCB_.wvu.PrintArea" localSheetId="8" hidden="1">'5 анализ эконом эффект 29'!$A$5:$P$139</definedName>
    <definedName name="Z_AC8EA1BC_643F_4AE6_AE21_F651307F6DCB_.wvu.Rows" localSheetId="6" hidden="1">'5 анализ эконом эффект 27'!$129:$130</definedName>
    <definedName name="Z_AC8EA1BC_643F_4AE6_AE21_F651307F6DCB_.wvu.Rows" localSheetId="7" hidden="1">'5 анализ эконом эффект 28'!$133:$134</definedName>
    <definedName name="Z_AC8EA1BC_643F_4AE6_AE21_F651307F6DCB_.wvu.Rows" localSheetId="8" hidden="1">'5 анализ эконом эффект 29'!$133:$134</definedName>
    <definedName name="Z_D71A4BE8_6F70_47D4_8446_083D76F26E47_.wvu.PrintArea" localSheetId="6" hidden="1">'5 анализ эконом эффект 27'!$A$1:$P$129</definedName>
    <definedName name="Z_D71A4BE8_6F70_47D4_8446_083D76F26E47_.wvu.PrintArea" localSheetId="7" hidden="1">'5 анализ эконом эффект 28'!$A$1:$P$133</definedName>
    <definedName name="Z_D71A4BE8_6F70_47D4_8446_083D76F26E47_.wvu.PrintArea" localSheetId="8" hidden="1">'5 анализ эконом эффект 29'!$A$1:$P$133</definedName>
    <definedName name="Z_F991F392_09E7_498E_81FF_BD247503D93B_.wvu.PrintArea" localSheetId="6" hidden="1">'5 анализ эконом эффект 27'!$A$1:$P$129</definedName>
    <definedName name="Z_F991F392_09E7_498E_81FF_BD247503D93B_.wvu.PrintArea" localSheetId="7" hidden="1">'5 анализ эконом эффект 28'!$A$1:$P$133</definedName>
    <definedName name="Z_F991F392_09E7_498E_81FF_BD247503D93B_.wvu.PrintArea" localSheetId="8" hidden="1">'5 анализ эконом эффект 29'!$A$1:$P$133</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#REF!</definedName>
    <definedName name="аа" localSheetId="6">'5 анализ эконом эффект 27'!аа</definedName>
    <definedName name="аа" localSheetId="7">'5 анализ эконом эффект 28'!аа</definedName>
    <definedName name="аа" localSheetId="8">'5 анализ эконом эффект 29'!аа</definedName>
    <definedName name="аа">[0]!аа</definedName>
    <definedName name="АААААААА" localSheetId="6">'5 анализ эконом эффект 27'!АААААААА</definedName>
    <definedName name="АААААААА" localSheetId="7">'5 анализ эконом эффект 28'!АААААААА</definedName>
    <definedName name="АААААААА" localSheetId="8">'5 анализ эконом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 localSheetId="8">[28]Калькуляции!#REF!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 localSheetId="8">[28]Калькуляции!#REF!</definedName>
    <definedName name="АВГ_ТОН">[28]Калькуляции!#REF!</definedName>
    <definedName name="август">#REF!</definedName>
    <definedName name="АВЧ_ВН" localSheetId="7">#REF!</definedName>
    <definedName name="АВЧ_ВН" localSheetId="8">#REF!</definedName>
    <definedName name="АВЧ_ВН">#REF!</definedName>
    <definedName name="АВЧ_ДП" localSheetId="6">[28]Калькуляции!#REF!</definedName>
    <definedName name="АВЧ_ДП" localSheetId="7">[28]Калькуляции!#REF!</definedName>
    <definedName name="АВЧ_ДП" localSheetId="8">[28]Калькуляции!#REF!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 localSheetId="8">[28]Калькуляции!#REF!</definedName>
    <definedName name="АВЧ_ЛОК">[28]Калькуляции!#REF!</definedName>
    <definedName name="АВЧ_С" localSheetId="7">#REF!</definedName>
    <definedName name="АВЧ_С" localSheetId="8">#REF!</definedName>
    <definedName name="АВЧ_С">#REF!</definedName>
    <definedName name="АВЧ_ТОЛ" localSheetId="7">#REF!</definedName>
    <definedName name="АВЧ_ТОЛ" localSheetId="8">#REF!</definedName>
    <definedName name="АВЧ_ТОЛ">#REF!</definedName>
    <definedName name="АВЧНЗ_АЛФ" localSheetId="7">#REF!</definedName>
    <definedName name="АВЧНЗ_АЛФ" localSheetId="8">#REF!</definedName>
    <definedName name="АВЧНЗ_АЛФ">#REF!</definedName>
    <definedName name="АВЧНЗ_МЕД" localSheetId="7">#REF!</definedName>
    <definedName name="АВЧНЗ_МЕД" localSheetId="8">#REF!</definedName>
    <definedName name="АВЧНЗ_МЕД">#REF!</definedName>
    <definedName name="АВЧНЗ_ХЛБ" localSheetId="7">#REF!</definedName>
    <definedName name="АВЧНЗ_ХЛБ" localSheetId="8">#REF!</definedName>
    <definedName name="АВЧНЗ_ХЛБ">#REF!</definedName>
    <definedName name="АВЧНЗ_ЭЛ" localSheetId="7">#REF!</definedName>
    <definedName name="АВЧНЗ_ЭЛ" localSheetId="8">#REF!</definedName>
    <definedName name="АВЧНЗ_ЭЛ">#REF!</definedName>
    <definedName name="АК12" localSheetId="6">[28]Калькуляции!#REF!</definedName>
    <definedName name="АК12" localSheetId="7">[28]Калькуляции!#REF!</definedName>
    <definedName name="АК12" localSheetId="8">[28]Калькуляции!#REF!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 localSheetId="8">[28]Калькуляции!#REF!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 localSheetId="8">[28]Калькуляции!#REF!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 localSheetId="8">[28]Калькуляции!#REF!</definedName>
    <definedName name="АК9ПЧ">[28]Калькуляции!#REF!</definedName>
    <definedName name="АЛ_АВЧ" localSheetId="7">#REF!</definedName>
    <definedName name="АЛ_АВЧ" localSheetId="8">#REF!</definedName>
    <definedName name="АЛ_АВЧ">#REF!</definedName>
    <definedName name="АЛ_АТЧ" localSheetId="7">#REF!</definedName>
    <definedName name="АЛ_АТЧ" localSheetId="8">#REF!</definedName>
    <definedName name="АЛ_АТЧ">#REF!</definedName>
    <definedName name="АЛ_Ф" localSheetId="7">#REF!</definedName>
    <definedName name="АЛ_Ф" localSheetId="8">#REF!</definedName>
    <definedName name="АЛ_Ф">#REF!</definedName>
    <definedName name="АЛ_Ф_" localSheetId="7">#REF!</definedName>
    <definedName name="АЛ_Ф_" localSheetId="8">#REF!</definedName>
    <definedName name="АЛ_Ф_">#REF!</definedName>
    <definedName name="АЛ_Ф_ЗФА" localSheetId="7">#REF!</definedName>
    <definedName name="АЛ_Ф_ЗФА" localSheetId="8">#REF!</definedName>
    <definedName name="АЛ_Ф_ЗФА">#REF!</definedName>
    <definedName name="АЛ_Ф_Т" localSheetId="6">#REF!</definedName>
    <definedName name="АЛ_Ф_Т" localSheetId="7">#REF!</definedName>
    <definedName name="АЛ_Ф_Т" localSheetId="8">#REF!</definedName>
    <definedName name="АЛ_Ф_Т">#REF!</definedName>
    <definedName name="Алмаз2">[29]Дебиторка!$J$7</definedName>
    <definedName name="АЛЮМ_АВЧ" localSheetId="7">#REF!</definedName>
    <definedName name="АЛЮМ_АВЧ" localSheetId="8">#REF!</definedName>
    <definedName name="АЛЮМ_АВЧ">#REF!</definedName>
    <definedName name="АЛЮМ_АТЧ" localSheetId="7">#REF!</definedName>
    <definedName name="АЛЮМ_АТЧ" localSheetId="8">#REF!</definedName>
    <definedName name="АЛЮМ_АТЧ">#REF!</definedName>
    <definedName name="АН_Б" localSheetId="7">#REF!</definedName>
    <definedName name="АН_Б" localSheetId="8">#REF!</definedName>
    <definedName name="АН_Б">#REF!</definedName>
    <definedName name="АН_Б_ТОЛ" localSheetId="6">[28]Калькуляции!#REF!</definedName>
    <definedName name="АН_Б_ТОЛ" localSheetId="7">[28]Калькуляции!#REF!</definedName>
    <definedName name="АН_Б_ТОЛ" localSheetId="8">[28]Калькуляции!#REF!</definedName>
    <definedName name="АН_Б_ТОЛ">[28]Калькуляции!#REF!</definedName>
    <definedName name="АН_М" localSheetId="7">#REF!</definedName>
    <definedName name="АН_М" localSheetId="8">#REF!</definedName>
    <definedName name="АН_М">#REF!</definedName>
    <definedName name="АН_М_" localSheetId="7">#REF!</definedName>
    <definedName name="АН_М_" localSheetId="8">#REF!</definedName>
    <definedName name="АН_М_">#REF!</definedName>
    <definedName name="АН_М_К" localSheetId="6">[28]Калькуляции!#REF!</definedName>
    <definedName name="АН_М_К" localSheetId="7">[28]Калькуляции!#REF!</definedName>
    <definedName name="АН_М_К" localSheetId="8">[28]Калькуляции!#REF!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 localSheetId="8">[28]Калькуляции!#REF!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 localSheetId="8">[28]Калькуляции!#REF!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 localSheetId="8">[28]Калькуляции!#REF!</definedName>
    <definedName name="АН_М_ПРОСТ">[28]Калькуляции!#REF!</definedName>
    <definedName name="АН_С" localSheetId="7">#REF!</definedName>
    <definedName name="АН_С" localSheetId="8">#REF!</definedName>
    <definedName name="АН_С">#REF!</definedName>
    <definedName name="АПР_РУБ" localSheetId="7">#REF!</definedName>
    <definedName name="АПР_РУБ" localSheetId="8">#REF!</definedName>
    <definedName name="АПР_РУБ">#REF!</definedName>
    <definedName name="АПР_ТОН" localSheetId="7">#REF!</definedName>
    <definedName name="АПР_ТОН" localSheetId="8">#REF!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 localSheetId="8">[28]Калькуляции!#REF!</definedName>
    <definedName name="АТЧ_ЦЕХА">[28]Калькуляции!#REF!</definedName>
    <definedName name="АТЧНЗ_АМ" localSheetId="7">#REF!</definedName>
    <definedName name="АТЧНЗ_АМ" localSheetId="8">#REF!</definedName>
    <definedName name="АТЧНЗ_АМ">#REF!</definedName>
    <definedName name="АТЧНЗ_ГЛ" localSheetId="7">#REF!</definedName>
    <definedName name="АТЧНЗ_ГЛ" localSheetId="8">#REF!</definedName>
    <definedName name="АТЧНЗ_ГЛ">#REF!</definedName>
    <definedName name="АТЧНЗ_КР" localSheetId="7">#REF!</definedName>
    <definedName name="АТЧНЗ_КР" localSheetId="8">#REF!</definedName>
    <definedName name="АТЧНЗ_КР">#REF!</definedName>
    <definedName name="АТЧНЗ_ЭЛ" localSheetId="7">#REF!</definedName>
    <definedName name="АТЧНЗ_ЭЛ" localSheetId="8">#REF!</definedName>
    <definedName name="АТЧНЗ_ЭЛ">#REF!</definedName>
    <definedName name="б" localSheetId="6">'5 анализ эконом эффект 27'!б</definedName>
    <definedName name="б" localSheetId="7">'5 анализ эконом эффект 28'!б</definedName>
    <definedName name="б" localSheetId="8">'5 анализ эконом эффект 29'!б</definedName>
    <definedName name="б">[0]!б</definedName>
    <definedName name="б1">#REF!</definedName>
    <definedName name="_xlnm.Database">#REF!</definedName>
    <definedName name="БазовыйПериод">[31]Заголовок!$B$4</definedName>
    <definedName name="БАР" localSheetId="7">#REF!</definedName>
    <definedName name="БАР" localSheetId="8">#REF!</definedName>
    <definedName name="БАР">#REF!</definedName>
    <definedName name="БАР_" localSheetId="7">#REF!</definedName>
    <definedName name="БАР_" localSheetId="8">#REF!</definedName>
    <definedName name="БАР_">#REF!</definedName>
    <definedName name="бб" localSheetId="6">'5 анализ эконом эффект 27'!бб</definedName>
    <definedName name="бб" localSheetId="7">'5 анализ эконом эффект 28'!бб</definedName>
    <definedName name="бб" localSheetId="8">'5 анализ эконом эффект 29'!бб</definedName>
    <definedName name="бб">[0]!бб</definedName>
    <definedName name="ббббб" localSheetId="6">'5 анализ эконом эффект 27'!ббббб</definedName>
    <definedName name="ббббб" localSheetId="7">'5 анализ эконом эффект 28'!ббббб</definedName>
    <definedName name="ббббб" localSheetId="8">'5 анализ эконом эффект 29'!ббббб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эконом эффект 27'!в</definedName>
    <definedName name="в" localSheetId="7">'5 анализ эконом эффект 28'!в</definedName>
    <definedName name="в" localSheetId="8">'5 анализ эконом эффект 29'!в</definedName>
    <definedName name="в">[0]!в</definedName>
    <definedName name="В_В" localSheetId="7">#REF!</definedName>
    <definedName name="В_В" localSheetId="8">#REF!</definedName>
    <definedName name="В_В">#REF!</definedName>
    <definedName name="В_ДП" localSheetId="6">[28]Калькуляции!#REF!</definedName>
    <definedName name="В_ДП" localSheetId="7">[28]Калькуляции!#REF!</definedName>
    <definedName name="В_ДП" localSheetId="8">[28]Калькуляции!#REF!</definedName>
    <definedName name="В_ДП">[28]Калькуляции!#REF!</definedName>
    <definedName name="В_Т" localSheetId="7">#REF!</definedName>
    <definedName name="В_Т" localSheetId="8">#REF!</definedName>
    <definedName name="В_Т">#REF!</definedName>
    <definedName name="В_Т_А" localSheetId="6">[28]Калькуляции!#REF!</definedName>
    <definedName name="В_Т_А" localSheetId="7">[28]Калькуляции!#REF!</definedName>
    <definedName name="В_Т_А" localSheetId="8">[28]Калькуляции!#REF!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 localSheetId="8">[28]Калькуляции!#REF!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 localSheetId="8">[28]Калькуляции!#REF!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 localSheetId="8">[28]Калькуляции!#REF!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 localSheetId="8">[28]Калькуляции!#REF!</definedName>
    <definedName name="В_Т_ПК">[28]Калькуляции!#REF!</definedName>
    <definedName name="В_Э" localSheetId="7">#REF!</definedName>
    <definedName name="В_Э" localSheetId="8">#REF!</definedName>
    <definedName name="В_Э">#REF!</definedName>
    <definedName name="в23ё" localSheetId="6">'5 анализ эконом эффект 27'!в23ё</definedName>
    <definedName name="в23ё" localSheetId="7">'5 анализ эконом эффект 28'!в23ё</definedName>
    <definedName name="в23ё" localSheetId="8">'5 анализ эконом эффект 29'!в23ё</definedName>
    <definedName name="в23ё">[0]!в23ё</definedName>
    <definedName name="В5">[33]БДДС_нов!$C$1:$H$501</definedName>
    <definedName name="ВАЛОВЫЙ" localSheetId="7">#REF!</definedName>
    <definedName name="ВАЛОВЫЙ" localSheetId="8">#REF!</definedName>
    <definedName name="ВАЛОВЫЙ">#REF!</definedName>
    <definedName name="вариант">'[34]ПФВ-0.6'!$D$71:$E$71</definedName>
    <definedName name="вв" localSheetId="6">'5 анализ эконом эффект 27'!вв</definedName>
    <definedName name="вв" localSheetId="7">'5 анализ эконом эффект 28'!вв</definedName>
    <definedName name="вв" localSheetId="8">'5 анализ эконом эффект 29'!вв</definedName>
    <definedName name="вв">[0]!вв</definedName>
    <definedName name="ВВВВ" localSheetId="6">#REF!</definedName>
    <definedName name="ВВВВ" localSheetId="7">#REF!</definedName>
    <definedName name="ВВВВ" localSheetId="8">#REF!</definedName>
    <definedName name="ВВВВ">#REF!</definedName>
    <definedName name="Вена2">[29]Дебиторка!$J$11</definedName>
    <definedName name="вид" localSheetId="6">[35]Лист1!#REF!</definedName>
    <definedName name="вид" localSheetId="7">[35]Лист1!#REF!</definedName>
    <definedName name="вид" localSheetId="8">[35]Лист1!#REF!</definedName>
    <definedName name="вид">[35]Лист1!#REF!</definedName>
    <definedName name="ВН" localSheetId="7">#REF!</definedName>
    <definedName name="ВН" localSheetId="8">#REF!</definedName>
    <definedName name="ВН">#REF!</definedName>
    <definedName name="ВН_3003_ДП" localSheetId="6">#REF!</definedName>
    <definedName name="ВН_3003_ДП" localSheetId="7">#REF!</definedName>
    <definedName name="ВН_3003_ДП" localSheetId="8">#REF!</definedName>
    <definedName name="ВН_3003_ДП">#REF!</definedName>
    <definedName name="ВН_3103_ЭКС" localSheetId="6">[28]Калькуляции!#REF!</definedName>
    <definedName name="ВН_3103_ЭКС" localSheetId="7">[28]Калькуляции!#REF!</definedName>
    <definedName name="ВН_3103_ЭКС" localSheetId="8">[28]Калькуляции!#REF!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 localSheetId="8">[28]Калькуляции!#REF!</definedName>
    <definedName name="ВН_6063_ЭКС">[28]Калькуляции!#REF!</definedName>
    <definedName name="ВН_АВЧ_ВН" localSheetId="7">#REF!</definedName>
    <definedName name="ВН_АВЧ_ВН" localSheetId="8">#REF!</definedName>
    <definedName name="ВН_АВЧ_ВН">#REF!</definedName>
    <definedName name="ВН_АВЧ_ДП" localSheetId="6">[28]Калькуляции!#REF!</definedName>
    <definedName name="ВН_АВЧ_ДП" localSheetId="7">[28]Калькуляции!#REF!</definedName>
    <definedName name="ВН_АВЧ_ДП" localSheetId="8">[28]Калькуляции!#REF!</definedName>
    <definedName name="ВН_АВЧ_ДП">[28]Калькуляции!#REF!</definedName>
    <definedName name="ВН_АВЧ_ТОЛ" localSheetId="7">#REF!</definedName>
    <definedName name="ВН_АВЧ_ТОЛ" localSheetId="8">#REF!</definedName>
    <definedName name="ВН_АВЧ_ТОЛ">#REF!</definedName>
    <definedName name="ВН_АВЧ_ЭКС" localSheetId="7">#REF!</definedName>
    <definedName name="ВН_АВЧ_ЭКС" localSheetId="8">#REF!</definedName>
    <definedName name="ВН_АВЧ_ЭКС">#REF!</definedName>
    <definedName name="ВН_АТЧ_ВН" localSheetId="7">#REF!</definedName>
    <definedName name="ВН_АТЧ_ВН" localSheetId="8">#REF!</definedName>
    <definedName name="ВН_АТЧ_ВН">#REF!</definedName>
    <definedName name="ВН_АТЧ_ДП" localSheetId="6">[28]Калькуляции!#REF!</definedName>
    <definedName name="ВН_АТЧ_ДП" localSheetId="7">[28]Калькуляции!#REF!</definedName>
    <definedName name="ВН_АТЧ_ДП" localSheetId="8">[28]Калькуляции!#REF!</definedName>
    <definedName name="ВН_АТЧ_ДП">[28]Калькуляции!#REF!</definedName>
    <definedName name="ВН_АТЧ_ТОЛ" localSheetId="7">#REF!</definedName>
    <definedName name="ВН_АТЧ_ТОЛ" localSheetId="8">#REF!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 localSheetId="8">[28]Калькуляции!#REF!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 localSheetId="8">[28]Калькуляции!#REF!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 localSheetId="8">[28]Калькуляции!#REF!</definedName>
    <definedName name="ВН_АТЧ_ТОЛ_ПК">[28]Калькуляции!#REF!</definedName>
    <definedName name="ВН_АТЧ_ЭКС" localSheetId="7">#REF!</definedName>
    <definedName name="ВН_АТЧ_ЭКС" localSheetId="8">#REF!</definedName>
    <definedName name="ВН_АТЧ_ЭКС">#REF!</definedName>
    <definedName name="ВН_Р" localSheetId="7">#REF!</definedName>
    <definedName name="ВН_Р" localSheetId="8">#REF!</definedName>
    <definedName name="ВН_Р">#REF!</definedName>
    <definedName name="ВН_С_ВН" localSheetId="7">#REF!</definedName>
    <definedName name="ВН_С_ВН" localSheetId="8">#REF!</definedName>
    <definedName name="ВН_С_ВН">#REF!</definedName>
    <definedName name="ВН_С_ДП" localSheetId="6">[28]Калькуляции!#REF!</definedName>
    <definedName name="ВН_С_ДП" localSheetId="7">[28]Калькуляции!#REF!</definedName>
    <definedName name="ВН_С_ДП" localSheetId="8">[28]Калькуляции!#REF!</definedName>
    <definedName name="ВН_С_ДП">[28]Калькуляции!#REF!</definedName>
    <definedName name="ВН_С_ТОЛ" localSheetId="7">#REF!</definedName>
    <definedName name="ВН_С_ТОЛ" localSheetId="8">#REF!</definedName>
    <definedName name="ВН_С_ТОЛ">#REF!</definedName>
    <definedName name="ВН_С_ЭКС" localSheetId="7">#REF!</definedName>
    <definedName name="ВН_С_ЭКС" localSheetId="8">#REF!</definedName>
    <definedName name="ВН_С_ЭКС">#REF!</definedName>
    <definedName name="ВН_Т" localSheetId="6">#REF!</definedName>
    <definedName name="ВН_Т" localSheetId="7">#REF!</definedName>
    <definedName name="ВН_Т" localSheetId="8">#REF!</definedName>
    <definedName name="ВН_Т">#REF!</definedName>
    <definedName name="ВНИТ" localSheetId="7">#REF!</definedName>
    <definedName name="ВНИТ" localSheetId="8">#REF!</definedName>
    <definedName name="ВНИТ">#REF!</definedName>
    <definedName name="ВОД_ОБ" localSheetId="7">#REF!</definedName>
    <definedName name="ВОД_ОБ" localSheetId="8">#REF!</definedName>
    <definedName name="ВОД_ОБ">#REF!</definedName>
    <definedName name="ВОД_Т" localSheetId="7">#REF!</definedName>
    <definedName name="ВОД_Т" localSheetId="8">#REF!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 localSheetId="8">#REF!</definedName>
    <definedName name="ВОЗ">#REF!</definedName>
    <definedName name="Волгоградэнерго">#REF!</definedName>
    <definedName name="ВСП" localSheetId="7">#REF!</definedName>
    <definedName name="ВСП" localSheetId="8">#REF!</definedName>
    <definedName name="ВСП">#REF!</definedName>
    <definedName name="ВСП1" localSheetId="6">#REF!</definedName>
    <definedName name="ВСП1" localSheetId="7">#REF!</definedName>
    <definedName name="ВСП1" localSheetId="8">#REF!</definedName>
    <definedName name="ВСП1">#REF!</definedName>
    <definedName name="ВСП2" localSheetId="6">#REF!</definedName>
    <definedName name="ВСП2" localSheetId="7">#REF!</definedName>
    <definedName name="ВСП2" localSheetId="8">#REF!</definedName>
    <definedName name="ВСП2">#REF!</definedName>
    <definedName name="ВСПОМОГ" localSheetId="7">#REF!</definedName>
    <definedName name="ВСПОМОГ" localSheetId="8">#REF!</definedName>
    <definedName name="ВСПОМОГ">#REF!</definedName>
    <definedName name="ВТОМ" localSheetId="7">#REF!</definedName>
    <definedName name="ВТОМ" localSheetId="8">#REF!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hidden="1">{#N/A,#N/A,TRUE,"Лист1";#N/A,#N/A,TRUE,"Лист2";#N/A,#N/A,TRUE,"Лист3"}</definedName>
    <definedName name="выв">#REF!</definedName>
    <definedName name="г" localSheetId="6">'5 анализ эконом эффект 27'!г</definedName>
    <definedName name="г" localSheetId="7">'5 анализ эконом эффект 28'!г</definedName>
    <definedName name="г" localSheetId="8">'5 анализ эконом эффект 29'!г</definedName>
    <definedName name="г">[0]!г</definedName>
    <definedName name="ГАС_Ш" localSheetId="7">#REF!</definedName>
    <definedName name="ГАС_Ш" localSheetId="8">#REF!</definedName>
    <definedName name="ГАС_Ш">#REF!</definedName>
    <definedName name="гг">#REF!</definedName>
    <definedName name="ГИД" localSheetId="7">#REF!</definedName>
    <definedName name="ГИД" localSheetId="8">#REF!</definedName>
    <definedName name="ГИД">#REF!</definedName>
    <definedName name="ГИД_ЗФА" localSheetId="7">#REF!</definedName>
    <definedName name="ГИД_ЗФА" localSheetId="8">#REF!</definedName>
    <definedName name="ГИД_ЗФА">#REF!</definedName>
    <definedName name="ГЛ" localSheetId="7">#REF!</definedName>
    <definedName name="ГЛ" localSheetId="8">#REF!</definedName>
    <definedName name="ГЛ">#REF!</definedName>
    <definedName name="ГЛ_" localSheetId="7">#REF!</definedName>
    <definedName name="ГЛ_" localSheetId="8">#REF!</definedName>
    <definedName name="ГЛ_">#REF!</definedName>
    <definedName name="ГЛ_ДП" localSheetId="6">[28]Калькуляции!#REF!</definedName>
    <definedName name="ГЛ_ДП" localSheetId="7">[28]Калькуляции!#REF!</definedName>
    <definedName name="ГЛ_ДП" localSheetId="8">[28]Калькуляции!#REF!</definedName>
    <definedName name="ГЛ_ДП">[28]Калькуляции!#REF!</definedName>
    <definedName name="ГЛ_Т" localSheetId="7">#REF!</definedName>
    <definedName name="ГЛ_Т" localSheetId="8">#REF!</definedName>
    <definedName name="ГЛ_Т">#REF!</definedName>
    <definedName name="ГЛ_Ш" localSheetId="7">#REF!</definedName>
    <definedName name="ГЛ_Ш" localSheetId="8">#REF!</definedName>
    <definedName name="ГЛ_Ш">#REF!</definedName>
    <definedName name="глинозем" localSheetId="6">[0]!USD/1.701</definedName>
    <definedName name="глинозем" localSheetId="7">[0]!USD/1.701</definedName>
    <definedName name="глинозем" localSheetId="8">[0]!USD/1.701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 localSheetId="8">#REF!</definedName>
    <definedName name="ГР">#REF!</definedName>
    <definedName name="график" localSheetId="6">'5 анализ эконом эффект 27'!график</definedName>
    <definedName name="график" localSheetId="7">'5 анализ эконом эффект 28'!график</definedName>
    <definedName name="график" localSheetId="8">'5 анализ эконом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эконом эффект 27'!д</definedName>
    <definedName name="д" localSheetId="7">'5 анализ эконом эффект 28'!д</definedName>
    <definedName name="д" localSheetId="8">'5 анализ эконом эффект 29'!д</definedName>
    <definedName name="д">[0]!д</definedName>
    <definedName name="ДАВ_ЖИД" localSheetId="7">#REF!</definedName>
    <definedName name="ДАВ_ЖИД" localSheetId="8">#REF!</definedName>
    <definedName name="ДАВ_ЖИД">#REF!</definedName>
    <definedName name="ДАВ_КАТАНКА" localSheetId="6">[28]Калькуляции!#REF!</definedName>
    <definedName name="ДАВ_КАТАНКА" localSheetId="7">[28]Калькуляции!#REF!</definedName>
    <definedName name="ДАВ_КАТАНКА" localSheetId="8">[28]Калькуляции!#REF!</definedName>
    <definedName name="ДАВ_КАТАНКА">[28]Калькуляции!#REF!</definedName>
    <definedName name="ДАВ_МЕЛК" localSheetId="7">#REF!</definedName>
    <definedName name="ДАВ_МЕЛК" localSheetId="8">#REF!</definedName>
    <definedName name="ДАВ_МЕЛК">#REF!</definedName>
    <definedName name="ДАВ_СЛИТКИ" localSheetId="7">#REF!</definedName>
    <definedName name="ДАВ_СЛИТКИ" localSheetId="8">#REF!</definedName>
    <definedName name="ДАВ_СЛИТКИ">#REF!</definedName>
    <definedName name="Дав_тв" localSheetId="6">#REF!</definedName>
    <definedName name="Дав_тв" localSheetId="7">#REF!</definedName>
    <definedName name="Дав_тв" localSheetId="8">#REF!</definedName>
    <definedName name="Дав_тв">#REF!</definedName>
    <definedName name="ДАВ_ШТАН" localSheetId="7">#REF!</definedName>
    <definedName name="ДАВ_ШТАН" localSheetId="8">#REF!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#REF!</definedName>
    <definedName name="ДАВАЛЬЧЕСКИЙ" localSheetId="7">#REF!</definedName>
    <definedName name="ДАВАЛЬЧЕСКИЙ" localSheetId="8">#REF!</definedName>
    <definedName name="ДАВАЛЬЧЕСКИЙ">#REF!</definedName>
    <definedName name="Данкор2">[29]Дебиторка!$J$27</definedName>
    <definedName name="ДАТА">[35]Лист1!$A$38:$A$50</definedName>
    <definedName name="Дв" localSheetId="6">'5 анализ эконом эффект 27'!Дв</definedName>
    <definedName name="Дв" localSheetId="7">'5 анализ эконом эффект 28'!Дв</definedName>
    <definedName name="Дв" localSheetId="8">'5 анализ эконом эффект 29'!Дв</definedName>
    <definedName name="Дв">[0]!Дв</definedName>
    <definedName name="ДЕК_РУБ" localSheetId="6">[28]Калькуляции!#REF!</definedName>
    <definedName name="ДЕК_РУБ" localSheetId="7">[28]Калькуляции!#REF!</definedName>
    <definedName name="ДЕК_РУБ" localSheetId="8">[28]Калькуляции!#REF!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 localSheetId="8">[28]Калькуляции!#REF!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 localSheetId="8">[28]Калькуляции!#REF!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 localSheetId="8">#REF!</definedName>
    <definedName name="ДИЗТОПЛИВО">#REF!</definedName>
    <definedName name="ДИМА" localSheetId="7">#REF!</definedName>
    <definedName name="ДИМА" localSheetId="8">#REF!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 localSheetId="8">[28]Калькуляции!#REF!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 localSheetId="8">[28]Калькуляции!#REF!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 localSheetId="8">[28]Калькуляции!#REF!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 localSheetId="8">[42]Оборудование_стоим!#REF!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эконом эффект 27'!е</definedName>
    <definedName name="е" localSheetId="7">'5 анализ эконом эффект 28'!е</definedName>
    <definedName name="е" localSheetId="8">'5 анализ эконом эффект 29'!е</definedName>
    <definedName name="е">[0]!е</definedName>
    <definedName name="ЕСН">[44]Макро!$B$4</definedName>
    <definedName name="ж" localSheetId="6">'5 анализ эконом эффект 27'!ж</definedName>
    <definedName name="ж" localSheetId="7">'5 анализ эконом эффект 28'!ж</definedName>
    <definedName name="ж" localSheetId="8">'5 анализ эконом эффект 29'!ж</definedName>
    <definedName name="ж">[0]!ж</definedName>
    <definedName name="жжжжжжж" localSheetId="6">'5 анализ эконом эффект 27'!жжжжжжж</definedName>
    <definedName name="жжжжжжж" localSheetId="7">'5 анализ эконом эффект 28'!жжжжжжж</definedName>
    <definedName name="жжжжжжж" localSheetId="8">'5 анализ эконом эффект 29'!жжжжжжж</definedName>
    <definedName name="жжжжжжж">[0]!жжжжжжж</definedName>
    <definedName name="ЖИДКИЙ" localSheetId="7">#REF!</definedName>
    <definedName name="ЖИДКИЙ" localSheetId="8">#REF!</definedName>
    <definedName name="ЖИДКИЙ">#REF!</definedName>
    <definedName name="з" localSheetId="6">'5 анализ эконом эффект 27'!з</definedName>
    <definedName name="з" localSheetId="7">'5 анализ эконом эффект 28'!з</definedName>
    <definedName name="з" localSheetId="8">'5 анализ эконом эффект 29'!з</definedName>
    <definedName name="з">[0]!з</definedName>
    <definedName name="З0" localSheetId="7">#REF!</definedName>
    <definedName name="З0" localSheetId="8">#REF!</definedName>
    <definedName name="З0">#REF!</definedName>
    <definedName name="З1" localSheetId="7">#REF!</definedName>
    <definedName name="З1" localSheetId="8">#REF!</definedName>
    <definedName name="З1">#REF!</definedName>
    <definedName name="З10" localSheetId="7">#REF!</definedName>
    <definedName name="З10" localSheetId="8">#REF!</definedName>
    <definedName name="З10">#REF!</definedName>
    <definedName name="З11" localSheetId="7">#REF!</definedName>
    <definedName name="З11" localSheetId="8">#REF!</definedName>
    <definedName name="З11">#REF!</definedName>
    <definedName name="З12" localSheetId="7">#REF!</definedName>
    <definedName name="З12" localSheetId="8">#REF!</definedName>
    <definedName name="З12">#REF!</definedName>
    <definedName name="З13" localSheetId="7">#REF!</definedName>
    <definedName name="З13" localSheetId="8">#REF!</definedName>
    <definedName name="З13">#REF!</definedName>
    <definedName name="З14" localSheetId="7">#REF!</definedName>
    <definedName name="З14" localSheetId="8">#REF!</definedName>
    <definedName name="З14">#REF!</definedName>
    <definedName name="З2" localSheetId="7">#REF!</definedName>
    <definedName name="З2" localSheetId="8">#REF!</definedName>
    <definedName name="З2">#REF!</definedName>
    <definedName name="З3" localSheetId="7">#REF!</definedName>
    <definedName name="З3" localSheetId="8">#REF!</definedName>
    <definedName name="З3">#REF!</definedName>
    <definedName name="З4" localSheetId="7">#REF!</definedName>
    <definedName name="З4" localSheetId="8">#REF!</definedName>
    <definedName name="З4">#REF!</definedName>
    <definedName name="З5" localSheetId="7">#REF!</definedName>
    <definedName name="З5" localSheetId="8">#REF!</definedName>
    <definedName name="З5">#REF!</definedName>
    <definedName name="З6" localSheetId="7">#REF!</definedName>
    <definedName name="З6" localSheetId="8">#REF!</definedName>
    <definedName name="З6">#REF!</definedName>
    <definedName name="З7" localSheetId="7">#REF!</definedName>
    <definedName name="З7" localSheetId="8">#REF!</definedName>
    <definedName name="З7">#REF!</definedName>
    <definedName name="З8" localSheetId="7">#REF!</definedName>
    <definedName name="З8" localSheetId="8">#REF!</definedName>
    <definedName name="З8">#REF!</definedName>
    <definedName name="З81" localSheetId="6">[28]Калькуляции!#REF!</definedName>
    <definedName name="З81" localSheetId="7">[28]Калькуляции!#REF!</definedName>
    <definedName name="З81" localSheetId="8">[28]Калькуляции!#REF!</definedName>
    <definedName name="З81">[28]Калькуляции!#REF!</definedName>
    <definedName name="З9" localSheetId="7">#REF!</definedName>
    <definedName name="З9" localSheetId="8">#REF!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 localSheetId="8">#REF!</definedName>
    <definedName name="ЗАРПЛАТА">#REF!</definedName>
    <definedName name="ззззз" localSheetId="7">#REF!</definedName>
    <definedName name="ззззз" localSheetId="8">#REF!</definedName>
    <definedName name="ззззз">#REF!</definedName>
    <definedName name="ззззззззззззззззззззз" localSheetId="6">'5 анализ эконом эффект 27'!ззззззззззззззззззззз</definedName>
    <definedName name="ззззззззззззззззззззз" localSheetId="7">'5 анализ эконом эффект 28'!ззззззззззззззззззззз</definedName>
    <definedName name="ззззззззззззззззззззз" localSheetId="8">'5 анализ эконом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 localSheetId="8">[28]Калькуляции!#REF!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эконом эффект 27'!и</definedName>
    <definedName name="и" localSheetId="7">'5 анализ эконом эффект 28'!и</definedName>
    <definedName name="и" localSheetId="8">'5 анализ эконом эффект 29'!и</definedName>
    <definedName name="и">[0]!и</definedName>
    <definedName name="ИЗВ_М" localSheetId="7">#REF!</definedName>
    <definedName name="ИЗВ_М" localSheetId="8">#REF!</definedName>
    <definedName name="ИЗВ_М">#REF!</definedName>
    <definedName name="ИЗМНЗП_АВЧ" localSheetId="7">#REF!</definedName>
    <definedName name="ИЗМНЗП_АВЧ" localSheetId="8">#REF!</definedName>
    <definedName name="ИЗМНЗП_АВЧ">#REF!</definedName>
    <definedName name="ИЗМНЗП_АТЧ" localSheetId="7">#REF!</definedName>
    <definedName name="ИЗМНЗП_АТЧ" localSheetId="8">#REF!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 localSheetId="8">#REF!</definedName>
    <definedName name="ИТВСП">#REF!</definedName>
    <definedName name="ИТСЫР" localSheetId="7">#REF!</definedName>
    <definedName name="ИТСЫР" localSheetId="8">#REF!</definedName>
    <definedName name="ИТСЫР">#REF!</definedName>
    <definedName name="ИТТР" localSheetId="7">#REF!</definedName>
    <definedName name="ИТТР" localSheetId="8">#REF!</definedName>
    <definedName name="ИТТР">#REF!</definedName>
    <definedName name="ИТЭН" localSheetId="7">#REF!</definedName>
    <definedName name="ИТЭН" localSheetId="8">#REF!</definedName>
    <definedName name="ИТЭН">#REF!</definedName>
    <definedName name="ИЮЛ_РУБ" localSheetId="6">[28]Калькуляции!#REF!</definedName>
    <definedName name="ИЮЛ_РУБ" localSheetId="7">[28]Калькуляции!#REF!</definedName>
    <definedName name="ИЮЛ_РУБ" localSheetId="8">[28]Калькуляции!#REF!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 localSheetId="8">[28]Калькуляции!#REF!</definedName>
    <definedName name="ИЮЛ_ТОН">[28]Калькуляции!#REF!</definedName>
    <definedName name="июль">#REF!</definedName>
    <definedName name="ИЮН_РУБ" localSheetId="7">#REF!</definedName>
    <definedName name="ИЮН_РУБ" localSheetId="8">#REF!</definedName>
    <definedName name="ИЮН_РУБ">#REF!</definedName>
    <definedName name="ИЮН_ТОН" localSheetId="7">#REF!</definedName>
    <definedName name="ИЮН_ТОН" localSheetId="8">#REF!</definedName>
    <definedName name="ИЮН_ТОН">#REF!</definedName>
    <definedName name="июнь">#REF!</definedName>
    <definedName name="й" localSheetId="6">'5 анализ эконом эффект 27'!й</definedName>
    <definedName name="й" localSheetId="7">'5 анализ эконом эффект 28'!й</definedName>
    <definedName name="й" localSheetId="8">'5 анализ эконом эффект 29'!й</definedName>
    <definedName name="й">[0]!й</definedName>
    <definedName name="йй" localSheetId="6">'5 анализ эконом эффект 27'!йй</definedName>
    <definedName name="йй" localSheetId="7">'5 анализ эконом эффект 28'!йй</definedName>
    <definedName name="йй" localSheetId="8">'5 анализ эконом эффект 29'!йй</definedName>
    <definedName name="йй">[0]!йй</definedName>
    <definedName name="ййййййййййййй" localSheetId="6">'5 анализ эконом эффект 27'!ййййййййййййй</definedName>
    <definedName name="ййййййййййййй" localSheetId="7">'5 анализ эконом эффект 28'!ййййййййййййй</definedName>
    <definedName name="ййййййййййййй" localSheetId="8">'5 анализ эконом эффект 29'!ййййййййййййй</definedName>
    <definedName name="ййййййййййййй">[0]!ййййййййййййй</definedName>
    <definedName name="ЙЦУ" localSheetId="6">#REF!</definedName>
    <definedName name="ЙЦУ" localSheetId="7">#REF!</definedName>
    <definedName name="ЙЦУ" localSheetId="8">#REF!</definedName>
    <definedName name="ЙЦУ">#REF!</definedName>
    <definedName name="к" localSheetId="6">'5 анализ эконом эффект 27'!к</definedName>
    <definedName name="к" localSheetId="7">'5 анализ эконом эффект 28'!к</definedName>
    <definedName name="к" localSheetId="8">'5 анализ эконом эффект 29'!к</definedName>
    <definedName name="к">[0]!к</definedName>
    <definedName name="К_СЫР" localSheetId="7">#REF!</definedName>
    <definedName name="К_СЫР" localSheetId="8">#REF!</definedName>
    <definedName name="К_СЫР">#REF!</definedName>
    <definedName name="К_СЫР_ТОЛ" localSheetId="6">[28]Калькуляции!#REF!</definedName>
    <definedName name="К_СЫР_ТОЛ" localSheetId="7">[28]Калькуляции!#REF!</definedName>
    <definedName name="К_СЫР_ТОЛ" localSheetId="8">[28]Калькуляции!#REF!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 localSheetId="8">[28]Калькуляции!#REF!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 localSheetId="8">[28]Калькуляции!#REF!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 localSheetId="8">[28]Калькуляции!#REF!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 localSheetId="8">[28]Калькуляции!#REF!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 localSheetId="8">[28]Калькуляции!#REF!</definedName>
    <definedName name="КБОР">[28]Калькуляции!#REF!</definedName>
    <definedName name="КВ1_РУБ" localSheetId="7">#REF!</definedName>
    <definedName name="КВ1_РУБ" localSheetId="8">#REF!</definedName>
    <definedName name="КВ1_РУБ">#REF!</definedName>
    <definedName name="КВ1_ТОН" localSheetId="7">#REF!</definedName>
    <definedName name="КВ1_ТОН" localSheetId="8">#REF!</definedName>
    <definedName name="КВ1_ТОН">#REF!</definedName>
    <definedName name="КВ2_РУБ" localSheetId="7">#REF!</definedName>
    <definedName name="КВ2_РУБ" localSheetId="8">#REF!</definedName>
    <definedName name="КВ2_РУБ">#REF!</definedName>
    <definedName name="КВ2_ТОН" localSheetId="7">#REF!</definedName>
    <definedName name="КВ2_ТОН" localSheetId="8">#REF!</definedName>
    <definedName name="КВ2_ТОН">#REF!</definedName>
    <definedName name="КВ3_РУБ" localSheetId="7">#REF!</definedName>
    <definedName name="КВ3_РУБ" localSheetId="8">#REF!</definedName>
    <definedName name="КВ3_РУБ">#REF!</definedName>
    <definedName name="КВ3_ТОН" localSheetId="7">#REF!</definedName>
    <definedName name="КВ3_ТОН" localSheetId="8">#REF!</definedName>
    <definedName name="КВ3_ТОН">#REF!</definedName>
    <definedName name="КВ4_РУБ" localSheetId="7">#REF!</definedName>
    <definedName name="КВ4_РУБ" localSheetId="8">#REF!</definedName>
    <definedName name="КВ4_РУБ">#REF!</definedName>
    <definedName name="КВ4_ТОН" localSheetId="7">#REF!</definedName>
    <definedName name="КВ4_ТОН" localSheetId="8">#REF!</definedName>
    <definedName name="КВ4_ТОН">#REF!</definedName>
    <definedName name="ке" localSheetId="6">'5 анализ эконом эффект 27'!ке</definedName>
    <definedName name="ке" localSheetId="7">'5 анализ эконом эффект 28'!ке</definedName>
    <definedName name="ке" localSheetId="8">'5 анализ эконом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 localSheetId="8">'[46]Объекты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 localSheetId="8">#REF!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 localSheetId="8">[28]Калькуляции!#REF!</definedName>
    <definedName name="КОМПЛЕКСНЫЙ">[28]Калькуляции!#REF!</definedName>
    <definedName name="Комплексы">'[36]ПФВ-0.5'!$AJ$4:$AJ$10</definedName>
    <definedName name="КОРК_7" localSheetId="7">#REF!</definedName>
    <definedName name="КОРК_7" localSheetId="8">#REF!</definedName>
    <definedName name="КОРК_7">#REF!</definedName>
    <definedName name="КОРК_АВЧ" localSheetId="7">#REF!</definedName>
    <definedName name="КОРК_АВЧ" localSheetId="8">#REF!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 localSheetId="8">#REF!</definedName>
    <definedName name="КПП">#REF!</definedName>
    <definedName name="кр">#REF!</definedName>
    <definedName name="КР_" localSheetId="7">#REF!</definedName>
    <definedName name="КР_" localSheetId="8">#REF!</definedName>
    <definedName name="КР_">#REF!</definedName>
    <definedName name="КР_10" localSheetId="7">#REF!</definedName>
    <definedName name="КР_10" localSheetId="8">#REF!</definedName>
    <definedName name="КР_10">#REF!</definedName>
    <definedName name="КР_2ЦЕХ" localSheetId="7">#REF!</definedName>
    <definedName name="КР_2ЦЕХ" localSheetId="8">#REF!</definedName>
    <definedName name="КР_2ЦЕХ">#REF!</definedName>
    <definedName name="КР_7" localSheetId="7">#REF!</definedName>
    <definedName name="КР_7" localSheetId="8">#REF!</definedName>
    <definedName name="КР_7">#REF!</definedName>
    <definedName name="КР_8" localSheetId="7">#REF!</definedName>
    <definedName name="КР_8" localSheetId="8">#REF!</definedName>
    <definedName name="КР_8">#REF!</definedName>
    <definedName name="кр_до165" localSheetId="7">#REF!</definedName>
    <definedName name="кр_до165" localSheetId="8">#REF!</definedName>
    <definedName name="кр_до165">#REF!</definedName>
    <definedName name="КР_КРАМЗ" localSheetId="7">#REF!</definedName>
    <definedName name="КР_КРАМЗ" localSheetId="8">#REF!</definedName>
    <definedName name="КР_КРАМЗ">#REF!</definedName>
    <definedName name="КР_ЛОК" localSheetId="6">[28]Калькуляции!#REF!</definedName>
    <definedName name="КР_ЛОК" localSheetId="7">[28]Калькуляции!#REF!</definedName>
    <definedName name="КР_ЛОК" localSheetId="8">[28]Калькуляции!#REF!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 localSheetId="8">[28]Калькуляции!#REF!</definedName>
    <definedName name="КР_ЛОК_8">[28]Калькуляции!#REF!</definedName>
    <definedName name="КР_ОБАН" localSheetId="7">#REF!</definedName>
    <definedName name="КР_ОБАН" localSheetId="8">#REF!</definedName>
    <definedName name="КР_ОБАН">#REF!</definedName>
    <definedName name="кр_с8б" localSheetId="7">#REF!</definedName>
    <definedName name="кр_с8б" localSheetId="8">#REF!</definedName>
    <definedName name="кр_с8б">#REF!</definedName>
    <definedName name="КР_С8БМ" localSheetId="7">#REF!</definedName>
    <definedName name="КР_С8БМ" localSheetId="8">#REF!</definedName>
    <definedName name="КР_С8БМ">#REF!</definedName>
    <definedName name="КР_СУМ" localSheetId="7">#REF!</definedName>
    <definedName name="КР_СУМ" localSheetId="8">#REF!</definedName>
    <definedName name="КР_СУМ">#REF!</definedName>
    <definedName name="КР_Ф" localSheetId="7">#REF!</definedName>
    <definedName name="КР_Ф" localSheetId="8">#REF!</definedName>
    <definedName name="КР_Ф">#REF!</definedName>
    <definedName name="КР_ЦЕХА" localSheetId="6">[28]Калькуляции!#REF!</definedName>
    <definedName name="КР_ЦЕХА" localSheetId="7">[28]Калькуляции!#REF!</definedName>
    <definedName name="КР_ЦЕХА" localSheetId="8">[28]Калькуляции!#REF!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 localSheetId="8">[28]Калькуляции!#REF!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 localSheetId="8">[28]Калькуляции!#REF!</definedName>
    <definedName name="КРЕМНИЙ">[28]Калькуляции!#REF!</definedName>
    <definedName name="_xlnm.Criteria" localSheetId="6">[47]Données!#REF!</definedName>
    <definedName name="_xlnm.Criteria" localSheetId="7">[47]Données!#REF!</definedName>
    <definedName name="_xlnm.Criteria" localSheetId="8">[47]Données!#REF!</definedName>
    <definedName name="_xlnm.Criteria">[47]Données!#REF!</definedName>
    <definedName name="КрПроцент">#REF!</definedName>
    <definedName name="КРУПН_КРАМЗ" localSheetId="7">#REF!</definedName>
    <definedName name="КРУПН_КРАМЗ" localSheetId="8">#REF!</definedName>
    <definedName name="КРУПН_КРАМЗ">#REF!</definedName>
    <definedName name="кур">#REF!</definedName>
    <definedName name="Курс">#REF!</definedName>
    <definedName name="КурсУЕ">#REF!</definedName>
    <definedName name="л" localSheetId="6">'5 анализ эконом эффект 27'!л</definedName>
    <definedName name="л" localSheetId="7">'5 анализ эконом эффект 28'!л</definedName>
    <definedName name="л" localSheetId="8">'5 анализ эконом эффект 29'!л</definedName>
    <definedName name="л">[0]!л</definedName>
    <definedName name="ЛИГ_АЛ_М" localSheetId="6">[28]Калькуляции!#REF!</definedName>
    <definedName name="ЛИГ_АЛ_М" localSheetId="7">[28]Калькуляции!#REF!</definedName>
    <definedName name="ЛИГ_АЛ_М" localSheetId="8">[28]Калькуляции!#REF!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 localSheetId="8">[28]Калькуляции!#REF!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эконом эффект 27'!м</definedName>
    <definedName name="м" localSheetId="7">'5 анализ эконом эффект 28'!м</definedName>
    <definedName name="м" localSheetId="8">'5 анализ эконом эффект 29'!м</definedName>
    <definedName name="м">[0]!м</definedName>
    <definedName name="МАГНИЙ" localSheetId="6">[28]Калькуляции!#REF!</definedName>
    <definedName name="МАГНИЙ" localSheetId="7">[28]Калькуляции!#REF!</definedName>
    <definedName name="МАГНИЙ" localSheetId="8">[28]Калькуляции!#REF!</definedName>
    <definedName name="МАГНИЙ">[28]Калькуляции!#REF!</definedName>
    <definedName name="май">#REF!</definedName>
    <definedName name="МАЙ_РУБ" localSheetId="7">#REF!</definedName>
    <definedName name="МАЙ_РУБ" localSheetId="8">#REF!</definedName>
    <definedName name="МАЙ_РУБ">#REF!</definedName>
    <definedName name="МАЙ_ТОН" localSheetId="7">#REF!</definedName>
    <definedName name="МАЙ_ТОН" localSheetId="8">#REF!</definedName>
    <definedName name="МАЙ_ТОН">#REF!</definedName>
    <definedName name="МАР_РУБ" localSheetId="7">#REF!</definedName>
    <definedName name="МАР_РУБ" localSheetId="8">#REF!</definedName>
    <definedName name="МАР_РУБ">#REF!</definedName>
    <definedName name="МАР_ТОН" localSheetId="7">#REF!</definedName>
    <definedName name="МАР_ТОН" localSheetId="8">#REF!</definedName>
    <definedName name="МАР_ТОН">#REF!</definedName>
    <definedName name="МАРГ_ЛИГ" localSheetId="6">[28]Калькуляции!#REF!</definedName>
    <definedName name="МАРГ_ЛИГ" localSheetId="7">[28]Калькуляции!#REF!</definedName>
    <definedName name="МАРГ_ЛИГ" localSheetId="8">[28]Калькуляции!#REF!</definedName>
    <definedName name="МАРГ_ЛИГ">[28]Калькуляции!#REF!</definedName>
    <definedName name="МАРГ_ЛИГ_ДП" localSheetId="6">#REF!</definedName>
    <definedName name="МАРГ_ЛИГ_ДП" localSheetId="7">#REF!</definedName>
    <definedName name="МАРГ_ЛИГ_ДП" localSheetId="8">#REF!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 localSheetId="8">[28]Калькуляции!#REF!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 localSheetId="8">'[39]масла литры, деньги'!#REF!</definedName>
    <definedName name="масло">'[39]масла литры, деньги'!#REF!</definedName>
    <definedName name="Материалы">'[36]ПФВ-0.5'!$AG$26:$AG$33</definedName>
    <definedName name="МЕД" localSheetId="7">#REF!</definedName>
    <definedName name="МЕД" localSheetId="8">#REF!</definedName>
    <definedName name="МЕД">#REF!</definedName>
    <definedName name="МЕД_" localSheetId="7">#REF!</definedName>
    <definedName name="МЕД_" localSheetId="8">#REF!</definedName>
    <definedName name="МЕД_">#REF!</definedName>
    <definedName name="МЕЛ_СУМ" localSheetId="7">#REF!</definedName>
    <definedName name="МЕЛ_СУМ" localSheetId="8">#REF!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 localSheetId="8">[48]Январь!#REF!</definedName>
    <definedName name="МЕСЯЦЫ">[48]Январь!#REF!</definedName>
    <definedName name="Мет_собс" localSheetId="6">#REF!</definedName>
    <definedName name="Мет_собс" localSheetId="7">#REF!</definedName>
    <definedName name="Мет_собс" localSheetId="8">#REF!</definedName>
    <definedName name="Мет_собс">#REF!</definedName>
    <definedName name="Мет_ЭЛЦ3" localSheetId="6">#REF!</definedName>
    <definedName name="Мет_ЭЛЦ3" localSheetId="7">#REF!</definedName>
    <definedName name="Мет_ЭЛЦ3" localSheetId="8">#REF!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 localSheetId="8">[28]Калькуляции!#REF!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 localSheetId="8">[28]Калькуляции!#REF!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 localSheetId="8">[28]Калькуляции!#REF!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 localSheetId="8">[28]Калькуляции!#REF!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 localSheetId="8">[28]Калькуляции!#REF!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 localSheetId="8">[28]Калькуляции!#REF!</definedName>
    <definedName name="МС9_ТОН">[28]Калькуляции!#REF!</definedName>
    <definedName name="мым" localSheetId="6">'5 анализ эконом эффект 27'!мым</definedName>
    <definedName name="мым" localSheetId="7">'5 анализ эконом эффект 28'!мым</definedName>
    <definedName name="мым" localSheetId="8">'5 анализ эконом эффект 29'!мым</definedName>
    <definedName name="мым">[0]!мым</definedName>
    <definedName name="н" localSheetId="6">'5 анализ эконом эффект 27'!н</definedName>
    <definedName name="н" localSheetId="7">'5 анализ эконом эффект 28'!н</definedName>
    <definedName name="н" localSheetId="8">'5 анализ эконом эффект 29'!н</definedName>
    <definedName name="н">[0]!н</definedName>
    <definedName name="Н_2ЦЕХ_СКАЛ" localSheetId="6">#REF!</definedName>
    <definedName name="Н_2ЦЕХ_СКАЛ" localSheetId="7">#REF!</definedName>
    <definedName name="Н_2ЦЕХ_СКАЛ" localSheetId="8">#REF!</definedName>
    <definedName name="Н_2ЦЕХ_СКАЛ">#REF!</definedName>
    <definedName name="Н_АЛФ" localSheetId="7">#REF!</definedName>
    <definedName name="Н_АЛФ" localSheetId="8">#REF!</definedName>
    <definedName name="Н_АЛФ">#REF!</definedName>
    <definedName name="Н_АМ_МЛ" localSheetId="6">[28]Калькуляции!#REF!</definedName>
    <definedName name="Н_АМ_МЛ" localSheetId="7">[28]Калькуляции!#REF!</definedName>
    <definedName name="Н_АМ_МЛ" localSheetId="8">[28]Калькуляции!#REF!</definedName>
    <definedName name="Н_АМ_МЛ">[28]Калькуляции!#REF!</definedName>
    <definedName name="Н_АНБЛ" localSheetId="7">#REF!</definedName>
    <definedName name="Н_АНБЛ" localSheetId="8">#REF!</definedName>
    <definedName name="Н_АНБЛ">#REF!</definedName>
    <definedName name="Н_АНБЛ_В" localSheetId="6">[28]Калькуляции!#REF!</definedName>
    <definedName name="Н_АНБЛ_В" localSheetId="7">[28]Калькуляции!#REF!</definedName>
    <definedName name="Н_АНБЛ_В" localSheetId="8">[28]Калькуляции!#REF!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 localSheetId="8">[28]Калькуляции!#REF!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 localSheetId="8">[28]Калькуляции!#REF!</definedName>
    <definedName name="Н_АФ_МЛ">[28]Калькуляции!#REF!</definedName>
    <definedName name="Н_ВАЛФ" localSheetId="7">#REF!</definedName>
    <definedName name="Н_ВАЛФ" localSheetId="8">#REF!</definedName>
    <definedName name="Н_ВАЛФ">#REF!</definedName>
    <definedName name="Н_ВГР" localSheetId="7">#REF!</definedName>
    <definedName name="Н_ВГР" localSheetId="8">#REF!</definedName>
    <definedName name="Н_ВГР">#REF!</definedName>
    <definedName name="Н_ВКРСВ" localSheetId="7">#REF!</definedName>
    <definedName name="Н_ВКРСВ" localSheetId="8">#REF!</definedName>
    <definedName name="Н_ВКРСВ">#REF!</definedName>
    <definedName name="Н_ВМЕДЬ" localSheetId="7">#REF!</definedName>
    <definedName name="Н_ВМЕДЬ" localSheetId="8">#REF!</definedName>
    <definedName name="Н_ВМЕДЬ">#REF!</definedName>
    <definedName name="Н_ВОДОБКРУПН" localSheetId="7">#REF!</definedName>
    <definedName name="Н_ВОДОБКРУПН" localSheetId="8">#REF!</definedName>
    <definedName name="Н_ВОДОБКРУПН">#REF!</definedName>
    <definedName name="Н_ВХЛБ" localSheetId="7">#REF!</definedName>
    <definedName name="Н_ВХЛБ" localSheetId="8">#REF!</definedName>
    <definedName name="Н_ВХЛБ">#REF!</definedName>
    <definedName name="Н_ВХЛН" localSheetId="7">#REF!</definedName>
    <definedName name="Н_ВХЛН" localSheetId="8">#REF!</definedName>
    <definedName name="Н_ВХЛН">#REF!</definedName>
    <definedName name="Н_ГИДЗ" localSheetId="7">#REF!</definedName>
    <definedName name="Н_ГИДЗ" localSheetId="8">#REF!</definedName>
    <definedName name="Н_ГИДЗ">#REF!</definedName>
    <definedName name="Н_ГЛ_ВН" localSheetId="7">#REF!</definedName>
    <definedName name="Н_ГЛ_ВН" localSheetId="8">#REF!</definedName>
    <definedName name="Н_ГЛ_ВН">#REF!</definedName>
    <definedName name="Н_ГЛ_ДП" localSheetId="6">[28]Калькуляции!#REF!</definedName>
    <definedName name="Н_ГЛ_ДП" localSheetId="7">[28]Калькуляции!#REF!</definedName>
    <definedName name="Н_ГЛ_ДП" localSheetId="8">[28]Калькуляции!#REF!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 localSheetId="8">[28]Калькуляции!#REF!</definedName>
    <definedName name="Н_ГЛ_ИТ">[28]Калькуляции!#REF!</definedName>
    <definedName name="Н_ГЛ_ТОЛ" localSheetId="7">#REF!</definedName>
    <definedName name="Н_ГЛ_ТОЛ" localSheetId="8">#REF!</definedName>
    <definedName name="Н_ГЛ_ТОЛ">#REF!</definedName>
    <definedName name="Н_ГЛШ" localSheetId="7">#REF!</definedName>
    <definedName name="Н_ГЛШ" localSheetId="8">#REF!</definedName>
    <definedName name="Н_ГЛШ">#REF!</definedName>
    <definedName name="Н_ИЗВ" localSheetId="7">#REF!</definedName>
    <definedName name="Н_ИЗВ" localSheetId="8">#REF!</definedName>
    <definedName name="Н_ИЗВ">#REF!</definedName>
    <definedName name="Н_К_ПРОК" localSheetId="7">#REF!</definedName>
    <definedName name="Н_К_ПРОК" localSheetId="8">#REF!</definedName>
    <definedName name="Н_К_ПРОК">#REF!</definedName>
    <definedName name="Н_К_СЫР" localSheetId="7">#REF!</definedName>
    <definedName name="Н_К_СЫР" localSheetId="8">#REF!</definedName>
    <definedName name="Н_К_СЫР">#REF!</definedName>
    <definedName name="Н_К_СЫР_П" localSheetId="6">[28]Калькуляции!#REF!</definedName>
    <definedName name="Н_К_СЫР_П" localSheetId="7">[28]Калькуляции!#REF!</definedName>
    <definedName name="Н_К_СЫР_П" localSheetId="8">[28]Калькуляции!#REF!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 localSheetId="8">[28]Калькуляции!#REF!</definedName>
    <definedName name="Н_К_СЫР_Т">[28]Калькуляции!#REF!</definedName>
    <definedName name="Н_КАВЧ_АЛФ" localSheetId="7">#REF!</definedName>
    <definedName name="Н_КАВЧ_АЛФ" localSheetId="8">#REF!</definedName>
    <definedName name="Н_КАВЧ_АЛФ">#REF!</definedName>
    <definedName name="Н_КАВЧ_ГРАФ" localSheetId="7">#REF!</definedName>
    <definedName name="Н_КАВЧ_ГРАФ" localSheetId="8">#REF!</definedName>
    <definedName name="Н_КАВЧ_ГРАФ">#REF!</definedName>
    <definedName name="Н_КАВЧ_КРС" localSheetId="7">#REF!</definedName>
    <definedName name="Н_КАВЧ_КРС" localSheetId="8">#REF!</definedName>
    <definedName name="Н_КАВЧ_КРС">#REF!</definedName>
    <definedName name="Н_КАВЧ_МЕД" localSheetId="7">#REF!</definedName>
    <definedName name="Н_КАВЧ_МЕД" localSheetId="8">#REF!</definedName>
    <definedName name="Н_КАВЧ_МЕД">#REF!</definedName>
    <definedName name="Н_КАВЧ_ХЛБ" localSheetId="7">#REF!</definedName>
    <definedName name="Н_КАВЧ_ХЛБ" localSheetId="8">#REF!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#REF!</definedName>
    <definedName name="Н_КЕРОСИН" localSheetId="7">#REF!</definedName>
    <definedName name="Н_КЕРОСИН" localSheetId="8">#REF!</definedName>
    <definedName name="Н_КЕРОСИН">#REF!</definedName>
    <definedName name="Н_КЛОК_КРСМ" localSheetId="6">[28]Калькуляции!#REF!</definedName>
    <definedName name="Н_КЛОК_КРСМ" localSheetId="7">[28]Калькуляции!#REF!</definedName>
    <definedName name="Н_КЛОК_КРСМ" localSheetId="8">[28]Калькуляции!#REF!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 localSheetId="8">[28]Калькуляции!#REF!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 localSheetId="8">[28]Калькуляции!#REF!</definedName>
    <definedName name="Н_КЛОК_ФТК">[28]Калькуляции!#REF!</definedName>
    <definedName name="Н_КОА_АБ" localSheetId="7">#REF!</definedName>
    <definedName name="Н_КОА_АБ" localSheetId="8">#REF!</definedName>
    <definedName name="Н_КОА_АБ">#REF!</definedName>
    <definedName name="Н_КОА_ГЛ" localSheetId="7">#REF!</definedName>
    <definedName name="Н_КОА_ГЛ" localSheetId="8">#REF!</definedName>
    <definedName name="Н_КОА_ГЛ">#REF!</definedName>
    <definedName name="Н_КОА_КРС" localSheetId="7">#REF!</definedName>
    <definedName name="Н_КОА_КРС" localSheetId="8">#REF!</definedName>
    <definedName name="Н_КОА_КРС">#REF!</definedName>
    <definedName name="Н_КОА_КРСМ" localSheetId="7">#REF!</definedName>
    <definedName name="Н_КОА_КРСМ" localSheetId="8">#REF!</definedName>
    <definedName name="Н_КОА_КРСМ">#REF!</definedName>
    <definedName name="Н_КОА_СКАЛ" localSheetId="7">#REF!</definedName>
    <definedName name="Н_КОА_СКАЛ" localSheetId="8">#REF!</definedName>
    <definedName name="Н_КОА_СКАЛ">#REF!</definedName>
    <definedName name="Н_КОА_ФК" localSheetId="7">#REF!</definedName>
    <definedName name="Н_КОА_ФК" localSheetId="8">#REF!</definedName>
    <definedName name="Н_КОА_ФК">#REF!</definedName>
    <definedName name="Н_КОРК_7" localSheetId="7">#REF!</definedName>
    <definedName name="Н_КОРК_7" localSheetId="8">#REF!</definedName>
    <definedName name="Н_КОРК_7">#REF!</definedName>
    <definedName name="Н_КОРК_АВЧ" localSheetId="7">#REF!</definedName>
    <definedName name="Н_КОРК_АВЧ" localSheetId="8">#REF!</definedName>
    <definedName name="Н_КОРК_АВЧ">#REF!</definedName>
    <definedName name="Н_КР_АК5М2" localSheetId="6">[28]Калькуляции!#REF!</definedName>
    <definedName name="Н_КР_АК5М2" localSheetId="7">[28]Калькуляции!#REF!</definedName>
    <definedName name="Н_КР_АК5М2" localSheetId="8">[28]Калькуляции!#REF!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 localSheetId="8">[28]Калькуляции!#REF!</definedName>
    <definedName name="Н_КР_ПАР">[28]Калькуляции!#REF!</definedName>
    <definedName name="Н_КР19_СКАЛ" localSheetId="6">#REF!</definedName>
    <definedName name="Н_КР19_СКАЛ" localSheetId="7">#REF!</definedName>
    <definedName name="Н_КР19_СКАЛ" localSheetId="8">#REF!</definedName>
    <definedName name="Н_КР19_СКАЛ">#REF!</definedName>
    <definedName name="Н_КРАК12" localSheetId="6">[28]Калькуляции!#REF!</definedName>
    <definedName name="Н_КРАК12" localSheetId="7">[28]Калькуляции!#REF!</definedName>
    <definedName name="Н_КРАК12" localSheetId="8">[28]Калькуляции!#REF!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 localSheetId="8">[28]Калькуляции!#REF!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 localSheetId="8">[28]Калькуляции!#REF!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 localSheetId="8">[28]Калькуляции!#REF!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 localSheetId="8">[28]Калькуляции!#REF!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 localSheetId="8">[28]Калькуляции!#REF!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 localSheetId="8">[28]Калькуляции!#REF!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 localSheetId="8">[28]Калькуляции!#REF!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 localSheetId="8">[28]Калькуляции!#REF!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 localSheetId="8">[28]Калькуляции!#REF!</definedName>
    <definedName name="Н_КРРЕКВИЗИТЫ">[28]Калькуляции!#REF!</definedName>
    <definedName name="Н_КРСВ" localSheetId="7">#REF!</definedName>
    <definedName name="Н_КРСВ" localSheetId="8">#REF!</definedName>
    <definedName name="Н_КРСВ">#REF!</definedName>
    <definedName name="Н_КРСЛИТКИ" localSheetId="6">[28]Калькуляции!#REF!</definedName>
    <definedName name="Н_КРСЛИТКИ" localSheetId="7">[28]Калькуляции!#REF!</definedName>
    <definedName name="Н_КРСЛИТКИ" localSheetId="8">[28]Калькуляции!#REF!</definedName>
    <definedName name="Н_КРСЛИТКИ">[28]Калькуляции!#REF!</definedName>
    <definedName name="Н_КРСМ" localSheetId="7">#REF!</definedName>
    <definedName name="Н_КРСМ" localSheetId="8">#REF!</definedName>
    <definedName name="Н_КРСМ">#REF!</definedName>
    <definedName name="Н_КРФ" localSheetId="6">[28]Калькуляции!#REF!</definedName>
    <definedName name="Н_КРФ" localSheetId="7">[28]Калькуляции!#REF!</definedName>
    <definedName name="Н_КРФ" localSheetId="8">[28]Калькуляции!#REF!</definedName>
    <definedName name="Н_КРФ">[28]Калькуляции!#REF!</definedName>
    <definedName name="Н_КСГИД" localSheetId="7">#REF!</definedName>
    <definedName name="Н_КСГИД" localSheetId="8">#REF!</definedName>
    <definedName name="Н_КСГИД">#REF!</definedName>
    <definedName name="Н_КСКАУСТ" localSheetId="7">#REF!</definedName>
    <definedName name="Н_КСКАУСТ" localSheetId="8">#REF!</definedName>
    <definedName name="Н_КСКАУСТ">#REF!</definedName>
    <definedName name="Н_КСПЕНА" localSheetId="7">#REF!</definedName>
    <definedName name="Н_КСПЕНА" localSheetId="8">#REF!</definedName>
    <definedName name="Н_КСПЕНА">#REF!</definedName>
    <definedName name="Н_КСПЕНА_С" localSheetId="6">[28]Калькуляции!#REF!</definedName>
    <definedName name="Н_КСПЕНА_С" localSheetId="7">[28]Калькуляции!#REF!</definedName>
    <definedName name="Н_КСПЕНА_С" localSheetId="8">[28]Калькуляции!#REF!</definedName>
    <definedName name="Н_КСПЕНА_С">[28]Калькуляции!#REF!</definedName>
    <definedName name="Н_КССОДГО" localSheetId="7">#REF!</definedName>
    <definedName name="Н_КССОДГО" localSheetId="8">#REF!</definedName>
    <definedName name="Н_КССОДГО">#REF!</definedName>
    <definedName name="Н_КССОДКАЛ" localSheetId="7">#REF!</definedName>
    <definedName name="Н_КССОДКАЛ" localSheetId="8">#REF!</definedName>
    <definedName name="Н_КССОДКАЛ">#REF!</definedName>
    <definedName name="Н_ЛИГ_АЛ_М" localSheetId="6">[28]Калькуляции!#REF!</definedName>
    <definedName name="Н_ЛИГ_АЛ_М" localSheetId="7">[28]Калькуляции!#REF!</definedName>
    <definedName name="Н_ЛИГ_АЛ_М" localSheetId="8">[28]Калькуляции!#REF!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 localSheetId="8">[28]Калькуляции!#REF!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 localSheetId="8">[28]Калькуляции!#REF!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 localSheetId="8">[28]Калькуляции!#REF!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 localSheetId="8">[28]Калькуляции!#REF!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 localSheetId="8">[28]Калькуляции!#REF!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 localSheetId="8">[28]Калькуляции!#REF!</definedName>
    <definedName name="Н_МАРГ_МЛ">[28]Калькуляции!#REF!</definedName>
    <definedName name="Н_МАССА" localSheetId="7">#REF!</definedName>
    <definedName name="Н_МАССА" localSheetId="8">#REF!</definedName>
    <definedName name="Н_МАССА">#REF!</definedName>
    <definedName name="Н_МАССА_В" localSheetId="6">[28]Калькуляции!#REF!</definedName>
    <definedName name="Н_МАССА_В" localSheetId="7">[28]Калькуляции!#REF!</definedName>
    <definedName name="Н_МАССА_В" localSheetId="8">[28]Калькуляции!#REF!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 localSheetId="8">[28]Калькуляции!#REF!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 localSheetId="8">[28]Калькуляции!#REF!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 localSheetId="8">[28]Калькуляции!#REF!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 localSheetId="8">[28]Калькуляции!#REF!</definedName>
    <definedName name="Н_МЛ_3003">[28]Калькуляции!#REF!</definedName>
    <definedName name="Н_ОЛЕ" localSheetId="7">#REF!</definedName>
    <definedName name="Н_ОЛЕ" localSheetId="8">#REF!</definedName>
    <definedName name="Н_ОЛЕ">#REF!</definedName>
    <definedName name="Н_ПЕК" localSheetId="7">#REF!</definedName>
    <definedName name="Н_ПЕК" localSheetId="8">#REF!</definedName>
    <definedName name="Н_ПЕК">#REF!</definedName>
    <definedName name="Н_ПЕК_П" localSheetId="6">[28]Калькуляции!#REF!</definedName>
    <definedName name="Н_ПЕК_П" localSheetId="7">[28]Калькуляции!#REF!</definedName>
    <definedName name="Н_ПЕК_П" localSheetId="8">[28]Калькуляции!#REF!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 localSheetId="8">[28]Калькуляции!#REF!</definedName>
    <definedName name="Н_ПЕК_Т">[28]Калькуляции!#REF!</definedName>
    <definedName name="Н_ПУШ" localSheetId="7">#REF!</definedName>
    <definedName name="Н_ПУШ" localSheetId="8">#REF!</definedName>
    <definedName name="Н_ПУШ">#REF!</definedName>
    <definedName name="Н_ПЫЛЬ" localSheetId="7">#REF!</definedName>
    <definedName name="Н_ПЫЛЬ" localSheetId="8">#REF!</definedName>
    <definedName name="Н_ПЫЛЬ">#REF!</definedName>
    <definedName name="Н_С8БМ_ГЛ" localSheetId="7">#REF!</definedName>
    <definedName name="Н_С8БМ_ГЛ" localSheetId="8">#REF!</definedName>
    <definedName name="Н_С8БМ_ГЛ">#REF!</definedName>
    <definedName name="Н_С8БМ_КСВ" localSheetId="7">#REF!</definedName>
    <definedName name="Н_С8БМ_КСВ" localSheetId="8">#REF!</definedName>
    <definedName name="Н_С8БМ_КСВ">#REF!</definedName>
    <definedName name="Н_С8БМ_КСМ" localSheetId="7">#REF!</definedName>
    <definedName name="Н_С8БМ_КСМ" localSheetId="8">#REF!</definedName>
    <definedName name="Н_С8БМ_КСМ">#REF!</definedName>
    <definedName name="Н_С8БМ_СКАЛ" localSheetId="7">#REF!</definedName>
    <definedName name="Н_С8БМ_СКАЛ" localSheetId="8">#REF!</definedName>
    <definedName name="Н_С8БМ_СКАЛ">#REF!</definedName>
    <definedName name="Н_С8БМ_ФК" localSheetId="7">#REF!</definedName>
    <definedName name="Н_С8БМ_ФК" localSheetId="8">#REF!</definedName>
    <definedName name="Н_С8БМ_ФК">#REF!</definedName>
    <definedName name="Н_СЕРК" localSheetId="7">#REF!</definedName>
    <definedName name="Н_СЕРК" localSheetId="8">#REF!</definedName>
    <definedName name="Н_СЕРК">#REF!</definedName>
    <definedName name="Н_СКА" localSheetId="7">#REF!</definedName>
    <definedName name="Н_СКА" localSheetId="8">#REF!</definedName>
    <definedName name="Н_СКА">#REF!</definedName>
    <definedName name="Н_СЛ_КРСВ" localSheetId="6">#REF!</definedName>
    <definedName name="Н_СЛ_КРСВ" localSheetId="7">#REF!</definedName>
    <definedName name="Н_СЛ_КРСВ" localSheetId="8">#REF!</definedName>
    <definedName name="Н_СЛ_КРСВ">#REF!</definedName>
    <definedName name="Н_СОЛ_АК5М2" localSheetId="6">[28]Калькуляции!#REF!</definedName>
    <definedName name="Н_СОЛ_АК5М2" localSheetId="7">[28]Калькуляции!#REF!</definedName>
    <definedName name="Н_СОЛ_АК5М2" localSheetId="8">[28]Калькуляции!#REF!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 localSheetId="8">[28]Калькуляции!#REF!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 localSheetId="8">[28]Калькуляции!#REF!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 localSheetId="8">[28]Калькуляции!#REF!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 localSheetId="8">[28]Калькуляции!#REF!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 localSheetId="8">[28]Калькуляции!#REF!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 localSheetId="8">[28]Калькуляции!#REF!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 localSheetId="8">[28]Калькуляции!#REF!</definedName>
    <definedName name="Н_СОЛСЛИТКИ">[28]Калькуляции!#REF!</definedName>
    <definedName name="Н_СОСМАС" localSheetId="7">#REF!</definedName>
    <definedName name="Н_СОСМАС" localSheetId="8">#REF!</definedName>
    <definedName name="Н_СОСМАС">#REF!</definedName>
    <definedName name="Н_Т_КРСВ" localSheetId="7">#REF!</definedName>
    <definedName name="Н_Т_КРСВ" localSheetId="8">#REF!</definedName>
    <definedName name="Н_Т_КРСВ">#REF!</definedName>
    <definedName name="Н_Т_КРСВ3" localSheetId="7">#REF!</definedName>
    <definedName name="Н_Т_КРСВ3" localSheetId="8">#REF!</definedName>
    <definedName name="Н_Т_КРСВ3">#REF!</definedName>
    <definedName name="Н_ТИТ_АК5М2" localSheetId="6">[28]Калькуляции!#REF!</definedName>
    <definedName name="Н_ТИТ_АК5М2" localSheetId="7">[28]Калькуляции!#REF!</definedName>
    <definedName name="Н_ТИТ_АК5М2" localSheetId="8">[28]Калькуляции!#REF!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 localSheetId="8">[28]Калькуляции!#REF!</definedName>
    <definedName name="Н_ТИТ_АК9ПЧ">[28]Калькуляции!#REF!</definedName>
    <definedName name="Н_ТИТАН" localSheetId="7">#REF!</definedName>
    <definedName name="Н_ТИТАН" localSheetId="8">#REF!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 localSheetId="8">[28]Калькуляции!#REF!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 localSheetId="8">[28]Калькуляции!#REF!</definedName>
    <definedName name="Н_ТОЛЬКОМАССА">[28]Калькуляции!#REF!</definedName>
    <definedName name="Н_ФК" localSheetId="7">#REF!</definedName>
    <definedName name="Н_ФК" localSheetId="8">#REF!</definedName>
    <definedName name="Н_ФК">#REF!</definedName>
    <definedName name="Н_ФТК" localSheetId="7">#REF!</definedName>
    <definedName name="Н_ФТК" localSheetId="8">#REF!</definedName>
    <definedName name="Н_ФТК">#REF!</definedName>
    <definedName name="Н_Х_ДИЭТ" localSheetId="6">[28]Калькуляции!#REF!</definedName>
    <definedName name="Н_Х_ДИЭТ" localSheetId="7">[28]Калькуляции!#REF!</definedName>
    <definedName name="Н_Х_ДИЭТ" localSheetId="8">[28]Калькуляции!#REF!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 localSheetId="8">[28]Калькуляции!#REF!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 localSheetId="8">[28]Калькуляции!#REF!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 localSheetId="8">[28]Калькуляции!#REF!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 localSheetId="8">[28]Калькуляции!#REF!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 localSheetId="8">[28]Калькуляции!#REF!</definedName>
    <definedName name="Н_Х_ТЕРМ_Д">[28]Калькуляции!#REF!</definedName>
    <definedName name="Н_ХЛНАТ" localSheetId="7">#REF!</definedName>
    <definedName name="Н_ХЛНАТ" localSheetId="8">#REF!</definedName>
    <definedName name="Н_ХЛНАТ">#REF!</definedName>
    <definedName name="Н_ШАРЫ" localSheetId="7">#REF!</definedName>
    <definedName name="Н_ШАРЫ" localSheetId="8">#REF!</definedName>
    <definedName name="Н_ШАРЫ">#REF!</definedName>
    <definedName name="Н_ЭНАК12" localSheetId="6">[28]Калькуляции!#REF!</definedName>
    <definedName name="Н_ЭНАК12" localSheetId="7">[28]Калькуляции!#REF!</definedName>
    <definedName name="Н_ЭНАК12" localSheetId="8">[28]Калькуляции!#REF!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 localSheetId="8">[28]Калькуляции!#REF!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 localSheetId="8">[28]Калькуляции!#REF!</definedName>
    <definedName name="Н_ЭНАК9ПЧ">[28]Калькуляции!#REF!</definedName>
    <definedName name="Н_ЭНКРУПН" localSheetId="7">#REF!</definedName>
    <definedName name="Н_ЭНКРУПН" localSheetId="8">#REF!</definedName>
    <definedName name="Н_ЭНКРУПН">#REF!</definedName>
    <definedName name="Н_ЭНМЕЛКИЕ" localSheetId="7">#REF!</definedName>
    <definedName name="Н_ЭНМЕЛКИЕ" localSheetId="8">#REF!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 localSheetId="8">[28]Калькуляции!#REF!</definedName>
    <definedName name="Н_ЭНРЕКВИЗИТЫ">[28]Калькуляции!#REF!</definedName>
    <definedName name="Н_ЭНСЛИТКИ" localSheetId="7">#REF!</definedName>
    <definedName name="Н_ЭНСЛИТКИ" localSheetId="8">#REF!</definedName>
    <definedName name="Н_ЭНСЛИТКИ">#REF!</definedName>
    <definedName name="НАЧП" localSheetId="7">#REF!</definedName>
    <definedName name="НАЧП" localSheetId="8">#REF!</definedName>
    <definedName name="НАЧП">#REF!</definedName>
    <definedName name="НАЧПЭО" localSheetId="7">#REF!</definedName>
    <definedName name="НАЧПЭО" localSheetId="8">#REF!</definedName>
    <definedName name="НАЧПЭО">#REF!</definedName>
    <definedName name="НВ_АВЧСЫР" localSheetId="7">#REF!</definedName>
    <definedName name="НВ_АВЧСЫР" localSheetId="8">#REF!</definedName>
    <definedName name="НВ_АВЧСЫР">#REF!</definedName>
    <definedName name="НВ_ДАВАЛ" localSheetId="7">#REF!</definedName>
    <definedName name="НВ_ДАВАЛ" localSheetId="8">#REF!</definedName>
    <definedName name="НВ_ДАВАЛ">#REF!</definedName>
    <definedName name="НВ_КРУПНЫЕ" localSheetId="7">#REF!</definedName>
    <definedName name="НВ_КРУПНЫЕ" localSheetId="8">#REF!</definedName>
    <definedName name="НВ_КРУПНЫЕ">#REF!</definedName>
    <definedName name="НВ_ПУСКАВЧ" localSheetId="7">#REF!</definedName>
    <definedName name="НВ_ПУСКАВЧ" localSheetId="8">#REF!</definedName>
    <definedName name="НВ_ПУСКАВЧ">#REF!</definedName>
    <definedName name="НВ_РЕКВИЗИТЫ" localSheetId="7">#REF!</definedName>
    <definedName name="НВ_РЕКВИЗИТЫ" localSheetId="8">#REF!</definedName>
    <definedName name="НВ_РЕКВИЗИТЫ">#REF!</definedName>
    <definedName name="НВ_СЛИТКИ" localSheetId="7">#REF!</definedName>
    <definedName name="НВ_СЛИТКИ" localSheetId="8">#REF!</definedName>
    <definedName name="НВ_СЛИТКИ">#REF!</definedName>
    <definedName name="НВ_СПЛАВ6063" localSheetId="7">#REF!</definedName>
    <definedName name="НВ_СПЛАВ6063" localSheetId="8">#REF!</definedName>
    <definedName name="НВ_СПЛАВ6063">#REF!</definedName>
    <definedName name="НВ_ЧМЖ" localSheetId="7">#REF!</definedName>
    <definedName name="НВ_ЧМЖ" localSheetId="8">#REF!</definedName>
    <definedName name="НВ_ЧМЖ">#REF!</definedName>
    <definedName name="НДС">#REF!</definedName>
    <definedName name="ндс1">#REF!</definedName>
    <definedName name="НЗП_АВЧ" localSheetId="7">#REF!</definedName>
    <definedName name="НЗП_АВЧ" localSheetId="8">#REF!</definedName>
    <definedName name="НЗП_АВЧ">#REF!</definedName>
    <definedName name="НЗП_АТЧ" localSheetId="7">#REF!</definedName>
    <definedName name="НЗП_АТЧ" localSheetId="8">#REF!</definedName>
    <definedName name="НЗП_АТЧ">#REF!</definedName>
    <definedName name="НЗП_АТЧВАВЧ" localSheetId="7">#REF!</definedName>
    <definedName name="НЗП_АТЧВАВЧ" localSheetId="8">#REF!</definedName>
    <definedName name="НЗП_АТЧВАВЧ">#REF!</definedName>
    <definedName name="НН_АВЧСЫР" localSheetId="6">[28]Калькуляции!#REF!</definedName>
    <definedName name="НН_АВЧСЫР" localSheetId="7">[28]Калькуляции!#REF!</definedName>
    <definedName name="НН_АВЧСЫР" localSheetId="8">[28]Калькуляции!#REF!</definedName>
    <definedName name="НН_АВЧСЫР">[28]Калькуляции!#REF!</definedName>
    <definedName name="НН_АВЧТОВ" localSheetId="7">#REF!</definedName>
    <definedName name="НН_АВЧТОВ" localSheetId="8">#REF!</definedName>
    <definedName name="НН_АВЧТОВ">#REF!</definedName>
    <definedName name="нов" localSheetId="6">'5 анализ эконом эффект 27'!нов</definedName>
    <definedName name="нов" localSheetId="7">'5 анализ эконом эффект 28'!нов</definedName>
    <definedName name="нов" localSheetId="8">'5 анализ эконом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 localSheetId="8">[28]Калькуляции!#REF!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 localSheetId="8">[28]Калькуляции!#REF!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 localSheetId="8">[28]Калькуляции!#REF!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 localSheetId="8">#REF!</definedName>
    <definedName name="НТ_АВЧСЫР">#REF!</definedName>
    <definedName name="НТ_АК12" localSheetId="6">[28]Калькуляции!#REF!</definedName>
    <definedName name="НТ_АК12" localSheetId="7">[28]Калькуляции!#REF!</definedName>
    <definedName name="НТ_АК12" localSheetId="8">[28]Калькуляции!#REF!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 localSheetId="8">[28]Калькуляции!#REF!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 localSheetId="8">[28]Калькуляции!#REF!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 localSheetId="8">[28]Калькуляции!#REF!</definedName>
    <definedName name="НТ_АЛЖ">[28]Калькуляции!#REF!</definedName>
    <definedName name="НТ_ДАВАЛ" localSheetId="7">#REF!</definedName>
    <definedName name="НТ_ДАВАЛ" localSheetId="8">#REF!</definedName>
    <definedName name="НТ_ДАВАЛ">#REF!</definedName>
    <definedName name="НТ_КАТАНКА" localSheetId="6">[28]Калькуляции!#REF!</definedName>
    <definedName name="НТ_КАТАНКА" localSheetId="7">[28]Калькуляции!#REF!</definedName>
    <definedName name="НТ_КАТАНКА" localSheetId="8">[28]Калькуляции!#REF!</definedName>
    <definedName name="НТ_КАТАНКА">[28]Калькуляции!#REF!</definedName>
    <definedName name="НТ_КРУПНЫЕ" localSheetId="7">#REF!</definedName>
    <definedName name="НТ_КРУПНЫЕ" localSheetId="8">#REF!</definedName>
    <definedName name="НТ_КРУПНЫЕ">#REF!</definedName>
    <definedName name="НТ_РЕКВИЗИТЫ" localSheetId="7">#REF!</definedName>
    <definedName name="НТ_РЕКВИЗИТЫ" localSheetId="8">#REF!</definedName>
    <definedName name="НТ_РЕКВИЗИТЫ">#REF!</definedName>
    <definedName name="НТ_СЛИТКИ" localSheetId="7">#REF!</definedName>
    <definedName name="НТ_СЛИТКИ" localSheetId="8">#REF!</definedName>
    <definedName name="НТ_СЛИТКИ">#REF!</definedName>
    <definedName name="НТ_СПЛАВ6063" localSheetId="7">#REF!</definedName>
    <definedName name="НТ_СПЛАВ6063" localSheetId="8">#REF!</definedName>
    <definedName name="НТ_СПЛАВ6063">#REF!</definedName>
    <definedName name="НТ_ЧМ" localSheetId="6">[28]Калькуляции!#REF!</definedName>
    <definedName name="НТ_ЧМ" localSheetId="7">[28]Калькуляции!#REF!</definedName>
    <definedName name="НТ_ЧМ" localSheetId="8">[28]Калькуляции!#REF!</definedName>
    <definedName name="НТ_ЧМ">[28]Калькуляции!#REF!</definedName>
    <definedName name="НТ_ЧМЖ" localSheetId="7">#REF!</definedName>
    <definedName name="НТ_ЧМЖ" localSheetId="8">#REF!</definedName>
    <definedName name="НТ_ЧМЖ">#REF!</definedName>
    <definedName name="о" localSheetId="6">'5 анализ эконом эффект 27'!о</definedName>
    <definedName name="о" localSheetId="7">'5 анализ эконом эффект 28'!о</definedName>
    <definedName name="о" localSheetId="8">'5 анализ эконом эффект 29'!о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эконом эффект 27'!$A$1:$U$166</definedName>
    <definedName name="_xlnm.Print_Area" localSheetId="7">'5 анализ эконом эффект 28'!$A$1:$U$170</definedName>
    <definedName name="_xlnm.Print_Area" localSheetId="8">'5 анализ эконом эффект 29'!$A$1:$U$170</definedName>
    <definedName name="_xlnm.Print_Area" localSheetId="9">'6.1. Паспорт сетевой график'!$A$1:$I$27</definedName>
    <definedName name="_xlnm.Print_Area" localSheetId="10">'6.2. Паспорт фин осв ввод'!$A$1:$AA$27</definedName>
    <definedName name="_xlnm.Print_Area" localSheetId="11">'7. Паспорт отчет о закупке'!$A$1:$L$23</definedName>
    <definedName name="_xlnm.Print_Area" localSheetId="12">'8. Паспорт оценка влияния'!$A$1:$L$23</definedName>
    <definedName name="_xlnm.Print_Area" localSheetId="13">'9. Паспорт Карта-схема'!$A$1:$L$23</definedName>
    <definedName name="_xlnm.Print_Area">#N/A</definedName>
    <definedName name="общ" localSheetId="7">#REF!</definedName>
    <definedName name="общ" localSheetId="8">#REF!</definedName>
    <definedName name="общ">#REF!</definedName>
    <definedName name="ОБЩ_ВН" localSheetId="6">[28]Калькуляции!#REF!</definedName>
    <definedName name="ОБЩ_ВН" localSheetId="7">[28]Калькуляции!#REF!</definedName>
    <definedName name="ОБЩ_ВН" localSheetId="8">[28]Калькуляции!#REF!</definedName>
    <definedName name="ОБЩ_ВН">[28]Калькуляции!#REF!</definedName>
    <definedName name="ОБЩ_Т" localSheetId="7">#REF!</definedName>
    <definedName name="ОБЩ_Т" localSheetId="8">#REF!</definedName>
    <definedName name="ОБЩ_Т">#REF!</definedName>
    <definedName name="ОБЩ_ТОЛ" localSheetId="6">[28]Калькуляции!#REF!</definedName>
    <definedName name="ОБЩ_ТОЛ" localSheetId="7">[28]Калькуляции!#REF!</definedName>
    <definedName name="ОБЩ_ТОЛ" localSheetId="8">[28]Калькуляции!#REF!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 localSheetId="8">[28]Калькуляции!#REF!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 localSheetId="8">[28]Калькуляции!#REF!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 localSheetId="8">[28]Калькуляции!#REF!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 localSheetId="8">[28]Калькуляции!#REF!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 localSheetId="8">[28]Калькуляции!#REF!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 localSheetId="8">[28]Калькуляции!#REF!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 localSheetId="8">[28]Калькуляции!#REF!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 localSheetId="8">[28]Калькуляции!#REF!</definedName>
    <definedName name="ОБЩЕ_Э">[28]Калькуляции!#REF!</definedName>
    <definedName name="ОБЩИТ" localSheetId="7">#REF!</definedName>
    <definedName name="ОБЩИТ" localSheetId="8">#REF!</definedName>
    <definedName name="ОБЩИТ">#REF!</definedName>
    <definedName name="объёмы" localSheetId="7">#REF!</definedName>
    <definedName name="объёмы" localSheetId="8">#REF!</definedName>
    <definedName name="объёмы">#REF!</definedName>
    <definedName name="ОКТ_РУБ" localSheetId="6">[28]Калькуляции!#REF!</definedName>
    <definedName name="ОКТ_РУБ" localSheetId="7">[28]Калькуляции!#REF!</definedName>
    <definedName name="ОКТ_РУБ" localSheetId="8">[28]Калькуляции!#REF!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 localSheetId="8">[28]Калькуляции!#REF!</definedName>
    <definedName name="ОКТ_ТОН">[28]Калькуляции!#REF!</definedName>
    <definedName name="октябрь">#REF!</definedName>
    <definedName name="ОЛЕ" localSheetId="7">#REF!</definedName>
    <definedName name="ОЛЕ" localSheetId="8">#REF!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#REF!</definedName>
    <definedName name="ОРГАНИЗАЦИЯ">#REF!</definedName>
    <definedName name="ОС_АЛ_Ф" localSheetId="7">#REF!</definedName>
    <definedName name="ОС_АЛ_Ф" localSheetId="8">#REF!</definedName>
    <definedName name="ОС_АЛ_Ф">#REF!</definedName>
    <definedName name="ОС_АН_Б" localSheetId="7">#REF!</definedName>
    <definedName name="ОС_АН_Б" localSheetId="8">#REF!</definedName>
    <definedName name="ОС_АН_Б">#REF!</definedName>
    <definedName name="ОС_АН_Б_ТОЛ" localSheetId="6">[28]Калькуляции!#REF!</definedName>
    <definedName name="ОС_АН_Б_ТОЛ" localSheetId="7">[28]Калькуляции!#REF!</definedName>
    <definedName name="ОС_АН_Б_ТОЛ" localSheetId="8">[28]Калькуляции!#REF!</definedName>
    <definedName name="ОС_АН_Б_ТОЛ">[28]Калькуляции!#REF!</definedName>
    <definedName name="ОС_БАР" localSheetId="7">#REF!</definedName>
    <definedName name="ОС_БАР" localSheetId="8">#REF!</definedName>
    <definedName name="ОС_БАР">#REF!</definedName>
    <definedName name="ОС_ГИД" localSheetId="7">#REF!</definedName>
    <definedName name="ОС_ГИД" localSheetId="8">#REF!</definedName>
    <definedName name="ОС_ГИД">#REF!</definedName>
    <definedName name="ОС_ГИД_ЗФА" localSheetId="7">#REF!</definedName>
    <definedName name="ОС_ГИД_ЗФА" localSheetId="8">#REF!</definedName>
    <definedName name="ОС_ГИД_ЗФА">#REF!</definedName>
    <definedName name="ОС_ГЛ" localSheetId="7">#REF!</definedName>
    <definedName name="ОС_ГЛ" localSheetId="8">#REF!</definedName>
    <definedName name="ОС_ГЛ">#REF!</definedName>
    <definedName name="ОС_ГЛ_ДП" localSheetId="6">[28]Калькуляции!#REF!</definedName>
    <definedName name="ОС_ГЛ_ДП" localSheetId="7">[28]Калькуляции!#REF!</definedName>
    <definedName name="ОС_ГЛ_ДП" localSheetId="8">[28]Калькуляции!#REF!</definedName>
    <definedName name="ОС_ГЛ_ДП">[28]Калькуляции!#REF!</definedName>
    <definedName name="ОС_ГЛ_Т" localSheetId="7">#REF!</definedName>
    <definedName name="ОС_ГЛ_Т" localSheetId="8">#REF!</definedName>
    <definedName name="ОС_ГЛ_Т">#REF!</definedName>
    <definedName name="ОС_ГЛ_Ш" localSheetId="7">#REF!</definedName>
    <definedName name="ОС_ГЛ_Ш" localSheetId="8">#REF!</definedName>
    <definedName name="ОС_ГЛ_Ш">#REF!</definedName>
    <definedName name="ОС_ГР" localSheetId="7">#REF!</definedName>
    <definedName name="ОС_ГР" localSheetId="8">#REF!</definedName>
    <definedName name="ОС_ГР">#REF!</definedName>
    <definedName name="ОС_ДИЭТ" localSheetId="6">[28]Калькуляции!#REF!</definedName>
    <definedName name="ОС_ДИЭТ" localSheetId="7">[28]Калькуляции!#REF!</definedName>
    <definedName name="ОС_ДИЭТ" localSheetId="8">[28]Калькуляции!#REF!</definedName>
    <definedName name="ОС_ДИЭТ">[28]Калькуляции!#REF!</definedName>
    <definedName name="ОС_ИЗВ_М" localSheetId="7">#REF!</definedName>
    <definedName name="ОС_ИЗВ_М" localSheetId="8">#REF!</definedName>
    <definedName name="ОС_ИЗВ_М">#REF!</definedName>
    <definedName name="ОС_К_СЫР" localSheetId="7">#REF!</definedName>
    <definedName name="ОС_К_СЫР" localSheetId="8">#REF!</definedName>
    <definedName name="ОС_К_СЫР">#REF!</definedName>
    <definedName name="ОС_К_СЫР_ТОЛ" localSheetId="6">[28]Калькуляции!#REF!</definedName>
    <definedName name="ОС_К_СЫР_ТОЛ" localSheetId="7">[28]Калькуляции!#REF!</definedName>
    <definedName name="ОС_К_СЫР_ТОЛ" localSheetId="8">[28]Калькуляции!#REF!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 localSheetId="8">[28]Калькуляции!#REF!</definedName>
    <definedName name="ОС_КБОР">[28]Калькуляции!#REF!</definedName>
    <definedName name="ОС_КОК_ПРОК" localSheetId="7">#REF!</definedName>
    <definedName name="ОС_КОК_ПРОК" localSheetId="8">#REF!</definedName>
    <definedName name="ОС_КОК_ПРОК">#REF!</definedName>
    <definedName name="ОС_КОРК_7" localSheetId="7">#REF!</definedName>
    <definedName name="ОС_КОРК_7" localSheetId="8">#REF!</definedName>
    <definedName name="ОС_КОРК_7">#REF!</definedName>
    <definedName name="ОС_КОРК_АВЧ" localSheetId="7">#REF!</definedName>
    <definedName name="ОС_КОРК_АВЧ" localSheetId="8">#REF!</definedName>
    <definedName name="ОС_КОРК_АВЧ">#REF!</definedName>
    <definedName name="ОС_КР" localSheetId="7">#REF!</definedName>
    <definedName name="ОС_КР" localSheetId="8">#REF!</definedName>
    <definedName name="ОС_КР">#REF!</definedName>
    <definedName name="ОС_КРЕМНИЙ" localSheetId="6">[28]Калькуляции!#REF!</definedName>
    <definedName name="ОС_КРЕМНИЙ" localSheetId="7">[28]Калькуляции!#REF!</definedName>
    <definedName name="ОС_КРЕМНИЙ" localSheetId="8">[28]Калькуляции!#REF!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 localSheetId="8">[28]Калькуляции!#REF!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 localSheetId="8">[28]Калькуляции!#REF!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 localSheetId="8">[28]Калькуляции!#REF!</definedName>
    <definedName name="ОС_МАГНИЙ">[28]Калькуляции!#REF!</definedName>
    <definedName name="ОС_МЕД" localSheetId="7">#REF!</definedName>
    <definedName name="ОС_МЕД" localSheetId="8">#REF!</definedName>
    <definedName name="ОС_МЕД">#REF!</definedName>
    <definedName name="ОС_ОЛЕ" localSheetId="7">#REF!</definedName>
    <definedName name="ОС_ОЛЕ" localSheetId="8">#REF!</definedName>
    <definedName name="ОС_ОЛЕ">#REF!</definedName>
    <definedName name="ОС_П_УГ" localSheetId="7">#REF!</definedName>
    <definedName name="ОС_П_УГ" localSheetId="8">#REF!</definedName>
    <definedName name="ОС_П_УГ">#REF!</definedName>
    <definedName name="ОС_П_УГ_С" localSheetId="6">[28]Калькуляции!#REF!</definedName>
    <definedName name="ОС_П_УГ_С" localSheetId="7">[28]Калькуляции!#REF!</definedName>
    <definedName name="ОС_П_УГ_С" localSheetId="8">[28]Калькуляции!#REF!</definedName>
    <definedName name="ОС_П_УГ_С">[28]Калькуляции!#REF!</definedName>
    <definedName name="ОС_П_ЦЕМ" localSheetId="7">#REF!</definedName>
    <definedName name="ОС_П_ЦЕМ" localSheetId="8">#REF!</definedName>
    <definedName name="ОС_П_ЦЕМ">#REF!</definedName>
    <definedName name="ОС_ПЕК" localSheetId="7">#REF!</definedName>
    <definedName name="ОС_ПЕК" localSheetId="8">#REF!</definedName>
    <definedName name="ОС_ПЕК">#REF!</definedName>
    <definedName name="ОС_ПЕК_ТОЛ" localSheetId="6">[28]Калькуляции!#REF!</definedName>
    <definedName name="ОС_ПЕК_ТОЛ" localSheetId="7">[28]Калькуляции!#REF!</definedName>
    <definedName name="ОС_ПЕК_ТОЛ" localSheetId="8">[28]Калькуляции!#REF!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 localSheetId="8">[28]Калькуляции!#REF!</definedName>
    <definedName name="ОС_ПОГЛ">[28]Калькуляции!#REF!</definedName>
    <definedName name="ОС_ПОД_К" localSheetId="7">#REF!</definedName>
    <definedName name="ОС_ПОД_К" localSheetId="8">#REF!</definedName>
    <definedName name="ОС_ПОД_К">#REF!</definedName>
    <definedName name="ОС_ПУШ" localSheetId="7">#REF!</definedName>
    <definedName name="ОС_ПУШ" localSheetId="8">#REF!</definedName>
    <definedName name="ОС_ПУШ">#REF!</definedName>
    <definedName name="ОС_С_КАЛ" localSheetId="7">#REF!</definedName>
    <definedName name="ОС_С_КАЛ" localSheetId="8">#REF!</definedName>
    <definedName name="ОС_С_КАЛ">#REF!</definedName>
    <definedName name="ОС_С_КАУ" localSheetId="7">#REF!</definedName>
    <definedName name="ОС_С_КАУ" localSheetId="8">#REF!</definedName>
    <definedName name="ОС_С_КАУ">#REF!</definedName>
    <definedName name="ОС_С_ПУСК" localSheetId="7">#REF!</definedName>
    <definedName name="ОС_С_ПУСК" localSheetId="8">#REF!</definedName>
    <definedName name="ОС_С_ПУСК">#REF!</definedName>
    <definedName name="ОС_СЕР_К" localSheetId="7">#REF!</definedName>
    <definedName name="ОС_СЕР_К" localSheetId="8">#REF!</definedName>
    <definedName name="ОС_СЕР_К">#REF!</definedName>
    <definedName name="ОС_СК_АН" localSheetId="7">#REF!</definedName>
    <definedName name="ОС_СК_АН" localSheetId="8">#REF!</definedName>
    <definedName name="ОС_СК_АН">#REF!</definedName>
    <definedName name="ОС_ТЕРМ" localSheetId="6">[28]Калькуляции!#REF!</definedName>
    <definedName name="ОС_ТЕРМ" localSheetId="7">[28]Калькуляции!#REF!</definedName>
    <definedName name="ОС_ТЕРМ" localSheetId="8">[28]Калькуляции!#REF!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 localSheetId="8">[28]Калькуляции!#REF!</definedName>
    <definedName name="ОС_ТЕРМ_ДАВ">[28]Калькуляции!#REF!</definedName>
    <definedName name="ОС_ТИ" localSheetId="7">#REF!</definedName>
    <definedName name="ОС_ТИ" localSheetId="8">#REF!</definedName>
    <definedName name="ОС_ТИ">#REF!</definedName>
    <definedName name="ОС_ФЛ_К" localSheetId="7">#REF!</definedName>
    <definedName name="ОС_ФЛ_К" localSheetId="8">#REF!</definedName>
    <definedName name="ОС_ФЛ_К">#REF!</definedName>
    <definedName name="ОС_ФТ_К" localSheetId="7">#REF!</definedName>
    <definedName name="ОС_ФТ_К" localSheetId="8">#REF!</definedName>
    <definedName name="ОС_ФТ_К">#REF!</definedName>
    <definedName name="ОС_ХЛ_Н" localSheetId="7">#REF!</definedName>
    <definedName name="ОС_ХЛ_Н" localSheetId="8">#REF!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эконом эффект 27'!п</definedName>
    <definedName name="п" localSheetId="7">'5 анализ эконом эффект 28'!п</definedName>
    <definedName name="п" localSheetId="8">'5 анализ эконом эффект 29'!п</definedName>
    <definedName name="п">[0]!п</definedName>
    <definedName name="П_КГ_С" localSheetId="6">[28]Калькуляции!#REF!</definedName>
    <definedName name="П_КГ_С" localSheetId="7">[28]Калькуляции!#REF!</definedName>
    <definedName name="П_КГ_С" localSheetId="8">[28]Калькуляции!#REF!</definedName>
    <definedName name="П_КГ_С">[28]Калькуляции!#REF!</definedName>
    <definedName name="П_УГ" localSheetId="7">#REF!</definedName>
    <definedName name="П_УГ" localSheetId="8">#REF!</definedName>
    <definedName name="П_УГ">#REF!</definedName>
    <definedName name="П_УГ_С" localSheetId="6">[28]Калькуляции!#REF!</definedName>
    <definedName name="П_УГ_С" localSheetId="7">[28]Калькуляции!#REF!</definedName>
    <definedName name="П_УГ_С" localSheetId="8">[28]Калькуляции!#REF!</definedName>
    <definedName name="П_УГ_С">[28]Калькуляции!#REF!</definedName>
    <definedName name="П_ЦЕМ" localSheetId="7">#REF!</definedName>
    <definedName name="П_ЦЕМ" localSheetId="8">#REF!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 localSheetId="8">#REF!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 localSheetId="8">[28]Калькуляции!#REF!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 localSheetId="8">[28]Калькуляции!#REF!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 localSheetId="8">[28]Калькуляции!#REF!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 localSheetId="8">[28]Калькуляции!#REF!</definedName>
    <definedName name="ПГ2_ТОН">[28]Калькуляции!#REF!</definedName>
    <definedName name="ПЕК" localSheetId="7">#REF!</definedName>
    <definedName name="ПЕК" localSheetId="8">#REF!</definedName>
    <definedName name="ПЕК">#REF!</definedName>
    <definedName name="ПЕК_ТОЛ" localSheetId="6">[28]Калькуляции!#REF!</definedName>
    <definedName name="ПЕК_ТОЛ" localSheetId="7">[28]Калькуляции!#REF!</definedName>
    <definedName name="ПЕК_ТОЛ" localSheetId="8">[28]Калькуляции!#REF!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 localSheetId="8">#REF!</definedName>
    <definedName name="Период">#REF!</definedName>
    <definedName name="Периоды_18_2" localSheetId="6">'[16]18.2'!#REF!</definedName>
    <definedName name="Периоды_18_2" localSheetId="7">'[16]18.2'!#REF!</definedName>
    <definedName name="Периоды_18_2" localSheetId="8">'[16]18.2'!#REF!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 localSheetId="8">[28]Калькуляции!#REF!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 localSheetId="8">[28]Калькуляции!#REF!</definedName>
    <definedName name="ПЛ1_ТОН">[28]Калькуляции!#REF!</definedName>
    <definedName name="план" localSheetId="7">#REF!</definedName>
    <definedName name="план" localSheetId="8">#REF!</definedName>
    <definedName name="план">#REF!</definedName>
    <definedName name="план1" localSheetId="7">#REF!</definedName>
    <definedName name="план1" localSheetId="8">#REF!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 localSheetId="8">[28]Калькуляции!#REF!</definedName>
    <definedName name="ПОГЛ">[28]Калькуляции!#REF!</definedName>
    <definedName name="погр_РОР">'[30]цены цехов'!$D$50</definedName>
    <definedName name="ПОД_К" localSheetId="7">#REF!</definedName>
    <definedName name="ПОД_К" localSheetId="8">#REF!</definedName>
    <definedName name="ПОД_К">#REF!</definedName>
    <definedName name="ПОД_КО" localSheetId="7">#REF!</definedName>
    <definedName name="ПОД_КО" localSheetId="8">#REF!</definedName>
    <definedName name="ПОД_КО">#REF!</definedName>
    <definedName name="ПОДОВАЯ" localSheetId="6">[28]Калькуляции!#REF!</definedName>
    <definedName name="ПОДОВАЯ" localSheetId="7">[28]Калькуляции!#REF!</definedName>
    <definedName name="ПОДОВАЯ" localSheetId="8">[28]Калькуляции!#REF!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 localSheetId="8">[28]Калькуляции!#REF!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 localSheetId="8">#REF!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 localSheetId="8">[50]июнь9!#REF!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эконом эффект 27'!привет</definedName>
    <definedName name="привет" localSheetId="7">'5 анализ эконом эффект 28'!привет</definedName>
    <definedName name="привет" localSheetId="8">'5 анализ эконом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 localSheetId="8">[48]Январь!#REF!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 localSheetId="8">'[53]1.2.1'!#REF!</definedName>
    <definedName name="процент1">'[53]1.2.1'!#REF!</definedName>
    <definedName name="процент2" localSheetId="6">'[53]1.2.1'!#REF!</definedName>
    <definedName name="процент2" localSheetId="7">'[53]1.2.1'!#REF!</definedName>
    <definedName name="процент2" localSheetId="8">'[53]1.2.1'!#REF!</definedName>
    <definedName name="процент2">'[53]1.2.1'!#REF!</definedName>
    <definedName name="процент3" localSheetId="6">'[53]1.2.1'!#REF!</definedName>
    <definedName name="процент3" localSheetId="7">'[53]1.2.1'!#REF!</definedName>
    <definedName name="процент3" localSheetId="8">'[53]1.2.1'!#REF!</definedName>
    <definedName name="процент3">'[53]1.2.1'!#REF!</definedName>
    <definedName name="процент4" localSheetId="6">'[53]1.2.1'!#REF!</definedName>
    <definedName name="процент4" localSheetId="7">'[53]1.2.1'!#REF!</definedName>
    <definedName name="процент4" localSheetId="8">'[53]1.2.1'!#REF!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 localSheetId="8">#REF!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 localSheetId="8">[28]Калькуляции!#REF!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 localSheetId="8">[28]Калькуляции!#REF!</definedName>
    <definedName name="ПУСК_ЛОК">[28]Калькуляции!#REF!</definedName>
    <definedName name="ПУСК_ОБАН" localSheetId="7">#REF!</definedName>
    <definedName name="ПУСК_ОБАН" localSheetId="8">#REF!</definedName>
    <definedName name="ПУСК_ОБАН">#REF!</definedName>
    <definedName name="ПУСК_С8БМ" localSheetId="7">#REF!</definedName>
    <definedName name="ПУСК_С8БМ" localSheetId="8">#REF!</definedName>
    <definedName name="ПУСК_С8БМ">#REF!</definedName>
    <definedName name="ПУСКОВЫЕ" localSheetId="7">#REF!</definedName>
    <definedName name="ПУСКОВЫЕ" localSheetId="8">#REF!</definedName>
    <definedName name="ПУСКОВЫЕ">#REF!</definedName>
    <definedName name="ПУШ" localSheetId="7">#REF!</definedName>
    <definedName name="ПУШ" localSheetId="8">#REF!</definedName>
    <definedName name="ПУШ">#REF!</definedName>
    <definedName name="ПЭ">[43]Справочники!$A$10:$A$12</definedName>
    <definedName name="р" localSheetId="6">'5 анализ эконом эффект 27'!р</definedName>
    <definedName name="р" localSheetId="7">'5 анализ эконом эффект 28'!р</definedName>
    <definedName name="р" localSheetId="8">'5 анализ эконом эффект 29'!р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эконом эффект 27'!ремонты2</definedName>
    <definedName name="ремонты2" localSheetId="7">'5 анализ эконом эффект 28'!ремонты2</definedName>
    <definedName name="ремонты2" localSheetId="8">'5 анализ эконом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эконом эффект 27'!с</definedName>
    <definedName name="с" localSheetId="7">'5 анализ эконом эффект 28'!с</definedName>
    <definedName name="с" localSheetId="8">'5 анализ эконом эффект 29'!с</definedName>
    <definedName name="с">[0]!с</definedName>
    <definedName name="С_КАЛ" localSheetId="7">#REF!</definedName>
    <definedName name="С_КАЛ" localSheetId="8">#REF!</definedName>
    <definedName name="С_КАЛ">#REF!</definedName>
    <definedName name="С_КАУ" localSheetId="7">#REF!</definedName>
    <definedName name="С_КАУ" localSheetId="8">#REF!</definedName>
    <definedName name="С_КАУ">#REF!</definedName>
    <definedName name="С_КОДЫ">#REF!</definedName>
    <definedName name="С_ОБЪЁМЫ">#REF!</definedName>
    <definedName name="С_ПУСК" localSheetId="7">#REF!</definedName>
    <definedName name="С_ПУСК" localSheetId="8">#REF!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 localSheetId="8">[28]Калькуляции!#REF!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 localSheetId="8">[28]Калькуляции!#REF!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 localSheetId="8">[28]Калькуляции!#REF!</definedName>
    <definedName name="СЕН_ТОН">[28]Калькуляции!#REF!</definedName>
    <definedName name="сентябрь">#REF!</definedName>
    <definedName name="СЕР_К" localSheetId="7">#REF!</definedName>
    <definedName name="СЕР_К" localSheetId="8">#REF!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 localSheetId="8">#REF!</definedName>
    <definedName name="СК_АН">#REF!</definedName>
    <definedName name="СОЦСТРАХ" localSheetId="7">#REF!</definedName>
    <definedName name="СОЦСТРАХ" localSheetId="8">#REF!</definedName>
    <definedName name="СОЦСТРАХ">#REF!</definedName>
    <definedName name="Список">[35]Лист1!$B$38:$B$42</definedName>
    <definedName name="СПЛАВ6063" localSheetId="7">#REF!</definedName>
    <definedName name="СПЛАВ6063" localSheetId="8">#REF!</definedName>
    <definedName name="СПЛАВ6063">#REF!</definedName>
    <definedName name="СПЛАВ6063_КРАМЗ" localSheetId="7">#REF!</definedName>
    <definedName name="СПЛАВ6063_КРАМЗ" localSheetId="8">#REF!</definedName>
    <definedName name="СПЛАВ6063_КРАМЗ">#REF!</definedName>
    <definedName name="Способ">'[36]ПФВ-0.5'!$AM$37:$AM$38</definedName>
    <definedName name="сс" localSheetId="6">'5 анализ эконом эффект 27'!сс</definedName>
    <definedName name="сс" localSheetId="7">'5 анализ эконом эффект 28'!сс</definedName>
    <definedName name="сс" localSheetId="8">'5 анализ эконом эффект 29'!сс</definedName>
    <definedName name="сс">[0]!сс</definedName>
    <definedName name="СС_АВЧ" localSheetId="7">#REF!</definedName>
    <definedName name="СС_АВЧ" localSheetId="8">#REF!</definedName>
    <definedName name="СС_АВЧ">#REF!</definedName>
    <definedName name="СС_АВЧВН" localSheetId="7">#REF!</definedName>
    <definedName name="СС_АВЧВН" localSheetId="8">#REF!</definedName>
    <definedName name="СС_АВЧВН">#REF!</definedName>
    <definedName name="СС_АВЧДП" localSheetId="7">[28]Калькуляции!$401:$401</definedName>
    <definedName name="СС_АВЧДП" localSheetId="8">[28]Калькуляции!$401:$401</definedName>
    <definedName name="СС_АВЧДП">[28]Калькуляции!$401:$401</definedName>
    <definedName name="СС_АВЧТОЛ" localSheetId="7">#REF!</definedName>
    <definedName name="СС_АВЧТОЛ" localSheetId="8">#REF!</definedName>
    <definedName name="СС_АВЧТОЛ">#REF!</definedName>
    <definedName name="СС_АЛФТЗФА" localSheetId="7">#REF!</definedName>
    <definedName name="СС_АЛФТЗФА" localSheetId="8">#REF!</definedName>
    <definedName name="СС_АЛФТЗФА">#REF!</definedName>
    <definedName name="СС_КРСМЕШ" localSheetId="7">#REF!</definedName>
    <definedName name="СС_КРСМЕШ" localSheetId="8">#REF!</definedName>
    <definedName name="СС_КРСМЕШ">#REF!</definedName>
    <definedName name="СС_МАРГ_ЛИГ" localSheetId="6">[28]Калькуляции!#REF!</definedName>
    <definedName name="СС_МАРГ_ЛИГ" localSheetId="7">[28]Калькуляции!#REF!</definedName>
    <definedName name="СС_МАРГ_ЛИГ" localSheetId="8">[28]Калькуляции!#REF!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#REF!</definedName>
    <definedName name="СС_МАС" localSheetId="6">[28]Калькуляции!#REF!</definedName>
    <definedName name="СС_МАС" localSheetId="7">[28]Калькуляции!#REF!</definedName>
    <definedName name="СС_МАС" localSheetId="8">[28]Калькуляции!#REF!</definedName>
    <definedName name="СС_МАС">[28]Калькуляции!#REF!</definedName>
    <definedName name="СС_МАССА" localSheetId="7">#REF!</definedName>
    <definedName name="СС_МАССА" localSheetId="8">#REF!</definedName>
    <definedName name="СС_МАССА">#REF!</definedName>
    <definedName name="СС_МАССА_П" localSheetId="7">[28]Калькуляции!$177:$177</definedName>
    <definedName name="СС_МАССА_П" localSheetId="8">[28]Калькуляции!$177:$177</definedName>
    <definedName name="СС_МАССА_П">[28]Калькуляции!$177:$177</definedName>
    <definedName name="СС_МАССА_ПК" localSheetId="7">[28]Калькуляции!$178:$178</definedName>
    <definedName name="СС_МАССА_ПК" localSheetId="8">[28]Калькуляции!$178:$178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 localSheetId="8">[28]Калькуляции!#REF!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 localSheetId="8">[28]Калькуляции!#REF!</definedName>
    <definedName name="СС_МАССАСРЕДН">[28]Калькуляции!#REF!</definedName>
    <definedName name="СС_СЫР" localSheetId="7">#REF!</definedName>
    <definedName name="СС_СЫР" localSheetId="8">#REF!</definedName>
    <definedName name="СС_СЫР">#REF!</definedName>
    <definedName name="СС_СЫРВН" localSheetId="7">#REF!</definedName>
    <definedName name="СС_СЫРВН" localSheetId="8">#REF!</definedName>
    <definedName name="СС_СЫРВН">#REF!</definedName>
    <definedName name="СС_СЫРДП" localSheetId="7">[28]Калькуляции!$67:$67</definedName>
    <definedName name="СС_СЫРДП" localSheetId="8">[28]Калькуляции!$67:$67</definedName>
    <definedName name="СС_СЫРДП">[28]Калькуляции!$67:$67</definedName>
    <definedName name="СС_СЫРТОЛ" localSheetId="7">#REF!</definedName>
    <definedName name="СС_СЫРТОЛ" localSheetId="8">#REF!</definedName>
    <definedName name="СС_СЫРТОЛ">#REF!</definedName>
    <definedName name="СС_СЫРТОЛ_А" localSheetId="7">[28]Калькуляции!$65:$65</definedName>
    <definedName name="СС_СЫРТОЛ_А" localSheetId="8">[28]Калькуляции!$65:$65</definedName>
    <definedName name="СС_СЫРТОЛ_А">[28]Калькуляции!$65:$65</definedName>
    <definedName name="СС_СЫРТОЛ_П" localSheetId="7">[28]Калькуляции!$63:$63</definedName>
    <definedName name="СС_СЫРТОЛ_П" localSheetId="8">[28]Калькуляции!$63:$63</definedName>
    <definedName name="СС_СЫРТОЛ_П">[28]Калькуляции!$63:$63</definedName>
    <definedName name="СС_СЫРТОЛ_ПК" localSheetId="7">[28]Калькуляции!$64:$64</definedName>
    <definedName name="СС_СЫРТОЛ_ПК" localSheetId="8">[28]Калькуляции!$64:$64</definedName>
    <definedName name="СС_СЫРТОЛ_ПК">[28]Калькуляции!$64:$64</definedName>
    <definedName name="сссс" localSheetId="6">'5 анализ эконом эффект 27'!сссс</definedName>
    <definedName name="сссс" localSheetId="7">'5 анализ эконом эффект 28'!сссс</definedName>
    <definedName name="сссс" localSheetId="8">'5 анализ эконом эффект 29'!сссс</definedName>
    <definedName name="сссс">[0]!сссс</definedName>
    <definedName name="ссы" localSheetId="6">'5 анализ эконом эффект 27'!ссы</definedName>
    <definedName name="ссы" localSheetId="7">'5 анализ эконом эффект 28'!ссы</definedName>
    <definedName name="ссы" localSheetId="8">'5 анализ эконом эффект 29'!ссы</definedName>
    <definedName name="ссы">[0]!ссы</definedName>
    <definedName name="ссы2" localSheetId="6">'5 анализ эконом эффект 27'!ссы2</definedName>
    <definedName name="ссы2" localSheetId="7">'5 анализ эконом эффект 28'!ссы2</definedName>
    <definedName name="ссы2" localSheetId="8">'5 анализ эконом эффект 29'!ссы2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 localSheetId="8">#REF!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 localSheetId="8">#REF!</definedName>
    <definedName name="СЫР">#REF!</definedName>
    <definedName name="СЫР_ВН" localSheetId="7">#REF!</definedName>
    <definedName name="СЫР_ВН" localSheetId="8">#REF!</definedName>
    <definedName name="СЫР_ВН">#REF!</definedName>
    <definedName name="СЫР_ДП" localSheetId="6">[28]Калькуляции!#REF!</definedName>
    <definedName name="СЫР_ДП" localSheetId="7">[28]Калькуляции!#REF!</definedName>
    <definedName name="СЫР_ДП" localSheetId="8">[28]Калькуляции!#REF!</definedName>
    <definedName name="СЫР_ДП">[28]Калькуляции!#REF!</definedName>
    <definedName name="СЫР_ТОЛ" localSheetId="7">#REF!</definedName>
    <definedName name="СЫР_ТОЛ" localSheetId="8">#REF!</definedName>
    <definedName name="СЫР_ТОЛ">#REF!</definedName>
    <definedName name="СЫР_ТОЛ_А" localSheetId="6">[28]Калькуляции!#REF!</definedName>
    <definedName name="СЫР_ТОЛ_А" localSheetId="7">[28]Калькуляции!#REF!</definedName>
    <definedName name="СЫР_ТОЛ_А" localSheetId="8">[28]Калькуляции!#REF!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 localSheetId="8">[28]Калькуляции!#REF!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 localSheetId="8">[28]Калькуляции!#REF!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 localSheetId="8">[28]Калькуляции!#REF!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 localSheetId="8">[28]Калькуляции!#REF!</definedName>
    <definedName name="СЫР_ТОЛ_СУМ">[28]Калькуляции!#REF!</definedName>
    <definedName name="СЫРА" localSheetId="7">#REF!</definedName>
    <definedName name="СЫРА" localSheetId="8">#REF!</definedName>
    <definedName name="СЫРА">#REF!</definedName>
    <definedName name="СЫРЬЁ" localSheetId="6">#REF!</definedName>
    <definedName name="СЫРЬЁ" localSheetId="7">#REF!</definedName>
    <definedName name="СЫРЬЁ" localSheetId="8">#REF!</definedName>
    <definedName name="СЫРЬЁ">#REF!</definedName>
    <definedName name="т" localSheetId="6">'5 анализ эконом эффект 27'!т</definedName>
    <definedName name="т" localSheetId="7">'5 анализ эконом эффект 28'!т</definedName>
    <definedName name="т" localSheetId="8">'5 анализ эконом эффект 29'!т</definedName>
    <definedName name="т">[0]!т</definedName>
    <definedName name="т1">'[53]2.2.4'!$F$36</definedName>
    <definedName name="т2">'[53]2.2.4'!$F$37</definedName>
    <definedName name="Таранов2">[29]Дебиторка!$J$32</definedName>
    <definedName name="ТВ_ЭЛЦ3" localSheetId="7">#REF!</definedName>
    <definedName name="ТВ_ЭЛЦ3" localSheetId="8">#REF!</definedName>
    <definedName name="ТВ_ЭЛЦ3">#REF!</definedName>
    <definedName name="ТВЁРДЫЙ" localSheetId="7">#REF!</definedName>
    <definedName name="ТВЁРДЫЙ" localSheetId="8">#REF!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 localSheetId="8">[28]Калькуляции!#REF!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 localSheetId="8">[28]Калькуляции!#REF!</definedName>
    <definedName name="ТЕРМ_ДАВ">[28]Калькуляции!#REF!</definedName>
    <definedName name="ТЗР" localSheetId="7">#REF!</definedName>
    <definedName name="ТЗР" localSheetId="8">#REF!</definedName>
    <definedName name="ТЗР">#REF!</definedName>
    <definedName name="ТИ" localSheetId="7">#REF!</definedName>
    <definedName name="ТИ" localSheetId="8">#REF!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 localSheetId="8">[50]июнь9!#REF!</definedName>
    <definedName name="Товарная_продукция_2">[50]июнь9!#REF!</definedName>
    <definedName name="ТОВАРНЫЙ" localSheetId="7">#REF!</definedName>
    <definedName name="ТОВАРНЫЙ" localSheetId="8">#REF!</definedName>
    <definedName name="ТОВАРНЫЙ">#REF!</definedName>
    <definedName name="ТОЛ" localSheetId="7">#REF!</definedName>
    <definedName name="ТОЛ" localSheetId="8">#REF!</definedName>
    <definedName name="ТОЛ">#REF!</definedName>
    <definedName name="ТОЛК_МЕЛ" localSheetId="6">[28]Калькуляции!#REF!</definedName>
    <definedName name="ТОЛК_МЕЛ" localSheetId="7">[28]Калькуляции!#REF!</definedName>
    <definedName name="ТОЛК_МЕЛ" localSheetId="8">[28]Калькуляции!#REF!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 localSheetId="8">[28]Калькуляции!#REF!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 localSheetId="8">[28]Калькуляции!#REF!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 localSheetId="8">[28]Калькуляции!#REF!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 localSheetId="8">[28]Калькуляции!#REF!</definedName>
    <definedName name="ТОЛЛИНГ_МАССА">[28]Калькуляции!#REF!</definedName>
    <definedName name="ТОЛЛИНГ_СЫРЕЦ" localSheetId="7">#REF!</definedName>
    <definedName name="ТОЛЛИНГ_СЫРЕЦ" localSheetId="8">#REF!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 localSheetId="8">[28]Калькуляции!#REF!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hidden="1">{#N/A,#N/A,TRUE,"Лист1";#N/A,#N/A,TRUE,"Лист2";#N/A,#N/A,TRUE,"Лист3"}</definedName>
    <definedName name="ТР" localSheetId="7">#REF!</definedName>
    <definedName name="ТР" localSheetId="8">#REF!</definedName>
    <definedName name="ТР">#REF!</definedName>
    <definedName name="третий">#REF!</definedName>
    <definedName name="тт">#REF!</definedName>
    <definedName name="тэ">#REF!</definedName>
    <definedName name="у" localSheetId="6">'5 анализ эконом эффект 27'!у</definedName>
    <definedName name="у" localSheetId="7">'5 анализ эконом эффект 28'!у</definedName>
    <definedName name="у" localSheetId="8">'5 анализ эконом эффект 29'!у</definedName>
    <definedName name="у">[0]!у</definedName>
    <definedName name="УГОЛЬ">[43]Справочники!$A$19:$A$21</definedName>
    <definedName name="ук" localSheetId="6">'5 анализ эконом эффект 27'!ук</definedName>
    <definedName name="ук" localSheetId="7">'5 анализ эконом эффект 28'!ук</definedName>
    <definedName name="ук" localSheetId="8">'5 анализ эконом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hidden="1">{#N/A,#N/A,TRUE,"Лист1";#N/A,#N/A,TRUE,"Лист2";#N/A,#N/A,TRUE,"Лист3"}</definedName>
    <definedName name="УП" localSheetId="6">'5 анализ эконом эффект 27'!УП</definedName>
    <definedName name="УП" localSheetId="7">'5 анализ эконом эффект 28'!УП</definedName>
    <definedName name="УП" localSheetId="8">'5 анализ эконом эффект 29'!УП</definedName>
    <definedName name="УП">[0]!УП</definedName>
    <definedName name="УСЛУГИ_6063" localSheetId="6">[28]Калькуляции!#REF!</definedName>
    <definedName name="УСЛУГИ_6063" localSheetId="7">[28]Калькуляции!#REF!</definedName>
    <definedName name="УСЛУГИ_6063" localSheetId="8">[28]Калькуляции!#REF!</definedName>
    <definedName name="УСЛУГИ_6063">[28]Калькуляции!#REF!</definedName>
    <definedName name="уфе" localSheetId="6">'5 анализ эконом эффект 27'!уфе</definedName>
    <definedName name="уфе" localSheetId="7">'5 анализ эконом эффект 28'!уфе</definedName>
    <definedName name="уфе" localSheetId="8">'5 анализ эконом эффект 29'!уфе</definedName>
    <definedName name="уфе">[0]!уфе</definedName>
    <definedName name="уфэ" localSheetId="6">'5 анализ эконом эффект 27'!уфэ</definedName>
    <definedName name="уфэ" localSheetId="7">'5 анализ эконом эффект 28'!уфэ</definedName>
    <definedName name="уфэ" localSheetId="8">'5 анализ эконом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 localSheetId="8">#REF!</definedName>
    <definedName name="факт">#REF!</definedName>
    <definedName name="факт1" localSheetId="7">#REF!</definedName>
    <definedName name="факт1" localSheetId="8">#REF!</definedName>
    <definedName name="факт1">#REF!</definedName>
    <definedName name="ФЕВ_РУБ" localSheetId="7">#REF!</definedName>
    <definedName name="ФЕВ_РУБ" localSheetId="8">#REF!</definedName>
    <definedName name="ФЕВ_РУБ">#REF!</definedName>
    <definedName name="ФЕВ_ТОН" localSheetId="7">#REF!</definedName>
    <definedName name="ФЕВ_ТОН" localSheetId="8">#REF!</definedName>
    <definedName name="ФЕВ_ТОН">#REF!</definedName>
    <definedName name="февраль">#REF!</definedName>
    <definedName name="физ_тариф">#REF!</definedName>
    <definedName name="фин_">[55]коэфф!$B$2</definedName>
    <definedName name="ФЛ_К" localSheetId="7">#REF!</definedName>
    <definedName name="ФЛ_К" localSheetId="8">#REF!</definedName>
    <definedName name="ФЛ_К">#REF!</definedName>
    <definedName name="ФЛОТ_ОКСА" localSheetId="6">[28]Калькуляции!#REF!</definedName>
    <definedName name="ФЛОТ_ОКСА" localSheetId="7">[28]Калькуляции!#REF!</definedName>
    <definedName name="ФЛОТ_ОКСА" localSheetId="8">[28]Калькуляции!#REF!</definedName>
    <definedName name="ФЛОТ_ОКСА">[28]Калькуляции!#REF!</definedName>
    <definedName name="форм" localSheetId="7">#REF!</definedName>
    <definedName name="форм" localSheetId="8">#REF!</definedName>
    <definedName name="форм">#REF!</definedName>
    <definedName name="Формат_ширина" localSheetId="6">'5 анализ эконом эффект 27'!Формат_ширина</definedName>
    <definedName name="Формат_ширина" localSheetId="7">'5 анализ эконом эффект 28'!Формат_ширина</definedName>
    <definedName name="Формат_ширина" localSheetId="8">'5 анализ эконом эффект 29'!Формат_ширина</definedName>
    <definedName name="Формат_ширина">[0]!Формат_ширина</definedName>
    <definedName name="формулы">#REF!</definedName>
    <definedName name="ФТ_К" localSheetId="7">#REF!</definedName>
    <definedName name="ФТ_К" localSheetId="8">#REF!</definedName>
    <definedName name="ФТ_К">#REF!</definedName>
    <definedName name="ффф" localSheetId="7">#REF!</definedName>
    <definedName name="ффф" localSheetId="8">#REF!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 localSheetId="8">#REF!</definedName>
    <definedName name="ФЫ">#REF!</definedName>
    <definedName name="фыв" localSheetId="6">'5 анализ эконом эффект 27'!фыв</definedName>
    <definedName name="фыв" localSheetId="7">'5 анализ эконом эффект 28'!фыв</definedName>
    <definedName name="фыв" localSheetId="8">'5 анализ эконом эффект 29'!фыв</definedName>
    <definedName name="фыв">[0]!фыв</definedName>
    <definedName name="х" localSheetId="6">'5 анализ эконом эффект 27'!х</definedName>
    <definedName name="х" localSheetId="7">'5 анализ эконом эффект 28'!х</definedName>
    <definedName name="х" localSheetId="8">'5 анализ эконом эффект 29'!х</definedName>
    <definedName name="х">[0]!х</definedName>
    <definedName name="ХЛ_Н" localSheetId="7">#REF!</definedName>
    <definedName name="ХЛ_Н" localSheetId="8">#REF!</definedName>
    <definedName name="ХЛ_Н">#REF!</definedName>
    <definedName name="хоз.работы">'[30]цены цехов'!$D$31</definedName>
    <definedName name="ц" localSheetId="6">'5 анализ эконом эффект 27'!ц</definedName>
    <definedName name="ц" localSheetId="7">'5 анализ эконом эффект 28'!ц</definedName>
    <definedName name="ц" localSheetId="8">'5 анализ эконом эффект 29'!ц</definedName>
    <definedName name="ц">[0]!ц</definedName>
    <definedName name="ЦЕННЗП_АВЧ" localSheetId="7">#REF!</definedName>
    <definedName name="ЦЕННЗП_АВЧ" localSheetId="8">#REF!</definedName>
    <definedName name="ЦЕННЗП_АВЧ">#REF!</definedName>
    <definedName name="ЦЕННЗП_АТЧ" localSheetId="7">#REF!</definedName>
    <definedName name="ЦЕННЗП_АТЧ" localSheetId="8">#REF!</definedName>
    <definedName name="ЦЕННЗП_АТЧ">#REF!</definedName>
    <definedName name="ЦЕХ_К" localSheetId="6">[28]Калькуляции!#REF!</definedName>
    <definedName name="ЦЕХ_К" localSheetId="7">[28]Калькуляции!#REF!</definedName>
    <definedName name="ЦЕХ_К" localSheetId="8">[28]Калькуляции!#REF!</definedName>
    <definedName name="ЦЕХ_К">[28]Калькуляции!#REF!</definedName>
    <definedName name="ЦЕХОВЫЕ" localSheetId="7">#REF!</definedName>
    <definedName name="ЦЕХОВЫЕ" localSheetId="8">#REF!</definedName>
    <definedName name="ЦЕХОВЫЕ">#REF!</definedName>
    <definedName name="ЦЕХР" localSheetId="7">#REF!</definedName>
    <definedName name="ЦЕХР" localSheetId="8">#REF!</definedName>
    <definedName name="ЦЕХР">#REF!</definedName>
    <definedName name="ЦЕХРИТ" localSheetId="7">#REF!</definedName>
    <definedName name="ЦЕХРИТ" localSheetId="8">#REF!</definedName>
    <definedName name="ЦЕХРИТ">#REF!</definedName>
    <definedName name="ЦЕХС" localSheetId="7">#REF!</definedName>
    <definedName name="ЦЕХС" localSheetId="8">#REF!</definedName>
    <definedName name="ЦЕХС">#REF!</definedName>
    <definedName name="ЦЕХСЕБ_ВСЕГО" localSheetId="7">[28]Калькуляции!$1400:$1400</definedName>
    <definedName name="ЦЕХСЕБ_ВСЕГО" localSheetId="8">[28]Калькуляции!$1400:$1400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 localSheetId="8">[28]Калькуляции!#REF!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 localSheetId="8">[28]Калькуляции!#REF!</definedName>
    <definedName name="ЦС_ДП">[28]Калькуляции!#REF!</definedName>
    <definedName name="ЦС_Т" localSheetId="6">[28]Калькуляции!#REF!</definedName>
    <definedName name="ЦС_Т" localSheetId="7">[28]Калькуляции!#REF!</definedName>
    <definedName name="ЦС_Т" localSheetId="8">[28]Калькуляции!#REF!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 localSheetId="8">[28]Калькуляции!#REF!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 localSheetId="8">[28]Калькуляции!#REF!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 localSheetId="8">[28]Калькуляции!#REF!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 localSheetId="8">[28]Калькуляции!#REF!</definedName>
    <definedName name="ЦС_Э">[28]Калькуляции!#REF!</definedName>
    <definedName name="цу" localSheetId="6">'5 анализ эконом эффект 27'!цу</definedName>
    <definedName name="цу" localSheetId="7">'5 анализ эконом эффект 28'!цу</definedName>
    <definedName name="цу" localSheetId="8">'5 анализ эконом эффект 29'!цу</definedName>
    <definedName name="цу">[0]!цу</definedName>
    <definedName name="ч" localSheetId="6">'5 анализ эконом эффект 27'!ч</definedName>
    <definedName name="ч" localSheetId="7">'5 анализ эконом эффект 28'!ч</definedName>
    <definedName name="ч" localSheetId="8">'5 анализ эконом эффект 29'!ч</definedName>
    <definedName name="ч">[0]!ч</definedName>
    <definedName name="четвертый">#REF!</definedName>
    <definedName name="ш" localSheetId="6">'5 анализ эконом эффект 27'!ш</definedName>
    <definedName name="ш" localSheetId="7">'5 анализ эконом эффект 28'!ш</definedName>
    <definedName name="ш" localSheetId="8">'5 анализ эконом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 localSheetId="8">#REF!</definedName>
    <definedName name="ШТАНГИ">#REF!</definedName>
    <definedName name="щ" localSheetId="6">'5 анализ эконом эффект 27'!щ</definedName>
    <definedName name="щ" localSheetId="7">'5 анализ эконом эффект 28'!щ</definedName>
    <definedName name="щ" localSheetId="8">'5 анализ эконом эффект 29'!щ</definedName>
    <definedName name="щ">[0]!щ</definedName>
    <definedName name="ъ" localSheetId="6">#REF!</definedName>
    <definedName name="ъ" localSheetId="7">#REF!</definedName>
    <definedName name="ъ" localSheetId="8">#REF!</definedName>
    <definedName name="ъ">#REF!</definedName>
    <definedName name="ы" localSheetId="6">'5 анализ эконом эффект 27'!ы</definedName>
    <definedName name="ы" localSheetId="7">'5 анализ эконом эффект 28'!ы</definedName>
    <definedName name="ы" localSheetId="8">'5 анализ эконом эффект 29'!ы</definedName>
    <definedName name="ы">[0]!ы</definedName>
    <definedName name="ыв" localSheetId="6">'5 анализ эконом эффект 27'!ыв</definedName>
    <definedName name="ыв" localSheetId="7">'5 анализ эконом эффект 28'!ыв</definedName>
    <definedName name="ыв" localSheetId="8">'5 анализ эконом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hidden="1">{#N/A,#N/A,TRUE,"Лист1";#N/A,#N/A,TRUE,"Лист2";#N/A,#N/A,TRUE,"Лист3"}</definedName>
    <definedName name="ыыыы" localSheetId="6">'5 анализ эконом эффект 27'!ыыыы</definedName>
    <definedName name="ыыыы" localSheetId="7">'5 анализ эконом эффект 28'!ыыыы</definedName>
    <definedName name="ыыыы" localSheetId="8">'5 анализ эконом эффект 29'!ыыыы</definedName>
    <definedName name="ыыыы">[0]!ыыыы</definedName>
    <definedName name="ыыыыы" localSheetId="6">'5 анализ эконом эффект 27'!ыыыыы</definedName>
    <definedName name="ыыыыы" localSheetId="7">'5 анализ эконом эффект 28'!ыыыыы</definedName>
    <definedName name="ыыыыы" localSheetId="8">'5 анализ эконом эффект 29'!ыыыыы</definedName>
    <definedName name="ыыыыы">[0]!ыыыыы</definedName>
    <definedName name="ыыыыыы" localSheetId="6">'5 анализ эконом эффект 27'!ыыыыыы</definedName>
    <definedName name="ыыыыыы" localSheetId="7">'5 анализ эконом эффект 28'!ыыыыыы</definedName>
    <definedName name="ыыыыыы" localSheetId="8">'5 анализ эконом эффект 29'!ыыыыыы</definedName>
    <definedName name="ыыыыыы">[0]!ыыыыыы</definedName>
    <definedName name="ыыыыыыыыыыыыыыы" localSheetId="6">'5 анализ эконом эффект 27'!ыыыыыыыыыыыыыыы</definedName>
    <definedName name="ыыыыыыыыыыыыыыы" localSheetId="7">'5 анализ эконом эффект 28'!ыыыыыыыыыыыыыыы</definedName>
    <definedName name="ыыыыыыыыыыыыыыы" localSheetId="8">'5 анализ эконом эффект 29'!ыыыыыыыыыыыыыыы</definedName>
    <definedName name="ыыыыыыыыыыыыыыы">[0]!ыыыыыыыыыыыыыыы</definedName>
    <definedName name="ь" localSheetId="6">'5 анализ эконом эффект 27'!ь</definedName>
    <definedName name="ь" localSheetId="7">'5 анализ эконом эффект 28'!ь</definedName>
    <definedName name="ь" localSheetId="8">'5 анализ эконом эффект 29'!ь</definedName>
    <definedName name="ь">[0]!ь</definedName>
    <definedName name="ьь">#REF!</definedName>
    <definedName name="ььььь" localSheetId="6">'5 анализ эконом эффект 27'!ььььь</definedName>
    <definedName name="ььььь" localSheetId="7">'5 анализ эконом эффект 28'!ььььь</definedName>
    <definedName name="ььььь" localSheetId="8">'5 анализ эконом эффект 29'!ььььь</definedName>
    <definedName name="ььььь">[0]!ььььь</definedName>
    <definedName name="э" localSheetId="6">'5 анализ эконом эффект 27'!э</definedName>
    <definedName name="э" localSheetId="7">'5 анализ эконом эффект 28'!э</definedName>
    <definedName name="э" localSheetId="8">'5 анализ эконом эффект 29'!э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 localSheetId="8">#REF!</definedName>
    <definedName name="ЭН">#REF!</definedName>
    <definedName name="ЭРЦ">'[30]цены цехов'!$D$15</definedName>
    <definedName name="Эталон2">[29]Дебиторка!$J$48</definedName>
    <definedName name="ЭЭ" localSheetId="7">#REF!</definedName>
    <definedName name="ЭЭ" localSheetId="8">#REF!</definedName>
    <definedName name="ЭЭ">#REF!</definedName>
    <definedName name="ЭЭ_" localSheetId="7">#REF!</definedName>
    <definedName name="ЭЭ_" localSheetId="8">#REF!</definedName>
    <definedName name="ЭЭ_">#REF!</definedName>
    <definedName name="ЭЭ_ДП" localSheetId="6">[28]Калькуляции!#REF!</definedName>
    <definedName name="ЭЭ_ДП" localSheetId="7">[28]Калькуляции!#REF!</definedName>
    <definedName name="ЭЭ_ДП" localSheetId="8">[28]Калькуляции!#REF!</definedName>
    <definedName name="ЭЭ_ДП">[28]Калькуляции!#REF!</definedName>
    <definedName name="ЭЭ_ЗФА" localSheetId="7">#REF!</definedName>
    <definedName name="ЭЭ_ЗФА" localSheetId="8">#REF!</definedName>
    <definedName name="ЭЭ_ЗФА">#REF!</definedName>
    <definedName name="ЭЭ_Т" localSheetId="7">#REF!</definedName>
    <definedName name="ЭЭ_Т" localSheetId="8">#REF!</definedName>
    <definedName name="ЭЭ_Т">#REF!</definedName>
    <definedName name="ЭЭ_ТОЛ" localSheetId="6">[28]Калькуляции!#REF!</definedName>
    <definedName name="ЭЭ_ТОЛ" localSheetId="7">[28]Калькуляции!#REF!</definedName>
    <definedName name="ЭЭ_ТОЛ" localSheetId="8">[28]Калькуляции!#REF!</definedName>
    <definedName name="ЭЭ_ТОЛ">[28]Калькуляции!#REF!</definedName>
    <definedName name="эээээээээээээээээээээ" localSheetId="6">'5 анализ эконом эффект 27'!эээээээээээээээээээээ</definedName>
    <definedName name="эээээээээээээээээээээ" localSheetId="7">'5 анализ эконом эффект 28'!эээээээээээээээээээээ</definedName>
    <definedName name="эээээээээээээээээээээ" localSheetId="8">'5 анализ эконом эффект 29'!эээээээээээээээээээээ</definedName>
    <definedName name="эээээээээээээээээээээ">[0]!эээээээээээээээээээээ</definedName>
    <definedName name="ю" localSheetId="6">'5 анализ эконом эффект 27'!ю</definedName>
    <definedName name="ю" localSheetId="7">'5 анализ эконом эффект 28'!ю</definedName>
    <definedName name="ю" localSheetId="8">'5 анализ эконом эффект 29'!ю</definedName>
    <definedName name="ю">[0]!ю</definedName>
    <definedName name="юр_тариф">#REF!</definedName>
    <definedName name="я" localSheetId="6">'5 анализ эконом эффект 27'!я</definedName>
    <definedName name="я" localSheetId="7">'5 анализ эконом эффект 28'!я</definedName>
    <definedName name="я" localSheetId="8">'5 анализ эконом эффект 29'!я</definedName>
    <definedName name="я">[0]!я</definedName>
    <definedName name="ЯНВ_РУБ" localSheetId="7">#REF!</definedName>
    <definedName name="ЯНВ_РУБ" localSheetId="8">#REF!</definedName>
    <definedName name="ЯНВ_РУБ">#REF!</definedName>
    <definedName name="ЯНВ_ТОН" localSheetId="7">#REF!</definedName>
    <definedName name="ЯНВ_ТОН" localSheetId="8">#REF!</definedName>
    <definedName name="ЯНВ_ТОН">#REF!</definedName>
    <definedName name="Ярпиво2">[29]Дебиторка!$J$49</definedName>
    <definedName name="яячячыя" localSheetId="7">'5 анализ эконом эффект 28'!яячячыя</definedName>
    <definedName name="яячячыя" localSheetId="8">'5 анализ эконом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7" l="1"/>
  <c r="A14" i="27"/>
  <c r="L159" i="27"/>
  <c r="M159" i="27" s="1"/>
  <c r="N159" i="27" s="1"/>
  <c r="O159" i="27" s="1"/>
  <c r="P159" i="27" s="1"/>
  <c r="Q159" i="27" s="1"/>
  <c r="R159" i="27" s="1"/>
  <c r="S159" i="27" s="1"/>
  <c r="T159" i="27" s="1"/>
  <c r="U159" i="27" s="1"/>
  <c r="H159" i="27"/>
  <c r="I159" i="27" s="1"/>
  <c r="J159" i="27" s="1"/>
  <c r="K159" i="27" s="1"/>
  <c r="F159" i="27"/>
  <c r="G159" i="27" s="1"/>
  <c r="E159" i="27"/>
  <c r="D159" i="27"/>
  <c r="A147" i="27"/>
  <c r="H133" i="27"/>
  <c r="G133" i="27"/>
  <c r="F133" i="27"/>
  <c r="I132" i="27"/>
  <c r="H132" i="27"/>
  <c r="G132" i="27"/>
  <c r="F132" i="27"/>
  <c r="D131" i="27"/>
  <c r="C131" i="27"/>
  <c r="B131" i="27"/>
  <c r="G129" i="27"/>
  <c r="H129" i="27" s="1"/>
  <c r="I129" i="27" s="1"/>
  <c r="J129" i="27" s="1"/>
  <c r="K129" i="27" s="1"/>
  <c r="L129" i="27" s="1"/>
  <c r="M129" i="27" s="1"/>
  <c r="N129" i="27" s="1"/>
  <c r="O129" i="27" s="1"/>
  <c r="P129" i="27" s="1"/>
  <c r="E129" i="27"/>
  <c r="F129" i="27" s="1"/>
  <c r="D129" i="27"/>
  <c r="C129" i="27"/>
  <c r="U121" i="27"/>
  <c r="T121" i="27"/>
  <c r="S121" i="27"/>
  <c r="R121" i="27"/>
  <c r="Q121" i="27"/>
  <c r="B121" i="27"/>
  <c r="U116" i="27"/>
  <c r="T116" i="27"/>
  <c r="S116" i="27"/>
  <c r="R116" i="27"/>
  <c r="Q116" i="27"/>
  <c r="B112" i="27"/>
  <c r="E102" i="27"/>
  <c r="C86" i="27"/>
  <c r="B85" i="27"/>
  <c r="A85" i="27"/>
  <c r="B84" i="27"/>
  <c r="A84" i="27"/>
  <c r="C83" i="27"/>
  <c r="B83" i="27"/>
  <c r="A83" i="27"/>
  <c r="B82" i="27"/>
  <c r="B80" i="27" s="1"/>
  <c r="B134" i="27" s="1"/>
  <c r="A82" i="27"/>
  <c r="B81" i="27"/>
  <c r="A81" i="27"/>
  <c r="B79" i="27"/>
  <c r="B78" i="27"/>
  <c r="B110" i="27" s="1"/>
  <c r="B72" i="27"/>
  <c r="C70" i="27"/>
  <c r="C79" i="27" s="1"/>
  <c r="C69" i="27"/>
  <c r="C88" i="27" s="1"/>
  <c r="D67" i="27"/>
  <c r="C67" i="27"/>
  <c r="B66" i="27"/>
  <c r="B65" i="27"/>
  <c r="A55" i="27"/>
  <c r="A54" i="27"/>
  <c r="A53" i="27"/>
  <c r="C29" i="27"/>
  <c r="C28" i="27"/>
  <c r="B28" i="27"/>
  <c r="C27" i="27"/>
  <c r="B27" i="27"/>
  <c r="C26" i="27"/>
  <c r="B26" i="27"/>
  <c r="C25" i="27"/>
  <c r="B25" i="27"/>
  <c r="C24" i="27"/>
  <c r="C23" i="27"/>
  <c r="B23" i="27"/>
  <c r="C22" i="27"/>
  <c r="B22" i="27"/>
  <c r="C21" i="27"/>
  <c r="B21" i="27"/>
  <c r="C20" i="27"/>
  <c r="B18" i="27"/>
  <c r="B117" i="27" s="1"/>
  <c r="A13" i="27"/>
  <c r="A4" i="26"/>
  <c r="A14" i="26"/>
  <c r="L159" i="26"/>
  <c r="M159" i="26" s="1"/>
  <c r="N159" i="26" s="1"/>
  <c r="O159" i="26" s="1"/>
  <c r="P159" i="26" s="1"/>
  <c r="Q159" i="26" s="1"/>
  <c r="R159" i="26" s="1"/>
  <c r="S159" i="26" s="1"/>
  <c r="T159" i="26" s="1"/>
  <c r="U159" i="26" s="1"/>
  <c r="D159" i="26"/>
  <c r="E159" i="26" s="1"/>
  <c r="F159" i="26" s="1"/>
  <c r="G159" i="26" s="1"/>
  <c r="H159" i="26" s="1"/>
  <c r="I159" i="26" s="1"/>
  <c r="J159" i="26" s="1"/>
  <c r="K159" i="26" s="1"/>
  <c r="A147" i="26"/>
  <c r="F133" i="26"/>
  <c r="G132" i="26"/>
  <c r="F132" i="26"/>
  <c r="D131" i="26"/>
  <c r="C131" i="26"/>
  <c r="B131" i="26"/>
  <c r="C70" i="26" s="1"/>
  <c r="C79" i="26" s="1"/>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B110" i="26"/>
  <c r="E102" i="26"/>
  <c r="C86" i="26"/>
  <c r="B85" i="26"/>
  <c r="A85" i="26"/>
  <c r="B84" i="26"/>
  <c r="A84" i="26"/>
  <c r="B83" i="26"/>
  <c r="A83" i="26"/>
  <c r="B82" i="26"/>
  <c r="A82" i="26"/>
  <c r="B81" i="26"/>
  <c r="B80" i="26" s="1"/>
  <c r="B134" i="26" s="1"/>
  <c r="A81" i="26"/>
  <c r="B79" i="26"/>
  <c r="B116" i="26" s="1"/>
  <c r="B78" i="26"/>
  <c r="B72" i="26"/>
  <c r="D69" i="26"/>
  <c r="C69" i="26"/>
  <c r="C87" i="26" s="1"/>
  <c r="C67" i="26"/>
  <c r="B65" i="26"/>
  <c r="B66" i="26" s="1"/>
  <c r="A55" i="26"/>
  <c r="A54" i="26"/>
  <c r="A53" i="26"/>
  <c r="C29" i="26"/>
  <c r="B29" i="26"/>
  <c r="C28" i="26"/>
  <c r="B28" i="26"/>
  <c r="C27" i="26"/>
  <c r="B27" i="26"/>
  <c r="C26" i="26"/>
  <c r="B26" i="26"/>
  <c r="C25" i="26"/>
  <c r="B25" i="26"/>
  <c r="C24" i="26"/>
  <c r="B24" i="26"/>
  <c r="C23" i="26"/>
  <c r="B23" i="26"/>
  <c r="C22" i="26"/>
  <c r="B22" i="26"/>
  <c r="C21" i="26"/>
  <c r="B21" i="26"/>
  <c r="C20" i="26"/>
  <c r="B20" i="26"/>
  <c r="B18" i="26"/>
  <c r="B117" i="26" s="1"/>
  <c r="A13" i="26"/>
  <c r="A4" i="25"/>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G129" i="25" s="1"/>
  <c r="F128" i="25"/>
  <c r="D127" i="25"/>
  <c r="C127" i="25"/>
  <c r="B127" i="25"/>
  <c r="C125" i="25"/>
  <c r="D125" i="25" s="1"/>
  <c r="E125" i="25" s="1"/>
  <c r="F125" i="25" s="1"/>
  <c r="G125" i="25" s="1"/>
  <c r="H125" i="25" s="1"/>
  <c r="I125" i="25" s="1"/>
  <c r="J125" i="25" s="1"/>
  <c r="K125" i="25" s="1"/>
  <c r="L125" i="25" s="1"/>
  <c r="M125" i="25" s="1"/>
  <c r="N125" i="25" s="1"/>
  <c r="O125" i="25" s="1"/>
  <c r="P125" i="25" s="1"/>
  <c r="U117" i="25"/>
  <c r="T117" i="25"/>
  <c r="S117" i="25"/>
  <c r="R117" i="25"/>
  <c r="Q117" i="25"/>
  <c r="B117" i="25"/>
  <c r="U112" i="25"/>
  <c r="T112" i="25"/>
  <c r="S112" i="25"/>
  <c r="R112" i="25"/>
  <c r="Q112" i="25"/>
  <c r="B108" i="25"/>
  <c r="E98" i="25"/>
  <c r="C82" i="25"/>
  <c r="B81" i="25"/>
  <c r="A81" i="25"/>
  <c r="B80" i="25"/>
  <c r="A80" i="25"/>
  <c r="B79" i="25"/>
  <c r="A79" i="25"/>
  <c r="B78" i="25"/>
  <c r="A78" i="25"/>
  <c r="B77" i="25"/>
  <c r="A77" i="25"/>
  <c r="B76" i="25"/>
  <c r="B130" i="25" s="1"/>
  <c r="B75" i="25"/>
  <c r="B74" i="25"/>
  <c r="B106" i="25" s="1"/>
  <c r="B68" i="25"/>
  <c r="C66" i="25"/>
  <c r="C75" i="25" s="1"/>
  <c r="C65" i="25"/>
  <c r="D65" i="25" s="1"/>
  <c r="C63" i="25"/>
  <c r="B61" i="25"/>
  <c r="B62" i="25" s="1"/>
  <c r="A51" i="25"/>
  <c r="A50" i="25"/>
  <c r="A49" i="25"/>
  <c r="B44" i="25"/>
  <c r="B25" i="25"/>
  <c r="A25" i="25"/>
  <c r="B22" i="25"/>
  <c r="A22" i="25"/>
  <c r="B21" i="25"/>
  <c r="A21" i="25"/>
  <c r="B18" i="25"/>
  <c r="B113" i="25" s="1"/>
  <c r="A13" i="25"/>
  <c r="D85" i="27" l="1"/>
  <c r="D83" i="27"/>
  <c r="D81" i="27"/>
  <c r="C109" i="27"/>
  <c r="C121" i="27" s="1"/>
  <c r="D72" i="27"/>
  <c r="B116" i="27"/>
  <c r="B115" i="27"/>
  <c r="D84" i="27"/>
  <c r="B90" i="27"/>
  <c r="B94" i="27" s="1"/>
  <c r="C84" i="27"/>
  <c r="C82" i="27"/>
  <c r="C78" i="27"/>
  <c r="E67" i="27"/>
  <c r="D69" i="27"/>
  <c r="C72" i="27"/>
  <c r="B74" i="27"/>
  <c r="D78" i="27"/>
  <c r="C81" i="27"/>
  <c r="D82" i="27"/>
  <c r="C85" i="27"/>
  <c r="C87" i="27"/>
  <c r="C116" i="27"/>
  <c r="I133" i="27"/>
  <c r="J132" i="27"/>
  <c r="C116" i="26"/>
  <c r="C85" i="26"/>
  <c r="C83" i="26"/>
  <c r="C81" i="26"/>
  <c r="D88" i="26"/>
  <c r="D86" i="26"/>
  <c r="D70" i="26"/>
  <c r="D79" i="26" s="1"/>
  <c r="C72" i="26"/>
  <c r="C82" i="26"/>
  <c r="D87" i="26"/>
  <c r="G133" i="26"/>
  <c r="H132" i="26"/>
  <c r="D67" i="26"/>
  <c r="E69" i="26"/>
  <c r="B74" i="26"/>
  <c r="C78" i="26"/>
  <c r="C84" i="26"/>
  <c r="C88" i="26"/>
  <c r="B90" i="26"/>
  <c r="B94" i="26" s="1"/>
  <c r="B115" i="26"/>
  <c r="D83" i="25"/>
  <c r="D84" i="25"/>
  <c r="D82" i="25"/>
  <c r="D66" i="25"/>
  <c r="D75" i="25" s="1"/>
  <c r="E65" i="25"/>
  <c r="C80" i="25"/>
  <c r="C78" i="25"/>
  <c r="C74" i="25"/>
  <c r="C81" i="25"/>
  <c r="C79" i="25"/>
  <c r="C77" i="25"/>
  <c r="C112" i="25"/>
  <c r="C68" i="25"/>
  <c r="B70" i="25"/>
  <c r="D63" i="25"/>
  <c r="C84" i="25"/>
  <c r="C83" i="25"/>
  <c r="C105" i="25"/>
  <c r="C117" i="25" s="1"/>
  <c r="B112" i="25"/>
  <c r="B111" i="25"/>
  <c r="B86" i="25"/>
  <c r="B90" i="25" s="1"/>
  <c r="H128" i="25"/>
  <c r="A12" i="24"/>
  <c r="A9" i="24"/>
  <c r="C80" i="27" l="1"/>
  <c r="B75" i="27"/>
  <c r="B76" i="27" s="1"/>
  <c r="B95" i="27" s="1"/>
  <c r="B113" i="27" s="1"/>
  <c r="E84" i="27"/>
  <c r="E82" i="27"/>
  <c r="E78" i="27"/>
  <c r="E83" i="27"/>
  <c r="E72" i="27"/>
  <c r="E85" i="27"/>
  <c r="E81" i="27"/>
  <c r="F67" i="27"/>
  <c r="J133" i="27"/>
  <c r="K132" i="27"/>
  <c r="D110" i="27"/>
  <c r="D93" i="27"/>
  <c r="D91" i="27"/>
  <c r="D92" i="27"/>
  <c r="D87" i="27"/>
  <c r="D88" i="27"/>
  <c r="D80" i="27" s="1"/>
  <c r="D134" i="27" s="1"/>
  <c r="D86" i="27"/>
  <c r="D70" i="27"/>
  <c r="D79" i="27" s="1"/>
  <c r="E69" i="27"/>
  <c r="C92" i="27"/>
  <c r="C110" i="27"/>
  <c r="C93" i="27"/>
  <c r="D109" i="27"/>
  <c r="D121" i="27" s="1"/>
  <c r="C91" i="27"/>
  <c r="C112" i="27" s="1"/>
  <c r="B111" i="27"/>
  <c r="B111" i="26"/>
  <c r="B75" i="26"/>
  <c r="B76" i="26" s="1"/>
  <c r="B95" i="26" s="1"/>
  <c r="B113" i="26" s="1"/>
  <c r="D84" i="26"/>
  <c r="D82" i="26"/>
  <c r="D78" i="26"/>
  <c r="D72" i="26"/>
  <c r="D85" i="26"/>
  <c r="D81" i="26"/>
  <c r="D83" i="26"/>
  <c r="E67" i="26"/>
  <c r="D116" i="26"/>
  <c r="C110" i="26"/>
  <c r="C93" i="26"/>
  <c r="C91" i="26"/>
  <c r="C92" i="26"/>
  <c r="E87" i="26"/>
  <c r="E86" i="26"/>
  <c r="E88" i="26"/>
  <c r="E70" i="26"/>
  <c r="E79" i="26" s="1"/>
  <c r="F69" i="26"/>
  <c r="I132" i="26"/>
  <c r="H133" i="26"/>
  <c r="C109" i="26"/>
  <c r="C121" i="26" s="1"/>
  <c r="C80" i="26"/>
  <c r="D81" i="25"/>
  <c r="D79" i="25"/>
  <c r="D77" i="25"/>
  <c r="D80" i="25"/>
  <c r="D78" i="25"/>
  <c r="D68" i="25"/>
  <c r="D74" i="25"/>
  <c r="E63" i="25"/>
  <c r="C106" i="25"/>
  <c r="C88" i="25"/>
  <c r="C89" i="25"/>
  <c r="C87" i="25"/>
  <c r="C108" i="25" s="1"/>
  <c r="D112" i="25"/>
  <c r="H129" i="25"/>
  <c r="I128" i="25"/>
  <c r="B107" i="25"/>
  <c r="B71" i="25"/>
  <c r="C76" i="25"/>
  <c r="E84" i="25"/>
  <c r="E82" i="25"/>
  <c r="E83" i="25"/>
  <c r="E66" i="25"/>
  <c r="E75" i="25" s="1"/>
  <c r="F65" i="25"/>
  <c r="A12" i="23"/>
  <c r="A9" i="23"/>
  <c r="A12" i="5"/>
  <c r="A9" i="5"/>
  <c r="C160" i="27" l="1"/>
  <c r="C170" i="27" s="1"/>
  <c r="C124" i="27"/>
  <c r="C147" i="27" s="1"/>
  <c r="C120" i="27"/>
  <c r="D116" i="27"/>
  <c r="D90" i="27"/>
  <c r="D94" i="27" s="1"/>
  <c r="E92" i="27"/>
  <c r="F109" i="27"/>
  <c r="F121" i="27" s="1"/>
  <c r="E91" i="27"/>
  <c r="E110" i="27"/>
  <c r="E93" i="27"/>
  <c r="C134" i="27"/>
  <c r="C90" i="27"/>
  <c r="C94" i="27" s="1"/>
  <c r="B96" i="27"/>
  <c r="E88" i="27"/>
  <c r="E86" i="27"/>
  <c r="E80" i="27" s="1"/>
  <c r="E134" i="27" s="1"/>
  <c r="E70" i="27"/>
  <c r="E79" i="27" s="1"/>
  <c r="F69" i="27"/>
  <c r="E87" i="27"/>
  <c r="D112" i="27"/>
  <c r="D160" i="27" s="1"/>
  <c r="D170" i="27" s="1"/>
  <c r="E109" i="27"/>
  <c r="E121" i="27" s="1"/>
  <c r="K133" i="27"/>
  <c r="L132" i="27"/>
  <c r="F85" i="27"/>
  <c r="F83" i="27"/>
  <c r="F81" i="27"/>
  <c r="F84" i="27"/>
  <c r="G67" i="27"/>
  <c r="F82" i="27"/>
  <c r="F78" i="27"/>
  <c r="F72" i="27"/>
  <c r="C73" i="27"/>
  <c r="B118" i="27"/>
  <c r="C134" i="26"/>
  <c r="C90" i="26"/>
  <c r="C94" i="26" s="1"/>
  <c r="I133" i="26"/>
  <c r="J132" i="26"/>
  <c r="E116" i="26"/>
  <c r="D92" i="26"/>
  <c r="D110" i="26"/>
  <c r="D91" i="26"/>
  <c r="D93" i="26"/>
  <c r="B96" i="26"/>
  <c r="F88" i="26"/>
  <c r="F86" i="26"/>
  <c r="F87" i="26"/>
  <c r="G69" i="26"/>
  <c r="F70" i="26"/>
  <c r="F79" i="26" s="1"/>
  <c r="C112" i="26"/>
  <c r="D109" i="26"/>
  <c r="D121" i="26" s="1"/>
  <c r="E85" i="26"/>
  <c r="E83" i="26"/>
  <c r="E81" i="26"/>
  <c r="E82" i="26"/>
  <c r="E72" i="26"/>
  <c r="F67" i="26"/>
  <c r="E84" i="26"/>
  <c r="E78" i="26"/>
  <c r="D80" i="26"/>
  <c r="C73" i="26"/>
  <c r="B118" i="26"/>
  <c r="E112" i="25"/>
  <c r="C130" i="25"/>
  <c r="C86" i="25"/>
  <c r="C90" i="25" s="1"/>
  <c r="B72" i="25"/>
  <c r="B91" i="25" s="1"/>
  <c r="I129" i="25"/>
  <c r="J128" i="25"/>
  <c r="C156" i="25"/>
  <c r="C166" i="25" s="1"/>
  <c r="C116" i="25"/>
  <c r="C120" i="25"/>
  <c r="C143" i="25" s="1"/>
  <c r="D106" i="25"/>
  <c r="D89" i="25"/>
  <c r="D87" i="25"/>
  <c r="D88" i="25"/>
  <c r="D76" i="25"/>
  <c r="F83" i="25"/>
  <c r="F84" i="25"/>
  <c r="F82" i="25"/>
  <c r="F66" i="25"/>
  <c r="F75" i="25" s="1"/>
  <c r="G65" i="25"/>
  <c r="C69" i="25"/>
  <c r="B114" i="25"/>
  <c r="D105" i="25"/>
  <c r="D117" i="25" s="1"/>
  <c r="E80" i="25"/>
  <c r="E78" i="25"/>
  <c r="E74" i="25"/>
  <c r="E81" i="25"/>
  <c r="E79" i="25"/>
  <c r="E77" i="25"/>
  <c r="E76" i="25" s="1"/>
  <c r="F63" i="25"/>
  <c r="E68" i="25"/>
  <c r="A11" i="15"/>
  <c r="A8" i="15"/>
  <c r="A12" i="16"/>
  <c r="A9" i="16"/>
  <c r="A12" i="10"/>
  <c r="A9" i="10"/>
  <c r="A11" i="17"/>
  <c r="A8" i="17"/>
  <c r="A12" i="14"/>
  <c r="A9" i="14"/>
  <c r="A13" i="13"/>
  <c r="A10" i="13"/>
  <c r="A11" i="12"/>
  <c r="A8" i="12"/>
  <c r="F87" i="27" l="1"/>
  <c r="F80" i="27" s="1"/>
  <c r="F134" i="27" s="1"/>
  <c r="F86" i="27"/>
  <c r="F88" i="27"/>
  <c r="F70" i="27"/>
  <c r="F79" i="27" s="1"/>
  <c r="G69" i="27"/>
  <c r="D111" i="27"/>
  <c r="D120" i="27"/>
  <c r="D125" i="27" s="1"/>
  <c r="E124" i="27"/>
  <c r="E147" i="27" s="1"/>
  <c r="C75" i="27"/>
  <c r="F110" i="27"/>
  <c r="F93" i="27"/>
  <c r="F91" i="27"/>
  <c r="F92" i="27"/>
  <c r="G84" i="27"/>
  <c r="G82" i="27"/>
  <c r="G78" i="27"/>
  <c r="G85" i="27"/>
  <c r="G81" i="27"/>
  <c r="G72" i="27"/>
  <c r="G83" i="27"/>
  <c r="H67" i="27"/>
  <c r="L133" i="27"/>
  <c r="M132" i="27"/>
  <c r="E116" i="27"/>
  <c r="E90" i="27"/>
  <c r="E94" i="27" s="1"/>
  <c r="B98" i="27"/>
  <c r="B97" i="27"/>
  <c r="C111" i="27"/>
  <c r="E112" i="27"/>
  <c r="E160" i="27" s="1"/>
  <c r="E170" i="27" s="1"/>
  <c r="E120" i="27"/>
  <c r="E125" i="27" s="1"/>
  <c r="D124" i="27"/>
  <c r="D147" i="27" s="1"/>
  <c r="E110" i="26"/>
  <c r="E93" i="26"/>
  <c r="E91" i="26"/>
  <c r="E112" i="26" s="1"/>
  <c r="E160" i="26" s="1"/>
  <c r="E170" i="26" s="1"/>
  <c r="E92" i="26"/>
  <c r="F84" i="26"/>
  <c r="F82" i="26"/>
  <c r="F78" i="26"/>
  <c r="F72" i="26"/>
  <c r="F83" i="26"/>
  <c r="F85" i="26"/>
  <c r="F81" i="26"/>
  <c r="F80" i="26" s="1"/>
  <c r="G67" i="26"/>
  <c r="C160" i="26"/>
  <c r="C170" i="26" s="1"/>
  <c r="C124" i="26"/>
  <c r="C147" i="26" s="1"/>
  <c r="C120" i="26"/>
  <c r="G87" i="26"/>
  <c r="G88" i="26"/>
  <c r="G86" i="26"/>
  <c r="H69" i="26"/>
  <c r="G70" i="26"/>
  <c r="G79" i="26" s="1"/>
  <c r="B98" i="26"/>
  <c r="B97" i="26"/>
  <c r="E109" i="26"/>
  <c r="E121" i="26" s="1"/>
  <c r="J133" i="26"/>
  <c r="K132" i="26"/>
  <c r="C111" i="26"/>
  <c r="C75" i="26"/>
  <c r="D73" i="26"/>
  <c r="D134" i="26"/>
  <c r="D90" i="26"/>
  <c r="D94" i="26" s="1"/>
  <c r="E80" i="26"/>
  <c r="F116" i="26"/>
  <c r="D112" i="26"/>
  <c r="D160" i="26" s="1"/>
  <c r="D170" i="26" s="1"/>
  <c r="G84" i="25"/>
  <c r="G82" i="25"/>
  <c r="G83" i="25"/>
  <c r="G66" i="25"/>
  <c r="G75" i="25" s="1"/>
  <c r="H65" i="25"/>
  <c r="J129" i="25"/>
  <c r="K128" i="25"/>
  <c r="C107" i="25"/>
  <c r="E86" i="25"/>
  <c r="F81" i="25"/>
  <c r="F79" i="25"/>
  <c r="F77" i="25"/>
  <c r="F80" i="25"/>
  <c r="F78" i="25"/>
  <c r="F74" i="25"/>
  <c r="F68" i="25"/>
  <c r="G63" i="25"/>
  <c r="E106" i="25"/>
  <c r="F105" i="25"/>
  <c r="F117" i="25" s="1"/>
  <c r="E88" i="25"/>
  <c r="E89" i="25"/>
  <c r="E87" i="25"/>
  <c r="E130" i="25" s="1"/>
  <c r="C71" i="25"/>
  <c r="F112" i="25"/>
  <c r="D130" i="25"/>
  <c r="D86" i="25"/>
  <c r="D90" i="25" s="1"/>
  <c r="D108" i="25"/>
  <c r="E105" i="25"/>
  <c r="E117" i="25" s="1"/>
  <c r="B109" i="25"/>
  <c r="B92" i="25"/>
  <c r="H85" i="27" l="1"/>
  <c r="H83" i="27"/>
  <c r="H81" i="27"/>
  <c r="H82" i="27"/>
  <c r="H78" i="27"/>
  <c r="I67" i="27"/>
  <c r="H84" i="27"/>
  <c r="H72" i="27"/>
  <c r="C118" i="27"/>
  <c r="C76" i="27"/>
  <c r="C95" i="27" s="1"/>
  <c r="C115" i="27"/>
  <c r="G88" i="27"/>
  <c r="G86" i="27"/>
  <c r="G80" i="27" s="1"/>
  <c r="G134" i="27" s="1"/>
  <c r="G87" i="27"/>
  <c r="G70" i="27"/>
  <c r="G79" i="27" s="1"/>
  <c r="H69" i="27"/>
  <c r="B114" i="27"/>
  <c r="E111" i="27"/>
  <c r="M133" i="27"/>
  <c r="N132" i="27"/>
  <c r="G92" i="27"/>
  <c r="G110" i="27"/>
  <c r="G93" i="27"/>
  <c r="G91" i="27"/>
  <c r="G112" i="27" s="1"/>
  <c r="G160" i="27" s="1"/>
  <c r="G170" i="27" s="1"/>
  <c r="F112" i="27"/>
  <c r="G109" i="27"/>
  <c r="G121" i="27" s="1"/>
  <c r="D73" i="27"/>
  <c r="F120" i="27"/>
  <c r="F125" i="27" s="1"/>
  <c r="F116" i="27"/>
  <c r="F90" i="27"/>
  <c r="F94" i="27" s="1"/>
  <c r="D111" i="26"/>
  <c r="D75" i="26"/>
  <c r="E73" i="26" s="1"/>
  <c r="K133" i="26"/>
  <c r="L132" i="26"/>
  <c r="H88" i="26"/>
  <c r="H86" i="26"/>
  <c r="I69" i="26"/>
  <c r="H87" i="26"/>
  <c r="H70" i="26"/>
  <c r="H79" i="26" s="1"/>
  <c r="E124" i="26"/>
  <c r="E147" i="26" s="1"/>
  <c r="E120" i="26"/>
  <c r="F92" i="26"/>
  <c r="F93" i="26"/>
  <c r="F110" i="26"/>
  <c r="F91" i="26"/>
  <c r="F112" i="26" s="1"/>
  <c r="F160" i="26" s="1"/>
  <c r="F170" i="26" s="1"/>
  <c r="F109" i="26"/>
  <c r="F121" i="26" s="1"/>
  <c r="F90" i="26"/>
  <c r="F94" i="26" s="1"/>
  <c r="E134" i="26"/>
  <c r="E90" i="26"/>
  <c r="E94" i="26" s="1"/>
  <c r="C118" i="26"/>
  <c r="C76" i="26"/>
  <c r="C95" i="26" s="1"/>
  <c r="C115" i="26"/>
  <c r="B114" i="26"/>
  <c r="G116" i="26"/>
  <c r="D120" i="26"/>
  <c r="D125" i="26" s="1"/>
  <c r="D124" i="26"/>
  <c r="D147" i="26" s="1"/>
  <c r="G85" i="26"/>
  <c r="G83" i="26"/>
  <c r="G81" i="26"/>
  <c r="G84" i="26"/>
  <c r="G78" i="26"/>
  <c r="H67" i="26"/>
  <c r="G82" i="26"/>
  <c r="G72" i="26"/>
  <c r="B93" i="25"/>
  <c r="B94" i="25" s="1"/>
  <c r="D156" i="25"/>
  <c r="D166" i="25" s="1"/>
  <c r="D116" i="25"/>
  <c r="D121" i="25" s="1"/>
  <c r="D120" i="25"/>
  <c r="D143" i="25" s="1"/>
  <c r="C114" i="25"/>
  <c r="C72" i="25"/>
  <c r="C91" i="25" s="1"/>
  <c r="C111" i="25"/>
  <c r="G80" i="25"/>
  <c r="G78" i="25"/>
  <c r="G74" i="25"/>
  <c r="G81" i="25"/>
  <c r="G79" i="25"/>
  <c r="G77" i="25"/>
  <c r="G76" i="25" s="1"/>
  <c r="H63" i="25"/>
  <c r="G68" i="25"/>
  <c r="F106" i="25"/>
  <c r="G105" i="25"/>
  <c r="G117" i="25" s="1"/>
  <c r="F89" i="25"/>
  <c r="F87" i="25"/>
  <c r="F108" i="25" s="1"/>
  <c r="F156" i="25" s="1"/>
  <c r="F166" i="25" s="1"/>
  <c r="F88" i="25"/>
  <c r="E90" i="25"/>
  <c r="G112" i="25"/>
  <c r="G86" i="25"/>
  <c r="D107" i="25"/>
  <c r="D69" i="25"/>
  <c r="E108" i="25"/>
  <c r="E156" i="25" s="1"/>
  <c r="E166" i="25" s="1"/>
  <c r="F76" i="25"/>
  <c r="K129" i="25"/>
  <c r="L128" i="25"/>
  <c r="H83" i="25"/>
  <c r="H84" i="25"/>
  <c r="H82" i="25"/>
  <c r="H66" i="25"/>
  <c r="H75" i="25" s="1"/>
  <c r="I65" i="25"/>
  <c r="O132" i="27" l="1"/>
  <c r="N133" i="27"/>
  <c r="G90" i="27"/>
  <c r="G94" i="27" s="1"/>
  <c r="G116" i="27"/>
  <c r="C123" i="27"/>
  <c r="H110" i="27"/>
  <c r="H93" i="27"/>
  <c r="H91" i="27"/>
  <c r="H92" i="27"/>
  <c r="F111" i="27"/>
  <c r="G124" i="27"/>
  <c r="G147" i="27" s="1"/>
  <c r="D75" i="27"/>
  <c r="F160" i="27"/>
  <c r="F170" i="27" s="1"/>
  <c r="F124" i="27"/>
  <c r="F147" i="27" s="1"/>
  <c r="G120" i="27"/>
  <c r="G125" i="27" s="1"/>
  <c r="H109" i="27"/>
  <c r="H121" i="27" s="1"/>
  <c r="C114" i="27"/>
  <c r="B119" i="27"/>
  <c r="H87" i="27"/>
  <c r="H88" i="27"/>
  <c r="H86" i="27"/>
  <c r="H80" i="27" s="1"/>
  <c r="H134" i="27" s="1"/>
  <c r="H70" i="27"/>
  <c r="H79" i="27" s="1"/>
  <c r="I69" i="27"/>
  <c r="C113" i="27"/>
  <c r="C119" i="27" s="1"/>
  <c r="C122" i="27" s="1"/>
  <c r="C96" i="27"/>
  <c r="I84" i="27"/>
  <c r="I82" i="27"/>
  <c r="I78" i="27"/>
  <c r="I83" i="27"/>
  <c r="I72" i="27"/>
  <c r="I85" i="27"/>
  <c r="I81" i="27"/>
  <c r="J67" i="27"/>
  <c r="E75" i="26"/>
  <c r="F73" i="26" s="1"/>
  <c r="M132" i="26"/>
  <c r="L133" i="26"/>
  <c r="G110" i="26"/>
  <c r="G93" i="26"/>
  <c r="G91" i="26"/>
  <c r="G112" i="26" s="1"/>
  <c r="G92" i="26"/>
  <c r="G80" i="26"/>
  <c r="C114" i="26"/>
  <c r="B119" i="26"/>
  <c r="C123" i="26"/>
  <c r="C113" i="26"/>
  <c r="C119" i="26" s="1"/>
  <c r="C122" i="26" s="1"/>
  <c r="C96" i="26"/>
  <c r="E111" i="26"/>
  <c r="F111" i="26"/>
  <c r="E125" i="26"/>
  <c r="H84" i="26"/>
  <c r="H82" i="26"/>
  <c r="H78" i="26"/>
  <c r="H72" i="26"/>
  <c r="H85" i="26"/>
  <c r="H81" i="26"/>
  <c r="H80" i="26" s="1"/>
  <c r="H83" i="26"/>
  <c r="I67" i="26"/>
  <c r="G124" i="26"/>
  <c r="G147" i="26" s="1"/>
  <c r="F120" i="26"/>
  <c r="F125" i="26" s="1"/>
  <c r="G109" i="26"/>
  <c r="G121" i="26" s="1"/>
  <c r="F134" i="26"/>
  <c r="G120" i="26"/>
  <c r="G125" i="26" s="1"/>
  <c r="F124" i="26"/>
  <c r="F147" i="26" s="1"/>
  <c r="H90" i="26"/>
  <c r="H116" i="26"/>
  <c r="I87" i="26"/>
  <c r="I86" i="26"/>
  <c r="I88" i="26"/>
  <c r="I70" i="26"/>
  <c r="I79" i="26" s="1"/>
  <c r="J69" i="26"/>
  <c r="D118" i="26"/>
  <c r="D76" i="26"/>
  <c r="D95" i="26" s="1"/>
  <c r="H112" i="25"/>
  <c r="L129" i="25"/>
  <c r="M128" i="25"/>
  <c r="F130" i="25"/>
  <c r="F86" i="25"/>
  <c r="F90" i="25" s="1"/>
  <c r="D71" i="25"/>
  <c r="C119" i="25"/>
  <c r="C109" i="25"/>
  <c r="C92" i="25"/>
  <c r="F116" i="25"/>
  <c r="E116" i="25"/>
  <c r="E121" i="25" s="1"/>
  <c r="I84" i="25"/>
  <c r="I82" i="25"/>
  <c r="I83" i="25"/>
  <c r="I66" i="25"/>
  <c r="I75" i="25" s="1"/>
  <c r="J65" i="25"/>
  <c r="E107" i="25"/>
  <c r="H81" i="25"/>
  <c r="H79" i="25"/>
  <c r="H77" i="25"/>
  <c r="H80" i="25"/>
  <c r="H78" i="25"/>
  <c r="H68" i="25"/>
  <c r="H74" i="25"/>
  <c r="I63" i="25"/>
  <c r="G106" i="25"/>
  <c r="H105" i="25"/>
  <c r="H117" i="25" s="1"/>
  <c r="G88" i="25"/>
  <c r="G89" i="25"/>
  <c r="G87" i="25"/>
  <c r="G130" i="25" s="1"/>
  <c r="F120" i="25"/>
  <c r="F143" i="25" s="1"/>
  <c r="E120" i="25"/>
  <c r="E143" i="25" s="1"/>
  <c r="B110" i="25"/>
  <c r="J85" i="27" l="1"/>
  <c r="J83" i="27"/>
  <c r="J81" i="27"/>
  <c r="J84" i="27"/>
  <c r="K67" i="27"/>
  <c r="J82" i="27"/>
  <c r="J78" i="27"/>
  <c r="J72" i="27"/>
  <c r="H116" i="27"/>
  <c r="H90" i="27"/>
  <c r="H94" i="27" s="1"/>
  <c r="B124" i="27"/>
  <c r="B147" i="27" s="1"/>
  <c r="B122" i="27"/>
  <c r="B123" i="27" s="1"/>
  <c r="B126" i="27" s="1"/>
  <c r="B120" i="27"/>
  <c r="D118" i="27"/>
  <c r="D76" i="27"/>
  <c r="D95" i="27" s="1"/>
  <c r="I92" i="27"/>
  <c r="J109" i="27"/>
  <c r="J121" i="27" s="1"/>
  <c r="I91" i="27"/>
  <c r="I110" i="27"/>
  <c r="I93" i="27"/>
  <c r="C97" i="27"/>
  <c r="I88" i="27"/>
  <c r="I86" i="27"/>
  <c r="I80" i="27" s="1"/>
  <c r="I70" i="27"/>
  <c r="I79" i="27" s="1"/>
  <c r="J69" i="27"/>
  <c r="I87" i="27"/>
  <c r="E73" i="27"/>
  <c r="H112" i="27"/>
  <c r="I109" i="27"/>
  <c r="I121" i="27" s="1"/>
  <c r="G111" i="27"/>
  <c r="O133" i="27"/>
  <c r="P132" i="27"/>
  <c r="P133" i="27" s="1"/>
  <c r="F75" i="26"/>
  <c r="G73" i="26" s="1"/>
  <c r="I116" i="26"/>
  <c r="D113" i="26"/>
  <c r="D96" i="26"/>
  <c r="J88" i="26"/>
  <c r="J86" i="26"/>
  <c r="J87" i="26"/>
  <c r="K69" i="26"/>
  <c r="J70" i="26"/>
  <c r="J79" i="26" s="1"/>
  <c r="H92" i="26"/>
  <c r="H110" i="26"/>
  <c r="H91" i="26"/>
  <c r="H93" i="26"/>
  <c r="C97" i="26"/>
  <c r="C98" i="26" s="1"/>
  <c r="D115" i="26" s="1"/>
  <c r="M133" i="26"/>
  <c r="N132" i="26"/>
  <c r="I85" i="26"/>
  <c r="I83" i="26"/>
  <c r="I81" i="26"/>
  <c r="I82" i="26"/>
  <c r="I72" i="26"/>
  <c r="J67" i="26"/>
  <c r="I84" i="26"/>
  <c r="I78" i="26"/>
  <c r="H134" i="26"/>
  <c r="B124" i="26"/>
  <c r="B147" i="26" s="1"/>
  <c r="B122" i="26"/>
  <c r="B123" i="26" s="1"/>
  <c r="B126" i="26" s="1"/>
  <c r="B120" i="26"/>
  <c r="G134" i="26"/>
  <c r="G90" i="26"/>
  <c r="G94" i="26" s="1"/>
  <c r="G160" i="26"/>
  <c r="G170" i="26" s="1"/>
  <c r="H109" i="26"/>
  <c r="H121" i="26" s="1"/>
  <c r="E76" i="26"/>
  <c r="E95" i="26" s="1"/>
  <c r="E118" i="26"/>
  <c r="I80" i="25"/>
  <c r="I78" i="25"/>
  <c r="I74" i="25"/>
  <c r="I81" i="25"/>
  <c r="I79" i="25"/>
  <c r="I77" i="25"/>
  <c r="J63" i="25"/>
  <c r="I68" i="25"/>
  <c r="J83" i="25"/>
  <c r="J84" i="25"/>
  <c r="J82" i="25"/>
  <c r="J66" i="25"/>
  <c r="J75" i="25" s="1"/>
  <c r="K65" i="25"/>
  <c r="F121" i="25"/>
  <c r="D114" i="25"/>
  <c r="D72" i="25"/>
  <c r="D91" i="25" s="1"/>
  <c r="C110" i="25"/>
  <c r="C115" i="25" s="1"/>
  <c r="C118" i="25" s="1"/>
  <c r="B115" i="25"/>
  <c r="G108" i="25"/>
  <c r="H106" i="25"/>
  <c r="I105" i="25"/>
  <c r="I117" i="25" s="1"/>
  <c r="H89" i="25"/>
  <c r="H87" i="25"/>
  <c r="H108" i="25" s="1"/>
  <c r="H156" i="25" s="1"/>
  <c r="H166" i="25" s="1"/>
  <c r="H88" i="25"/>
  <c r="H76" i="25"/>
  <c r="I112" i="25"/>
  <c r="C94" i="25"/>
  <c r="C93" i="25"/>
  <c r="G90" i="25"/>
  <c r="E69" i="25"/>
  <c r="F107" i="25"/>
  <c r="M129" i="25"/>
  <c r="N128" i="25"/>
  <c r="I134" i="27" l="1"/>
  <c r="E75" i="27"/>
  <c r="J87" i="27"/>
  <c r="J86" i="27"/>
  <c r="J88" i="27"/>
  <c r="J70" i="27"/>
  <c r="J79" i="27" s="1"/>
  <c r="K69" i="27"/>
  <c r="D114" i="27"/>
  <c r="H111" i="27"/>
  <c r="C126" i="27"/>
  <c r="H160" i="27"/>
  <c r="H170" i="27" s="1"/>
  <c r="H120" i="27"/>
  <c r="H125" i="27" s="1"/>
  <c r="H124" i="27"/>
  <c r="H147" i="27" s="1"/>
  <c r="I116" i="27"/>
  <c r="I90" i="27"/>
  <c r="I94" i="27" s="1"/>
  <c r="C98" i="27"/>
  <c r="D115" i="27" s="1"/>
  <c r="I112" i="27"/>
  <c r="I160" i="27" s="1"/>
  <c r="I170" i="27" s="1"/>
  <c r="D113" i="27"/>
  <c r="D96" i="27"/>
  <c r="B125" i="27"/>
  <c r="C125" i="27"/>
  <c r="J110" i="27"/>
  <c r="J93" i="27"/>
  <c r="J91" i="27"/>
  <c r="J112" i="27" s="1"/>
  <c r="J160" i="27" s="1"/>
  <c r="J170" i="27" s="1"/>
  <c r="J92" i="27"/>
  <c r="K84" i="27"/>
  <c r="K82" i="27"/>
  <c r="K78" i="27"/>
  <c r="K85" i="27"/>
  <c r="K81" i="27"/>
  <c r="K72" i="27"/>
  <c r="K83" i="27"/>
  <c r="L67" i="27"/>
  <c r="J80" i="27"/>
  <c r="J134" i="27" s="1"/>
  <c r="D123" i="26"/>
  <c r="D126" i="26" s="1"/>
  <c r="G75" i="26"/>
  <c r="H73" i="26"/>
  <c r="E113" i="26"/>
  <c r="E96" i="26"/>
  <c r="G111" i="26"/>
  <c r="B125" i="26"/>
  <c r="C125" i="26"/>
  <c r="I110" i="26"/>
  <c r="I93" i="26"/>
  <c r="I91" i="26"/>
  <c r="I112" i="26" s="1"/>
  <c r="I160" i="26" s="1"/>
  <c r="I170" i="26" s="1"/>
  <c r="I92" i="26"/>
  <c r="J84" i="26"/>
  <c r="J82" i="26"/>
  <c r="J78" i="26"/>
  <c r="J72" i="26"/>
  <c r="J83" i="26"/>
  <c r="J85" i="26"/>
  <c r="J81" i="26"/>
  <c r="J80" i="26" s="1"/>
  <c r="K67" i="26"/>
  <c r="N133" i="26"/>
  <c r="O132" i="26"/>
  <c r="C126" i="26"/>
  <c r="H112" i="26"/>
  <c r="H94" i="26"/>
  <c r="K87" i="26"/>
  <c r="K88" i="26"/>
  <c r="K86" i="26"/>
  <c r="L69" i="26"/>
  <c r="K70" i="26"/>
  <c r="K79" i="26" s="1"/>
  <c r="D98" i="26"/>
  <c r="D97" i="26"/>
  <c r="E115" i="26"/>
  <c r="I80" i="26"/>
  <c r="E114" i="26"/>
  <c r="D114" i="26"/>
  <c r="I109" i="26"/>
  <c r="I121" i="26" s="1"/>
  <c r="J116" i="26"/>
  <c r="J90" i="26"/>
  <c r="D119" i="26"/>
  <c r="D122" i="26" s="1"/>
  <c r="F118" i="26"/>
  <c r="F76" i="26"/>
  <c r="H130" i="25"/>
  <c r="H86" i="25"/>
  <c r="H90" i="25" s="1"/>
  <c r="G156" i="25"/>
  <c r="G166" i="25" s="1"/>
  <c r="H116" i="25"/>
  <c r="G120" i="25"/>
  <c r="G143" i="25" s="1"/>
  <c r="H120" i="25"/>
  <c r="H143" i="25" s="1"/>
  <c r="G116" i="25"/>
  <c r="G121" i="25" s="1"/>
  <c r="D111" i="25"/>
  <c r="K84" i="25"/>
  <c r="K82" i="25"/>
  <c r="K83" i="25"/>
  <c r="K66" i="25"/>
  <c r="K75" i="25" s="1"/>
  <c r="L65" i="25"/>
  <c r="I76" i="25"/>
  <c r="G107" i="25"/>
  <c r="N129" i="25"/>
  <c r="O128" i="25"/>
  <c r="E71" i="25"/>
  <c r="F69" i="25"/>
  <c r="D110" i="25"/>
  <c r="B120" i="25"/>
  <c r="B143" i="25" s="1"/>
  <c r="B118" i="25"/>
  <c r="B119" i="25" s="1"/>
  <c r="B116" i="25"/>
  <c r="D109" i="25"/>
  <c r="D115" i="25" s="1"/>
  <c r="D118" i="25" s="1"/>
  <c r="D92" i="25"/>
  <c r="J112" i="25"/>
  <c r="J81" i="25"/>
  <c r="J79" i="25"/>
  <c r="J77" i="25"/>
  <c r="J80" i="25"/>
  <c r="J78" i="25"/>
  <c r="J74" i="25"/>
  <c r="J68" i="25"/>
  <c r="K63" i="25"/>
  <c r="I106" i="25"/>
  <c r="J105" i="25"/>
  <c r="J117" i="25" s="1"/>
  <c r="I88" i="25"/>
  <c r="I89" i="25"/>
  <c r="I87" i="25"/>
  <c r="I108" i="25" s="1"/>
  <c r="I156" i="25" s="1"/>
  <c r="I166" i="25" s="1"/>
  <c r="K92" i="27" l="1"/>
  <c r="K110" i="27"/>
  <c r="K93" i="27"/>
  <c r="K91" i="27"/>
  <c r="K112" i="27" s="1"/>
  <c r="K109" i="27"/>
  <c r="K121" i="27" s="1"/>
  <c r="D98" i="27"/>
  <c r="D97" i="27"/>
  <c r="I111" i="27"/>
  <c r="I120" i="27"/>
  <c r="I125" i="27" s="1"/>
  <c r="I124" i="27"/>
  <c r="I147" i="27" s="1"/>
  <c r="J124" i="27"/>
  <c r="J147" i="27" s="1"/>
  <c r="J120" i="27"/>
  <c r="J125" i="27" s="1"/>
  <c r="K88" i="27"/>
  <c r="K86" i="27"/>
  <c r="K80" i="27" s="1"/>
  <c r="K87" i="27"/>
  <c r="K70" i="27"/>
  <c r="K79" i="27" s="1"/>
  <c r="L69" i="27"/>
  <c r="E118" i="27"/>
  <c r="E76" i="27"/>
  <c r="L85" i="27"/>
  <c r="L83" i="27"/>
  <c r="L81" i="27"/>
  <c r="L82" i="27"/>
  <c r="L78" i="27"/>
  <c r="M67" i="27"/>
  <c r="L84" i="27"/>
  <c r="L72" i="27"/>
  <c r="D119" i="27"/>
  <c r="D122" i="27" s="1"/>
  <c r="D123" i="27"/>
  <c r="D126" i="27" s="1"/>
  <c r="J116" i="27"/>
  <c r="J90" i="27"/>
  <c r="J94" i="27" s="1"/>
  <c r="F73" i="27"/>
  <c r="L88" i="26"/>
  <c r="L86" i="26"/>
  <c r="M69" i="26"/>
  <c r="L87" i="26"/>
  <c r="L70" i="26"/>
  <c r="L79" i="26" s="1"/>
  <c r="H111" i="26"/>
  <c r="J92" i="26"/>
  <c r="J93" i="26"/>
  <c r="J110" i="26"/>
  <c r="J91" i="26"/>
  <c r="J112" i="26" s="1"/>
  <c r="J160" i="26" s="1"/>
  <c r="J170" i="26" s="1"/>
  <c r="J109" i="26"/>
  <c r="J121" i="26" s="1"/>
  <c r="E119" i="26"/>
  <c r="E122" i="26" s="1"/>
  <c r="G118" i="26"/>
  <c r="G76" i="26"/>
  <c r="G95" i="26" s="1"/>
  <c r="F95" i="26"/>
  <c r="I134" i="26"/>
  <c r="I90" i="26"/>
  <c r="I94" i="26" s="1"/>
  <c r="K116" i="26"/>
  <c r="D102" i="26"/>
  <c r="H160" i="26"/>
  <c r="H170" i="26" s="1"/>
  <c r="J120" i="26"/>
  <c r="H124" i="26"/>
  <c r="H147" i="26" s="1"/>
  <c r="H120" i="26"/>
  <c r="H125" i="26" s="1"/>
  <c r="J124" i="26"/>
  <c r="J147" i="26" s="1"/>
  <c r="I124" i="26"/>
  <c r="I147" i="26" s="1"/>
  <c r="I120" i="26"/>
  <c r="I125" i="26" s="1"/>
  <c r="O133" i="26"/>
  <c r="P132" i="26"/>
  <c r="P133" i="26" s="1"/>
  <c r="K85" i="26"/>
  <c r="K83" i="26"/>
  <c r="K81" i="26"/>
  <c r="K84" i="26"/>
  <c r="K78" i="26"/>
  <c r="L67" i="26"/>
  <c r="K82" i="26"/>
  <c r="K72" i="26"/>
  <c r="E98" i="26"/>
  <c r="F115" i="26" s="1"/>
  <c r="E97" i="26"/>
  <c r="H75" i="26"/>
  <c r="E123" i="26"/>
  <c r="E126" i="26" s="1"/>
  <c r="H121" i="25"/>
  <c r="J76" i="25"/>
  <c r="B122" i="25"/>
  <c r="C122" i="25"/>
  <c r="F71" i="25"/>
  <c r="G69" i="25" s="1"/>
  <c r="O129" i="25"/>
  <c r="P128" i="25"/>
  <c r="P129" i="25" s="1"/>
  <c r="I130" i="25"/>
  <c r="I86" i="25"/>
  <c r="I90" i="25" s="1"/>
  <c r="L83" i="25"/>
  <c r="L84" i="25"/>
  <c r="L82" i="25"/>
  <c r="L66" i="25"/>
  <c r="L75" i="25" s="1"/>
  <c r="M65" i="25"/>
  <c r="K80" i="25"/>
  <c r="K78" i="25"/>
  <c r="K74" i="25"/>
  <c r="K81" i="25"/>
  <c r="K79" i="25"/>
  <c r="K77" i="25"/>
  <c r="K76" i="25" s="1"/>
  <c r="L63" i="25"/>
  <c r="K68" i="25"/>
  <c r="J106" i="25"/>
  <c r="K105" i="25"/>
  <c r="K117" i="25" s="1"/>
  <c r="J89" i="25"/>
  <c r="J87" i="25"/>
  <c r="J108" i="25" s="1"/>
  <c r="J88" i="25"/>
  <c r="D94" i="25"/>
  <c r="D93" i="25"/>
  <c r="B121" i="25"/>
  <c r="C121" i="25"/>
  <c r="E114" i="25"/>
  <c r="E72" i="25"/>
  <c r="K112" i="25"/>
  <c r="D98" i="25"/>
  <c r="K86" i="25"/>
  <c r="D119" i="25"/>
  <c r="D122" i="25" s="1"/>
  <c r="I120" i="25"/>
  <c r="I143" i="25" s="1"/>
  <c r="I116" i="25"/>
  <c r="I121" i="25" s="1"/>
  <c r="H107" i="25"/>
  <c r="D101" i="27" l="1"/>
  <c r="K134" i="27"/>
  <c r="F75" i="27"/>
  <c r="G73" i="27"/>
  <c r="M84" i="27"/>
  <c r="M78" i="27"/>
  <c r="M83" i="27"/>
  <c r="M72" i="27"/>
  <c r="M81" i="27"/>
  <c r="N67" i="27"/>
  <c r="D102" i="27"/>
  <c r="K90" i="27"/>
  <c r="K116" i="27"/>
  <c r="K160" i="27"/>
  <c r="K170" i="27" s="1"/>
  <c r="K120" i="27"/>
  <c r="K125" i="27" s="1"/>
  <c r="D151" i="27" s="1"/>
  <c r="K124" i="27"/>
  <c r="J111" i="27"/>
  <c r="L110" i="27"/>
  <c r="M109" i="27"/>
  <c r="M121" i="27" s="1"/>
  <c r="L93" i="27"/>
  <c r="L91" i="27"/>
  <c r="L112" i="27" s="1"/>
  <c r="L92" i="27"/>
  <c r="E95" i="27"/>
  <c r="E115" i="27"/>
  <c r="L87" i="27"/>
  <c r="L88" i="27"/>
  <c r="L80" i="27" s="1"/>
  <c r="L134" i="27" s="1"/>
  <c r="L86" i="27"/>
  <c r="L70" i="27"/>
  <c r="L79" i="27" s="1"/>
  <c r="M69" i="27"/>
  <c r="E114" i="27"/>
  <c r="L109" i="27"/>
  <c r="L121" i="27" s="1"/>
  <c r="F123" i="26"/>
  <c r="F126" i="26" s="1"/>
  <c r="I73" i="26"/>
  <c r="F114" i="26"/>
  <c r="K110" i="26"/>
  <c r="K93" i="26"/>
  <c r="K91" i="26"/>
  <c r="K112" i="26" s="1"/>
  <c r="K92" i="26"/>
  <c r="K80" i="26"/>
  <c r="J125" i="26"/>
  <c r="I111" i="26"/>
  <c r="L116" i="26"/>
  <c r="M87" i="26"/>
  <c r="M86" i="26"/>
  <c r="M88" i="26"/>
  <c r="M70" i="26"/>
  <c r="M79" i="26" s="1"/>
  <c r="N69" i="26"/>
  <c r="H118" i="26"/>
  <c r="H76" i="26"/>
  <c r="L84" i="26"/>
  <c r="L82" i="26"/>
  <c r="L78" i="26"/>
  <c r="L109" i="26" s="1"/>
  <c r="L121" i="26" s="1"/>
  <c r="L72" i="26"/>
  <c r="L85" i="26"/>
  <c r="L81" i="26"/>
  <c r="L80" i="26" s="1"/>
  <c r="L83" i="26"/>
  <c r="M67" i="26"/>
  <c r="F113" i="26"/>
  <c r="F119" i="26" s="1"/>
  <c r="F122" i="26" s="1"/>
  <c r="F96" i="26"/>
  <c r="G113" i="26"/>
  <c r="G96" i="26"/>
  <c r="K109" i="26"/>
  <c r="K121" i="26" s="1"/>
  <c r="J134" i="26"/>
  <c r="J94" i="26"/>
  <c r="G71" i="25"/>
  <c r="H69" i="25" s="1"/>
  <c r="D99" i="25"/>
  <c r="E91" i="25"/>
  <c r="E111" i="25"/>
  <c r="E110" i="25"/>
  <c r="L81" i="25"/>
  <c r="L79" i="25"/>
  <c r="L77" i="25"/>
  <c r="L80" i="25"/>
  <c r="L78" i="25"/>
  <c r="L68" i="25"/>
  <c r="L74" i="25"/>
  <c r="M63" i="25"/>
  <c r="K106" i="25"/>
  <c r="L105" i="25"/>
  <c r="L117" i="25" s="1"/>
  <c r="K88" i="25"/>
  <c r="K89" i="25"/>
  <c r="K87" i="25"/>
  <c r="L112" i="25"/>
  <c r="I107" i="25"/>
  <c r="J130" i="25"/>
  <c r="J86" i="25"/>
  <c r="J90" i="25" s="1"/>
  <c r="J156" i="25"/>
  <c r="J166" i="25" s="1"/>
  <c r="J116" i="25"/>
  <c r="J121" i="25" s="1"/>
  <c r="J120" i="25"/>
  <c r="J143" i="25" s="1"/>
  <c r="K130" i="25"/>
  <c r="D97" i="25"/>
  <c r="M84" i="25"/>
  <c r="M82" i="25"/>
  <c r="M83" i="25"/>
  <c r="M66" i="25"/>
  <c r="M75" i="25" s="1"/>
  <c r="N65" i="25"/>
  <c r="F114" i="25"/>
  <c r="F72" i="25"/>
  <c r="L116" i="27" l="1"/>
  <c r="L90" i="27"/>
  <c r="L94" i="27" s="1"/>
  <c r="E123" i="27"/>
  <c r="E126" i="27" s="1"/>
  <c r="L160" i="27"/>
  <c r="L170" i="27" s="1"/>
  <c r="L120" i="27"/>
  <c r="L125" i="27" s="1"/>
  <c r="L124" i="27"/>
  <c r="L147" i="27" s="1"/>
  <c r="D150" i="27"/>
  <c r="K147" i="27"/>
  <c r="M92" i="27"/>
  <c r="M91" i="27"/>
  <c r="M110" i="27"/>
  <c r="M93" i="27"/>
  <c r="G75" i="27"/>
  <c r="M88" i="27"/>
  <c r="M86" i="27"/>
  <c r="M70" i="27"/>
  <c r="M79" i="27" s="1"/>
  <c r="N69" i="27"/>
  <c r="M87" i="27"/>
  <c r="E113" i="27"/>
  <c r="E119" i="27" s="1"/>
  <c r="E122" i="27" s="1"/>
  <c r="E96" i="27"/>
  <c r="D103" i="27"/>
  <c r="K94" i="27"/>
  <c r="N85" i="27"/>
  <c r="N83" i="27"/>
  <c r="N81" i="27"/>
  <c r="N84" i="27"/>
  <c r="O67" i="27"/>
  <c r="N82" i="27"/>
  <c r="N78" i="27"/>
  <c r="N72" i="27"/>
  <c r="M85" i="27"/>
  <c r="M82" i="27"/>
  <c r="M80" i="27" s="1"/>
  <c r="M134" i="27" s="1"/>
  <c r="F118" i="27"/>
  <c r="F76" i="27"/>
  <c r="H95" i="26"/>
  <c r="N88" i="26"/>
  <c r="N86" i="26"/>
  <c r="N87" i="26"/>
  <c r="O69" i="26"/>
  <c r="N70" i="26"/>
  <c r="N79" i="26" s="1"/>
  <c r="L90" i="26"/>
  <c r="K134" i="26"/>
  <c r="D101" i="26"/>
  <c r="K90" i="26"/>
  <c r="K160" i="26"/>
  <c r="K170" i="26" s="1"/>
  <c r="K124" i="26"/>
  <c r="K120" i="26"/>
  <c r="K125" i="26" s="1"/>
  <c r="D151" i="26" s="1"/>
  <c r="I75" i="26"/>
  <c r="J73" i="26"/>
  <c r="J111" i="26"/>
  <c r="G97" i="26"/>
  <c r="G98" i="26" s="1"/>
  <c r="F97" i="26"/>
  <c r="M85" i="26"/>
  <c r="M83" i="26"/>
  <c r="M81" i="26"/>
  <c r="M82" i="26"/>
  <c r="M72" i="26"/>
  <c r="N67" i="26"/>
  <c r="M84" i="26"/>
  <c r="M78" i="26"/>
  <c r="L92" i="26"/>
  <c r="L110" i="26"/>
  <c r="L91" i="26"/>
  <c r="L93" i="26"/>
  <c r="M116" i="26"/>
  <c r="H71" i="25"/>
  <c r="I69" i="25" s="1"/>
  <c r="M80" i="25"/>
  <c r="M78" i="25"/>
  <c r="M74" i="25"/>
  <c r="M81" i="25"/>
  <c r="M79" i="25"/>
  <c r="M77" i="25"/>
  <c r="M76" i="25" s="1"/>
  <c r="N63" i="25"/>
  <c r="M68" i="25"/>
  <c r="E109" i="25"/>
  <c r="E115" i="25" s="1"/>
  <c r="E118" i="25" s="1"/>
  <c r="E92" i="25"/>
  <c r="F91" i="25"/>
  <c r="N83" i="25"/>
  <c r="N84" i="25"/>
  <c r="N82" i="25"/>
  <c r="N66" i="25"/>
  <c r="N75" i="25" s="1"/>
  <c r="O65" i="25"/>
  <c r="M112" i="25"/>
  <c r="M86" i="25"/>
  <c r="J107" i="25"/>
  <c r="K108" i="25"/>
  <c r="L106" i="25"/>
  <c r="M105" i="25"/>
  <c r="M117" i="25" s="1"/>
  <c r="L89" i="25"/>
  <c r="L87" i="25"/>
  <c r="L88" i="25"/>
  <c r="L76" i="25"/>
  <c r="E119" i="25"/>
  <c r="E122" i="25" s="1"/>
  <c r="K90" i="25"/>
  <c r="G114" i="25"/>
  <c r="G72" i="25"/>
  <c r="N110" i="27" l="1"/>
  <c r="N93" i="27"/>
  <c r="N91" i="27"/>
  <c r="N112" i="27" s="1"/>
  <c r="N92" i="27"/>
  <c r="O84" i="27"/>
  <c r="O82" i="27"/>
  <c r="O78" i="27"/>
  <c r="O85" i="27"/>
  <c r="O81" i="27"/>
  <c r="O72" i="27"/>
  <c r="O83" i="27"/>
  <c r="P67" i="27"/>
  <c r="E97" i="27"/>
  <c r="M116" i="27"/>
  <c r="M90" i="27"/>
  <c r="M94" i="27" s="1"/>
  <c r="G118" i="27"/>
  <c r="G76" i="27"/>
  <c r="N109" i="27"/>
  <c r="N121" i="27" s="1"/>
  <c r="L111" i="27"/>
  <c r="F95" i="27"/>
  <c r="D104" i="27"/>
  <c r="K111" i="27"/>
  <c r="N87" i="27"/>
  <c r="N86" i="27"/>
  <c r="N80" i="27" s="1"/>
  <c r="N134" i="27" s="1"/>
  <c r="N88" i="27"/>
  <c r="N70" i="27"/>
  <c r="N79" i="27" s="1"/>
  <c r="O69" i="27"/>
  <c r="H73" i="27"/>
  <c r="M112" i="27"/>
  <c r="D150" i="26"/>
  <c r="K147" i="26"/>
  <c r="K94" i="26"/>
  <c r="D103" i="26"/>
  <c r="L94" i="26"/>
  <c r="O87" i="26"/>
  <c r="O88" i="26"/>
  <c r="O86" i="26"/>
  <c r="P69" i="26"/>
  <c r="O70" i="26"/>
  <c r="O79" i="26" s="1"/>
  <c r="L112" i="26"/>
  <c r="M110" i="26"/>
  <c r="M93" i="26"/>
  <c r="M91" i="26"/>
  <c r="M92" i="26"/>
  <c r="N84" i="26"/>
  <c r="N82" i="26"/>
  <c r="N78" i="26"/>
  <c r="N72" i="26"/>
  <c r="N83" i="26"/>
  <c r="N85" i="26"/>
  <c r="N81" i="26"/>
  <c r="O67" i="26"/>
  <c r="G114" i="26"/>
  <c r="H114" i="26"/>
  <c r="J75" i="26"/>
  <c r="K73" i="26" s="1"/>
  <c r="M109" i="26"/>
  <c r="M121" i="26" s="1"/>
  <c r="M80" i="26"/>
  <c r="F98" i="26"/>
  <c r="I118" i="26"/>
  <c r="I76" i="26"/>
  <c r="I95" i="26" s="1"/>
  <c r="N116" i="26"/>
  <c r="H113" i="26"/>
  <c r="H96" i="26"/>
  <c r="L134" i="26"/>
  <c r="I71" i="25"/>
  <c r="J69" i="25" s="1"/>
  <c r="G91" i="25"/>
  <c r="K107" i="25"/>
  <c r="D100" i="25"/>
  <c r="L130" i="25"/>
  <c r="L86" i="25"/>
  <c r="L90" i="25" s="1"/>
  <c r="L108" i="25"/>
  <c r="K156" i="25"/>
  <c r="K166" i="25" s="1"/>
  <c r="K116" i="25"/>
  <c r="K121" i="25" s="1"/>
  <c r="D147" i="25" s="1"/>
  <c r="K120" i="25"/>
  <c r="N112" i="25"/>
  <c r="E94" i="25"/>
  <c r="F111" i="25" s="1"/>
  <c r="E93" i="25"/>
  <c r="N81" i="25"/>
  <c r="N79" i="25"/>
  <c r="N77" i="25"/>
  <c r="N80" i="25"/>
  <c r="N78" i="25"/>
  <c r="N74" i="25"/>
  <c r="N68" i="25"/>
  <c r="O63" i="25"/>
  <c r="M106" i="25"/>
  <c r="N105" i="25"/>
  <c r="N117" i="25" s="1"/>
  <c r="M88" i="25"/>
  <c r="M89" i="25"/>
  <c r="M87" i="25"/>
  <c r="M108" i="25" s="1"/>
  <c r="O84" i="25"/>
  <c r="O82" i="25"/>
  <c r="O83" i="25"/>
  <c r="O66" i="25"/>
  <c r="O75" i="25" s="1"/>
  <c r="P65" i="25"/>
  <c r="F109" i="25"/>
  <c r="F92" i="25"/>
  <c r="M130" i="25"/>
  <c r="H114" i="25"/>
  <c r="H72" i="25"/>
  <c r="H75" i="27" l="1"/>
  <c r="I73" i="27"/>
  <c r="N116" i="27"/>
  <c r="N90" i="27"/>
  <c r="N94" i="27" s="1"/>
  <c r="G95" i="27"/>
  <c r="M111" i="27"/>
  <c r="F114" i="27"/>
  <c r="O92" i="27"/>
  <c r="O110" i="27"/>
  <c r="O93" i="27"/>
  <c r="O91" i="27"/>
  <c r="O112" i="27" s="1"/>
  <c r="N160" i="27"/>
  <c r="N170" i="27" s="1"/>
  <c r="N124" i="27"/>
  <c r="N147" i="27" s="1"/>
  <c r="N120" i="27"/>
  <c r="O109" i="27"/>
  <c r="O121" i="27" s="1"/>
  <c r="M160" i="27"/>
  <c r="M170" i="27" s="1"/>
  <c r="M124" i="27"/>
  <c r="M147" i="27" s="1"/>
  <c r="M120" i="27"/>
  <c r="M125" i="27" s="1"/>
  <c r="O88" i="27"/>
  <c r="O86" i="27"/>
  <c r="O80" i="27" s="1"/>
  <c r="O134" i="27" s="1"/>
  <c r="O87" i="27"/>
  <c r="O70" i="27"/>
  <c r="O79" i="27" s="1"/>
  <c r="P69" i="27"/>
  <c r="F113" i="27"/>
  <c r="F96" i="27"/>
  <c r="E98" i="27"/>
  <c r="F115" i="27" s="1"/>
  <c r="P85" i="27"/>
  <c r="P83" i="27"/>
  <c r="P81" i="27"/>
  <c r="P82" i="27"/>
  <c r="P78" i="27"/>
  <c r="Q67" i="27"/>
  <c r="P84" i="27"/>
  <c r="P72" i="27"/>
  <c r="K75" i="26"/>
  <c r="L73" i="26" s="1"/>
  <c r="H97" i="26"/>
  <c r="H98" i="26" s="1"/>
  <c r="I115" i="26" s="1"/>
  <c r="I123" i="26" s="1"/>
  <c r="I126" i="26" s="1"/>
  <c r="G115" i="26"/>
  <c r="G123" i="26" s="1"/>
  <c r="G126" i="26" s="1"/>
  <c r="H115" i="26"/>
  <c r="H123" i="26" s="1"/>
  <c r="H126" i="26" s="1"/>
  <c r="G119" i="26"/>
  <c r="G122" i="26" s="1"/>
  <c r="N80" i="26"/>
  <c r="N110" i="26"/>
  <c r="N92" i="26"/>
  <c r="N93" i="26"/>
  <c r="N91" i="26"/>
  <c r="M112" i="26"/>
  <c r="N109" i="26"/>
  <c r="N121" i="26" s="1"/>
  <c r="L160" i="26"/>
  <c r="L170" i="26" s="1"/>
  <c r="L120" i="26"/>
  <c r="L125" i="26" s="1"/>
  <c r="L124" i="26"/>
  <c r="L147" i="26" s="1"/>
  <c r="P88" i="26"/>
  <c r="P86" i="26"/>
  <c r="Q69" i="26"/>
  <c r="P87" i="26"/>
  <c r="P70" i="26"/>
  <c r="L111" i="26"/>
  <c r="K111" i="26"/>
  <c r="D104" i="26"/>
  <c r="I113" i="26"/>
  <c r="I96" i="26"/>
  <c r="M134" i="26"/>
  <c r="M90" i="26"/>
  <c r="M94" i="26" s="1"/>
  <c r="J118" i="26"/>
  <c r="J76" i="26"/>
  <c r="J95" i="26" s="1"/>
  <c r="O85" i="26"/>
  <c r="O83" i="26"/>
  <c r="O81" i="26"/>
  <c r="O84" i="26"/>
  <c r="O78" i="26"/>
  <c r="P67" i="26"/>
  <c r="O82" i="26"/>
  <c r="O72" i="26"/>
  <c r="O116" i="26"/>
  <c r="P116" i="26"/>
  <c r="J71" i="25"/>
  <c r="K69" i="25"/>
  <c r="H91" i="25"/>
  <c r="F93" i="25"/>
  <c r="F94" i="25" s="1"/>
  <c r="P83" i="25"/>
  <c r="P84" i="25"/>
  <c r="P82" i="25"/>
  <c r="P66" i="25"/>
  <c r="Q65" i="25"/>
  <c r="M156" i="25"/>
  <c r="M166" i="25" s="1"/>
  <c r="M116" i="25"/>
  <c r="M120" i="25"/>
  <c r="M143" i="25" s="1"/>
  <c r="N76" i="25"/>
  <c r="F119" i="25"/>
  <c r="F122" i="25" s="1"/>
  <c r="O112" i="25"/>
  <c r="P112" i="25"/>
  <c r="M90" i="25"/>
  <c r="O80" i="25"/>
  <c r="O78" i="25"/>
  <c r="O74" i="25"/>
  <c r="O81" i="25"/>
  <c r="O79" i="25"/>
  <c r="O77" i="25"/>
  <c r="P63" i="25"/>
  <c r="O68" i="25"/>
  <c r="N106" i="25"/>
  <c r="N89" i="25"/>
  <c r="N87" i="25"/>
  <c r="N88" i="25"/>
  <c r="F110" i="25"/>
  <c r="F115" i="25" s="1"/>
  <c r="F118" i="25" s="1"/>
  <c r="L156" i="25"/>
  <c r="L166" i="25" s="1"/>
  <c r="L120" i="25"/>
  <c r="L143" i="25" s="1"/>
  <c r="L116" i="25"/>
  <c r="L121" i="25" s="1"/>
  <c r="D146" i="25"/>
  <c r="K143" i="25"/>
  <c r="L107" i="25"/>
  <c r="G109" i="25"/>
  <c r="G92" i="25"/>
  <c r="I114" i="25"/>
  <c r="I72" i="25"/>
  <c r="P110" i="27" l="1"/>
  <c r="P93" i="27"/>
  <c r="P91" i="27"/>
  <c r="Q78" i="27"/>
  <c r="P92" i="27"/>
  <c r="F97" i="27"/>
  <c r="P116" i="27"/>
  <c r="O90" i="27"/>
  <c r="O94" i="27" s="1"/>
  <c r="O116" i="27"/>
  <c r="N125" i="27"/>
  <c r="P109" i="27"/>
  <c r="P121" i="27" s="1"/>
  <c r="G113" i="27"/>
  <c r="G96" i="27"/>
  <c r="N111" i="27"/>
  <c r="I75" i="27"/>
  <c r="J73" i="27"/>
  <c r="Q72" i="27"/>
  <c r="Q82" i="27"/>
  <c r="Q83" i="27"/>
  <c r="Q85" i="27"/>
  <c r="R67" i="27"/>
  <c r="F123" i="27"/>
  <c r="F126" i="27" s="1"/>
  <c r="F119" i="27"/>
  <c r="F122" i="27" s="1"/>
  <c r="P87" i="27"/>
  <c r="P88" i="27"/>
  <c r="P86" i="27"/>
  <c r="P80" i="27" s="1"/>
  <c r="P70" i="27"/>
  <c r="Q69" i="27"/>
  <c r="O160" i="27"/>
  <c r="O170" i="27" s="1"/>
  <c r="O124" i="27"/>
  <c r="O147" i="27" s="1"/>
  <c r="O120" i="27"/>
  <c r="O125" i="27" s="1"/>
  <c r="H118" i="27"/>
  <c r="H76" i="27"/>
  <c r="L75" i="26"/>
  <c r="M73" i="26" s="1"/>
  <c r="M160" i="26"/>
  <c r="M170" i="26" s="1"/>
  <c r="M124" i="26"/>
  <c r="M147" i="26" s="1"/>
  <c r="M120" i="26"/>
  <c r="M125" i="26" s="1"/>
  <c r="N134" i="26"/>
  <c r="N90" i="26"/>
  <c r="N94" i="26" s="1"/>
  <c r="P84" i="26"/>
  <c r="P82" i="26"/>
  <c r="P78" i="26"/>
  <c r="P72" i="26"/>
  <c r="P85" i="26"/>
  <c r="P81" i="26"/>
  <c r="P83" i="26"/>
  <c r="Q67" i="26"/>
  <c r="J113" i="26"/>
  <c r="J96" i="26"/>
  <c r="M111" i="26"/>
  <c r="I98" i="26"/>
  <c r="I97" i="26"/>
  <c r="O110" i="26"/>
  <c r="O93" i="26"/>
  <c r="O91" i="26"/>
  <c r="O92" i="26"/>
  <c r="O80" i="26"/>
  <c r="I119" i="26"/>
  <c r="I122" i="26" s="1"/>
  <c r="Q87" i="26"/>
  <c r="Q86" i="26"/>
  <c r="R69" i="26"/>
  <c r="Q88" i="26"/>
  <c r="Q70" i="26"/>
  <c r="N112" i="26"/>
  <c r="O109" i="26"/>
  <c r="O121" i="26" s="1"/>
  <c r="J114" i="26"/>
  <c r="I114" i="26"/>
  <c r="H119" i="26"/>
  <c r="H122" i="26" s="1"/>
  <c r="K118" i="26"/>
  <c r="K76" i="26"/>
  <c r="K95" i="26" s="1"/>
  <c r="G111" i="25"/>
  <c r="G119" i="25" s="1"/>
  <c r="G122" i="25" s="1"/>
  <c r="P81" i="25"/>
  <c r="P79" i="25"/>
  <c r="P77" i="25"/>
  <c r="P80" i="25"/>
  <c r="P78" i="25"/>
  <c r="P74" i="25"/>
  <c r="P68" i="25"/>
  <c r="Q63" i="25"/>
  <c r="O106" i="25"/>
  <c r="P105" i="25"/>
  <c r="P117" i="25" s="1"/>
  <c r="O88" i="25"/>
  <c r="O89" i="25"/>
  <c r="O87" i="25"/>
  <c r="O108" i="25" s="1"/>
  <c r="N130" i="25"/>
  <c r="N86" i="25"/>
  <c r="N90" i="25" s="1"/>
  <c r="K71" i="25"/>
  <c r="L69" i="25"/>
  <c r="I91" i="25"/>
  <c r="G93" i="25"/>
  <c r="G110" i="25"/>
  <c r="G115" i="25" s="1"/>
  <c r="G118" i="25" s="1"/>
  <c r="N108" i="25"/>
  <c r="O105" i="25"/>
  <c r="O117" i="25" s="1"/>
  <c r="O76" i="25"/>
  <c r="M107" i="25"/>
  <c r="M121" i="25"/>
  <c r="Q84" i="25"/>
  <c r="Q82" i="25"/>
  <c r="Q83" i="25"/>
  <c r="Q66" i="25"/>
  <c r="R65" i="25"/>
  <c r="H109" i="25"/>
  <c r="H92" i="25"/>
  <c r="J114" i="25"/>
  <c r="J72" i="25"/>
  <c r="J91" i="25" s="1"/>
  <c r="P134" i="27" l="1"/>
  <c r="P90" i="27"/>
  <c r="P94" i="27" s="1"/>
  <c r="H95" i="27"/>
  <c r="Q88" i="27"/>
  <c r="Q86" i="27"/>
  <c r="Q70" i="27"/>
  <c r="R69" i="27"/>
  <c r="Q87" i="27"/>
  <c r="R85" i="27"/>
  <c r="R83" i="27"/>
  <c r="R81" i="27"/>
  <c r="R84" i="27"/>
  <c r="S67" i="27"/>
  <c r="R82" i="27"/>
  <c r="J75" i="27"/>
  <c r="G98" i="27"/>
  <c r="H115" i="27" s="1"/>
  <c r="H123" i="27" s="1"/>
  <c r="H126" i="27" s="1"/>
  <c r="G97" i="27"/>
  <c r="O111" i="27"/>
  <c r="G114" i="27"/>
  <c r="H114" i="27"/>
  <c r="Q92" i="27"/>
  <c r="Q91" i="27"/>
  <c r="Q110" i="27"/>
  <c r="Q93" i="27"/>
  <c r="R78" i="27"/>
  <c r="Q81" i="27"/>
  <c r="Q80" i="27" s="1"/>
  <c r="Q90" i="27" s="1"/>
  <c r="Q94" i="27" s="1"/>
  <c r="Q84" i="27"/>
  <c r="R72" i="27"/>
  <c r="I118" i="27"/>
  <c r="I76" i="27"/>
  <c r="G119" i="27"/>
  <c r="G122" i="27" s="1"/>
  <c r="F98" i="27"/>
  <c r="G115" i="27" s="1"/>
  <c r="G123" i="27" s="1"/>
  <c r="G126" i="27" s="1"/>
  <c r="P112" i="27"/>
  <c r="M75" i="26"/>
  <c r="N73" i="26"/>
  <c r="N160" i="26"/>
  <c r="N170" i="26" s="1"/>
  <c r="N124" i="26"/>
  <c r="N147" i="26" s="1"/>
  <c r="N120" i="26"/>
  <c r="N125" i="26" s="1"/>
  <c r="P92" i="26"/>
  <c r="P91" i="26"/>
  <c r="P110" i="26"/>
  <c r="P93" i="26"/>
  <c r="Q78" i="26"/>
  <c r="J115" i="26"/>
  <c r="J123" i="26" s="1"/>
  <c r="J126" i="26" s="1"/>
  <c r="K113" i="26"/>
  <c r="K96" i="26"/>
  <c r="R88" i="26"/>
  <c r="R86" i="26"/>
  <c r="S69" i="26"/>
  <c r="R87" i="26"/>
  <c r="R70" i="26"/>
  <c r="O134" i="26"/>
  <c r="O90" i="26"/>
  <c r="O94" i="26" s="1"/>
  <c r="O112" i="26"/>
  <c r="P109" i="26"/>
  <c r="P121" i="26" s="1"/>
  <c r="J97" i="26"/>
  <c r="K114" i="26" s="1"/>
  <c r="Q85" i="26"/>
  <c r="Q83" i="26"/>
  <c r="Q81" i="26"/>
  <c r="Q82" i="26"/>
  <c r="R67" i="26"/>
  <c r="Q84" i="26"/>
  <c r="P80" i="26"/>
  <c r="Q72" i="26"/>
  <c r="N111" i="26"/>
  <c r="L118" i="26"/>
  <c r="L76" i="26"/>
  <c r="N156" i="25"/>
  <c r="N166" i="25" s="1"/>
  <c r="N116" i="25"/>
  <c r="N121" i="25" s="1"/>
  <c r="N120" i="25"/>
  <c r="N143" i="25" s="1"/>
  <c r="H110" i="25"/>
  <c r="L71" i="25"/>
  <c r="M69" i="25"/>
  <c r="N107" i="25"/>
  <c r="O156" i="25"/>
  <c r="O166" i="25" s="1"/>
  <c r="O116" i="25"/>
  <c r="O121" i="25" s="1"/>
  <c r="O120" i="25"/>
  <c r="O143" i="25" s="1"/>
  <c r="Q68" i="25"/>
  <c r="P76" i="25"/>
  <c r="J109" i="25"/>
  <c r="J92" i="25"/>
  <c r="H93" i="25"/>
  <c r="I110" i="25" s="1"/>
  <c r="R83" i="25"/>
  <c r="R84" i="25"/>
  <c r="R82" i="25"/>
  <c r="R66" i="25"/>
  <c r="S65" i="25"/>
  <c r="O130" i="25"/>
  <c r="O86" i="25"/>
  <c r="O90" i="25" s="1"/>
  <c r="G94" i="25"/>
  <c r="I109" i="25"/>
  <c r="I92" i="25"/>
  <c r="K114" i="25"/>
  <c r="K72" i="25"/>
  <c r="Q80" i="25"/>
  <c r="Q78" i="25"/>
  <c r="Q81" i="25"/>
  <c r="Q79" i="25"/>
  <c r="Q77" i="25"/>
  <c r="R63" i="25"/>
  <c r="P106" i="25"/>
  <c r="P89" i="25"/>
  <c r="P87" i="25"/>
  <c r="Q74" i="25"/>
  <c r="P88" i="25"/>
  <c r="P160" i="27" l="1"/>
  <c r="P170" i="27" s="1"/>
  <c r="P120" i="27"/>
  <c r="P125" i="27" s="1"/>
  <c r="E151" i="27" s="1"/>
  <c r="P124" i="27"/>
  <c r="S72" i="27"/>
  <c r="Q111" i="27"/>
  <c r="Q112" i="27"/>
  <c r="J118" i="27"/>
  <c r="J76" i="27"/>
  <c r="J95" i="27" s="1"/>
  <c r="S84" i="27"/>
  <c r="S82" i="27"/>
  <c r="S85" i="27"/>
  <c r="S81" i="27"/>
  <c r="S83" i="27"/>
  <c r="T67" i="27"/>
  <c r="R87" i="27"/>
  <c r="R86" i="27"/>
  <c r="R80" i="27" s="1"/>
  <c r="R90" i="27" s="1"/>
  <c r="R94" i="27" s="1"/>
  <c r="R88" i="27"/>
  <c r="R70" i="27"/>
  <c r="S69" i="27"/>
  <c r="P111" i="27"/>
  <c r="I95" i="27"/>
  <c r="R110" i="27"/>
  <c r="R93" i="27"/>
  <c r="R91" i="27"/>
  <c r="S78" i="27"/>
  <c r="R92" i="27"/>
  <c r="K73" i="27"/>
  <c r="H113" i="27"/>
  <c r="H119" i="27" s="1"/>
  <c r="H122" i="27" s="1"/>
  <c r="H96" i="27"/>
  <c r="R72" i="26"/>
  <c r="O111" i="26"/>
  <c r="S87" i="26"/>
  <c r="S88" i="26"/>
  <c r="S86" i="26"/>
  <c r="T69" i="26"/>
  <c r="S70" i="26"/>
  <c r="Q110" i="26"/>
  <c r="Q93" i="26"/>
  <c r="Q91" i="26"/>
  <c r="R78" i="26"/>
  <c r="Q92" i="26"/>
  <c r="L95" i="26"/>
  <c r="P134" i="26"/>
  <c r="P90" i="26"/>
  <c r="P94" i="26" s="1"/>
  <c r="R84" i="26"/>
  <c r="R82" i="26"/>
  <c r="R83" i="26"/>
  <c r="R85" i="26"/>
  <c r="R81" i="26"/>
  <c r="R80" i="26" s="1"/>
  <c r="R90" i="26" s="1"/>
  <c r="S67" i="26"/>
  <c r="Q80" i="26"/>
  <c r="Q90" i="26" s="1"/>
  <c r="Q94" i="26" s="1"/>
  <c r="J98" i="26"/>
  <c r="K115" i="26" s="1"/>
  <c r="K123" i="26" s="1"/>
  <c r="O160" i="26"/>
  <c r="O170" i="26" s="1"/>
  <c r="O120" i="26"/>
  <c r="O125" i="26" s="1"/>
  <c r="O124" i="26"/>
  <c r="O147" i="26" s="1"/>
  <c r="K97" i="26"/>
  <c r="L114" i="26" s="1"/>
  <c r="P112" i="26"/>
  <c r="J119" i="26"/>
  <c r="J122" i="26" s="1"/>
  <c r="M76" i="26"/>
  <c r="M95" i="26" s="1"/>
  <c r="M118" i="26"/>
  <c r="N75" i="26"/>
  <c r="O73" i="26"/>
  <c r="Q106" i="25"/>
  <c r="Q88" i="25"/>
  <c r="Q89" i="25"/>
  <c r="Q87" i="25"/>
  <c r="R74" i="25"/>
  <c r="R81" i="25"/>
  <c r="R79" i="25"/>
  <c r="R77" i="25"/>
  <c r="R80" i="25"/>
  <c r="R78" i="25"/>
  <c r="S63" i="25"/>
  <c r="K91" i="25"/>
  <c r="I93" i="25"/>
  <c r="J110" i="25" s="1"/>
  <c r="H111" i="25"/>
  <c r="H119" i="25" s="1"/>
  <c r="H122" i="25" s="1"/>
  <c r="J94" i="25"/>
  <c r="J93" i="25"/>
  <c r="P130" i="25"/>
  <c r="P86" i="25"/>
  <c r="P90" i="25" s="1"/>
  <c r="R68" i="25"/>
  <c r="M71" i="25"/>
  <c r="P108" i="25"/>
  <c r="Q76" i="25"/>
  <c r="Q86" i="25" s="1"/>
  <c r="O107" i="25"/>
  <c r="S84" i="25"/>
  <c r="S82" i="25"/>
  <c r="S83" i="25"/>
  <c r="S66" i="25"/>
  <c r="T65" i="25"/>
  <c r="H94" i="25"/>
  <c r="I111" i="25" s="1"/>
  <c r="L114" i="25"/>
  <c r="L72" i="25"/>
  <c r="R111" i="27" l="1"/>
  <c r="H97" i="27"/>
  <c r="I114" i="27" s="1"/>
  <c r="K75" i="27"/>
  <c r="L73" i="27"/>
  <c r="S92" i="27"/>
  <c r="S110" i="27"/>
  <c r="S93" i="27"/>
  <c r="T78" i="27"/>
  <c r="S91" i="27"/>
  <c r="S112" i="27" s="1"/>
  <c r="I113" i="27"/>
  <c r="I96" i="27"/>
  <c r="Q160" i="27"/>
  <c r="Q170" i="27" s="1"/>
  <c r="Q120" i="27"/>
  <c r="Q125" i="27" s="1"/>
  <c r="Q124" i="27"/>
  <c r="T72" i="27"/>
  <c r="R112" i="27"/>
  <c r="S88" i="27"/>
  <c r="S86" i="27"/>
  <c r="S87" i="27"/>
  <c r="S80" i="27" s="1"/>
  <c r="S90" i="27" s="1"/>
  <c r="S94" i="27" s="1"/>
  <c r="S70" i="27"/>
  <c r="T69" i="27"/>
  <c r="T85" i="27"/>
  <c r="T83" i="27"/>
  <c r="T81" i="27"/>
  <c r="T82" i="27"/>
  <c r="U67" i="27"/>
  <c r="T84" i="27"/>
  <c r="J113" i="27"/>
  <c r="J96" i="27"/>
  <c r="E150" i="27"/>
  <c r="P147" i="27"/>
  <c r="O75" i="26"/>
  <c r="P73" i="26" s="1"/>
  <c r="N118" i="26"/>
  <c r="N76" i="26"/>
  <c r="N95" i="26" s="1"/>
  <c r="M113" i="26"/>
  <c r="M96" i="26"/>
  <c r="P160" i="26"/>
  <c r="P170" i="26" s="1"/>
  <c r="P120" i="26"/>
  <c r="P125" i="26" s="1"/>
  <c r="E151" i="26" s="1"/>
  <c r="P124" i="26"/>
  <c r="K98" i="26"/>
  <c r="K126" i="26"/>
  <c r="D152" i="26" s="1"/>
  <c r="D149" i="26"/>
  <c r="S85" i="26"/>
  <c r="S83" i="26"/>
  <c r="S81" i="26"/>
  <c r="S80" i="26" s="1"/>
  <c r="S90" i="26" s="1"/>
  <c r="S84" i="26"/>
  <c r="T67" i="26"/>
  <c r="S82" i="26"/>
  <c r="P111" i="26"/>
  <c r="L115" i="26"/>
  <c r="L123" i="26" s="1"/>
  <c r="L126" i="26" s="1"/>
  <c r="Q112" i="26"/>
  <c r="S72" i="26"/>
  <c r="Q111" i="26"/>
  <c r="L113" i="26"/>
  <c r="L119" i="26" s="1"/>
  <c r="L122" i="26" s="1"/>
  <c r="L96" i="26"/>
  <c r="R110" i="26"/>
  <c r="R92" i="26"/>
  <c r="R93" i="26"/>
  <c r="S78" i="26"/>
  <c r="R91" i="26"/>
  <c r="R112" i="26" s="1"/>
  <c r="K119" i="26"/>
  <c r="K122" i="26" s="1"/>
  <c r="T88" i="26"/>
  <c r="T86" i="26"/>
  <c r="U69" i="26"/>
  <c r="T87" i="26"/>
  <c r="T70" i="26"/>
  <c r="I119" i="25"/>
  <c r="I122" i="25" s="1"/>
  <c r="I115" i="25"/>
  <c r="I118" i="25" s="1"/>
  <c r="L91" i="25"/>
  <c r="P156" i="25"/>
  <c r="P166" i="25" s="1"/>
  <c r="P116" i="25"/>
  <c r="P121" i="25" s="1"/>
  <c r="E147" i="25" s="1"/>
  <c r="P120" i="25"/>
  <c r="M114" i="25"/>
  <c r="M72" i="25"/>
  <c r="S68" i="25"/>
  <c r="S80" i="25"/>
  <c r="S78" i="25"/>
  <c r="S81" i="25"/>
  <c r="S79" i="25"/>
  <c r="S77" i="25"/>
  <c r="S76" i="25" s="1"/>
  <c r="S86" i="25" s="1"/>
  <c r="T63" i="25"/>
  <c r="R106" i="25"/>
  <c r="R89" i="25"/>
  <c r="R87" i="25"/>
  <c r="S74" i="25"/>
  <c r="R88" i="25"/>
  <c r="T83" i="25"/>
  <c r="T84" i="25"/>
  <c r="T82" i="25"/>
  <c r="T66" i="25"/>
  <c r="U65" i="25"/>
  <c r="Q90" i="25"/>
  <c r="N69" i="25"/>
  <c r="P107" i="25"/>
  <c r="K110" i="25"/>
  <c r="I94" i="25"/>
  <c r="J111" i="25" s="1"/>
  <c r="J119" i="25" s="1"/>
  <c r="J122" i="25" s="1"/>
  <c r="K109" i="25"/>
  <c r="K92" i="25"/>
  <c r="R76" i="25"/>
  <c r="R86" i="25" s="1"/>
  <c r="Q108" i="25"/>
  <c r="H115" i="25"/>
  <c r="H118" i="25" s="1"/>
  <c r="S111" i="27" l="1"/>
  <c r="T87" i="27"/>
  <c r="T88" i="27"/>
  <c r="T86" i="27"/>
  <c r="T70" i="27"/>
  <c r="U69" i="27"/>
  <c r="T110" i="27"/>
  <c r="T93" i="27"/>
  <c r="T91" i="27"/>
  <c r="U78" i="27"/>
  <c r="T92" i="27"/>
  <c r="L75" i="27"/>
  <c r="M73" i="27"/>
  <c r="J97" i="27"/>
  <c r="K114" i="27" s="1"/>
  <c r="U82" i="27"/>
  <c r="U83" i="27"/>
  <c r="U85" i="27"/>
  <c r="T80" i="27"/>
  <c r="T90" i="27" s="1"/>
  <c r="T94" i="27" s="1"/>
  <c r="R160" i="27"/>
  <c r="R170" i="27" s="1"/>
  <c r="R124" i="27"/>
  <c r="R120" i="27"/>
  <c r="R125" i="27" s="1"/>
  <c r="U72" i="27"/>
  <c r="I98" i="27"/>
  <c r="I97" i="27"/>
  <c r="J114" i="27" s="1"/>
  <c r="S160" i="27"/>
  <c r="S170" i="27" s="1"/>
  <c r="S124" i="27"/>
  <c r="S120" i="27"/>
  <c r="S125" i="27" s="1"/>
  <c r="K118" i="27"/>
  <c r="K76" i="27"/>
  <c r="H98" i="27"/>
  <c r="I115" i="27" s="1"/>
  <c r="I123" i="27" s="1"/>
  <c r="I126" i="27" s="1"/>
  <c r="P75" i="26"/>
  <c r="Q73" i="26"/>
  <c r="E150" i="26"/>
  <c r="P147" i="26"/>
  <c r="N113" i="26"/>
  <c r="N96" i="26"/>
  <c r="U87" i="26"/>
  <c r="U86" i="26"/>
  <c r="U88" i="26"/>
  <c r="U70" i="26"/>
  <c r="R160" i="26"/>
  <c r="R170" i="26" s="1"/>
  <c r="R120" i="26"/>
  <c r="R124" i="26"/>
  <c r="T84" i="26"/>
  <c r="T82" i="26"/>
  <c r="T85" i="26"/>
  <c r="T81" i="26"/>
  <c r="T83" i="26"/>
  <c r="U67" i="26"/>
  <c r="S110" i="26"/>
  <c r="S93" i="26"/>
  <c r="S94" i="26" s="1"/>
  <c r="S91" i="26"/>
  <c r="T78" i="26"/>
  <c r="S92" i="26"/>
  <c r="L98" i="26"/>
  <c r="L97" i="26"/>
  <c r="M114" i="26" s="1"/>
  <c r="M119" i="26" s="1"/>
  <c r="M122" i="26" s="1"/>
  <c r="R94" i="26"/>
  <c r="T72" i="26"/>
  <c r="Q160" i="26"/>
  <c r="Q170" i="26" s="1"/>
  <c r="Q124" i="26"/>
  <c r="Q120" i="26"/>
  <c r="Q125" i="26" s="1"/>
  <c r="D105" i="26"/>
  <c r="M115" i="26"/>
  <c r="M123" i="26" s="1"/>
  <c r="M126" i="26" s="1"/>
  <c r="M97" i="26"/>
  <c r="N114" i="26" s="1"/>
  <c r="O118" i="26"/>
  <c r="O76" i="26"/>
  <c r="Q156" i="25"/>
  <c r="Q166" i="25" s="1"/>
  <c r="Q120" i="25"/>
  <c r="Q116" i="25"/>
  <c r="Q121" i="25" s="1"/>
  <c r="K94" i="25"/>
  <c r="K93" i="25"/>
  <c r="L110" i="25" s="1"/>
  <c r="Q107" i="25"/>
  <c r="U84" i="25"/>
  <c r="U82" i="25"/>
  <c r="U83" i="25"/>
  <c r="U66" i="25"/>
  <c r="R108" i="25"/>
  <c r="T68" i="25"/>
  <c r="J115" i="25"/>
  <c r="J118" i="25" s="1"/>
  <c r="R90" i="25"/>
  <c r="K115" i="25"/>
  <c r="K118" i="25" s="1"/>
  <c r="N71" i="25"/>
  <c r="S106" i="25"/>
  <c r="S88" i="25"/>
  <c r="S89" i="25"/>
  <c r="S87" i="25"/>
  <c r="T74" i="25"/>
  <c r="T81" i="25"/>
  <c r="T79" i="25"/>
  <c r="T77" i="25"/>
  <c r="T80" i="25"/>
  <c r="T78" i="25"/>
  <c r="U63" i="25"/>
  <c r="M91" i="25"/>
  <c r="E146" i="25"/>
  <c r="P143" i="25"/>
  <c r="L109" i="25"/>
  <c r="L92" i="25"/>
  <c r="K111" i="25"/>
  <c r="K119" i="25" s="1"/>
  <c r="K95" i="27" l="1"/>
  <c r="J115" i="27"/>
  <c r="J123" i="27" s="1"/>
  <c r="J126" i="27" s="1"/>
  <c r="T111" i="27"/>
  <c r="M75" i="27"/>
  <c r="T112" i="27"/>
  <c r="U88" i="27"/>
  <c r="U86" i="27"/>
  <c r="U70" i="27"/>
  <c r="U87" i="27"/>
  <c r="U81" i="27"/>
  <c r="U84" i="27"/>
  <c r="J98" i="27"/>
  <c r="K115" i="27" s="1"/>
  <c r="K123" i="27" s="1"/>
  <c r="L118" i="27"/>
  <c r="L76" i="27"/>
  <c r="U92" i="27"/>
  <c r="U91" i="27"/>
  <c r="U110" i="27"/>
  <c r="U93" i="27"/>
  <c r="I119" i="27"/>
  <c r="I122" i="27" s="1"/>
  <c r="S111" i="26"/>
  <c r="O95" i="26"/>
  <c r="U72" i="26"/>
  <c r="R111" i="26"/>
  <c r="T92" i="26"/>
  <c r="T110" i="26"/>
  <c r="T91" i="26"/>
  <c r="T93" i="26"/>
  <c r="U78" i="26"/>
  <c r="M98" i="26"/>
  <c r="N115" i="26" s="1"/>
  <c r="N123" i="26" s="1"/>
  <c r="N126" i="26" s="1"/>
  <c r="S112" i="26"/>
  <c r="U85" i="26"/>
  <c r="U83" i="26"/>
  <c r="U81" i="26"/>
  <c r="U82" i="26"/>
  <c r="U84" i="26"/>
  <c r="T80" i="26"/>
  <c r="T90" i="26" s="1"/>
  <c r="R125" i="26"/>
  <c r="N97" i="26"/>
  <c r="O114" i="26" s="1"/>
  <c r="P118" i="26"/>
  <c r="P76" i="26"/>
  <c r="P95" i="26" s="1"/>
  <c r="N119" i="26"/>
  <c r="N122" i="26" s="1"/>
  <c r="Q75" i="26"/>
  <c r="R73" i="26"/>
  <c r="L93" i="25"/>
  <c r="M110" i="25" s="1"/>
  <c r="U80" i="25"/>
  <c r="U78" i="25"/>
  <c r="U81" i="25"/>
  <c r="U79" i="25"/>
  <c r="U77" i="25"/>
  <c r="T106" i="25"/>
  <c r="T89" i="25"/>
  <c r="T87" i="25"/>
  <c r="U74" i="25"/>
  <c r="T88" i="25"/>
  <c r="N114" i="25"/>
  <c r="N72" i="25"/>
  <c r="N91" i="25" s="1"/>
  <c r="U68" i="25"/>
  <c r="R156" i="25"/>
  <c r="R166" i="25" s="1"/>
  <c r="R120" i="25"/>
  <c r="R116" i="25"/>
  <c r="R121" i="25" s="1"/>
  <c r="D101" i="25"/>
  <c r="L111" i="25"/>
  <c r="L119" i="25" s="1"/>
  <c r="L122" i="25" s="1"/>
  <c r="K122" i="25"/>
  <c r="D148" i="25" s="1"/>
  <c r="D145" i="25"/>
  <c r="L115" i="25"/>
  <c r="L118" i="25" s="1"/>
  <c r="M109" i="25"/>
  <c r="M92" i="25"/>
  <c r="T76" i="25"/>
  <c r="T86" i="25" s="1"/>
  <c r="S108" i="25"/>
  <c r="O69" i="25"/>
  <c r="R107" i="25"/>
  <c r="S90" i="25"/>
  <c r="K126" i="27" l="1"/>
  <c r="D152" i="27" s="1"/>
  <c r="D149" i="27"/>
  <c r="U112" i="27"/>
  <c r="T160" i="27"/>
  <c r="T170" i="27" s="1"/>
  <c r="T120" i="27"/>
  <c r="T125" i="27" s="1"/>
  <c r="T124" i="27"/>
  <c r="M118" i="27"/>
  <c r="M76" i="27"/>
  <c r="K113" i="27"/>
  <c r="K119" i="27" s="1"/>
  <c r="K122" i="27" s="1"/>
  <c r="K96" i="27"/>
  <c r="L95" i="27"/>
  <c r="U80" i="27"/>
  <c r="N73" i="27"/>
  <c r="J119" i="27"/>
  <c r="J122" i="27" s="1"/>
  <c r="R75" i="26"/>
  <c r="S73" i="26"/>
  <c r="P113" i="26"/>
  <c r="P96" i="26"/>
  <c r="U80" i="26"/>
  <c r="Q118" i="26"/>
  <c r="Q76" i="26"/>
  <c r="N98" i="26"/>
  <c r="O115" i="26" s="1"/>
  <c r="O123" i="26" s="1"/>
  <c r="O126" i="26" s="1"/>
  <c r="T94" i="26"/>
  <c r="S160" i="26"/>
  <c r="S170" i="26" s="1"/>
  <c r="S120" i="26"/>
  <c r="S125" i="26" s="1"/>
  <c r="S124" i="26"/>
  <c r="U110" i="26"/>
  <c r="U93" i="26"/>
  <c r="U91" i="26"/>
  <c r="U112" i="26" s="1"/>
  <c r="U92" i="26"/>
  <c r="T112" i="26"/>
  <c r="O113" i="26"/>
  <c r="O119" i="26" s="1"/>
  <c r="O122" i="26" s="1"/>
  <c r="O96" i="26"/>
  <c r="S156" i="25"/>
  <c r="S166" i="25" s="1"/>
  <c r="S116" i="25"/>
  <c r="S121" i="25" s="1"/>
  <c r="S120" i="25"/>
  <c r="M93" i="25"/>
  <c r="N110" i="25" s="1"/>
  <c r="N109" i="25"/>
  <c r="N92" i="25"/>
  <c r="T108" i="25"/>
  <c r="S107" i="25"/>
  <c r="O71" i="25"/>
  <c r="P69" i="25"/>
  <c r="T90" i="25"/>
  <c r="M115" i="25"/>
  <c r="M118" i="25" s="1"/>
  <c r="U106" i="25"/>
  <c r="U88" i="25"/>
  <c r="U89" i="25"/>
  <c r="U87" i="25"/>
  <c r="U76" i="25"/>
  <c r="L94" i="25"/>
  <c r="M111" i="25" s="1"/>
  <c r="M119" i="25" s="1"/>
  <c r="M122" i="25" s="1"/>
  <c r="N75" i="27" l="1"/>
  <c r="O73" i="27"/>
  <c r="K97" i="27"/>
  <c r="L114" i="27" s="1"/>
  <c r="M95" i="27"/>
  <c r="U90" i="27"/>
  <c r="E101" i="27"/>
  <c r="L113" i="27"/>
  <c r="L96" i="27"/>
  <c r="U160" i="27"/>
  <c r="U170" i="27" s="1"/>
  <c r="U120" i="27"/>
  <c r="U125" i="27" s="1"/>
  <c r="U124" i="27"/>
  <c r="O97" i="26"/>
  <c r="P114" i="26" s="1"/>
  <c r="T160" i="26"/>
  <c r="T170" i="26" s="1"/>
  <c r="T124" i="26"/>
  <c r="T120" i="26"/>
  <c r="T125" i="26" s="1"/>
  <c r="U160" i="26"/>
  <c r="U170" i="26" s="1"/>
  <c r="U124" i="26"/>
  <c r="U120" i="26"/>
  <c r="U125" i="26" s="1"/>
  <c r="T111" i="26"/>
  <c r="P97" i="26"/>
  <c r="Q114" i="26" s="1"/>
  <c r="S75" i="26"/>
  <c r="T73" i="26"/>
  <c r="Q95" i="26"/>
  <c r="E101" i="26"/>
  <c r="U90" i="26"/>
  <c r="R118" i="26"/>
  <c r="R76" i="26"/>
  <c r="E97" i="25"/>
  <c r="U86" i="25"/>
  <c r="P71" i="25"/>
  <c r="Q69" i="25"/>
  <c r="T156" i="25"/>
  <c r="T166" i="25" s="1"/>
  <c r="T116" i="25"/>
  <c r="T121" i="25" s="1"/>
  <c r="T120" i="25"/>
  <c r="U108" i="25"/>
  <c r="T107" i="25"/>
  <c r="O114" i="25"/>
  <c r="O72" i="25"/>
  <c r="N94" i="25"/>
  <c r="N93" i="25"/>
  <c r="O110" i="25" s="1"/>
  <c r="M94" i="25"/>
  <c r="N111" i="25" s="1"/>
  <c r="L97" i="27" l="1"/>
  <c r="M114" i="27" s="1"/>
  <c r="O75" i="27"/>
  <c r="P73" i="27"/>
  <c r="E103" i="27"/>
  <c r="U94" i="27"/>
  <c r="M113" i="27"/>
  <c r="M96" i="27"/>
  <c r="K98" i="27"/>
  <c r="N118" i="27"/>
  <c r="N76" i="27"/>
  <c r="E103" i="26"/>
  <c r="U94" i="26"/>
  <c r="T75" i="26"/>
  <c r="R95" i="26"/>
  <c r="Q113" i="26"/>
  <c r="Q96" i="26"/>
  <c r="S118" i="26"/>
  <c r="S76" i="26"/>
  <c r="S95" i="26" s="1"/>
  <c r="P98" i="26"/>
  <c r="O98" i="26"/>
  <c r="N119" i="25"/>
  <c r="N122" i="25" s="1"/>
  <c r="N115" i="25"/>
  <c r="N118" i="25" s="1"/>
  <c r="U156" i="25"/>
  <c r="U166" i="25" s="1"/>
  <c r="U120" i="25"/>
  <c r="U116" i="25"/>
  <c r="U121" i="25" s="1"/>
  <c r="O91" i="25"/>
  <c r="O111" i="25"/>
  <c r="O119" i="25" s="1"/>
  <c r="O122" i="25" s="1"/>
  <c r="Q71" i="25"/>
  <c r="E99" i="25"/>
  <c r="U90" i="25"/>
  <c r="P114" i="25"/>
  <c r="P72" i="25"/>
  <c r="N95" i="27" l="1"/>
  <c r="D105" i="27"/>
  <c r="L115" i="27"/>
  <c r="P75" i="27"/>
  <c r="Q73" i="27"/>
  <c r="M97" i="27"/>
  <c r="N114" i="27" s="1"/>
  <c r="U111" i="27"/>
  <c r="E104" i="27"/>
  <c r="O118" i="27"/>
  <c r="O76" i="27"/>
  <c r="L98" i="27"/>
  <c r="M115" i="27" s="1"/>
  <c r="P115" i="26"/>
  <c r="Q115" i="26"/>
  <c r="Q123" i="26" s="1"/>
  <c r="Q119" i="26"/>
  <c r="Q122" i="26" s="1"/>
  <c r="R113" i="26"/>
  <c r="R96" i="26"/>
  <c r="T118" i="26"/>
  <c r="T76" i="26"/>
  <c r="T95" i="26" s="1"/>
  <c r="S113" i="26"/>
  <c r="S96" i="26"/>
  <c r="Q97" i="26"/>
  <c r="R114" i="26" s="1"/>
  <c r="U73" i="26"/>
  <c r="U75" i="26" s="1"/>
  <c r="U111" i="26"/>
  <c r="E104" i="26"/>
  <c r="Q114" i="25"/>
  <c r="Q72" i="25"/>
  <c r="Q91" i="25" s="1"/>
  <c r="O109" i="25"/>
  <c r="O115" i="25" s="1"/>
  <c r="O118" i="25" s="1"/>
  <c r="O92" i="25"/>
  <c r="P91" i="25"/>
  <c r="U107" i="25"/>
  <c r="E100" i="25"/>
  <c r="R69" i="25"/>
  <c r="M123" i="27" l="1"/>
  <c r="M119" i="27"/>
  <c r="M122" i="27" s="1"/>
  <c r="Q75" i="27"/>
  <c r="R73" i="27"/>
  <c r="L123" i="27"/>
  <c r="L126" i="27" s="1"/>
  <c r="L119" i="27"/>
  <c r="L122" i="27" s="1"/>
  <c r="O95" i="27"/>
  <c r="M98" i="27"/>
  <c r="N115" i="27" s="1"/>
  <c r="N123" i="27" s="1"/>
  <c r="N126" i="27" s="1"/>
  <c r="P118" i="27"/>
  <c r="P76" i="27"/>
  <c r="N113" i="27"/>
  <c r="N96" i="27"/>
  <c r="U76" i="26"/>
  <c r="U95" i="26" s="1"/>
  <c r="U118" i="26"/>
  <c r="S97" i="26"/>
  <c r="T114" i="26" s="1"/>
  <c r="T113" i="26"/>
  <c r="T96" i="26"/>
  <c r="R98" i="26"/>
  <c r="R97" i="26"/>
  <c r="S114" i="26" s="1"/>
  <c r="Q98" i="26"/>
  <c r="P123" i="26"/>
  <c r="P119" i="26"/>
  <c r="P122" i="26" s="1"/>
  <c r="Q109" i="25"/>
  <c r="Q92" i="25"/>
  <c r="P109" i="25"/>
  <c r="P92" i="25"/>
  <c r="R71" i="25"/>
  <c r="O94" i="25"/>
  <c r="P111" i="25" s="1"/>
  <c r="P119" i="25" s="1"/>
  <c r="O93" i="25"/>
  <c r="P110" i="25" s="1"/>
  <c r="N119" i="27" l="1"/>
  <c r="N122" i="27" s="1"/>
  <c r="O113" i="27"/>
  <c r="O96" i="27"/>
  <c r="R75" i="27"/>
  <c r="N98" i="27"/>
  <c r="N97" i="27"/>
  <c r="O114" i="27" s="1"/>
  <c r="P95" i="27"/>
  <c r="O115" i="27"/>
  <c r="O123" i="27" s="1"/>
  <c r="O126" i="27" s="1"/>
  <c r="Q118" i="27"/>
  <c r="Q76" i="27"/>
  <c r="M126" i="27"/>
  <c r="E149" i="26"/>
  <c r="P126" i="26"/>
  <c r="E152" i="26" s="1"/>
  <c r="S115" i="26"/>
  <c r="R115" i="26"/>
  <c r="Q126" i="26"/>
  <c r="T119" i="26"/>
  <c r="T122" i="26" s="1"/>
  <c r="T97" i="26"/>
  <c r="U114" i="26" s="1"/>
  <c r="S98" i="26"/>
  <c r="T115" i="26" s="1"/>
  <c r="U113" i="26"/>
  <c r="U96" i="26"/>
  <c r="E145" i="25"/>
  <c r="P122" i="25"/>
  <c r="E148" i="25" s="1"/>
  <c r="R114" i="25"/>
  <c r="R72" i="25"/>
  <c r="R91" i="25" s="1"/>
  <c r="P115" i="25"/>
  <c r="P118" i="25" s="1"/>
  <c r="S69" i="25"/>
  <c r="P94" i="25"/>
  <c r="Q111" i="25" s="1"/>
  <c r="Q119" i="25" s="1"/>
  <c r="Q122" i="25" s="1"/>
  <c r="P93" i="25"/>
  <c r="Q110" i="25" s="1"/>
  <c r="Q94" i="25"/>
  <c r="R111" i="25" s="1"/>
  <c r="R119" i="25" s="1"/>
  <c r="R122" i="25" s="1"/>
  <c r="Q93" i="25"/>
  <c r="R110" i="25" s="1"/>
  <c r="Q95" i="27" l="1"/>
  <c r="P113" i="27"/>
  <c r="P96" i="27"/>
  <c r="R118" i="27"/>
  <c r="R76" i="27"/>
  <c r="O119" i="27"/>
  <c r="O122" i="27" s="1"/>
  <c r="S73" i="27"/>
  <c r="O98" i="27"/>
  <c r="P115" i="27" s="1"/>
  <c r="P123" i="27" s="1"/>
  <c r="O97" i="27"/>
  <c r="P114" i="27" s="1"/>
  <c r="R123" i="26"/>
  <c r="R126" i="26" s="1"/>
  <c r="R119" i="26"/>
  <c r="R122" i="26" s="1"/>
  <c r="U98" i="26"/>
  <c r="E105" i="26" s="1"/>
  <c r="U97" i="26"/>
  <c r="T123" i="26"/>
  <c r="T98" i="26"/>
  <c r="U115" i="26" s="1"/>
  <c r="U123" i="26" s="1"/>
  <c r="S123" i="26"/>
  <c r="S126" i="26" s="1"/>
  <c r="S119" i="26"/>
  <c r="S122" i="26" s="1"/>
  <c r="R109" i="25"/>
  <c r="R115" i="25" s="1"/>
  <c r="R118" i="25" s="1"/>
  <c r="R92" i="25"/>
  <c r="Q115" i="25"/>
  <c r="Q118" i="25" s="1"/>
  <c r="S71" i="25"/>
  <c r="T69" i="25"/>
  <c r="E149" i="27" l="1"/>
  <c r="P126" i="27"/>
  <c r="E152" i="27" s="1"/>
  <c r="P119" i="27"/>
  <c r="P122" i="27" s="1"/>
  <c r="Q113" i="27"/>
  <c r="Q96" i="27"/>
  <c r="S75" i="27"/>
  <c r="R95" i="27"/>
  <c r="P98" i="27"/>
  <c r="P97" i="27"/>
  <c r="Q114" i="27" s="1"/>
  <c r="Q115" i="27"/>
  <c r="Q123" i="27" s="1"/>
  <c r="Q126" i="27" s="1"/>
  <c r="T126" i="26"/>
  <c r="U126" i="26"/>
  <c r="U119" i="26"/>
  <c r="U122" i="26" s="1"/>
  <c r="S114" i="25"/>
  <c r="S72" i="25"/>
  <c r="R93" i="25"/>
  <c r="S110" i="25" s="1"/>
  <c r="T71" i="25"/>
  <c r="U69" i="25"/>
  <c r="U71" i="25" s="1"/>
  <c r="R113" i="27" l="1"/>
  <c r="R96" i="27"/>
  <c r="S118" i="27"/>
  <c r="S76" i="27"/>
  <c r="Q119" i="27"/>
  <c r="Q122" i="27" s="1"/>
  <c r="T73" i="27"/>
  <c r="Q98" i="27"/>
  <c r="R115" i="27" s="1"/>
  <c r="R123" i="27" s="1"/>
  <c r="R126" i="27" s="1"/>
  <c r="Q97" i="27"/>
  <c r="R114" i="27" s="1"/>
  <c r="T114" i="25"/>
  <c r="T72" i="25"/>
  <c r="R94" i="25"/>
  <c r="S91" i="25"/>
  <c r="S111" i="25"/>
  <c r="S119" i="25" s="1"/>
  <c r="S122" i="25" s="1"/>
  <c r="U114" i="25"/>
  <c r="U72" i="25"/>
  <c r="R119" i="27" l="1"/>
  <c r="R122" i="27" s="1"/>
  <c r="T75" i="27"/>
  <c r="S95" i="27"/>
  <c r="R98" i="27"/>
  <c r="S115" i="27" s="1"/>
  <c r="S123" i="27" s="1"/>
  <c r="S126" i="27" s="1"/>
  <c r="R97" i="27"/>
  <c r="S114" i="27" s="1"/>
  <c r="U91" i="25"/>
  <c r="S109" i="25"/>
  <c r="S115" i="25" s="1"/>
  <c r="S118" i="25" s="1"/>
  <c r="S92" i="25"/>
  <c r="T91" i="25"/>
  <c r="S113" i="27" l="1"/>
  <c r="S119" i="27" s="1"/>
  <c r="S122" i="27" s="1"/>
  <c r="S96" i="27"/>
  <c r="T118" i="27"/>
  <c r="T76" i="27"/>
  <c r="U73" i="27"/>
  <c r="U75" i="27" s="1"/>
  <c r="S93" i="25"/>
  <c r="T110" i="25" s="1"/>
  <c r="T109" i="25"/>
  <c r="T92" i="25"/>
  <c r="U109" i="25"/>
  <c r="U92" i="25"/>
  <c r="T95" i="27" l="1"/>
  <c r="S97" i="27"/>
  <c r="T114" i="27" s="1"/>
  <c r="U118" i="27"/>
  <c r="U76" i="27"/>
  <c r="U93" i="25"/>
  <c r="U94" i="25" s="1"/>
  <c r="E101" i="25" s="1"/>
  <c r="T93" i="25"/>
  <c r="U110" i="25" s="1"/>
  <c r="S94" i="25"/>
  <c r="U95" i="27" l="1"/>
  <c r="S98" i="27"/>
  <c r="T115" i="27" s="1"/>
  <c r="T123" i="27" s="1"/>
  <c r="T126" i="27" s="1"/>
  <c r="T113" i="27"/>
  <c r="T119" i="27" s="1"/>
  <c r="T122" i="27" s="1"/>
  <c r="T96" i="27"/>
  <c r="T111" i="25"/>
  <c r="U111" i="25"/>
  <c r="U119" i="25" s="1"/>
  <c r="T94" i="25"/>
  <c r="T97" i="27" l="1"/>
  <c r="U114" i="27" s="1"/>
  <c r="U113" i="27"/>
  <c r="U96" i="27"/>
  <c r="T119" i="25"/>
  <c r="T122" i="25" s="1"/>
  <c r="T115" i="25"/>
  <c r="T118" i="25" s="1"/>
  <c r="U122" i="25"/>
  <c r="U115" i="25"/>
  <c r="U118" i="25" s="1"/>
  <c r="U97" i="27" l="1"/>
  <c r="U98" i="27" s="1"/>
  <c r="E105" i="27" s="1"/>
  <c r="T98" i="27"/>
  <c r="U115" i="27" s="1"/>
  <c r="U123" i="27" s="1"/>
  <c r="U126" i="27" s="1"/>
  <c r="U119" i="27" l="1"/>
  <c r="U122" i="27" s="1"/>
</calcChain>
</file>

<file path=xl/sharedStrings.xml><?xml version="1.0" encoding="utf-8"?>
<sst xmlns="http://schemas.openxmlformats.org/spreadsheetml/2006/main" count="1097" uniqueCount="319">
  <si>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</si>
  <si>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</si>
  <si>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</si>
  <si>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</si>
  <si>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</si>
  <si>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</si>
  <si>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</si>
  <si>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</si>
  <si>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</si>
  <si>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</si>
  <si>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</si>
  <si>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</si>
  <si>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</si>
  <si>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</si>
  <si>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</si>
  <si>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</si>
  <si>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</si>
  <si>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</si>
  <si>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</si>
  <si>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</si>
  <si>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</si>
  <si>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</si>
  <si>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</si>
  <si>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</si>
  <si>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</si>
  <si>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</si>
  <si>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</si>
  <si>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</si>
  <si>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</si>
  <si>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</si>
  <si>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</si>
  <si>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</si>
  <si>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</si>
  <si>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</si>
  <si>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</si>
  <si>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</si>
  <si>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</si>
  <si>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</si>
  <si>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</si>
  <si>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</si>
  <si>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</si>
  <si>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</si>
  <si>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</si>
  <si>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</si>
  <si>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</si>
  <si>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</si>
  <si>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</si>
  <si>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</si>
  <si>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</si>
  <si>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</si>
  <si>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</si>
  <si>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</si>
  <si>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</si>
  <si>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</si>
  <si>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</si>
  <si>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</si>
  <si>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</si>
  <si>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</si>
  <si>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</si>
  <si>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</si>
  <si>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</si>
  <si>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</si>
  <si>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</si>
  <si>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</si>
  <si>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</si>
  <si>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</si>
  <si>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</si>
  <si>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</si>
  <si>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</si>
  <si>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</si>
  <si>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</si>
  <si>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</si>
  <si>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</si>
  <si>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</si>
  <si>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</si>
  <si>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</si>
  <si>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</si>
  <si>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</si>
  <si>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</si>
  <si>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</si>
  <si>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</si>
  <si>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</si>
  <si>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</si>
  <si>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</si>
  <si>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</si>
  <si>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</si>
  <si>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</si>
  <si>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</si>
  <si>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</si>
  <si>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</si>
  <si>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</si>
  <si>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</si>
  <si>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</si>
  <si>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</si>
  <si>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</si>
  <si>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</si>
  <si>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</si>
  <si>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</si>
  <si>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</si>
  <si>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</si>
  <si>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</si>
  <si>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</si>
  <si>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</si>
  <si>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</si>
  <si>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</si>
  <si>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</si>
  <si>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</si>
  <si>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</si>
  <si>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</si>
  <si>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</si>
  <si>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</si>
  <si>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</si>
  <si>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</si>
  <si>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</si>
  <si>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</si>
  <si>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</si>
  <si>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</si>
  <si>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</si>
  <si>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</si>
  <si>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</si>
  <si>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</si>
  <si>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</si>
  <si>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</si>
  <si>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</si>
  <si>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</si>
  <si>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</si>
  <si>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</si>
  <si>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</si>
  <si>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</si>
  <si>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</si>
  <si>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</si>
  <si>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</si>
  <si>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</si>
  <si>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</si>
  <si>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</si>
  <si>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</si>
  <si>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</si>
  <si>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</si>
  <si>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</si>
  <si>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</si>
  <si>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</si>
  <si>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</si>
  <si>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</si>
  <si>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</si>
  <si>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</si>
  <si>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</si>
  <si>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</si>
  <si>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</si>
  <si>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</si>
  <si>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</si>
  <si>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</si>
  <si>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</si>
  <si>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</si>
  <si>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</si>
  <si>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</si>
  <si>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</si>
  <si>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</si>
  <si>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</si>
  <si>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</si>
  <si>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</si>
  <si>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</si>
  <si>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</si>
  <si>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</si>
  <si>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</si>
  <si>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</si>
  <si>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</si>
  <si>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</si>
  <si>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</si>
  <si>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</si>
  <si>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</si>
  <si>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</si>
  <si>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</si>
  <si>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</si>
  <si>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</si>
  <si>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</si>
  <si>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</si>
  <si>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</si>
  <si>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</si>
  <si>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</si>
  <si>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</si>
  <si>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</si>
  <si>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</si>
  <si>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</si>
  <si>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</si>
  <si>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</si>
  <si>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</si>
  <si>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</si>
  <si>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</si>
  <si>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</si>
  <si>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</si>
  <si>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</si>
  <si>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</si>
  <si>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</si>
  <si>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</si>
  <si>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</si>
  <si>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</si>
  <si>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</si>
  <si>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</si>
  <si>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</si>
  <si>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</si>
  <si>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</si>
  <si>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</si>
  <si>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</si>
  <si>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</si>
  <si>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</si>
  <si>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</si>
  <si>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</si>
  <si>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</si>
  <si>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</si>
  <si>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</si>
  <si>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</si>
  <si>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</si>
  <si>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</si>
  <si>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</si>
  <si>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</si>
  <si>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</si>
  <si>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</si>
  <si>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</si>
  <si>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О_0000007018</t>
  </si>
  <si>
    <t>приобретение 9-ти единиц спецтехники</t>
  </si>
  <si>
    <t>Приобретение легкового автомобиля</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</si>
  <si>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</si>
  <si>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</si>
  <si>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</si>
  <si>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</si>
  <si>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</si>
  <si>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</si>
  <si>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</si>
  <si>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</si>
  <si>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гидромолота</t>
  </si>
  <si>
    <t>Приобретение передвижной мастерской</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</si>
  <si>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</si>
  <si>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</si>
  <si>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</si>
  <si>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</si>
  <si>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</si>
  <si>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</si>
  <si>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</si>
  <si>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</si>
  <si>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</si>
  <si>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</si>
  <si>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</si>
  <si>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</si>
  <si>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</si>
  <si>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</si>
  <si>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</si>
  <si>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</si>
  <si>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</si>
  <si>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</si>
  <si>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</si>
  <si>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</si>
  <si>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</si>
  <si>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</si>
  <si>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</si>
  <si>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</si>
  <si>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</si>
  <si>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</si>
  <si>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</si>
  <si>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</si>
  <si>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</si>
  <si>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</si>
  <si>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</si>
  <si>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</si>
  <si>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</si>
  <si>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</si>
  <si>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</si>
  <si>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</si>
  <si>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</si>
  <si>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</si>
  <si>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</si>
  <si>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</si>
  <si>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</si>
  <si>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</si>
  <si>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</si>
  <si>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</si>
  <si>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</si>
  <si>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</si>
  <si>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</si>
  <si>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</si>
  <si>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</si>
  <si>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</si>
  <si>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</si>
  <si>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</si>
  <si>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</si>
  <si>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</si>
  <si>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</si>
  <si>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</si>
  <si>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</si>
  <si>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</si>
  <si>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</si>
  <si>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</si>
  <si>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</si>
  <si>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</si>
  <si>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</si>
  <si>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</si>
  <si>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</si>
  <si>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</si>
  <si>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</si>
  <si>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</si>
  <si>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</si>
  <si>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</si>
  <si>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</si>
  <si>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</si>
  <si>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</si>
  <si>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</si>
  <si>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</si>
  <si>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</si>
  <si>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</si>
  <si>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</si>
  <si>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</si>
  <si>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</si>
  <si>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</si>
  <si>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</si>
  <si>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</si>
  <si>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</si>
  <si>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самосвала</t>
  </si>
  <si>
    <t>Приобретение тягача с полуприцепом</t>
  </si>
  <si>
    <t>Приобретение автогидроподъемника</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</si>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</sst>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3"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4" xfId="2" applyFont="1" applyFill="1" applyBorder="1" applyAlignment="1">
      <alignment vertical="center"/>
    </xf>
    <xf numFmtId="169" fontId="52" fillId="0" borderId="35"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169" fontId="52" fillId="0" borderId="36" xfId="2" applyNumberFormat="1" applyFont="1" applyFill="1" applyBorder="1" applyAlignment="1">
      <alignment vertical="center"/>
    </xf>
    <xf numFmtId="0" fontId="11" fillId="0" borderId="25" xfId="2" applyFont="1" applyFill="1" applyBorder="1" applyAlignment="1">
      <alignment vertical="center"/>
    </xf>
    <xf numFmtId="3" fontId="52" fillId="0" borderId="36" xfId="2" applyNumberFormat="1" applyFont="1" applyFill="1" applyBorder="1" applyAlignment="1">
      <alignment horizontal="right" vertical="center"/>
    </xf>
    <xf numFmtId="0" fontId="37" fillId="0" borderId="0" xfId="2" applyFont="1" applyFill="1" applyAlignment="1">
      <alignment vertical="center"/>
    </xf>
    <xf numFmtId="3" fontId="52" fillId="0" borderId="37" xfId="2" applyNumberFormat="1" applyFont="1" applyFill="1" applyBorder="1" applyAlignment="1">
      <alignment horizontal="right" vertical="center"/>
    </xf>
    <xf numFmtId="0" fontId="11" fillId="0" borderId="36" xfId="2" applyFont="1" applyFill="1" applyBorder="1" applyAlignment="1">
      <alignment vertical="center"/>
    </xf>
    <xf numFmtId="4" fontId="53" fillId="0" borderId="33" xfId="2" applyNumberFormat="1" applyFont="1" applyFill="1" applyBorder="1" applyAlignment="1">
      <alignment vertical="center"/>
    </xf>
    <xf numFmtId="3" fontId="52" fillId="0" borderId="36" xfId="2" applyNumberFormat="1" applyFont="1" applyFill="1" applyBorder="1" applyAlignment="1">
      <alignment vertical="center"/>
    </xf>
    <xf numFmtId="4" fontId="53" fillId="0" borderId="35"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6"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8" xfId="2" applyFont="1" applyFill="1" applyBorder="1" applyAlignment="1">
      <alignment vertical="center"/>
    </xf>
    <xf numFmtId="168" fontId="52" fillId="0" borderId="0" xfId="2" applyNumberFormat="1" applyFont="1" applyFill="1" applyBorder="1" applyAlignment="1">
      <alignment vertical="center"/>
    </xf>
    <xf numFmtId="0" fontId="11" fillId="0" borderId="38" xfId="2" applyFont="1" applyFill="1" applyBorder="1" applyAlignment="1">
      <alignment horizontal="left" vertical="center" indent="2"/>
    </xf>
    <xf numFmtId="4" fontId="52" fillId="0" borderId="36"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9"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5" xfId="2" applyNumberFormat="1" applyFont="1" applyFill="1" applyBorder="1" applyAlignment="1">
      <alignment vertical="center"/>
    </xf>
    <xf numFmtId="4" fontId="53" fillId="0" borderId="36"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9" xfId="71" applyNumberFormat="1" applyFont="1" applyFill="1" applyBorder="1" applyAlignment="1">
      <alignment horizontal="right" vertical="center"/>
    </xf>
    <xf numFmtId="3" fontId="52" fillId="0" borderId="35"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6" xfId="2" applyNumberFormat="1" applyFont="1" applyFill="1" applyBorder="1" applyAlignment="1">
      <alignment vertical="center"/>
    </xf>
    <xf numFmtId="10" fontId="52" fillId="0" borderId="39"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40"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1"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2"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3"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4"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5"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1"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1"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2"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6"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1"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1"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1"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2"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6"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1"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1"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2"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7" xfId="2" applyFont="1" applyFill="1" applyBorder="1" applyAlignment="1">
      <alignment horizontal="center" vertical="center"/>
    </xf>
    <xf numFmtId="0" fontId="11" fillId="0" borderId="48" xfId="2" applyFont="1" applyFill="1" applyBorder="1" applyAlignment="1">
      <alignment vertical="center"/>
    </xf>
    <xf numFmtId="1" fontId="11" fillId="0" borderId="48" xfId="2" applyNumberFormat="1" applyFont="1" applyFill="1" applyBorder="1" applyAlignment="1">
      <alignment horizontal="center" vertical="center"/>
    </xf>
    <xf numFmtId="1" fontId="11" fillId="0" borderId="49"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6"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1" xfId="2" applyNumberFormat="1" applyFont="1" applyFill="1" applyBorder="1" applyAlignment="1">
      <alignment horizontal="center" vertical="center"/>
    </xf>
    <xf numFmtId="0" fontId="11" fillId="0" borderId="41"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50" xfId="2" applyFont="1" applyFill="1" applyBorder="1" applyAlignment="1">
      <alignment vertical="center"/>
    </xf>
    <xf numFmtId="0" fontId="40" fillId="0" borderId="48" xfId="2" applyFont="1" applyFill="1" applyBorder="1" applyAlignment="1">
      <alignment horizontal="center" vertical="center"/>
    </xf>
    <xf numFmtId="170" fontId="40" fillId="0" borderId="48" xfId="2" applyNumberFormat="1" applyFont="1" applyFill="1" applyBorder="1" applyAlignment="1">
      <alignment horizontal="center" vertical="center"/>
    </xf>
    <xf numFmtId="170" fontId="40" fillId="0" borderId="49" xfId="2" applyNumberFormat="1" applyFont="1" applyFill="1" applyBorder="1" applyAlignment="1">
      <alignment horizontal="center" vertical="center"/>
    </xf>
    <xf numFmtId="0" fontId="40" fillId="0" borderId="0" xfId="2"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14" fontId="40" fillId="0" borderId="32" xfId="2" applyNumberFormat="1"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externalLink" Target="externalLinks/externalLink25.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externalLink" Target="externalLinks/externalLink28.xml"/><Relationship Id="rId47" Type="http://schemas.openxmlformats.org/officeDocument/2006/relationships/externalLink" Target="externalLinks/externalLink33.xml"/><Relationship Id="rId50" Type="http://schemas.openxmlformats.org/officeDocument/2006/relationships/externalLink" Target="externalLinks/externalLink36.xml"/><Relationship Id="rId55" Type="http://schemas.openxmlformats.org/officeDocument/2006/relationships/externalLink" Target="externalLinks/externalLink41.xml"/><Relationship Id="rId63" Type="http://schemas.openxmlformats.org/officeDocument/2006/relationships/externalLink" Target="externalLinks/externalLink49.xml"/><Relationship Id="rId68" Type="http://schemas.openxmlformats.org/officeDocument/2006/relationships/externalLink" Target="externalLinks/externalLink54.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7.xml"/><Relationship Id="rId2" Type="http://schemas.openxmlformats.org/officeDocument/2006/relationships/worksheet" Target="worksheets/sheet2.xml"/><Relationship Id="rId16" Type="http://schemas.openxmlformats.org/officeDocument/2006/relationships/externalLink" Target="externalLinks/externalLink2.xml"/><Relationship Id="rId29" Type="http://schemas.openxmlformats.org/officeDocument/2006/relationships/externalLink" Target="externalLinks/externalLink15.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40" Type="http://schemas.openxmlformats.org/officeDocument/2006/relationships/externalLink" Target="externalLinks/externalLink26.xml"/><Relationship Id="rId45" Type="http://schemas.openxmlformats.org/officeDocument/2006/relationships/externalLink" Target="externalLinks/externalLink31.xml"/><Relationship Id="rId53" Type="http://schemas.openxmlformats.org/officeDocument/2006/relationships/externalLink" Target="externalLinks/externalLink39.xml"/><Relationship Id="rId58" Type="http://schemas.openxmlformats.org/officeDocument/2006/relationships/externalLink" Target="externalLinks/externalLink44.xml"/><Relationship Id="rId66" Type="http://schemas.openxmlformats.org/officeDocument/2006/relationships/externalLink" Target="externalLinks/externalLink52.xml"/><Relationship Id="rId74" Type="http://schemas.openxmlformats.org/officeDocument/2006/relationships/externalLink" Target="externalLinks/externalLink6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49" Type="http://schemas.openxmlformats.org/officeDocument/2006/relationships/externalLink" Target="externalLinks/externalLink35.xml"/><Relationship Id="rId57" Type="http://schemas.openxmlformats.org/officeDocument/2006/relationships/externalLink" Target="externalLinks/externalLink43.xml"/><Relationship Id="rId61" Type="http://schemas.openxmlformats.org/officeDocument/2006/relationships/externalLink" Target="externalLinks/externalLink47.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4" Type="http://schemas.openxmlformats.org/officeDocument/2006/relationships/externalLink" Target="externalLinks/externalLink30.xml"/><Relationship Id="rId52" Type="http://schemas.openxmlformats.org/officeDocument/2006/relationships/externalLink" Target="externalLinks/externalLink38.xml"/><Relationship Id="rId60" Type="http://schemas.openxmlformats.org/officeDocument/2006/relationships/externalLink" Target="externalLinks/externalLink46.xml"/><Relationship Id="rId65" Type="http://schemas.openxmlformats.org/officeDocument/2006/relationships/externalLink" Target="externalLinks/externalLink51.xml"/><Relationship Id="rId73" Type="http://schemas.openxmlformats.org/officeDocument/2006/relationships/externalLink" Target="externalLinks/externalLink59.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externalLink" Target="externalLinks/externalLink29.xml"/><Relationship Id="rId48" Type="http://schemas.openxmlformats.org/officeDocument/2006/relationships/externalLink" Target="externalLinks/externalLink34.xml"/><Relationship Id="rId56" Type="http://schemas.openxmlformats.org/officeDocument/2006/relationships/externalLink" Target="externalLinks/externalLink42.xml"/><Relationship Id="rId64" Type="http://schemas.openxmlformats.org/officeDocument/2006/relationships/externalLink" Target="externalLinks/externalLink50.xml"/><Relationship Id="rId69" Type="http://schemas.openxmlformats.org/officeDocument/2006/relationships/externalLink" Target="externalLinks/externalLink55.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7.xml"/><Relationship Id="rId72" Type="http://schemas.openxmlformats.org/officeDocument/2006/relationships/externalLink" Target="externalLinks/externalLink5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 Id="rId46" Type="http://schemas.openxmlformats.org/officeDocument/2006/relationships/externalLink" Target="externalLinks/externalLink32.xml"/><Relationship Id="rId59" Type="http://schemas.openxmlformats.org/officeDocument/2006/relationships/externalLink" Target="externalLinks/externalLink45.xml"/><Relationship Id="rId67" Type="http://schemas.openxmlformats.org/officeDocument/2006/relationships/externalLink" Target="externalLinks/externalLink53.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54" Type="http://schemas.openxmlformats.org/officeDocument/2006/relationships/externalLink" Target="externalLinks/externalLink40.xml"/><Relationship Id="rId62" Type="http://schemas.openxmlformats.org/officeDocument/2006/relationships/externalLink" Target="externalLinks/externalLink48.xml"/><Relationship Id="rId70" Type="http://schemas.openxmlformats.org/officeDocument/2006/relationships/externalLink" Target="externalLinks/externalLink56.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40">
          <cell r="C40" t="str">
            <v>Приобретение бортового автомобиля</v>
          </cell>
          <cell r="D40">
            <v>4470.16</v>
          </cell>
        </row>
        <row r="42">
          <cell r="C42" t="str">
            <v>Приобретение бригадного автомобиля</v>
          </cell>
          <cell r="D42">
            <v>1510.88</v>
          </cell>
        </row>
        <row r="43">
          <cell r="C43" t="str">
            <v>Приобретение экскаватора</v>
          </cell>
          <cell r="D43">
            <v>4733.3333299999995</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4" zoomScale="115" zoomScaleSheetLayoutView="115" workbookViewId="0">
      <selection activeCell="D11" sqref="D11"/>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7" t="s">
        <v>173</v>
      </c>
      <c r="B5" s="297"/>
      <c r="C5" s="297"/>
      <c r="D5" s="297"/>
      <c r="E5" s="96"/>
      <c r="F5" s="96"/>
      <c r="G5" s="96"/>
      <c r="H5" s="96"/>
      <c r="I5" s="96"/>
      <c r="J5" s="96"/>
      <c r="K5" s="96"/>
    </row>
    <row r="6" spans="1:23" s="11" customFormat="1" ht="18.75" x14ac:dyDescent="0.3">
      <c r="A6" s="16"/>
      <c r="B6" s="16"/>
      <c r="G6" s="15"/>
      <c r="H6" s="15"/>
      <c r="I6" s="14"/>
    </row>
    <row r="7" spans="1:23" s="11" customFormat="1" ht="18.75" x14ac:dyDescent="0.2">
      <c r="A7" s="301" t="s">
        <v>8</v>
      </c>
      <c r="B7" s="301"/>
      <c r="C7" s="301"/>
      <c r="D7" s="301"/>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300" t="s">
        <v>218</v>
      </c>
      <c r="B9" s="300"/>
      <c r="C9" s="300"/>
      <c r="D9" s="300"/>
      <c r="E9" s="7"/>
      <c r="F9" s="7"/>
      <c r="G9" s="7"/>
      <c r="H9" s="7"/>
      <c r="I9" s="7"/>
      <c r="J9" s="12"/>
      <c r="K9" s="12"/>
      <c r="L9" s="12"/>
      <c r="M9" s="12"/>
      <c r="N9" s="12"/>
      <c r="O9" s="12"/>
      <c r="P9" s="12"/>
      <c r="Q9" s="12"/>
      <c r="R9" s="12"/>
      <c r="S9" s="12"/>
      <c r="T9" s="12"/>
      <c r="U9" s="12"/>
      <c r="V9" s="12"/>
      <c r="W9" s="12"/>
    </row>
    <row r="10" spans="1:23" s="11" customFormat="1" ht="18.75" x14ac:dyDescent="0.2">
      <c r="A10" s="298" t="s">
        <v>7</v>
      </c>
      <c r="B10" s="298"/>
      <c r="C10" s="298"/>
      <c r="D10" s="298"/>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300" t="s">
        <v>220</v>
      </c>
      <c r="B12" s="300"/>
      <c r="C12" s="300"/>
      <c r="D12" s="300"/>
      <c r="E12" s="7"/>
      <c r="F12" s="7"/>
      <c r="G12" s="7"/>
      <c r="H12" s="7"/>
      <c r="I12" s="7"/>
      <c r="J12" s="7"/>
      <c r="K12" s="7"/>
      <c r="L12" s="7"/>
      <c r="M12" s="7"/>
      <c r="N12" s="7"/>
      <c r="O12" s="7"/>
      <c r="P12" s="7"/>
      <c r="Q12" s="7"/>
      <c r="R12" s="7"/>
      <c r="S12" s="7"/>
      <c r="T12" s="7"/>
      <c r="U12" s="7"/>
      <c r="V12" s="7"/>
      <c r="W12" s="7"/>
    </row>
    <row r="13" spans="1:23" s="2" customFormat="1" ht="15" customHeight="1" x14ac:dyDescent="0.2">
      <c r="A13" s="298" t="s">
        <v>6</v>
      </c>
      <c r="B13" s="298"/>
      <c r="C13" s="298"/>
      <c r="D13" s="298"/>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9" t="s">
        <v>154</v>
      </c>
      <c r="B15" s="299"/>
      <c r="C15" s="300"/>
      <c r="D15" s="300"/>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219</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7" t="s">
        <v>177</v>
      </c>
      <c r="B5" s="297"/>
      <c r="C5" s="297"/>
      <c r="D5" s="297"/>
      <c r="E5" s="297"/>
      <c r="F5" s="297"/>
      <c r="G5" s="297"/>
      <c r="H5" s="297"/>
      <c r="I5" s="297"/>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1" t="s">
        <v>8</v>
      </c>
      <c r="B7" s="301"/>
      <c r="C7" s="301"/>
      <c r="D7" s="301"/>
      <c r="E7" s="301"/>
      <c r="F7" s="301"/>
      <c r="G7" s="301"/>
      <c r="H7" s="301"/>
      <c r="I7" s="301"/>
    </row>
    <row r="8" spans="1:41" ht="18.75" x14ac:dyDescent="0.25">
      <c r="A8" s="301"/>
      <c r="B8" s="301"/>
      <c r="C8" s="301"/>
      <c r="D8" s="301"/>
      <c r="E8" s="301"/>
      <c r="F8" s="301"/>
      <c r="G8" s="301"/>
      <c r="H8" s="301"/>
      <c r="I8" s="301"/>
    </row>
    <row r="9" spans="1:41" ht="18.75" x14ac:dyDescent="0.25">
      <c r="A9" s="300" t="str">
        <f>'1. паспорт описание'!A9:D9</f>
        <v>О_0000007018</v>
      </c>
      <c r="B9" s="300"/>
      <c r="C9" s="300"/>
      <c r="D9" s="300"/>
      <c r="E9" s="300"/>
      <c r="F9" s="300"/>
      <c r="G9" s="300"/>
      <c r="H9" s="300"/>
      <c r="I9" s="300"/>
    </row>
    <row r="10" spans="1:41" x14ac:dyDescent="0.25">
      <c r="A10" s="298" t="s">
        <v>7</v>
      </c>
      <c r="B10" s="298"/>
      <c r="C10" s="298"/>
      <c r="D10" s="298"/>
      <c r="E10" s="298"/>
      <c r="F10" s="298"/>
      <c r="G10" s="298"/>
      <c r="H10" s="298"/>
      <c r="I10" s="298"/>
    </row>
    <row r="11" spans="1:41" ht="18.75" x14ac:dyDescent="0.25">
      <c r="A11" s="303"/>
      <c r="B11" s="303"/>
      <c r="C11" s="303"/>
      <c r="D11" s="303"/>
      <c r="E11" s="303"/>
      <c r="F11" s="303"/>
      <c r="G11" s="303"/>
      <c r="H11" s="303"/>
      <c r="I11" s="303"/>
    </row>
    <row r="12" spans="1:41" ht="18.75" x14ac:dyDescent="0.25">
      <c r="A12" s="300" t="str">
        <f>'1. паспорт описание'!A12:D12</f>
        <v>Приобретение легкового автомобиля</v>
      </c>
      <c r="B12" s="300"/>
      <c r="C12" s="300"/>
      <c r="D12" s="300"/>
      <c r="E12" s="300"/>
      <c r="F12" s="300"/>
      <c r="G12" s="300"/>
      <c r="H12" s="300"/>
      <c r="I12" s="300"/>
    </row>
    <row r="13" spans="1:41" x14ac:dyDescent="0.25">
      <c r="A13" s="298" t="s">
        <v>6</v>
      </c>
      <c r="B13" s="298"/>
      <c r="C13" s="298"/>
      <c r="D13" s="298"/>
      <c r="E13" s="298"/>
      <c r="F13" s="298"/>
      <c r="G13" s="298"/>
      <c r="H13" s="298"/>
      <c r="I13" s="298"/>
    </row>
    <row r="14" spans="1:41" ht="15.75" customHeight="1" x14ac:dyDescent="0.25">
      <c r="I14" s="74"/>
    </row>
    <row r="15" spans="1:41" x14ac:dyDescent="0.25">
      <c r="H15" s="73"/>
    </row>
    <row r="16" spans="1:41" ht="15.75" customHeight="1" x14ac:dyDescent="0.25">
      <c r="A16" s="357" t="s">
        <v>148</v>
      </c>
      <c r="B16" s="357"/>
      <c r="C16" s="357"/>
      <c r="D16" s="357"/>
      <c r="E16" s="357"/>
      <c r="F16" s="357"/>
      <c r="G16" s="357"/>
      <c r="H16" s="357"/>
      <c r="I16" s="357"/>
    </row>
    <row r="17" spans="1:9" x14ac:dyDescent="0.25">
      <c r="A17" s="54"/>
      <c r="B17" s="109"/>
      <c r="C17" s="54"/>
      <c r="D17" s="72"/>
      <c r="E17" s="72"/>
      <c r="F17" s="72"/>
      <c r="G17" s="72"/>
      <c r="H17" s="72"/>
      <c r="I17" s="72"/>
    </row>
    <row r="18" spans="1:9" ht="28.5" customHeight="1" x14ac:dyDescent="0.25">
      <c r="A18" s="358" t="s">
        <v>75</v>
      </c>
      <c r="B18" s="359" t="s">
        <v>163</v>
      </c>
      <c r="C18" s="358" t="s">
        <v>74</v>
      </c>
      <c r="D18" s="362" t="s">
        <v>136</v>
      </c>
      <c r="E18" s="362"/>
      <c r="F18" s="362"/>
      <c r="G18" s="362"/>
      <c r="H18" s="358" t="s">
        <v>73</v>
      </c>
      <c r="I18" s="361" t="s">
        <v>137</v>
      </c>
    </row>
    <row r="19" spans="1:9" ht="58.5" customHeight="1" x14ac:dyDescent="0.25">
      <c r="A19" s="358"/>
      <c r="B19" s="360"/>
      <c r="C19" s="358"/>
      <c r="D19" s="351" t="s">
        <v>2</v>
      </c>
      <c r="E19" s="351"/>
      <c r="F19" s="352" t="s">
        <v>1</v>
      </c>
      <c r="G19" s="353"/>
      <c r="H19" s="358"/>
      <c r="I19" s="361"/>
    </row>
    <row r="20" spans="1:9" ht="47.25" customHeight="1" x14ac:dyDescent="0.25">
      <c r="A20" s="358"/>
      <c r="B20" s="351"/>
      <c r="C20" s="358"/>
      <c r="D20" s="71" t="s">
        <v>72</v>
      </c>
      <c r="E20" s="71" t="s">
        <v>71</v>
      </c>
      <c r="F20" s="71" t="s">
        <v>72</v>
      </c>
      <c r="G20" s="71" t="s">
        <v>71</v>
      </c>
      <c r="H20" s="358"/>
      <c r="I20" s="361"/>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4" t="s">
        <v>172</v>
      </c>
      <c r="C22" s="70" t="s">
        <v>171</v>
      </c>
      <c r="D22" s="120" t="s">
        <v>131</v>
      </c>
      <c r="E22" s="120" t="s">
        <v>131</v>
      </c>
      <c r="F22" s="120" t="s">
        <v>131</v>
      </c>
      <c r="G22" s="120" t="s">
        <v>131</v>
      </c>
      <c r="H22" s="121"/>
      <c r="I22" s="117"/>
    </row>
    <row r="23" spans="1:9" ht="99" customHeight="1" x14ac:dyDescent="0.25">
      <c r="A23" s="69">
        <v>2</v>
      </c>
      <c r="B23" s="355"/>
      <c r="C23" s="70" t="s">
        <v>161</v>
      </c>
      <c r="D23" s="120" t="s">
        <v>131</v>
      </c>
      <c r="E23" s="120" t="s">
        <v>131</v>
      </c>
      <c r="F23" s="120" t="s">
        <v>131</v>
      </c>
      <c r="G23" s="120" t="s">
        <v>131</v>
      </c>
      <c r="H23" s="121"/>
      <c r="I23" s="121"/>
    </row>
    <row r="24" spans="1:9" ht="119.25" customHeight="1" x14ac:dyDescent="0.25">
      <c r="A24" s="69">
        <v>3</v>
      </c>
      <c r="B24" s="356"/>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X22" sqref="X22"/>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7" t="s">
        <v>173</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row>
    <row r="5" spans="1:27" ht="18.75" x14ac:dyDescent="0.3">
      <c r="A5" s="52"/>
      <c r="B5" s="52"/>
      <c r="C5" s="52"/>
      <c r="D5" s="52"/>
      <c r="E5" s="52"/>
      <c r="F5" s="52"/>
      <c r="G5" s="52"/>
      <c r="J5" s="52"/>
      <c r="K5" s="52"/>
      <c r="N5" s="52"/>
      <c r="O5" s="52"/>
      <c r="R5" s="52"/>
      <c r="S5" s="52"/>
      <c r="V5" s="52"/>
      <c r="W5" s="52"/>
      <c r="AA5" s="14"/>
    </row>
    <row r="6" spans="1:27" ht="18.75" x14ac:dyDescent="0.25">
      <c r="A6" s="301" t="s">
        <v>8</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300" t="str">
        <f>'1. паспорт описание'!A9:D9</f>
        <v>О_0000007018</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x14ac:dyDescent="0.25">
      <c r="A9" s="298" t="s">
        <v>7</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300" t="str">
        <f>'1. паспорт описание'!A12:D12</f>
        <v>Приобретение легкового автомобиля</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ht="15.75" customHeight="1" x14ac:dyDescent="0.25">
      <c r="A12" s="298" t="s">
        <v>6</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row>
    <row r="13" spans="1:27"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9" t="s">
        <v>149</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9" t="s">
        <v>69</v>
      </c>
      <c r="B17" s="359" t="s">
        <v>163</v>
      </c>
      <c r="C17" s="359" t="s">
        <v>68</v>
      </c>
      <c r="D17" s="358" t="s">
        <v>209</v>
      </c>
      <c r="E17" s="358"/>
      <c r="F17" s="363" t="s">
        <v>206</v>
      </c>
      <c r="G17" s="364"/>
      <c r="H17" s="364"/>
      <c r="I17" s="364"/>
      <c r="J17" s="363" t="s">
        <v>211</v>
      </c>
      <c r="K17" s="364"/>
      <c r="L17" s="364"/>
      <c r="M17" s="364"/>
      <c r="N17" s="363" t="s">
        <v>212</v>
      </c>
      <c r="O17" s="364"/>
      <c r="P17" s="364"/>
      <c r="Q17" s="364"/>
      <c r="R17" s="363" t="s">
        <v>213</v>
      </c>
      <c r="S17" s="364"/>
      <c r="T17" s="364"/>
      <c r="U17" s="364"/>
      <c r="V17" s="363" t="s">
        <v>210</v>
      </c>
      <c r="W17" s="364"/>
      <c r="X17" s="364"/>
      <c r="Y17" s="364"/>
      <c r="Z17" s="370" t="s">
        <v>207</v>
      </c>
      <c r="AA17" s="371"/>
      <c r="AB17" s="66"/>
      <c r="AC17" s="66"/>
      <c r="AD17" s="66"/>
    </row>
    <row r="18" spans="1:30" ht="99.75" customHeight="1" x14ac:dyDescent="0.25">
      <c r="A18" s="360"/>
      <c r="B18" s="360"/>
      <c r="C18" s="360"/>
      <c r="D18" s="358"/>
      <c r="E18" s="358"/>
      <c r="F18" s="358" t="s">
        <v>2</v>
      </c>
      <c r="G18" s="358"/>
      <c r="H18" s="358" t="s">
        <v>67</v>
      </c>
      <c r="I18" s="358"/>
      <c r="J18" s="358" t="s">
        <v>2</v>
      </c>
      <c r="K18" s="358"/>
      <c r="L18" s="358" t="s">
        <v>67</v>
      </c>
      <c r="M18" s="358"/>
      <c r="N18" s="358" t="s">
        <v>2</v>
      </c>
      <c r="O18" s="358"/>
      <c r="P18" s="358" t="s">
        <v>67</v>
      </c>
      <c r="Q18" s="358"/>
      <c r="R18" s="358" t="s">
        <v>2</v>
      </c>
      <c r="S18" s="358"/>
      <c r="T18" s="358" t="s">
        <v>67</v>
      </c>
      <c r="U18" s="358"/>
      <c r="V18" s="358" t="s">
        <v>2</v>
      </c>
      <c r="W18" s="358"/>
      <c r="X18" s="358" t="s">
        <v>67</v>
      </c>
      <c r="Y18" s="358"/>
      <c r="Z18" s="372"/>
      <c r="AA18" s="373"/>
    </row>
    <row r="19" spans="1:30" ht="89.25" customHeight="1" x14ac:dyDescent="0.25">
      <c r="A19" s="351"/>
      <c r="B19" s="351"/>
      <c r="C19" s="351"/>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5" t="s">
        <v>172</v>
      </c>
      <c r="C21" s="62" t="s">
        <v>183</v>
      </c>
      <c r="D21" s="123">
        <v>17.316600000000001</v>
      </c>
      <c r="E21" s="123" t="s">
        <v>131</v>
      </c>
      <c r="F21" s="123" t="s">
        <v>131</v>
      </c>
      <c r="G21" s="63" t="s">
        <v>131</v>
      </c>
      <c r="H21" s="123" t="s">
        <v>131</v>
      </c>
      <c r="I21" s="63" t="s">
        <v>131</v>
      </c>
      <c r="J21" s="123" t="s">
        <v>131</v>
      </c>
      <c r="K21" s="63" t="s">
        <v>131</v>
      </c>
      <c r="L21" s="123" t="s">
        <v>131</v>
      </c>
      <c r="M21" s="63" t="s">
        <v>131</v>
      </c>
      <c r="N21" s="123">
        <v>1.813056</v>
      </c>
      <c r="O21" s="63" t="s">
        <v>15</v>
      </c>
      <c r="P21" s="123" t="s">
        <v>131</v>
      </c>
      <c r="Q21" s="63" t="s">
        <v>131</v>
      </c>
      <c r="R21" s="123">
        <v>5.6642040000000007</v>
      </c>
      <c r="S21" s="63" t="s">
        <v>15</v>
      </c>
      <c r="T21" s="123" t="s">
        <v>131</v>
      </c>
      <c r="U21" s="63" t="s">
        <v>131</v>
      </c>
      <c r="V21" s="123">
        <v>9.83934</v>
      </c>
      <c r="W21" s="63" t="s">
        <v>15</v>
      </c>
      <c r="X21" s="123" t="s">
        <v>131</v>
      </c>
      <c r="Y21" s="63" t="s">
        <v>131</v>
      </c>
      <c r="Z21" s="123">
        <v>17.316600000000001</v>
      </c>
      <c r="AA21" s="123" t="s">
        <v>131</v>
      </c>
    </row>
    <row r="22" spans="1:30" ht="47.25" x14ac:dyDescent="0.25">
      <c r="A22" s="63" t="s">
        <v>17</v>
      </c>
      <c r="B22" s="366"/>
      <c r="C22" s="62" t="s">
        <v>216</v>
      </c>
      <c r="D22" s="123">
        <v>17.316600000000001</v>
      </c>
      <c r="E22" s="123" t="s">
        <v>131</v>
      </c>
      <c r="F22" s="123" t="s">
        <v>131</v>
      </c>
      <c r="G22" s="63" t="s">
        <v>131</v>
      </c>
      <c r="H22" s="123" t="s">
        <v>131</v>
      </c>
      <c r="I22" s="63" t="s">
        <v>131</v>
      </c>
      <c r="J22" s="123" t="s">
        <v>131</v>
      </c>
      <c r="K22" s="63" t="s">
        <v>131</v>
      </c>
      <c r="L22" s="123" t="s">
        <v>131</v>
      </c>
      <c r="M22" s="63" t="s">
        <v>131</v>
      </c>
      <c r="N22" s="123">
        <v>1.813056</v>
      </c>
      <c r="O22" s="63" t="s">
        <v>15</v>
      </c>
      <c r="P22" s="123" t="s">
        <v>131</v>
      </c>
      <c r="Q22" s="63" t="s">
        <v>131</v>
      </c>
      <c r="R22" s="123">
        <v>5.6642040000000007</v>
      </c>
      <c r="S22" s="63" t="s">
        <v>15</v>
      </c>
      <c r="T22" s="123" t="s">
        <v>131</v>
      </c>
      <c r="U22" s="63" t="s">
        <v>131</v>
      </c>
      <c r="V22" s="123">
        <v>9.83934</v>
      </c>
      <c r="W22" s="63" t="s">
        <v>15</v>
      </c>
      <c r="X22" s="123" t="s">
        <v>131</v>
      </c>
      <c r="Y22" s="63" t="s">
        <v>131</v>
      </c>
      <c r="Z22" s="123">
        <v>17.316600000000001</v>
      </c>
      <c r="AA22" s="123" t="s">
        <v>131</v>
      </c>
    </row>
    <row r="23" spans="1:30" ht="31.5" x14ac:dyDescent="0.25">
      <c r="A23" s="63" t="s">
        <v>16</v>
      </c>
      <c r="B23" s="366"/>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66"/>
      <c r="C24" s="62" t="s">
        <v>214</v>
      </c>
      <c r="D24" s="112">
        <v>9</v>
      </c>
      <c r="E24" s="132" t="s">
        <v>131</v>
      </c>
      <c r="F24" s="137" t="s">
        <v>131</v>
      </c>
      <c r="G24" s="60" t="s">
        <v>131</v>
      </c>
      <c r="H24" s="60" t="s">
        <v>131</v>
      </c>
      <c r="I24" s="60" t="s">
        <v>131</v>
      </c>
      <c r="J24" s="60" t="s">
        <v>131</v>
      </c>
      <c r="K24" s="60" t="s">
        <v>131</v>
      </c>
      <c r="L24" s="60" t="s">
        <v>131</v>
      </c>
      <c r="M24" s="60" t="s">
        <v>131</v>
      </c>
      <c r="N24" s="139">
        <v>1</v>
      </c>
      <c r="O24" s="60" t="s">
        <v>131</v>
      </c>
      <c r="P24" s="60" t="s">
        <v>131</v>
      </c>
      <c r="Q24" s="60" t="s">
        <v>131</v>
      </c>
      <c r="R24" s="139">
        <v>3</v>
      </c>
      <c r="S24" s="60" t="s">
        <v>131</v>
      </c>
      <c r="T24" s="60" t="s">
        <v>131</v>
      </c>
      <c r="U24" s="60" t="s">
        <v>131</v>
      </c>
      <c r="V24" s="140">
        <v>5</v>
      </c>
      <c r="W24" s="60" t="s">
        <v>131</v>
      </c>
      <c r="X24" s="60" t="s">
        <v>131</v>
      </c>
      <c r="Y24" s="60" t="s">
        <v>131</v>
      </c>
      <c r="Z24" s="138">
        <v>9</v>
      </c>
      <c r="AA24" s="122" t="s">
        <v>131</v>
      </c>
    </row>
    <row r="25" spans="1:30" ht="35.25" customHeight="1" x14ac:dyDescent="0.25">
      <c r="A25" s="63" t="s">
        <v>14</v>
      </c>
      <c r="B25" s="366"/>
      <c r="C25" s="62" t="s">
        <v>63</v>
      </c>
      <c r="D25" s="123">
        <v>17.316600000000001</v>
      </c>
      <c r="E25" s="133" t="s">
        <v>131</v>
      </c>
      <c r="F25" s="123" t="s">
        <v>131</v>
      </c>
      <c r="G25" s="134"/>
      <c r="H25" s="123" t="s">
        <v>131</v>
      </c>
      <c r="I25" s="131" t="s">
        <v>131</v>
      </c>
      <c r="J25" s="123" t="s">
        <v>131</v>
      </c>
      <c r="K25" s="136" t="s">
        <v>131</v>
      </c>
      <c r="L25" s="123" t="s">
        <v>131</v>
      </c>
      <c r="M25" s="136" t="s">
        <v>131</v>
      </c>
      <c r="N25" s="123">
        <v>1.813056</v>
      </c>
      <c r="O25" s="63" t="s">
        <v>15</v>
      </c>
      <c r="P25" s="123" t="s">
        <v>131</v>
      </c>
      <c r="Q25" s="136" t="s">
        <v>131</v>
      </c>
      <c r="R25" s="123">
        <v>5.6642040000000007</v>
      </c>
      <c r="S25" s="63" t="s">
        <v>15</v>
      </c>
      <c r="T25" s="123" t="s">
        <v>131</v>
      </c>
      <c r="U25" s="136" t="s">
        <v>131</v>
      </c>
      <c r="V25" s="123">
        <v>9.83934</v>
      </c>
      <c r="W25" s="63" t="s">
        <v>15</v>
      </c>
      <c r="X25" s="123" t="s">
        <v>131</v>
      </c>
      <c r="Y25" s="136" t="s">
        <v>131</v>
      </c>
      <c r="Z25" s="123">
        <v>17.316600000000001</v>
      </c>
      <c r="AA25" s="124" t="s">
        <v>131</v>
      </c>
    </row>
    <row r="26" spans="1:30" ht="36.75" customHeight="1" x14ac:dyDescent="0.25">
      <c r="A26" s="63" t="s">
        <v>13</v>
      </c>
      <c r="B26" s="366"/>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7"/>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5"/>
      <c r="D29" s="375"/>
      <c r="E29" s="375"/>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6"/>
      <c r="D31" s="376"/>
      <c r="E31" s="376"/>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5"/>
      <c r="D33" s="375"/>
      <c r="E33" s="375"/>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5"/>
      <c r="D35" s="375"/>
      <c r="E35" s="375"/>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6"/>
      <c r="D36" s="376"/>
      <c r="E36" s="376"/>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5"/>
      <c r="D37" s="375"/>
      <c r="E37" s="375"/>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7"/>
      <c r="D38" s="377"/>
      <c r="E38" s="377"/>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4"/>
      <c r="D40" s="374"/>
      <c r="E40" s="374"/>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S18" sqref="S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7" t="s">
        <v>173</v>
      </c>
      <c r="B5" s="297"/>
      <c r="C5" s="297"/>
      <c r="D5" s="297"/>
      <c r="E5" s="297"/>
      <c r="F5" s="297"/>
      <c r="G5" s="297"/>
      <c r="H5" s="297"/>
      <c r="I5" s="297"/>
      <c r="J5" s="297"/>
      <c r="K5" s="297"/>
      <c r="L5" s="297"/>
    </row>
    <row r="7" spans="1:12" ht="18.75" x14ac:dyDescent="0.25">
      <c r="A7" s="301" t="s">
        <v>180</v>
      </c>
      <c r="B7" s="301"/>
      <c r="C7" s="301"/>
      <c r="D7" s="301"/>
      <c r="E7" s="301"/>
      <c r="F7" s="301"/>
      <c r="G7" s="301"/>
      <c r="H7" s="301"/>
      <c r="I7" s="301"/>
      <c r="J7" s="301"/>
      <c r="K7" s="301"/>
      <c r="L7" s="301"/>
    </row>
    <row r="8" spans="1:12" ht="18.75" x14ac:dyDescent="0.25">
      <c r="A8" s="301"/>
      <c r="B8" s="301"/>
      <c r="C8" s="301"/>
      <c r="D8" s="301"/>
      <c r="E8" s="301"/>
      <c r="F8" s="301"/>
      <c r="G8" s="301"/>
      <c r="H8" s="301"/>
      <c r="I8" s="301"/>
      <c r="J8" s="301"/>
      <c r="K8" s="301"/>
      <c r="L8" s="301"/>
    </row>
    <row r="9" spans="1:12" ht="18.75" x14ac:dyDescent="0.25">
      <c r="A9" s="300" t="str">
        <f>'1. паспорт описание'!A9:D9</f>
        <v>О_0000007018</v>
      </c>
      <c r="B9" s="300"/>
      <c r="C9" s="300"/>
      <c r="D9" s="300"/>
      <c r="E9" s="300"/>
      <c r="F9" s="300"/>
      <c r="G9" s="300"/>
      <c r="H9" s="300"/>
      <c r="I9" s="300"/>
      <c r="J9" s="300"/>
      <c r="K9" s="300"/>
      <c r="L9" s="300"/>
    </row>
    <row r="10" spans="1:12" ht="15.75" x14ac:dyDescent="0.25">
      <c r="A10" s="298" t="s">
        <v>7</v>
      </c>
      <c r="B10" s="298"/>
      <c r="C10" s="298"/>
      <c r="D10" s="298"/>
      <c r="E10" s="298"/>
      <c r="F10" s="298"/>
      <c r="G10" s="298"/>
      <c r="H10" s="298"/>
      <c r="I10" s="298"/>
      <c r="J10" s="298"/>
      <c r="K10" s="298"/>
      <c r="L10" s="298"/>
    </row>
    <row r="11" spans="1:12" ht="18.75" x14ac:dyDescent="0.25">
      <c r="A11" s="303"/>
      <c r="B11" s="303"/>
      <c r="C11" s="303"/>
      <c r="D11" s="303"/>
      <c r="E11" s="303"/>
      <c r="F11" s="303"/>
      <c r="G11" s="303"/>
      <c r="H11" s="303"/>
      <c r="I11" s="303"/>
      <c r="J11" s="303"/>
      <c r="K11" s="303"/>
      <c r="L11" s="303"/>
    </row>
    <row r="12" spans="1:12" ht="63.75" customHeight="1" x14ac:dyDescent="0.25">
      <c r="A12" s="299" t="str">
        <f>'1. паспорт описание'!A12:D12</f>
        <v>Приобретение легкового автомобиля</v>
      </c>
      <c r="B12" s="299"/>
      <c r="C12" s="299"/>
      <c r="D12" s="299"/>
      <c r="E12" s="299"/>
      <c r="F12" s="299"/>
      <c r="G12" s="299"/>
      <c r="H12" s="299"/>
      <c r="I12" s="299"/>
      <c r="J12" s="299"/>
      <c r="K12" s="299"/>
      <c r="L12" s="299"/>
    </row>
    <row r="13" spans="1:12" ht="15.75" x14ac:dyDescent="0.25">
      <c r="A13" s="298" t="s">
        <v>6</v>
      </c>
      <c r="B13" s="298"/>
      <c r="C13" s="298"/>
      <c r="D13" s="298"/>
      <c r="E13" s="298"/>
      <c r="F13" s="298"/>
      <c r="G13" s="298"/>
      <c r="H13" s="298"/>
      <c r="I13" s="298"/>
      <c r="J13" s="298"/>
      <c r="K13" s="298"/>
      <c r="L13" s="298"/>
    </row>
    <row r="14" spans="1:12" x14ac:dyDescent="0.25">
      <c r="A14" s="340"/>
      <c r="B14" s="340"/>
      <c r="C14" s="340"/>
      <c r="D14" s="340"/>
      <c r="E14" s="340"/>
      <c r="F14" s="340"/>
      <c r="G14" s="340"/>
      <c r="H14" s="340"/>
      <c r="I14" s="340"/>
      <c r="J14" s="340"/>
      <c r="K14" s="340"/>
      <c r="L14" s="340"/>
    </row>
    <row r="15" spans="1:12" ht="14.25" customHeight="1" x14ac:dyDescent="0.25">
      <c r="A15" s="340"/>
      <c r="B15" s="340"/>
      <c r="C15" s="340"/>
      <c r="D15" s="340"/>
      <c r="E15" s="340"/>
      <c r="F15" s="340"/>
      <c r="G15" s="340"/>
      <c r="H15" s="340"/>
      <c r="I15" s="340"/>
      <c r="J15" s="340"/>
      <c r="K15" s="340"/>
      <c r="L15" s="340"/>
    </row>
    <row r="16" spans="1:12" x14ac:dyDescent="0.25">
      <c r="A16" s="340"/>
      <c r="B16" s="340"/>
      <c r="C16" s="340"/>
      <c r="D16" s="340"/>
      <c r="E16" s="340"/>
      <c r="F16" s="340"/>
      <c r="G16" s="340"/>
      <c r="H16" s="340"/>
      <c r="I16" s="340"/>
      <c r="J16" s="340"/>
      <c r="K16" s="340"/>
      <c r="L16" s="340"/>
    </row>
    <row r="17" spans="1:12" s="19" customFormat="1" x14ac:dyDescent="0.25">
      <c r="A17" s="334"/>
      <c r="B17" s="334"/>
      <c r="C17" s="334"/>
      <c r="D17" s="334"/>
      <c r="E17" s="334"/>
      <c r="F17" s="334"/>
      <c r="G17" s="334"/>
      <c r="H17" s="334"/>
      <c r="I17" s="334"/>
      <c r="J17" s="334"/>
      <c r="K17" s="334"/>
      <c r="L17" s="334"/>
    </row>
    <row r="18" spans="1:12" s="19" customFormat="1" ht="50.25" customHeight="1" x14ac:dyDescent="0.25">
      <c r="A18" s="379" t="s">
        <v>198</v>
      </c>
      <c r="B18" s="379"/>
      <c r="C18" s="379"/>
      <c r="D18" s="379"/>
      <c r="E18" s="379"/>
      <c r="F18" s="379"/>
      <c r="G18" s="379"/>
      <c r="H18" s="379"/>
      <c r="I18" s="379"/>
      <c r="J18" s="379"/>
      <c r="K18" s="379"/>
      <c r="L18" s="379"/>
    </row>
    <row r="20" spans="1:12" ht="55.5" customHeight="1" x14ac:dyDescent="0.25">
      <c r="A20" s="378" t="s">
        <v>318</v>
      </c>
      <c r="B20" s="378"/>
      <c r="C20" s="378"/>
      <c r="D20" s="378"/>
      <c r="E20" s="378"/>
      <c r="F20" s="378"/>
      <c r="G20" s="378"/>
      <c r="H20" s="378"/>
      <c r="I20" s="378"/>
      <c r="J20" s="378"/>
      <c r="K20" s="378"/>
      <c r="L20" s="378"/>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7" t="s">
        <v>173</v>
      </c>
      <c r="B5" s="297"/>
      <c r="C5" s="297"/>
      <c r="D5" s="297"/>
      <c r="E5" s="297"/>
      <c r="F5" s="297"/>
      <c r="G5" s="297"/>
      <c r="H5" s="297"/>
      <c r="I5" s="297"/>
      <c r="J5" s="297"/>
      <c r="K5" s="297"/>
      <c r="L5" s="297"/>
    </row>
    <row r="7" spans="1:12" ht="18.75" x14ac:dyDescent="0.25">
      <c r="A7" s="301" t="s">
        <v>180</v>
      </c>
      <c r="B7" s="301"/>
      <c r="C7" s="301"/>
      <c r="D7" s="301"/>
      <c r="E7" s="301"/>
      <c r="F7" s="301"/>
      <c r="G7" s="301"/>
      <c r="H7" s="301"/>
      <c r="I7" s="301"/>
      <c r="J7" s="301"/>
      <c r="K7" s="301"/>
      <c r="L7" s="301"/>
    </row>
    <row r="8" spans="1:12" ht="18.75" x14ac:dyDescent="0.25">
      <c r="A8" s="301"/>
      <c r="B8" s="301"/>
      <c r="C8" s="301"/>
      <c r="D8" s="301"/>
      <c r="E8" s="301"/>
      <c r="F8" s="301"/>
      <c r="G8" s="301"/>
      <c r="H8" s="301"/>
      <c r="I8" s="301"/>
      <c r="J8" s="301"/>
      <c r="K8" s="301"/>
      <c r="L8" s="301"/>
    </row>
    <row r="9" spans="1:12" ht="18.75" x14ac:dyDescent="0.25">
      <c r="A9" s="300" t="str">
        <f>'1. паспорт описание'!A9:D9</f>
        <v>О_0000007018</v>
      </c>
      <c r="B9" s="300"/>
      <c r="C9" s="300"/>
      <c r="D9" s="300"/>
      <c r="E9" s="300"/>
      <c r="F9" s="300"/>
      <c r="G9" s="300"/>
      <c r="H9" s="300"/>
      <c r="I9" s="300"/>
      <c r="J9" s="300"/>
      <c r="K9" s="300"/>
      <c r="L9" s="300"/>
    </row>
    <row r="10" spans="1:12" ht="15.75" x14ac:dyDescent="0.25">
      <c r="A10" s="298" t="s">
        <v>7</v>
      </c>
      <c r="B10" s="298"/>
      <c r="C10" s="298"/>
      <c r="D10" s="298"/>
      <c r="E10" s="298"/>
      <c r="F10" s="298"/>
      <c r="G10" s="298"/>
      <c r="H10" s="298"/>
      <c r="I10" s="298"/>
      <c r="J10" s="298"/>
      <c r="K10" s="298"/>
      <c r="L10" s="298"/>
    </row>
    <row r="11" spans="1:12" ht="18.75" x14ac:dyDescent="0.25">
      <c r="A11" s="303"/>
      <c r="B11" s="303"/>
      <c r="C11" s="303"/>
      <c r="D11" s="303"/>
      <c r="E11" s="303"/>
      <c r="F11" s="303"/>
      <c r="G11" s="303"/>
      <c r="H11" s="303"/>
      <c r="I11" s="303"/>
      <c r="J11" s="303"/>
      <c r="K11" s="303"/>
      <c r="L11" s="303"/>
    </row>
    <row r="12" spans="1:12" ht="64.5" customHeight="1" x14ac:dyDescent="0.25">
      <c r="A12" s="299" t="str">
        <f>'1. паспорт описание'!A12:D12</f>
        <v>Приобретение легкового автомобиля</v>
      </c>
      <c r="B12" s="299"/>
      <c r="C12" s="299"/>
      <c r="D12" s="299"/>
      <c r="E12" s="299"/>
      <c r="F12" s="299"/>
      <c r="G12" s="299"/>
      <c r="H12" s="299"/>
      <c r="I12" s="299"/>
      <c r="J12" s="299"/>
      <c r="K12" s="299"/>
      <c r="L12" s="299"/>
    </row>
    <row r="13" spans="1:12" ht="15.75" x14ac:dyDescent="0.25">
      <c r="A13" s="298" t="s">
        <v>6</v>
      </c>
      <c r="B13" s="298"/>
      <c r="C13" s="298"/>
      <c r="D13" s="298"/>
      <c r="E13" s="298"/>
      <c r="F13" s="298"/>
      <c r="G13" s="298"/>
      <c r="H13" s="298"/>
      <c r="I13" s="298"/>
      <c r="J13" s="298"/>
      <c r="K13" s="298"/>
      <c r="L13" s="298"/>
    </row>
    <row r="14" spans="1:12" x14ac:dyDescent="0.25">
      <c r="A14" s="340"/>
      <c r="B14" s="340"/>
      <c r="C14" s="340"/>
      <c r="D14" s="340"/>
      <c r="E14" s="340"/>
      <c r="F14" s="340"/>
      <c r="G14" s="340"/>
      <c r="H14" s="340"/>
      <c r="I14" s="340"/>
      <c r="J14" s="340"/>
      <c r="K14" s="340"/>
      <c r="L14" s="340"/>
    </row>
    <row r="15" spans="1:12" ht="14.25" customHeight="1" x14ac:dyDescent="0.25">
      <c r="A15" s="340"/>
      <c r="B15" s="340"/>
      <c r="C15" s="340"/>
      <c r="D15" s="340"/>
      <c r="E15" s="340"/>
      <c r="F15" s="340"/>
      <c r="G15" s="340"/>
      <c r="H15" s="340"/>
      <c r="I15" s="340"/>
      <c r="J15" s="340"/>
      <c r="K15" s="340"/>
      <c r="L15" s="340"/>
    </row>
    <row r="16" spans="1:12" x14ac:dyDescent="0.25">
      <c r="A16" s="340"/>
      <c r="B16" s="340"/>
      <c r="C16" s="340"/>
      <c r="D16" s="340"/>
      <c r="E16" s="340"/>
      <c r="F16" s="340"/>
      <c r="G16" s="340"/>
      <c r="H16" s="340"/>
      <c r="I16" s="340"/>
      <c r="J16" s="340"/>
      <c r="K16" s="340"/>
      <c r="L16" s="340"/>
    </row>
    <row r="17" spans="1:12" s="19" customFormat="1" x14ac:dyDescent="0.25">
      <c r="A17" s="334"/>
      <c r="B17" s="334"/>
      <c r="C17" s="334"/>
      <c r="D17" s="334"/>
      <c r="E17" s="334"/>
      <c r="F17" s="334"/>
      <c r="G17" s="334"/>
      <c r="H17" s="334"/>
      <c r="I17" s="334"/>
      <c r="J17" s="334"/>
      <c r="K17" s="334"/>
      <c r="L17" s="334"/>
    </row>
    <row r="18" spans="1:12" s="19" customFormat="1" ht="50.25" customHeight="1" x14ac:dyDescent="0.25">
      <c r="A18" s="379" t="s">
        <v>197</v>
      </c>
      <c r="B18" s="379"/>
      <c r="C18" s="379"/>
      <c r="D18" s="379"/>
      <c r="E18" s="379"/>
      <c r="F18" s="379"/>
      <c r="G18" s="379"/>
      <c r="H18" s="379"/>
      <c r="I18" s="379"/>
      <c r="J18" s="379"/>
      <c r="K18" s="379"/>
      <c r="L18" s="379"/>
    </row>
    <row r="20" spans="1:12" ht="55.5" customHeight="1" x14ac:dyDescent="0.25">
      <c r="A20" s="378" t="s">
        <v>185</v>
      </c>
      <c r="B20" s="378"/>
      <c r="C20" s="378"/>
      <c r="D20" s="378"/>
      <c r="E20" s="378"/>
      <c r="F20" s="378"/>
      <c r="G20" s="378"/>
      <c r="H20" s="378"/>
      <c r="I20" s="378"/>
      <c r="J20" s="378"/>
      <c r="K20" s="378"/>
      <c r="L20" s="378"/>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7" t="s">
        <v>173</v>
      </c>
      <c r="B5" s="297"/>
      <c r="C5" s="297"/>
      <c r="D5" s="297"/>
      <c r="E5" s="297"/>
      <c r="F5" s="297"/>
      <c r="G5" s="297"/>
      <c r="H5" s="297"/>
      <c r="I5" s="297"/>
      <c r="J5" s="297"/>
      <c r="K5" s="297"/>
      <c r="L5" s="297"/>
    </row>
    <row r="7" spans="1:12" ht="18.75" x14ac:dyDescent="0.25">
      <c r="A7" s="301" t="s">
        <v>191</v>
      </c>
      <c r="B7" s="301"/>
      <c r="C7" s="301"/>
      <c r="D7" s="301"/>
      <c r="E7" s="301"/>
      <c r="F7" s="301"/>
      <c r="G7" s="301"/>
      <c r="H7" s="301"/>
      <c r="I7" s="301"/>
      <c r="J7" s="301"/>
      <c r="K7" s="301"/>
      <c r="L7" s="301"/>
    </row>
    <row r="8" spans="1:12" ht="18.75" x14ac:dyDescent="0.25">
      <c r="A8" s="301"/>
      <c r="B8" s="301"/>
      <c r="C8" s="301"/>
      <c r="D8" s="301"/>
      <c r="E8" s="301"/>
      <c r="F8" s="301"/>
      <c r="G8" s="301"/>
      <c r="H8" s="301"/>
      <c r="I8" s="301"/>
      <c r="J8" s="301"/>
      <c r="K8" s="301"/>
      <c r="L8" s="301"/>
    </row>
    <row r="9" spans="1:12" ht="18.75" x14ac:dyDescent="0.25">
      <c r="A9" s="300" t="str">
        <f>'1. паспорт описание'!A9:D9</f>
        <v>О_0000007018</v>
      </c>
      <c r="B9" s="300"/>
      <c r="C9" s="300"/>
      <c r="D9" s="300"/>
      <c r="E9" s="300"/>
      <c r="F9" s="300"/>
      <c r="G9" s="300"/>
      <c r="H9" s="300"/>
      <c r="I9" s="300"/>
      <c r="J9" s="300"/>
      <c r="K9" s="300"/>
      <c r="L9" s="300"/>
    </row>
    <row r="10" spans="1:12" ht="15.75" x14ac:dyDescent="0.25">
      <c r="A10" s="298" t="s">
        <v>7</v>
      </c>
      <c r="B10" s="298"/>
      <c r="C10" s="298"/>
      <c r="D10" s="298"/>
      <c r="E10" s="298"/>
      <c r="F10" s="298"/>
      <c r="G10" s="298"/>
      <c r="H10" s="298"/>
      <c r="I10" s="298"/>
      <c r="J10" s="298"/>
      <c r="K10" s="298"/>
      <c r="L10" s="298"/>
    </row>
    <row r="11" spans="1:12" ht="18.75" x14ac:dyDescent="0.25">
      <c r="A11" s="303"/>
      <c r="B11" s="303"/>
      <c r="C11" s="303"/>
      <c r="D11" s="303"/>
      <c r="E11" s="303"/>
      <c r="F11" s="303"/>
      <c r="G11" s="303"/>
      <c r="H11" s="303"/>
      <c r="I11" s="303"/>
      <c r="J11" s="303"/>
      <c r="K11" s="303"/>
      <c r="L11" s="303"/>
    </row>
    <row r="12" spans="1:12" ht="42.75" customHeight="1" x14ac:dyDescent="0.25">
      <c r="A12" s="299" t="str">
        <f>'1. паспорт описание'!A12:D12</f>
        <v>Приобретение легкового автомобиля</v>
      </c>
      <c r="B12" s="299"/>
      <c r="C12" s="299"/>
      <c r="D12" s="299"/>
      <c r="E12" s="299"/>
      <c r="F12" s="299"/>
      <c r="G12" s="299"/>
      <c r="H12" s="299"/>
      <c r="I12" s="299"/>
      <c r="J12" s="299"/>
      <c r="K12" s="299"/>
      <c r="L12" s="299"/>
    </row>
    <row r="13" spans="1:12" ht="15.75" x14ac:dyDescent="0.25">
      <c r="A13" s="298" t="s">
        <v>6</v>
      </c>
      <c r="B13" s="298"/>
      <c r="C13" s="298"/>
      <c r="D13" s="298"/>
      <c r="E13" s="298"/>
      <c r="F13" s="298"/>
      <c r="G13" s="298"/>
      <c r="H13" s="298"/>
      <c r="I13" s="298"/>
      <c r="J13" s="298"/>
      <c r="K13" s="298"/>
      <c r="L13" s="298"/>
    </row>
    <row r="14" spans="1:12" x14ac:dyDescent="0.25">
      <c r="A14" s="340"/>
      <c r="B14" s="340"/>
      <c r="C14" s="340"/>
      <c r="D14" s="340"/>
      <c r="E14" s="340"/>
      <c r="F14" s="340"/>
      <c r="G14" s="340"/>
      <c r="H14" s="340"/>
      <c r="I14" s="340"/>
      <c r="J14" s="340"/>
      <c r="K14" s="340"/>
      <c r="L14" s="340"/>
    </row>
    <row r="15" spans="1:12" ht="14.25" customHeight="1" x14ac:dyDescent="0.25">
      <c r="A15" s="340"/>
      <c r="B15" s="340"/>
      <c r="C15" s="340"/>
      <c r="D15" s="340"/>
      <c r="E15" s="340"/>
      <c r="F15" s="340"/>
      <c r="G15" s="340"/>
      <c r="H15" s="340"/>
      <c r="I15" s="340"/>
      <c r="J15" s="340"/>
      <c r="K15" s="340"/>
      <c r="L15" s="340"/>
    </row>
    <row r="16" spans="1:12" x14ac:dyDescent="0.25">
      <c r="A16" s="340"/>
      <c r="B16" s="340"/>
      <c r="C16" s="340"/>
      <c r="D16" s="340"/>
      <c r="E16" s="340"/>
      <c r="F16" s="340"/>
      <c r="G16" s="340"/>
      <c r="H16" s="340"/>
      <c r="I16" s="340"/>
      <c r="J16" s="340"/>
      <c r="K16" s="340"/>
      <c r="L16" s="340"/>
    </row>
    <row r="17" spans="1:12" s="19" customFormat="1" x14ac:dyDescent="0.25">
      <c r="A17" s="334"/>
      <c r="B17" s="334"/>
      <c r="C17" s="334"/>
      <c r="D17" s="334"/>
      <c r="E17" s="334"/>
      <c r="F17" s="334"/>
      <c r="G17" s="334"/>
      <c r="H17" s="334"/>
      <c r="I17" s="334"/>
      <c r="J17" s="334"/>
      <c r="K17" s="334"/>
      <c r="L17" s="334"/>
    </row>
    <row r="18" spans="1:12" s="19" customFormat="1" ht="67.5" customHeight="1" x14ac:dyDescent="0.25">
      <c r="A18" s="379" t="s">
        <v>199</v>
      </c>
      <c r="B18" s="379"/>
      <c r="C18" s="379"/>
      <c r="D18" s="379"/>
      <c r="E18" s="379"/>
      <c r="F18" s="379"/>
      <c r="G18" s="379"/>
      <c r="H18" s="379"/>
      <c r="I18" s="379"/>
      <c r="J18" s="379"/>
      <c r="K18" s="379"/>
      <c r="L18" s="379"/>
    </row>
    <row r="19" spans="1:12" ht="33.75" hidden="1" customHeight="1" x14ac:dyDescent="0.25">
      <c r="A19" s="380"/>
      <c r="B19" s="380"/>
      <c r="C19" s="380"/>
      <c r="D19" s="380"/>
      <c r="E19" s="380"/>
      <c r="F19" s="380"/>
      <c r="G19" s="380"/>
      <c r="H19" s="380"/>
      <c r="I19" s="380"/>
      <c r="J19" s="380"/>
      <c r="K19" s="380"/>
      <c r="L19" s="380"/>
    </row>
    <row r="20" spans="1:12" ht="45.75" customHeight="1" x14ac:dyDescent="0.25">
      <c r="A20" s="378" t="s">
        <v>208</v>
      </c>
      <c r="B20" s="378"/>
      <c r="C20" s="378"/>
      <c r="D20" s="378"/>
      <c r="E20" s="378"/>
      <c r="F20" s="378"/>
      <c r="G20" s="378"/>
      <c r="H20" s="378"/>
      <c r="I20" s="378"/>
      <c r="J20" s="378"/>
      <c r="K20" s="378"/>
      <c r="L20" s="378"/>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7" t="s">
        <v>173</v>
      </c>
      <c r="B4" s="297"/>
      <c r="C4" s="297"/>
      <c r="D4" s="297"/>
      <c r="E4" s="297"/>
      <c r="F4" s="297"/>
      <c r="G4" s="297"/>
      <c r="H4" s="297"/>
      <c r="I4" s="297"/>
      <c r="J4" s="297"/>
      <c r="K4" s="297"/>
    </row>
    <row r="5" spans="1:20" s="11" customFormat="1" ht="15.75" x14ac:dyDescent="0.2">
      <c r="A5" s="16"/>
      <c r="B5" s="16"/>
    </row>
    <row r="6" spans="1:20" s="11" customFormat="1" ht="18.75" x14ac:dyDescent="0.2">
      <c r="A6" s="301" t="s">
        <v>180</v>
      </c>
      <c r="B6" s="301"/>
      <c r="C6" s="301"/>
      <c r="D6" s="301"/>
      <c r="E6" s="301"/>
      <c r="F6" s="301"/>
      <c r="G6" s="301"/>
      <c r="H6" s="301"/>
      <c r="I6" s="301"/>
      <c r="J6" s="301"/>
      <c r="K6" s="301"/>
      <c r="L6" s="12"/>
      <c r="M6" s="12"/>
      <c r="N6" s="12"/>
      <c r="O6" s="12"/>
      <c r="P6" s="12"/>
      <c r="Q6" s="12"/>
      <c r="R6" s="12"/>
      <c r="S6" s="12"/>
      <c r="T6" s="12"/>
    </row>
    <row r="7" spans="1:20" s="11" customFormat="1" ht="18.75" x14ac:dyDescent="0.2">
      <c r="A7" s="301"/>
      <c r="B7" s="301"/>
      <c r="C7" s="301"/>
      <c r="D7" s="301"/>
      <c r="E7" s="301"/>
      <c r="F7" s="301"/>
      <c r="G7" s="301"/>
      <c r="H7" s="301"/>
      <c r="I7" s="301"/>
      <c r="J7" s="301"/>
      <c r="K7" s="301"/>
      <c r="L7" s="12"/>
      <c r="M7" s="12"/>
      <c r="N7" s="12"/>
      <c r="O7" s="12"/>
      <c r="P7" s="12"/>
      <c r="Q7" s="12"/>
      <c r="R7" s="12"/>
      <c r="S7" s="12"/>
      <c r="T7" s="12"/>
    </row>
    <row r="8" spans="1:20" s="11" customFormat="1" ht="18.75" x14ac:dyDescent="0.2">
      <c r="A8" s="300" t="str">
        <f>'1. паспорт описание'!A9:D9</f>
        <v>О_0000007018</v>
      </c>
      <c r="B8" s="300"/>
      <c r="C8" s="300"/>
      <c r="D8" s="300"/>
      <c r="E8" s="300"/>
      <c r="F8" s="300"/>
      <c r="G8" s="300"/>
      <c r="H8" s="300"/>
      <c r="I8" s="300"/>
      <c r="J8" s="300"/>
      <c r="K8" s="300"/>
      <c r="L8" s="12"/>
      <c r="M8" s="12"/>
      <c r="N8" s="12"/>
      <c r="O8" s="12"/>
      <c r="P8" s="12"/>
      <c r="Q8" s="12"/>
      <c r="R8" s="12"/>
      <c r="S8" s="12"/>
      <c r="T8" s="12"/>
    </row>
    <row r="9" spans="1:20" s="11" customFormat="1" ht="18.75" x14ac:dyDescent="0.2">
      <c r="A9" s="298" t="s">
        <v>7</v>
      </c>
      <c r="B9" s="298"/>
      <c r="C9" s="298"/>
      <c r="D9" s="298"/>
      <c r="E9" s="298"/>
      <c r="F9" s="298"/>
      <c r="G9" s="298"/>
      <c r="H9" s="298"/>
      <c r="I9" s="298"/>
      <c r="J9" s="298"/>
      <c r="K9" s="298"/>
      <c r="L9" s="12"/>
      <c r="M9" s="12"/>
      <c r="N9" s="12"/>
      <c r="O9" s="12"/>
      <c r="P9" s="12"/>
      <c r="Q9" s="12"/>
      <c r="R9" s="12"/>
      <c r="S9" s="12"/>
      <c r="T9" s="12"/>
    </row>
    <row r="10" spans="1:20" s="8" customFormat="1" ht="15.75" customHeight="1" x14ac:dyDescent="0.2">
      <c r="A10" s="303"/>
      <c r="B10" s="303"/>
      <c r="C10" s="303"/>
      <c r="D10" s="303"/>
      <c r="E10" s="303"/>
      <c r="F10" s="303"/>
      <c r="G10" s="303"/>
      <c r="H10" s="303"/>
      <c r="I10" s="303"/>
      <c r="J10" s="303"/>
      <c r="K10" s="303"/>
      <c r="L10" s="9"/>
      <c r="M10" s="9"/>
      <c r="N10" s="9"/>
      <c r="O10" s="9"/>
      <c r="P10" s="9"/>
      <c r="Q10" s="9"/>
      <c r="R10" s="9"/>
      <c r="S10" s="9"/>
      <c r="T10" s="9"/>
    </row>
    <row r="11" spans="1:20" s="2" customFormat="1" ht="18.75" x14ac:dyDescent="0.2">
      <c r="A11" s="300" t="str">
        <f>'1. паспорт описание'!A12:D12</f>
        <v>Приобретение легкового автомобиля</v>
      </c>
      <c r="B11" s="300"/>
      <c r="C11" s="300"/>
      <c r="D11" s="300"/>
      <c r="E11" s="300"/>
      <c r="F11" s="300"/>
      <c r="G11" s="300"/>
      <c r="H11" s="300"/>
      <c r="I11" s="300"/>
      <c r="J11" s="300"/>
      <c r="K11" s="300"/>
      <c r="L11" s="7"/>
      <c r="M11" s="7"/>
      <c r="N11" s="7"/>
      <c r="O11" s="7"/>
      <c r="P11" s="7"/>
      <c r="Q11" s="7"/>
      <c r="R11" s="7"/>
      <c r="S11" s="7"/>
      <c r="T11" s="7"/>
    </row>
    <row r="12" spans="1:20" s="2" customFormat="1" ht="15" customHeight="1" x14ac:dyDescent="0.2">
      <c r="A12" s="298" t="s">
        <v>6</v>
      </c>
      <c r="B12" s="298"/>
      <c r="C12" s="298"/>
      <c r="D12" s="298"/>
      <c r="E12" s="298"/>
      <c r="F12" s="298"/>
      <c r="G12" s="298"/>
      <c r="H12" s="298"/>
      <c r="I12" s="298"/>
      <c r="J12" s="298"/>
      <c r="K12" s="298"/>
      <c r="L12" s="5"/>
      <c r="M12" s="5"/>
      <c r="N12" s="5"/>
      <c r="O12" s="5"/>
      <c r="P12" s="5"/>
      <c r="Q12" s="5"/>
      <c r="R12" s="5"/>
      <c r="S12" s="5"/>
      <c r="T12" s="5"/>
    </row>
    <row r="13" spans="1:20" s="2" customFormat="1" ht="15" customHeight="1" x14ac:dyDescent="0.2">
      <c r="A13" s="308"/>
      <c r="B13" s="308"/>
      <c r="C13" s="308"/>
      <c r="D13" s="308"/>
      <c r="E13" s="308"/>
      <c r="F13" s="308"/>
      <c r="G13" s="308"/>
      <c r="H13" s="308"/>
      <c r="I13" s="308"/>
      <c r="J13" s="308"/>
      <c r="K13" s="308"/>
      <c r="L13" s="3"/>
      <c r="M13" s="3"/>
      <c r="N13" s="3"/>
      <c r="O13" s="3"/>
      <c r="P13" s="3"/>
      <c r="Q13" s="3"/>
    </row>
    <row r="14" spans="1:20" s="2" customFormat="1" ht="45.75" customHeight="1" x14ac:dyDescent="0.2">
      <c r="A14" s="299" t="s">
        <v>142</v>
      </c>
      <c r="B14" s="299"/>
      <c r="C14" s="299"/>
      <c r="D14" s="299"/>
      <c r="E14" s="299"/>
      <c r="F14" s="299"/>
      <c r="G14" s="299"/>
      <c r="H14" s="299"/>
      <c r="I14" s="299"/>
      <c r="J14" s="299"/>
      <c r="K14" s="299"/>
      <c r="L14" s="6"/>
      <c r="M14" s="6"/>
      <c r="N14" s="6"/>
      <c r="O14" s="6"/>
      <c r="P14" s="6"/>
      <c r="Q14" s="6"/>
      <c r="R14" s="6"/>
      <c r="S14" s="6"/>
      <c r="T14" s="6"/>
    </row>
    <row r="15" spans="1:20" s="2" customFormat="1" ht="15" customHeight="1" x14ac:dyDescent="0.2">
      <c r="A15" s="302"/>
      <c r="B15" s="302"/>
      <c r="C15" s="302"/>
      <c r="D15" s="302"/>
      <c r="E15" s="302"/>
      <c r="F15" s="302"/>
      <c r="G15" s="302"/>
      <c r="H15" s="302"/>
      <c r="I15" s="302"/>
      <c r="J15" s="302"/>
      <c r="K15" s="302"/>
      <c r="L15" s="3"/>
      <c r="M15" s="3"/>
      <c r="N15" s="3"/>
      <c r="O15" s="3"/>
      <c r="P15" s="3"/>
      <c r="Q15" s="3"/>
    </row>
    <row r="16" spans="1:20" s="2" customFormat="1" ht="54" customHeight="1" x14ac:dyDescent="0.2">
      <c r="A16" s="307" t="s">
        <v>5</v>
      </c>
      <c r="B16" s="305" t="s">
        <v>163</v>
      </c>
      <c r="C16" s="307" t="s">
        <v>42</v>
      </c>
      <c r="D16" s="307" t="s">
        <v>41</v>
      </c>
      <c r="E16" s="307" t="s">
        <v>40</v>
      </c>
      <c r="F16" s="307" t="s">
        <v>132</v>
      </c>
      <c r="G16" s="307" t="s">
        <v>39</v>
      </c>
      <c r="H16" s="307" t="s">
        <v>38</v>
      </c>
      <c r="I16" s="307" t="s">
        <v>37</v>
      </c>
      <c r="J16" s="307" t="s">
        <v>135</v>
      </c>
      <c r="K16" s="307"/>
      <c r="L16" s="3"/>
      <c r="M16" s="3"/>
      <c r="N16" s="3"/>
      <c r="O16" s="3"/>
      <c r="P16" s="3"/>
      <c r="Q16" s="3"/>
    </row>
    <row r="17" spans="1:20" s="2" customFormat="1" ht="180.75" customHeight="1" x14ac:dyDescent="0.2">
      <c r="A17" s="307"/>
      <c r="B17" s="306"/>
      <c r="C17" s="307"/>
      <c r="D17" s="307"/>
      <c r="E17" s="307"/>
      <c r="F17" s="307"/>
      <c r="G17" s="307"/>
      <c r="H17" s="307"/>
      <c r="I17" s="307"/>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4" t="s">
        <v>184</v>
      </c>
      <c r="B23" s="304"/>
      <c r="C23" s="304"/>
      <c r="D23" s="304"/>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7" t="s">
        <v>173</v>
      </c>
      <c r="B6" s="297"/>
      <c r="C6" s="297"/>
      <c r="D6" s="297"/>
      <c r="E6" s="297"/>
      <c r="F6" s="297"/>
      <c r="G6" s="297"/>
      <c r="H6" s="297"/>
      <c r="I6" s="297"/>
      <c r="J6" s="297"/>
      <c r="K6" s="297"/>
      <c r="L6" s="297"/>
      <c r="M6" s="297"/>
      <c r="N6" s="297"/>
    </row>
    <row r="7" spans="1:14" s="11" customFormat="1" x14ac:dyDescent="0.2">
      <c r="A7" s="16"/>
      <c r="B7" s="16"/>
      <c r="I7" s="15"/>
    </row>
    <row r="8" spans="1:14" s="11" customFormat="1" ht="18.75" x14ac:dyDescent="0.2">
      <c r="A8" s="301" t="s">
        <v>8</v>
      </c>
      <c r="B8" s="301"/>
      <c r="C8" s="301"/>
      <c r="D8" s="301"/>
      <c r="E8" s="301"/>
      <c r="F8" s="301"/>
      <c r="G8" s="301"/>
      <c r="H8" s="301"/>
      <c r="I8" s="301"/>
      <c r="J8" s="301"/>
      <c r="K8" s="301"/>
      <c r="L8" s="301"/>
      <c r="M8" s="301"/>
      <c r="N8" s="301"/>
    </row>
    <row r="9" spans="1:14" s="11" customFormat="1" ht="18.75" x14ac:dyDescent="0.2">
      <c r="A9" s="301"/>
      <c r="B9" s="301"/>
      <c r="C9" s="301"/>
      <c r="D9" s="301"/>
      <c r="E9" s="301"/>
      <c r="F9" s="301"/>
      <c r="G9" s="301"/>
      <c r="H9" s="301"/>
      <c r="I9" s="301"/>
      <c r="J9" s="301"/>
      <c r="K9" s="301"/>
      <c r="L9" s="301"/>
      <c r="M9" s="301"/>
      <c r="N9" s="301"/>
    </row>
    <row r="10" spans="1:14" s="11" customFormat="1" ht="18.75" customHeight="1" x14ac:dyDescent="0.2">
      <c r="A10" s="300" t="str">
        <f>'1. паспорт описание'!A9:D9</f>
        <v>О_0000007018</v>
      </c>
      <c r="B10" s="300"/>
      <c r="C10" s="300"/>
      <c r="D10" s="300"/>
      <c r="E10" s="300"/>
      <c r="F10" s="300"/>
      <c r="G10" s="300"/>
      <c r="H10" s="300"/>
      <c r="I10" s="300"/>
      <c r="J10" s="300"/>
      <c r="K10" s="300"/>
      <c r="L10" s="300"/>
      <c r="M10" s="300"/>
      <c r="N10" s="300"/>
    </row>
    <row r="11" spans="1:14" s="11" customFormat="1" ht="18.75" customHeight="1" x14ac:dyDescent="0.2">
      <c r="A11" s="298" t="s">
        <v>7</v>
      </c>
      <c r="B11" s="298"/>
      <c r="C11" s="298"/>
      <c r="D11" s="298"/>
      <c r="E11" s="298"/>
      <c r="F11" s="298"/>
      <c r="G11" s="298"/>
      <c r="H11" s="298"/>
      <c r="I11" s="298"/>
      <c r="J11" s="298"/>
      <c r="K11" s="298"/>
      <c r="L11" s="298"/>
      <c r="M11" s="298"/>
      <c r="N11" s="298"/>
    </row>
    <row r="12" spans="1:14" s="8" customFormat="1" ht="15.75" customHeight="1" x14ac:dyDescent="0.2">
      <c r="A12" s="303"/>
      <c r="B12" s="303"/>
      <c r="C12" s="303"/>
      <c r="D12" s="303"/>
      <c r="E12" s="303"/>
      <c r="F12" s="303"/>
      <c r="G12" s="303"/>
      <c r="H12" s="303"/>
      <c r="I12" s="303"/>
      <c r="J12" s="303"/>
      <c r="K12" s="303"/>
      <c r="L12" s="303"/>
      <c r="M12" s="303"/>
      <c r="N12" s="303"/>
    </row>
    <row r="13" spans="1:14" s="2" customFormat="1" ht="18.75" x14ac:dyDescent="0.2">
      <c r="A13" s="300" t="str">
        <f>'1. паспорт описание'!A12:D12</f>
        <v>Приобретение легкового автомобиля</v>
      </c>
      <c r="B13" s="300"/>
      <c r="C13" s="300"/>
      <c r="D13" s="300"/>
      <c r="E13" s="300"/>
      <c r="F13" s="300"/>
      <c r="G13" s="300"/>
      <c r="H13" s="300"/>
      <c r="I13" s="300"/>
      <c r="J13" s="300"/>
      <c r="K13" s="300"/>
      <c r="L13" s="300"/>
      <c r="M13" s="300"/>
      <c r="N13" s="300"/>
    </row>
    <row r="14" spans="1:14" s="2" customFormat="1" ht="15" customHeight="1" x14ac:dyDescent="0.2">
      <c r="A14" s="298" t="s">
        <v>6</v>
      </c>
      <c r="B14" s="298"/>
      <c r="C14" s="298"/>
      <c r="D14" s="298"/>
      <c r="E14" s="298"/>
      <c r="F14" s="298"/>
      <c r="G14" s="298"/>
      <c r="H14" s="298"/>
      <c r="I14" s="298"/>
      <c r="J14" s="298"/>
      <c r="K14" s="298"/>
      <c r="L14" s="298"/>
      <c r="M14" s="298"/>
      <c r="N14" s="298"/>
    </row>
    <row r="15" spans="1:14" s="2" customFormat="1" ht="15" customHeight="1" x14ac:dyDescent="0.2">
      <c r="A15" s="308"/>
      <c r="B15" s="308"/>
      <c r="C15" s="308"/>
      <c r="D15" s="308"/>
      <c r="E15" s="308"/>
      <c r="F15" s="308"/>
      <c r="G15" s="308"/>
      <c r="H15" s="308"/>
      <c r="I15" s="308"/>
      <c r="J15" s="308"/>
      <c r="K15" s="308"/>
      <c r="L15" s="308"/>
      <c r="M15" s="308"/>
      <c r="N15" s="308"/>
    </row>
    <row r="16" spans="1:14" s="2" customFormat="1" ht="15" customHeight="1" x14ac:dyDescent="0.2">
      <c r="A16" s="300" t="s">
        <v>145</v>
      </c>
      <c r="B16" s="300"/>
      <c r="C16" s="300"/>
      <c r="D16" s="300"/>
      <c r="E16" s="300"/>
      <c r="F16" s="300"/>
      <c r="G16" s="300"/>
      <c r="H16" s="300"/>
      <c r="I16" s="300"/>
      <c r="J16" s="300"/>
      <c r="K16" s="300"/>
      <c r="L16" s="300"/>
      <c r="M16" s="300"/>
      <c r="N16" s="300"/>
    </row>
    <row r="17" spans="1:107" s="47" customFormat="1" ht="21" customHeight="1" x14ac:dyDescent="0.25">
      <c r="A17" s="309"/>
      <c r="B17" s="309"/>
      <c r="C17" s="309"/>
      <c r="D17" s="309"/>
      <c r="E17" s="309"/>
      <c r="F17" s="309"/>
      <c r="G17" s="309"/>
      <c r="H17" s="309"/>
      <c r="I17" s="309"/>
      <c r="J17" s="309"/>
      <c r="K17" s="309"/>
      <c r="L17" s="309"/>
      <c r="M17" s="309"/>
      <c r="N17" s="309"/>
    </row>
    <row r="18" spans="1:107" ht="46.5" customHeight="1" x14ac:dyDescent="0.25">
      <c r="A18" s="322" t="s">
        <v>5</v>
      </c>
      <c r="B18" s="312" t="s">
        <v>163</v>
      </c>
      <c r="C18" s="315" t="s">
        <v>76</v>
      </c>
      <c r="D18" s="316"/>
      <c r="E18" s="319" t="s">
        <v>57</v>
      </c>
      <c r="F18" s="315" t="s">
        <v>159</v>
      </c>
      <c r="G18" s="316"/>
      <c r="H18" s="315" t="s">
        <v>87</v>
      </c>
      <c r="I18" s="316"/>
      <c r="J18" s="319" t="s">
        <v>56</v>
      </c>
      <c r="K18" s="315" t="s">
        <v>55</v>
      </c>
      <c r="L18" s="316"/>
      <c r="M18" s="315" t="s">
        <v>158</v>
      </c>
      <c r="N18" s="316"/>
    </row>
    <row r="19" spans="1:107" ht="204.75" customHeight="1" x14ac:dyDescent="0.25">
      <c r="A19" s="323"/>
      <c r="B19" s="325"/>
      <c r="C19" s="317"/>
      <c r="D19" s="318"/>
      <c r="E19" s="320"/>
      <c r="F19" s="317"/>
      <c r="G19" s="318"/>
      <c r="H19" s="317"/>
      <c r="I19" s="318"/>
      <c r="J19" s="321"/>
      <c r="K19" s="317"/>
      <c r="L19" s="318"/>
      <c r="M19" s="317"/>
      <c r="N19" s="318"/>
    </row>
    <row r="20" spans="1:107" ht="51.75" customHeight="1" x14ac:dyDescent="0.25">
      <c r="A20" s="324"/>
      <c r="B20" s="313"/>
      <c r="C20" s="95" t="s">
        <v>53</v>
      </c>
      <c r="D20" s="95" t="s">
        <v>54</v>
      </c>
      <c r="E20" s="321"/>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10">
        <v>1</v>
      </c>
      <c r="B22" s="312"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11"/>
      <c r="B23" s="313"/>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4" t="s">
        <v>176</v>
      </c>
      <c r="D27" s="314"/>
      <c r="E27" s="314"/>
      <c r="F27" s="314"/>
      <c r="G27" s="314"/>
      <c r="H27" s="314"/>
      <c r="I27" s="314"/>
      <c r="J27" s="314"/>
      <c r="K27" s="314"/>
      <c r="L27" s="314"/>
      <c r="M27" s="314"/>
      <c r="N27" s="314"/>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7" t="s">
        <v>177</v>
      </c>
      <c r="B5" s="297"/>
      <c r="C5" s="297"/>
      <c r="D5" s="297"/>
      <c r="E5" s="297"/>
      <c r="F5" s="297"/>
      <c r="G5" s="297"/>
      <c r="H5" s="297"/>
      <c r="I5" s="297"/>
      <c r="J5" s="297"/>
      <c r="K5" s="297"/>
      <c r="L5" s="297"/>
      <c r="M5" s="297"/>
      <c r="N5" s="297"/>
      <c r="O5" s="297"/>
      <c r="P5" s="297"/>
    </row>
    <row r="6" spans="1:16" s="11" customFormat="1" x14ac:dyDescent="0.2">
      <c r="A6" s="97"/>
      <c r="B6" s="105"/>
      <c r="C6" s="97"/>
      <c r="D6" s="97"/>
      <c r="E6" s="97"/>
      <c r="F6" s="97"/>
      <c r="G6" s="97"/>
      <c r="H6" s="97"/>
      <c r="I6" s="97"/>
      <c r="J6" s="97"/>
      <c r="K6" s="97"/>
      <c r="L6" s="97"/>
      <c r="M6" s="97"/>
      <c r="N6" s="97"/>
    </row>
    <row r="7" spans="1:16" s="11" customFormat="1" ht="18.75" x14ac:dyDescent="0.2">
      <c r="A7" s="301" t="s">
        <v>8</v>
      </c>
      <c r="B7" s="301"/>
      <c r="C7" s="301"/>
      <c r="D7" s="301"/>
      <c r="E7" s="301"/>
      <c r="F7" s="301"/>
      <c r="G7" s="301"/>
      <c r="H7" s="301"/>
      <c r="I7" s="301"/>
      <c r="J7" s="301"/>
      <c r="K7" s="301"/>
      <c r="L7" s="301"/>
      <c r="M7" s="301"/>
      <c r="N7" s="301"/>
      <c r="O7" s="301"/>
      <c r="P7" s="301"/>
    </row>
    <row r="8" spans="1:16" s="11" customFormat="1" ht="18.75" x14ac:dyDescent="0.2">
      <c r="F8" s="13"/>
      <c r="G8" s="13"/>
      <c r="H8" s="13"/>
      <c r="I8" s="13"/>
      <c r="J8" s="13"/>
      <c r="K8" s="13"/>
      <c r="L8" s="13"/>
      <c r="M8" s="13"/>
      <c r="N8" s="13"/>
      <c r="O8" s="12"/>
      <c r="P8" s="12"/>
    </row>
    <row r="9" spans="1:16" s="11" customFormat="1" ht="18.75" customHeight="1" x14ac:dyDescent="0.2">
      <c r="A9" s="300" t="str">
        <f>'1. паспорт описание'!A9:D9</f>
        <v>О_0000007018</v>
      </c>
      <c r="B9" s="300"/>
      <c r="C9" s="300"/>
      <c r="D9" s="300"/>
      <c r="E9" s="300"/>
      <c r="F9" s="300"/>
      <c r="G9" s="300"/>
      <c r="H9" s="300"/>
      <c r="I9" s="300"/>
      <c r="J9" s="300"/>
      <c r="K9" s="300"/>
      <c r="L9" s="300"/>
      <c r="M9" s="300"/>
      <c r="N9" s="300"/>
      <c r="O9" s="300"/>
      <c r="P9" s="300"/>
    </row>
    <row r="10" spans="1:16" s="11" customFormat="1" ht="18.75" customHeight="1" x14ac:dyDescent="0.2">
      <c r="A10" s="298" t="s">
        <v>7</v>
      </c>
      <c r="B10" s="298"/>
      <c r="C10" s="298"/>
      <c r="D10" s="298"/>
      <c r="E10" s="298"/>
      <c r="F10" s="298"/>
      <c r="G10" s="298"/>
      <c r="H10" s="298"/>
      <c r="I10" s="298"/>
      <c r="J10" s="298"/>
      <c r="K10" s="298"/>
      <c r="L10" s="298"/>
      <c r="M10" s="298"/>
      <c r="N10" s="298"/>
      <c r="O10" s="298"/>
      <c r="P10" s="298"/>
    </row>
    <row r="11" spans="1:16" s="8" customFormat="1" ht="15.75" customHeight="1" x14ac:dyDescent="0.2">
      <c r="F11" s="9"/>
      <c r="G11" s="9"/>
      <c r="H11" s="9"/>
      <c r="I11" s="9"/>
      <c r="J11" s="9"/>
      <c r="K11" s="9"/>
      <c r="L11" s="9"/>
      <c r="M11" s="9"/>
      <c r="N11" s="9"/>
      <c r="O11" s="9"/>
      <c r="P11" s="9"/>
    </row>
    <row r="12" spans="1:16" s="2" customFormat="1" ht="15" customHeight="1" x14ac:dyDescent="0.2">
      <c r="A12" s="300" t="str">
        <f>'1. паспорт описание'!A12:D12</f>
        <v>Приобретение легкового автомобиля</v>
      </c>
      <c r="B12" s="300"/>
      <c r="C12" s="300"/>
      <c r="D12" s="300"/>
      <c r="E12" s="300"/>
      <c r="F12" s="300"/>
      <c r="G12" s="300"/>
      <c r="H12" s="300"/>
      <c r="I12" s="300"/>
      <c r="J12" s="300"/>
      <c r="K12" s="300"/>
      <c r="L12" s="300"/>
      <c r="M12" s="300"/>
      <c r="N12" s="300"/>
      <c r="O12" s="300"/>
      <c r="P12" s="300"/>
    </row>
    <row r="13" spans="1:16" s="2" customFormat="1" ht="15" customHeight="1" x14ac:dyDescent="0.2">
      <c r="A13" s="298" t="s">
        <v>6</v>
      </c>
      <c r="B13" s="298"/>
      <c r="C13" s="298"/>
      <c r="D13" s="298"/>
      <c r="E13" s="298"/>
      <c r="F13" s="298"/>
      <c r="G13" s="298"/>
      <c r="H13" s="298"/>
      <c r="I13" s="298"/>
      <c r="J13" s="298"/>
      <c r="K13" s="298"/>
      <c r="L13" s="298"/>
      <c r="M13" s="298"/>
      <c r="N13" s="298"/>
      <c r="O13" s="298"/>
      <c r="P13" s="298"/>
    </row>
    <row r="14" spans="1:16" s="2" customFormat="1" ht="15" customHeight="1" x14ac:dyDescent="0.2">
      <c r="F14" s="3"/>
      <c r="G14" s="3"/>
      <c r="H14" s="3"/>
      <c r="I14" s="3"/>
      <c r="J14" s="3"/>
      <c r="K14" s="3"/>
      <c r="L14" s="3"/>
      <c r="M14" s="3"/>
      <c r="N14" s="3"/>
      <c r="O14" s="3"/>
      <c r="P14" s="3"/>
    </row>
    <row r="15" spans="1:16" s="2" customFormat="1" ht="15" customHeight="1" x14ac:dyDescent="0.2">
      <c r="F15" s="300"/>
      <c r="G15" s="300"/>
      <c r="H15" s="300"/>
      <c r="I15" s="300"/>
      <c r="J15" s="300"/>
      <c r="K15" s="300"/>
      <c r="L15" s="300"/>
      <c r="M15" s="300"/>
      <c r="N15" s="300"/>
      <c r="O15" s="300"/>
      <c r="P15" s="300"/>
    </row>
    <row r="16" spans="1:16" ht="25.5" customHeight="1" x14ac:dyDescent="0.25">
      <c r="A16" s="300" t="s">
        <v>146</v>
      </c>
      <c r="B16" s="300"/>
      <c r="C16" s="300"/>
      <c r="D16" s="300"/>
      <c r="E16" s="300"/>
      <c r="F16" s="300"/>
      <c r="G16" s="300"/>
      <c r="H16" s="300"/>
      <c r="I16" s="300"/>
      <c r="J16" s="300"/>
      <c r="K16" s="300"/>
      <c r="L16" s="300"/>
      <c r="M16" s="300"/>
      <c r="N16" s="300"/>
      <c r="O16" s="300"/>
      <c r="P16" s="300"/>
    </row>
    <row r="17" spans="1:16" s="47" customFormat="1" ht="21" customHeight="1" x14ac:dyDescent="0.25"/>
    <row r="18" spans="1:16" ht="15.75" customHeight="1" x14ac:dyDescent="0.25">
      <c r="A18" s="312" t="s">
        <v>5</v>
      </c>
      <c r="B18" s="312" t="s">
        <v>163</v>
      </c>
      <c r="C18" s="326" t="s">
        <v>151</v>
      </c>
      <c r="D18" s="327"/>
      <c r="E18" s="326" t="s">
        <v>152</v>
      </c>
      <c r="F18" s="327"/>
      <c r="G18" s="330" t="s">
        <v>36</v>
      </c>
      <c r="H18" s="331"/>
      <c r="I18" s="331"/>
      <c r="J18" s="332"/>
      <c r="K18" s="326" t="s">
        <v>153</v>
      </c>
      <c r="L18" s="327"/>
      <c r="M18" s="326" t="s">
        <v>61</v>
      </c>
      <c r="N18" s="327"/>
      <c r="O18" s="326" t="s">
        <v>60</v>
      </c>
      <c r="P18" s="327"/>
    </row>
    <row r="19" spans="1:16" ht="216" customHeight="1" x14ac:dyDescent="0.25">
      <c r="A19" s="325"/>
      <c r="B19" s="325"/>
      <c r="C19" s="328"/>
      <c r="D19" s="329"/>
      <c r="E19" s="328"/>
      <c r="F19" s="329"/>
      <c r="G19" s="330" t="s">
        <v>59</v>
      </c>
      <c r="H19" s="332"/>
      <c r="I19" s="330" t="s">
        <v>58</v>
      </c>
      <c r="J19" s="332"/>
      <c r="K19" s="328"/>
      <c r="L19" s="329"/>
      <c r="M19" s="328"/>
      <c r="N19" s="329"/>
      <c r="O19" s="328"/>
      <c r="P19" s="329"/>
    </row>
    <row r="20" spans="1:16" ht="60" customHeight="1" x14ac:dyDescent="0.25">
      <c r="A20" s="313"/>
      <c r="B20" s="313"/>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7" t="s">
        <v>173</v>
      </c>
      <c r="B4" s="297"/>
      <c r="C4" s="297"/>
      <c r="D4" s="297"/>
      <c r="E4" s="297"/>
      <c r="F4" s="297"/>
      <c r="G4" s="297"/>
      <c r="H4" s="297"/>
      <c r="I4" s="297"/>
      <c r="J4" s="297"/>
      <c r="K4" s="297"/>
      <c r="L4" s="297"/>
      <c r="M4" s="297"/>
      <c r="N4" s="297"/>
      <c r="O4" s="297"/>
      <c r="P4" s="297"/>
      <c r="Q4" s="297"/>
      <c r="R4" s="297"/>
      <c r="S4" s="297"/>
      <c r="T4" s="297"/>
      <c r="U4" s="297"/>
      <c r="V4" s="297"/>
      <c r="W4" s="297"/>
      <c r="X4" s="297"/>
    </row>
    <row r="6" spans="1:26" ht="18.75" x14ac:dyDescent="0.25">
      <c r="A6" s="301" t="s">
        <v>180</v>
      </c>
      <c r="B6" s="301"/>
      <c r="C6" s="301"/>
      <c r="D6" s="301"/>
      <c r="E6" s="301"/>
      <c r="F6" s="301"/>
      <c r="G6" s="301"/>
      <c r="H6" s="301"/>
      <c r="I6" s="301"/>
      <c r="J6" s="301"/>
      <c r="K6" s="301"/>
      <c r="L6" s="301"/>
      <c r="M6" s="301"/>
      <c r="N6" s="301"/>
      <c r="O6" s="301"/>
      <c r="P6" s="301"/>
      <c r="Q6" s="301"/>
      <c r="R6" s="301"/>
      <c r="S6" s="301"/>
      <c r="T6" s="301"/>
      <c r="U6" s="301"/>
      <c r="V6" s="301"/>
      <c r="W6" s="301"/>
      <c r="X6" s="301"/>
      <c r="Y6" s="91"/>
      <c r="Z6" s="91"/>
    </row>
    <row r="7" spans="1:26" ht="18.75" x14ac:dyDescent="0.25">
      <c r="B7" s="301"/>
      <c r="C7" s="301"/>
      <c r="D7" s="301"/>
      <c r="E7" s="301"/>
      <c r="F7" s="301"/>
      <c r="G7" s="301"/>
      <c r="H7" s="301"/>
      <c r="I7" s="301"/>
      <c r="J7" s="301"/>
      <c r="K7" s="301"/>
      <c r="L7" s="301"/>
      <c r="M7" s="301"/>
      <c r="N7" s="301"/>
      <c r="O7" s="301"/>
      <c r="P7" s="301"/>
      <c r="Q7" s="301"/>
      <c r="R7" s="301"/>
      <c r="S7" s="301"/>
      <c r="T7" s="301"/>
      <c r="U7" s="301"/>
      <c r="V7" s="301"/>
      <c r="W7" s="301"/>
      <c r="X7" s="301"/>
      <c r="Y7" s="91"/>
      <c r="Z7" s="91"/>
    </row>
    <row r="8" spans="1:26" ht="18.75" x14ac:dyDescent="0.25">
      <c r="A8" s="300" t="str">
        <f>'1. паспорт описание'!A9:D9</f>
        <v>О_0000007018</v>
      </c>
      <c r="B8" s="300"/>
      <c r="C8" s="300"/>
      <c r="D8" s="300"/>
      <c r="E8" s="300"/>
      <c r="F8" s="300"/>
      <c r="G8" s="300"/>
      <c r="H8" s="300"/>
      <c r="I8" s="300"/>
      <c r="J8" s="300"/>
      <c r="K8" s="300"/>
      <c r="L8" s="300"/>
      <c r="M8" s="300"/>
      <c r="N8" s="300"/>
      <c r="O8" s="300"/>
      <c r="P8" s="300"/>
      <c r="Q8" s="300"/>
      <c r="R8" s="300"/>
      <c r="S8" s="300"/>
      <c r="T8" s="300"/>
      <c r="U8" s="300"/>
      <c r="V8" s="300"/>
      <c r="W8" s="300"/>
      <c r="X8" s="300"/>
      <c r="Y8" s="92"/>
      <c r="Z8" s="92"/>
    </row>
    <row r="9" spans="1:26" ht="15.75" x14ac:dyDescent="0.25">
      <c r="A9" s="298" t="s">
        <v>7</v>
      </c>
      <c r="B9" s="298"/>
      <c r="C9" s="298"/>
      <c r="D9" s="298"/>
      <c r="E9" s="298"/>
      <c r="F9" s="298"/>
      <c r="G9" s="298"/>
      <c r="H9" s="298"/>
      <c r="I9" s="298"/>
      <c r="J9" s="298"/>
      <c r="K9" s="298"/>
      <c r="L9" s="298"/>
      <c r="M9" s="298"/>
      <c r="N9" s="298"/>
      <c r="O9" s="298"/>
      <c r="P9" s="298"/>
      <c r="Q9" s="298"/>
      <c r="R9" s="298"/>
      <c r="S9" s="298"/>
      <c r="T9" s="298"/>
      <c r="U9" s="298"/>
      <c r="V9" s="298"/>
      <c r="W9" s="298"/>
      <c r="X9" s="298"/>
      <c r="Y9" s="93"/>
      <c r="Z9" s="93"/>
    </row>
    <row r="10" spans="1:26" ht="18.75" x14ac:dyDescent="0.25">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10"/>
      <c r="Z10" s="10"/>
    </row>
    <row r="11" spans="1:26" ht="18.75" x14ac:dyDescent="0.25">
      <c r="A11" s="300" t="str">
        <f>'1. паспорт описание'!A12:D12</f>
        <v>Приобретение легкового автомобиля</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92"/>
      <c r="Z11" s="92"/>
    </row>
    <row r="12" spans="1:26" ht="15.75" x14ac:dyDescent="0.25">
      <c r="A12" s="298" t="s">
        <v>6</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93"/>
      <c r="Z12" s="93"/>
    </row>
    <row r="13" spans="1:26" x14ac:dyDescent="0.25">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99"/>
      <c r="Z13" s="99"/>
    </row>
    <row r="14" spans="1:26" x14ac:dyDescent="0.25">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99"/>
      <c r="Z14" s="99"/>
    </row>
    <row r="15" spans="1:26" x14ac:dyDescent="0.25">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99"/>
      <c r="Z15" s="99"/>
    </row>
    <row r="16" spans="1:26" x14ac:dyDescent="0.25">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99"/>
      <c r="Z16" s="99"/>
    </row>
    <row r="17" spans="1:26" x14ac:dyDescent="0.25">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100"/>
      <c r="Z17" s="100"/>
    </row>
    <row r="18" spans="1:26" x14ac:dyDescent="0.25">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100"/>
      <c r="Z18" s="100"/>
    </row>
    <row r="19" spans="1:26" x14ac:dyDescent="0.25">
      <c r="B19" s="335" t="s">
        <v>181</v>
      </c>
      <c r="C19" s="335"/>
      <c r="D19" s="335"/>
      <c r="E19" s="335"/>
      <c r="F19" s="335"/>
      <c r="G19" s="335"/>
      <c r="H19" s="335"/>
      <c r="I19" s="335"/>
      <c r="J19" s="335"/>
      <c r="K19" s="335"/>
      <c r="L19" s="335"/>
      <c r="M19" s="335"/>
      <c r="N19" s="335"/>
      <c r="O19" s="335"/>
      <c r="P19" s="335"/>
      <c r="Q19" s="335"/>
      <c r="R19" s="335"/>
      <c r="S19" s="335"/>
      <c r="T19" s="335"/>
      <c r="U19" s="335"/>
      <c r="V19" s="335"/>
      <c r="W19" s="335"/>
      <c r="X19" s="335"/>
      <c r="Y19" s="101"/>
      <c r="Z19" s="101"/>
    </row>
    <row r="20" spans="1:26" ht="32.25" customHeight="1" x14ac:dyDescent="0.25">
      <c r="A20" s="76"/>
      <c r="B20" s="337" t="s">
        <v>129</v>
      </c>
      <c r="C20" s="338"/>
      <c r="D20" s="338"/>
      <c r="E20" s="338"/>
      <c r="F20" s="338"/>
      <c r="G20" s="338"/>
      <c r="H20" s="338"/>
      <c r="I20" s="338"/>
      <c r="J20" s="338"/>
      <c r="K20" s="338"/>
      <c r="L20" s="339"/>
      <c r="M20" s="336" t="s">
        <v>130</v>
      </c>
      <c r="N20" s="336"/>
      <c r="O20" s="336"/>
      <c r="P20" s="336"/>
      <c r="Q20" s="336"/>
      <c r="R20" s="336"/>
      <c r="S20" s="336"/>
      <c r="T20" s="336"/>
      <c r="U20" s="336"/>
      <c r="V20" s="336"/>
      <c r="W20" s="336"/>
      <c r="X20" s="336"/>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3" t="s">
        <v>179</v>
      </c>
      <c r="B25" s="333"/>
      <c r="C25" s="333"/>
      <c r="D25" s="333"/>
      <c r="E25" s="333"/>
      <c r="F25" s="333"/>
      <c r="G25" s="333"/>
      <c r="H25" s="333"/>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7" t="s">
        <v>173</v>
      </c>
      <c r="B5" s="297"/>
      <c r="C5" s="297"/>
      <c r="D5" s="297"/>
      <c r="E5" s="297"/>
      <c r="F5" s="297"/>
      <c r="G5" s="297"/>
      <c r="H5" s="297"/>
      <c r="I5" s="297"/>
      <c r="J5" s="297"/>
      <c r="K5" s="297"/>
      <c r="L5" s="297"/>
      <c r="M5" s="297"/>
      <c r="N5" s="297"/>
      <c r="O5" s="297"/>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1" t="s">
        <v>180</v>
      </c>
      <c r="B7" s="301"/>
      <c r="C7" s="301"/>
      <c r="D7" s="301"/>
      <c r="E7" s="301"/>
      <c r="F7" s="301"/>
      <c r="G7" s="301"/>
      <c r="H7" s="301"/>
      <c r="I7" s="301"/>
      <c r="J7" s="301"/>
      <c r="K7" s="301"/>
      <c r="L7" s="301"/>
      <c r="M7" s="301"/>
      <c r="N7" s="301"/>
      <c r="O7" s="301"/>
      <c r="P7" s="12"/>
      <c r="Q7" s="12"/>
      <c r="R7" s="12"/>
      <c r="S7" s="12"/>
      <c r="T7" s="12"/>
      <c r="U7" s="12"/>
      <c r="V7" s="12"/>
      <c r="W7" s="12"/>
      <c r="X7" s="12"/>
      <c r="Y7" s="12"/>
      <c r="Z7" s="12"/>
    </row>
    <row r="8" spans="1:28" s="11" customFormat="1" ht="18.75" x14ac:dyDescent="0.2">
      <c r="A8" s="301"/>
      <c r="B8" s="301"/>
      <c r="C8" s="301"/>
      <c r="D8" s="301"/>
      <c r="E8" s="301"/>
      <c r="F8" s="301"/>
      <c r="G8" s="301"/>
      <c r="H8" s="301"/>
      <c r="I8" s="301"/>
      <c r="J8" s="301"/>
      <c r="K8" s="301"/>
      <c r="L8" s="301"/>
      <c r="M8" s="301"/>
      <c r="N8" s="301"/>
      <c r="O8" s="301"/>
      <c r="P8" s="12"/>
      <c r="Q8" s="12"/>
      <c r="R8" s="12"/>
      <c r="S8" s="12"/>
      <c r="T8" s="12"/>
      <c r="U8" s="12"/>
      <c r="V8" s="12"/>
      <c r="W8" s="12"/>
      <c r="X8" s="12"/>
      <c r="Y8" s="12"/>
      <c r="Z8" s="12"/>
    </row>
    <row r="9" spans="1:28" s="11" customFormat="1" ht="18.75" x14ac:dyDescent="0.2">
      <c r="A9" s="300" t="str">
        <f>'1. паспорт описание'!A9:D9</f>
        <v>О_0000007018</v>
      </c>
      <c r="B9" s="300"/>
      <c r="C9" s="300"/>
      <c r="D9" s="300"/>
      <c r="E9" s="300"/>
      <c r="F9" s="300"/>
      <c r="G9" s="300"/>
      <c r="H9" s="300"/>
      <c r="I9" s="300"/>
      <c r="J9" s="300"/>
      <c r="K9" s="300"/>
      <c r="L9" s="300"/>
      <c r="M9" s="300"/>
      <c r="N9" s="300"/>
      <c r="O9" s="300"/>
      <c r="P9" s="12"/>
      <c r="Q9" s="12"/>
      <c r="R9" s="12"/>
      <c r="S9" s="12"/>
      <c r="T9" s="12"/>
      <c r="U9" s="12"/>
      <c r="V9" s="12"/>
      <c r="W9" s="12"/>
      <c r="X9" s="12"/>
      <c r="Y9" s="12"/>
      <c r="Z9" s="12"/>
    </row>
    <row r="10" spans="1:28" s="11" customFormat="1" ht="18.75" x14ac:dyDescent="0.2">
      <c r="A10" s="298" t="s">
        <v>7</v>
      </c>
      <c r="B10" s="298"/>
      <c r="C10" s="298"/>
      <c r="D10" s="298"/>
      <c r="E10" s="298"/>
      <c r="F10" s="298"/>
      <c r="G10" s="298"/>
      <c r="H10" s="298"/>
      <c r="I10" s="298"/>
      <c r="J10" s="298"/>
      <c r="K10" s="298"/>
      <c r="L10" s="298"/>
      <c r="M10" s="298"/>
      <c r="N10" s="298"/>
      <c r="O10" s="298"/>
      <c r="P10" s="12"/>
      <c r="Q10" s="12"/>
      <c r="R10" s="12"/>
      <c r="S10" s="12"/>
      <c r="T10" s="12"/>
      <c r="U10" s="12"/>
      <c r="V10" s="12"/>
      <c r="W10" s="12"/>
      <c r="X10" s="12"/>
      <c r="Y10" s="12"/>
      <c r="Z10" s="12"/>
    </row>
    <row r="11" spans="1:28" s="8" customFormat="1" ht="15.75" customHeight="1" x14ac:dyDescent="0.2">
      <c r="A11" s="303"/>
      <c r="B11" s="303"/>
      <c r="C11" s="303"/>
      <c r="D11" s="303"/>
      <c r="E11" s="303"/>
      <c r="F11" s="303"/>
      <c r="G11" s="303"/>
      <c r="H11" s="303"/>
      <c r="I11" s="303"/>
      <c r="J11" s="303"/>
      <c r="K11" s="303"/>
      <c r="L11" s="303"/>
      <c r="M11" s="303"/>
      <c r="N11" s="303"/>
      <c r="O11" s="303"/>
      <c r="P11" s="9"/>
      <c r="Q11" s="9"/>
      <c r="R11" s="9"/>
      <c r="S11" s="9"/>
      <c r="T11" s="9"/>
      <c r="U11" s="9"/>
      <c r="V11" s="9"/>
      <c r="W11" s="9"/>
      <c r="X11" s="9"/>
      <c r="Y11" s="9"/>
      <c r="Z11" s="9"/>
    </row>
    <row r="12" spans="1:28" s="2" customFormat="1" ht="18.75" x14ac:dyDescent="0.2">
      <c r="A12" s="300" t="str">
        <f>'1. паспорт описание'!A12:D12</f>
        <v>Приобретение легкового автомобиля</v>
      </c>
      <c r="B12" s="300"/>
      <c r="C12" s="300"/>
      <c r="D12" s="300"/>
      <c r="E12" s="300"/>
      <c r="F12" s="300"/>
      <c r="G12" s="300"/>
      <c r="H12" s="300"/>
      <c r="I12" s="300"/>
      <c r="J12" s="300"/>
      <c r="K12" s="300"/>
      <c r="L12" s="300"/>
      <c r="M12" s="300"/>
      <c r="N12" s="300"/>
      <c r="O12" s="300"/>
      <c r="P12" s="7"/>
      <c r="Q12" s="7"/>
      <c r="R12" s="7"/>
      <c r="S12" s="7"/>
      <c r="T12" s="7"/>
      <c r="U12" s="7"/>
      <c r="V12" s="7"/>
      <c r="W12" s="7"/>
      <c r="X12" s="7"/>
      <c r="Y12" s="7"/>
      <c r="Z12" s="7"/>
    </row>
    <row r="13" spans="1:28" s="2" customFormat="1" ht="15" customHeight="1" x14ac:dyDescent="0.2">
      <c r="A13" s="298" t="s">
        <v>6</v>
      </c>
      <c r="B13" s="298"/>
      <c r="C13" s="298"/>
      <c r="D13" s="298"/>
      <c r="E13" s="298"/>
      <c r="F13" s="298"/>
      <c r="G13" s="298"/>
      <c r="H13" s="298"/>
      <c r="I13" s="298"/>
      <c r="J13" s="298"/>
      <c r="K13" s="298"/>
      <c r="L13" s="298"/>
      <c r="M13" s="298"/>
      <c r="N13" s="298"/>
      <c r="O13" s="298"/>
      <c r="P13" s="5"/>
      <c r="Q13" s="5"/>
      <c r="R13" s="5"/>
      <c r="S13" s="5"/>
      <c r="T13" s="5"/>
      <c r="U13" s="5"/>
      <c r="V13" s="5"/>
      <c r="W13" s="5"/>
      <c r="X13" s="5"/>
      <c r="Y13" s="5"/>
      <c r="Z13" s="5"/>
    </row>
    <row r="14" spans="1:28" s="2" customFormat="1" ht="15" customHeight="1" x14ac:dyDescent="0.2">
      <c r="A14" s="308"/>
      <c r="B14" s="308"/>
      <c r="C14" s="308"/>
      <c r="D14" s="308"/>
      <c r="E14" s="308"/>
      <c r="F14" s="308"/>
      <c r="G14" s="308"/>
      <c r="H14" s="308"/>
      <c r="I14" s="308"/>
      <c r="J14" s="308"/>
      <c r="K14" s="308"/>
      <c r="L14" s="308"/>
      <c r="M14" s="308"/>
      <c r="N14" s="308"/>
      <c r="O14" s="308"/>
      <c r="P14" s="3"/>
      <c r="Q14" s="3"/>
      <c r="R14" s="3"/>
      <c r="S14" s="3"/>
      <c r="T14" s="3"/>
      <c r="U14" s="3"/>
      <c r="V14" s="3"/>
      <c r="W14" s="3"/>
    </row>
    <row r="15" spans="1:28" s="2" customFormat="1" ht="91.5" customHeight="1" x14ac:dyDescent="0.2">
      <c r="A15" s="342" t="s">
        <v>147</v>
      </c>
      <c r="B15" s="342"/>
      <c r="C15" s="342"/>
      <c r="D15" s="342"/>
      <c r="E15" s="342"/>
      <c r="F15" s="342"/>
      <c r="G15" s="342"/>
      <c r="H15" s="342"/>
      <c r="I15" s="342"/>
      <c r="J15" s="342"/>
      <c r="K15" s="342"/>
      <c r="L15" s="342"/>
      <c r="M15" s="342"/>
      <c r="N15" s="342"/>
      <c r="O15" s="342"/>
      <c r="P15" s="6"/>
      <c r="Q15" s="6"/>
      <c r="R15" s="6"/>
      <c r="S15" s="6"/>
      <c r="T15" s="6"/>
      <c r="U15" s="6"/>
      <c r="V15" s="6"/>
      <c r="W15" s="6"/>
      <c r="X15" s="6"/>
      <c r="Y15" s="6"/>
      <c r="Z15" s="6"/>
    </row>
    <row r="16" spans="1:28" s="2" customFormat="1" ht="78" customHeight="1" x14ac:dyDescent="0.2">
      <c r="A16" s="307" t="s">
        <v>5</v>
      </c>
      <c r="B16" s="305" t="s">
        <v>163</v>
      </c>
      <c r="C16" s="307" t="s">
        <v>35</v>
      </c>
      <c r="D16" s="307" t="s">
        <v>24</v>
      </c>
      <c r="E16" s="343" t="s">
        <v>34</v>
      </c>
      <c r="F16" s="344"/>
      <c r="G16" s="344"/>
      <c r="H16" s="344"/>
      <c r="I16" s="345"/>
      <c r="J16" s="307" t="s">
        <v>33</v>
      </c>
      <c r="K16" s="307"/>
      <c r="L16" s="307"/>
      <c r="M16" s="307"/>
      <c r="N16" s="307"/>
      <c r="O16" s="307"/>
      <c r="P16" s="3"/>
      <c r="Q16" s="3"/>
      <c r="R16" s="3"/>
      <c r="S16" s="3"/>
      <c r="T16" s="3"/>
      <c r="U16" s="3"/>
      <c r="V16" s="3"/>
      <c r="W16" s="3"/>
    </row>
    <row r="17" spans="1:26" s="2" customFormat="1" ht="51" customHeight="1" x14ac:dyDescent="0.2">
      <c r="A17" s="307"/>
      <c r="B17" s="306"/>
      <c r="C17" s="307"/>
      <c r="D17" s="307"/>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1" t="s">
        <v>182</v>
      </c>
      <c r="B21" s="341"/>
      <c r="C21" s="341"/>
      <c r="D21" s="341"/>
      <c r="E21" s="341"/>
      <c r="F21" s="341"/>
      <c r="G21" s="341"/>
      <c r="H21" s="341"/>
      <c r="I21" s="341"/>
      <c r="J21" s="341"/>
      <c r="K21" s="341"/>
      <c r="L21" s="341"/>
      <c r="M21" s="341"/>
      <c r="N21" s="341"/>
      <c r="O21" s="341"/>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6"/>
  <sheetViews>
    <sheetView view="pageBreakPreview" zoomScale="80" zoomScaleNormal="82" zoomScaleSheetLayoutView="80" workbookViewId="0">
      <selection activeCell="M21" sqref="M21"/>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7" t="s">
        <v>222</v>
      </c>
      <c r="B2" s="347"/>
      <c r="C2" s="347"/>
      <c r="D2" s="347"/>
      <c r="E2" s="347"/>
      <c r="F2" s="347"/>
      <c r="G2" s="347"/>
      <c r="H2" s="347"/>
      <c r="I2" s="347"/>
      <c r="J2" s="347"/>
      <c r="K2" s="347"/>
      <c r="L2" s="347"/>
      <c r="M2" s="347"/>
      <c r="N2" s="347"/>
      <c r="O2" s="347"/>
      <c r="P2" s="347"/>
      <c r="Q2" s="347"/>
      <c r="R2" s="347"/>
      <c r="S2" s="347"/>
      <c r="T2" s="347"/>
      <c r="U2" s="347"/>
    </row>
    <row r="3" spans="1:21" x14ac:dyDescent="0.25">
      <c r="A3" s="144" t="s">
        <v>309</v>
      </c>
      <c r="O3" s="143"/>
    </row>
    <row r="4" spans="1:21" ht="19.5" customHeight="1" x14ac:dyDescent="0.25">
      <c r="A4" s="293" t="str">
        <f>'1. паспорт описание'!A9:D9</f>
        <v>О_0000007018</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8" t="str">
        <f>"Финансовая модель по проекту инвестиционной программы"</f>
        <v>Финансовая модель по проекту инвестиционной программы</v>
      </c>
      <c r="B13" s="348"/>
      <c r="C13" s="348"/>
      <c r="D13" s="348"/>
      <c r="E13" s="348"/>
      <c r="F13" s="348"/>
      <c r="G13" s="348"/>
      <c r="H13" s="348"/>
      <c r="I13" s="348"/>
      <c r="J13" s="348"/>
      <c r="K13" s="348"/>
      <c r="L13" s="348"/>
      <c r="M13" s="348"/>
      <c r="N13" s="348"/>
      <c r="O13" s="348"/>
    </row>
    <row r="14" spans="1:21" ht="27" customHeight="1" x14ac:dyDescent="0.25">
      <c r="A14" s="349" t="str">
        <f>'1. паспорт описание'!A12:D12</f>
        <v>Приобретение легкового автомобиля</v>
      </c>
      <c r="B14" s="349"/>
      <c r="C14" s="349"/>
      <c r="D14" s="349"/>
      <c r="E14" s="349"/>
      <c r="F14" s="349"/>
      <c r="G14" s="349"/>
      <c r="H14" s="349"/>
      <c r="I14" s="349"/>
      <c r="J14" s="349"/>
      <c r="K14" s="349"/>
      <c r="L14" s="349"/>
      <c r="M14" s="349"/>
      <c r="N14" s="349"/>
      <c r="O14" s="349"/>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SUM(B20:B25)</f>
        <v>10714.373329999999</v>
      </c>
      <c r="C18" s="151"/>
      <c r="D18" s="151"/>
      <c r="E18" s="151"/>
      <c r="F18" s="151"/>
      <c r="G18" s="156"/>
      <c r="H18" s="157"/>
      <c r="I18" s="158"/>
      <c r="J18" s="158"/>
      <c r="K18" s="158"/>
      <c r="L18" s="158"/>
      <c r="M18" s="156"/>
      <c r="N18" s="156"/>
    </row>
    <row r="19" spans="1:18" ht="21" customHeight="1" x14ac:dyDescent="0.25">
      <c r="A19" s="159" t="s">
        <v>228</v>
      </c>
      <c r="B19" s="160"/>
      <c r="C19" s="145"/>
      <c r="D19" s="145"/>
      <c r="E19" s="145"/>
      <c r="F19" s="145"/>
      <c r="G19" s="156"/>
      <c r="H19" s="156"/>
      <c r="I19" s="156"/>
      <c r="J19" s="156"/>
      <c r="K19" s="156"/>
      <c r="L19" s="156"/>
      <c r="M19" s="156"/>
      <c r="N19" s="156"/>
    </row>
    <row r="20" spans="1:18" ht="44.25" hidden="1" customHeight="1" x14ac:dyDescent="0.25">
      <c r="A20" s="161"/>
      <c r="B20" s="160"/>
      <c r="C20" s="145"/>
      <c r="D20" s="145"/>
      <c r="E20" s="145"/>
      <c r="F20" s="145"/>
      <c r="G20" s="156"/>
      <c r="H20" s="156"/>
      <c r="I20" s="156"/>
      <c r="J20" s="162"/>
      <c r="K20" s="156"/>
      <c r="L20" s="156"/>
      <c r="M20" s="156"/>
      <c r="N20" s="156"/>
    </row>
    <row r="21" spans="1:18" ht="56.25" customHeight="1" x14ac:dyDescent="0.25">
      <c r="A21" s="161" t="str">
        <f>'[57]2027'!$C$42</f>
        <v>Приобретение бригадного автомобиля</v>
      </c>
      <c r="B21" s="160">
        <f>'[57]2027'!$D$42</f>
        <v>1510.88</v>
      </c>
      <c r="C21" s="145"/>
      <c r="D21" s="145"/>
      <c r="E21" s="145"/>
      <c r="F21" s="145"/>
      <c r="G21" s="156"/>
      <c r="H21" s="156"/>
      <c r="I21" s="156"/>
      <c r="J21" s="346"/>
      <c r="K21" s="346"/>
      <c r="L21" s="156"/>
      <c r="M21" s="163"/>
      <c r="N21" s="156"/>
    </row>
    <row r="22" spans="1:18" ht="38.25" customHeight="1" x14ac:dyDescent="0.25">
      <c r="A22" s="164" t="str">
        <f>'[57]2027'!$C$40</f>
        <v>Приобретение бортового автомобиля</v>
      </c>
      <c r="B22" s="160">
        <f>'[57]2027'!$D$40</f>
        <v>4470.16</v>
      </c>
      <c r="C22" s="145"/>
      <c r="D22" s="165"/>
      <c r="E22" s="166"/>
      <c r="F22" s="166"/>
      <c r="G22" s="156"/>
      <c r="H22" s="156"/>
      <c r="I22" s="156"/>
      <c r="J22" s="346"/>
      <c r="K22" s="346"/>
      <c r="L22" s="156"/>
      <c r="M22" s="163"/>
      <c r="N22" s="156"/>
    </row>
    <row r="23" spans="1:18" ht="37.5" hidden="1" customHeight="1" x14ac:dyDescent="0.25">
      <c r="A23" s="161" t="s">
        <v>229</v>
      </c>
      <c r="B23" s="160"/>
      <c r="C23" s="145"/>
      <c r="D23" s="145"/>
      <c r="E23" s="145"/>
      <c r="F23" s="145"/>
      <c r="G23" s="156"/>
      <c r="H23" s="156"/>
      <c r="I23" s="156"/>
      <c r="J23" s="346"/>
      <c r="K23" s="346"/>
      <c r="L23" s="156"/>
      <c r="M23" s="167"/>
      <c r="N23" s="156"/>
    </row>
    <row r="24" spans="1:18" ht="25.5" hidden="1" customHeight="1" x14ac:dyDescent="0.25">
      <c r="A24" s="161" t="s">
        <v>230</v>
      </c>
      <c r="B24" s="160"/>
      <c r="C24" s="145"/>
      <c r="D24" s="145"/>
      <c r="E24" s="145"/>
      <c r="F24" s="145"/>
      <c r="G24" s="156"/>
      <c r="H24" s="156"/>
      <c r="I24" s="156"/>
      <c r="J24" s="346"/>
      <c r="K24" s="346"/>
      <c r="L24" s="156"/>
      <c r="M24" s="168"/>
      <c r="N24" s="156"/>
    </row>
    <row r="25" spans="1:18" x14ac:dyDescent="0.25">
      <c r="A25" s="164" t="str">
        <f>'[57]2027'!$C$43</f>
        <v>Приобретение экскаватора</v>
      </c>
      <c r="B25" s="169">
        <f>'[57]2027'!$D$43</f>
        <v>4733.3333299999995</v>
      </c>
      <c r="C25" s="145"/>
      <c r="D25" s="145"/>
      <c r="E25" s="145"/>
      <c r="F25" s="145"/>
      <c r="G25" s="156"/>
      <c r="H25" s="156"/>
      <c r="I25" s="156"/>
      <c r="J25" s="156"/>
      <c r="K25" s="156"/>
      <c r="L25" s="156"/>
      <c r="M25" s="156"/>
      <c r="N25" s="156"/>
    </row>
    <row r="26" spans="1:18" ht="27" customHeight="1" x14ac:dyDescent="0.25">
      <c r="A26" s="170" t="s">
        <v>231</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232</v>
      </c>
      <c r="B27" s="173">
        <v>7</v>
      </c>
      <c r="C27" s="145"/>
      <c r="D27" s="145"/>
      <c r="E27" s="145"/>
      <c r="F27" s="145"/>
      <c r="G27" s="156"/>
      <c r="H27" s="346"/>
      <c r="I27" s="346"/>
      <c r="J27" s="156"/>
      <c r="K27" s="163"/>
      <c r="L27" s="156"/>
      <c r="M27" s="156"/>
      <c r="N27" s="156"/>
      <c r="O27" s="156"/>
    </row>
    <row r="28" spans="1:18" hidden="1" outlineLevel="1" x14ac:dyDescent="0.25">
      <c r="A28" s="170" t="s">
        <v>233</v>
      </c>
      <c r="B28" s="173"/>
      <c r="C28" s="145"/>
      <c r="D28" s="145"/>
      <c r="E28" s="145"/>
      <c r="F28" s="145"/>
      <c r="G28" s="156"/>
      <c r="H28" s="346"/>
      <c r="I28" s="346"/>
      <c r="J28" s="156"/>
      <c r="K28" s="163"/>
      <c r="L28" s="156"/>
      <c r="M28" s="156"/>
      <c r="N28" s="156"/>
      <c r="O28" s="156"/>
    </row>
    <row r="29" spans="1:18" ht="33" hidden="1" customHeight="1" outlineLevel="1" x14ac:dyDescent="0.25">
      <c r="A29" s="170" t="s">
        <v>234</v>
      </c>
      <c r="B29" s="173">
        <v>10</v>
      </c>
      <c r="C29" s="145"/>
      <c r="D29" s="145"/>
      <c r="E29" s="145"/>
      <c r="F29" s="145"/>
      <c r="G29" s="156"/>
      <c r="H29" s="350"/>
      <c r="I29" s="350"/>
      <c r="J29" s="156"/>
      <c r="K29" s="167"/>
      <c r="L29" s="156"/>
      <c r="M29" s="156"/>
      <c r="N29" s="156"/>
      <c r="O29" s="156"/>
    </row>
    <row r="30" spans="1:18" hidden="1" outlineLevel="1" x14ac:dyDescent="0.25">
      <c r="A30" s="170" t="s">
        <v>235</v>
      </c>
      <c r="B30" s="173"/>
      <c r="C30" s="145"/>
      <c r="D30" s="145"/>
      <c r="E30" s="145"/>
      <c r="F30" s="145"/>
      <c r="G30" s="156"/>
      <c r="H30" s="346"/>
      <c r="I30" s="346"/>
      <c r="J30" s="156"/>
      <c r="K30" s="168"/>
      <c r="L30" s="156"/>
      <c r="M30" s="156"/>
      <c r="N30" s="156"/>
      <c r="O30" s="156"/>
    </row>
    <row r="31" spans="1:18" hidden="1" outlineLevel="1" x14ac:dyDescent="0.25">
      <c r="A31" s="174" t="s">
        <v>236</v>
      </c>
      <c r="B31" s="173"/>
      <c r="C31" s="145"/>
      <c r="D31" s="145"/>
      <c r="E31" s="145"/>
      <c r="F31" s="145"/>
      <c r="G31" s="156"/>
      <c r="H31" s="156"/>
      <c r="I31" s="156"/>
      <c r="J31" s="156"/>
      <c r="K31" s="156"/>
      <c r="L31" s="156"/>
      <c r="M31" s="156"/>
      <c r="N31" s="156"/>
      <c r="O31" s="156"/>
    </row>
    <row r="32" spans="1:18" hidden="1" outlineLevel="1" x14ac:dyDescent="0.25">
      <c r="A32" s="159" t="s">
        <v>237</v>
      </c>
      <c r="B32" s="175">
        <v>1.65</v>
      </c>
      <c r="C32" s="145"/>
      <c r="D32" s="145"/>
      <c r="E32" s="145"/>
      <c r="F32" s="145"/>
      <c r="G32" s="156"/>
      <c r="H32" s="156"/>
      <c r="I32" s="156"/>
      <c r="J32" s="156"/>
      <c r="K32" s="156"/>
      <c r="L32" s="156"/>
      <c r="M32" s="156"/>
      <c r="N32" s="156"/>
    </row>
    <row r="33" spans="1:14" hidden="1" outlineLevel="1" x14ac:dyDescent="0.25">
      <c r="A33" s="174" t="s">
        <v>238</v>
      </c>
      <c r="B33" s="176">
        <v>4</v>
      </c>
      <c r="C33" s="145"/>
      <c r="D33" s="145"/>
      <c r="E33" s="145"/>
      <c r="F33" s="145"/>
      <c r="G33" s="156"/>
      <c r="H33" s="156"/>
      <c r="I33" s="156"/>
      <c r="J33" s="156"/>
      <c r="K33" s="156"/>
      <c r="L33" s="156"/>
      <c r="M33" s="156"/>
      <c r="N33" s="156"/>
    </row>
    <row r="34" spans="1:14" hidden="1" outlineLevel="1" x14ac:dyDescent="0.25">
      <c r="A34" s="174" t="s">
        <v>122</v>
      </c>
      <c r="B34" s="176">
        <v>4</v>
      </c>
      <c r="C34" s="145"/>
      <c r="D34" s="145"/>
      <c r="E34" s="145"/>
      <c r="F34" s="145"/>
    </row>
    <row r="35" spans="1:14" hidden="1" outlineLevel="1" x14ac:dyDescent="0.25">
      <c r="A35" s="159" t="s">
        <v>239</v>
      </c>
      <c r="B35" s="177">
        <v>10.16</v>
      </c>
      <c r="C35" s="145"/>
      <c r="D35" s="145"/>
      <c r="E35" s="145"/>
      <c r="F35" s="145"/>
    </row>
    <row r="36" spans="1:14" hidden="1" outlineLevel="1" x14ac:dyDescent="0.25">
      <c r="A36" s="170" t="s">
        <v>238</v>
      </c>
      <c r="B36" s="176">
        <v>4.4000000000000004</v>
      </c>
      <c r="C36" s="145"/>
      <c r="D36" s="145"/>
      <c r="E36" s="145"/>
      <c r="F36" s="145"/>
    </row>
    <row r="37" spans="1:14" hidden="1" outlineLevel="1" x14ac:dyDescent="0.25">
      <c r="A37" s="170" t="s">
        <v>122</v>
      </c>
      <c r="B37" s="176">
        <v>4</v>
      </c>
      <c r="C37" s="145"/>
      <c r="D37" s="145"/>
      <c r="E37" s="145"/>
      <c r="F37" s="145"/>
    </row>
    <row r="38" spans="1:14" ht="16.5" hidden="1" customHeight="1" outlineLevel="1" x14ac:dyDescent="0.25">
      <c r="A38" s="178" t="s">
        <v>240</v>
      </c>
      <c r="B38" s="179">
        <v>142.76</v>
      </c>
      <c r="C38" s="180"/>
      <c r="D38" s="181"/>
      <c r="E38" s="145"/>
      <c r="F38" s="145"/>
    </row>
    <row r="39" spans="1:14" hidden="1" outlineLevel="1" x14ac:dyDescent="0.25">
      <c r="A39" s="170" t="s">
        <v>241</v>
      </c>
      <c r="B39" s="176">
        <v>12</v>
      </c>
      <c r="C39" s="180"/>
      <c r="D39" s="181"/>
      <c r="E39" s="145"/>
      <c r="F39" s="145"/>
    </row>
    <row r="40" spans="1:14" hidden="1" outlineLevel="1" x14ac:dyDescent="0.25">
      <c r="A40" s="170" t="s">
        <v>242</v>
      </c>
      <c r="B40" s="176">
        <v>12</v>
      </c>
      <c r="C40" s="180"/>
      <c r="D40" s="181"/>
      <c r="E40" s="145"/>
      <c r="F40" s="145"/>
    </row>
    <row r="41" spans="1:14" ht="15" hidden="1" customHeight="1" outlineLevel="1" x14ac:dyDescent="0.25">
      <c r="A41" s="178" t="s">
        <v>243</v>
      </c>
      <c r="B41" s="179">
        <v>209.91</v>
      </c>
      <c r="C41" s="180"/>
      <c r="D41" s="181"/>
      <c r="E41" s="145"/>
      <c r="F41" s="145"/>
    </row>
    <row r="42" spans="1:14" hidden="1" x14ac:dyDescent="0.25">
      <c r="A42" s="170" t="s">
        <v>241</v>
      </c>
      <c r="B42" s="176">
        <v>12</v>
      </c>
      <c r="C42" s="180"/>
      <c r="D42" s="181"/>
      <c r="E42" s="145"/>
      <c r="F42" s="145"/>
    </row>
    <row r="43" spans="1:14" hidden="1" outlineLevel="1" x14ac:dyDescent="0.25">
      <c r="A43" s="170" t="s">
        <v>242</v>
      </c>
      <c r="B43" s="176">
        <v>12</v>
      </c>
      <c r="C43" s="180"/>
      <c r="D43" s="181"/>
      <c r="E43" s="145"/>
      <c r="F43" s="145"/>
    </row>
    <row r="44" spans="1:14" hidden="1" outlineLevel="1" x14ac:dyDescent="0.25">
      <c r="A44" s="182" t="s">
        <v>244</v>
      </c>
      <c r="B44" s="179">
        <f>1472.41</f>
        <v>1472.41</v>
      </c>
      <c r="C44" s="183"/>
      <c r="D44" s="183"/>
      <c r="E44" s="145"/>
      <c r="F44" s="145"/>
    </row>
    <row r="45" spans="1:14" hidden="1" outlineLevel="1" x14ac:dyDescent="0.25">
      <c r="A45" s="184" t="s">
        <v>245</v>
      </c>
      <c r="B45" s="185"/>
      <c r="C45" s="180"/>
      <c r="D45" s="145"/>
      <c r="E45" s="145"/>
      <c r="F45" s="145"/>
    </row>
    <row r="46" spans="1:14" hidden="1" x14ac:dyDescent="0.25">
      <c r="A46" s="182" t="s">
        <v>246</v>
      </c>
      <c r="B46" s="176">
        <v>25</v>
      </c>
      <c r="C46" s="186"/>
      <c r="D46" s="186"/>
      <c r="E46" s="186"/>
      <c r="F46" s="186"/>
    </row>
    <row r="47" spans="1:14" hidden="1" x14ac:dyDescent="0.25">
      <c r="A47" s="182" t="s">
        <v>247</v>
      </c>
      <c r="B47" s="176">
        <v>25</v>
      </c>
      <c r="C47" s="186"/>
      <c r="D47" s="186"/>
      <c r="E47" s="186"/>
      <c r="F47" s="186"/>
    </row>
    <row r="48" spans="1:14" ht="16.5" hidden="1" thickBot="1" x14ac:dyDescent="0.3">
      <c r="A48" s="182" t="s">
        <v>101</v>
      </c>
      <c r="B48" s="187"/>
      <c r="C48" s="186"/>
      <c r="D48" s="186"/>
      <c r="E48" s="186"/>
      <c r="F48" s="186"/>
    </row>
    <row r="49" spans="1:27" hidden="1" x14ac:dyDescent="0.25">
      <c r="A49" s="154" t="str">
        <f>A82</f>
        <v>Оплата труда с отчислениями</v>
      </c>
      <c r="B49" s="177">
        <v>0</v>
      </c>
      <c r="C49" s="186"/>
      <c r="D49" s="186"/>
      <c r="E49" s="186"/>
      <c r="F49" s="186"/>
    </row>
    <row r="50" spans="1:27" hidden="1" x14ac:dyDescent="0.25">
      <c r="A50" s="170" t="str">
        <f>A83</f>
        <v>Вспомогательные материалы</v>
      </c>
      <c r="B50" s="169"/>
      <c r="C50" s="145"/>
      <c r="D50" s="145"/>
      <c r="E50" s="145"/>
      <c r="F50" s="145"/>
    </row>
    <row r="51" spans="1:27" ht="31.5" hidden="1"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121</v>
      </c>
      <c r="B52" s="187">
        <v>0.1</v>
      </c>
      <c r="C52" s="188"/>
      <c r="D52" s="188"/>
      <c r="E52" s="188"/>
      <c r="F52" s="188"/>
    </row>
    <row r="53" spans="1:27" hidden="1" x14ac:dyDescent="0.25">
      <c r="A53" s="189"/>
      <c r="B53" s="190"/>
      <c r="C53" s="188"/>
      <c r="D53" s="188"/>
      <c r="E53" s="188"/>
      <c r="F53" s="188"/>
    </row>
    <row r="54" spans="1:27" hidden="1" x14ac:dyDescent="0.25">
      <c r="A54" s="170" t="s">
        <v>248</v>
      </c>
      <c r="B54" s="191">
        <v>246.85</v>
      </c>
      <c r="C54" s="188"/>
      <c r="D54" s="188"/>
      <c r="E54" s="188"/>
      <c r="F54" s="188"/>
    </row>
    <row r="55" spans="1:27" ht="16.5" hidden="1" thickBot="1" x14ac:dyDescent="0.3">
      <c r="A55" s="192" t="s">
        <v>249</v>
      </c>
      <c r="B55" s="193">
        <v>515240.19</v>
      </c>
      <c r="C55" s="188"/>
      <c r="D55" s="188"/>
      <c r="E55" s="188"/>
      <c r="F55" s="188"/>
    </row>
    <row r="56" spans="1:27" hidden="1" x14ac:dyDescent="0.25">
      <c r="A56" s="159" t="s">
        <v>250</v>
      </c>
      <c r="B56" s="194">
        <v>2</v>
      </c>
      <c r="C56" s="188"/>
      <c r="D56" s="188"/>
      <c r="E56" s="188"/>
      <c r="F56" s="188"/>
    </row>
    <row r="57" spans="1:27" hidden="1" x14ac:dyDescent="0.25">
      <c r="A57" s="170" t="s">
        <v>120</v>
      </c>
      <c r="B57" s="195">
        <v>8.8999999999999996E-2</v>
      </c>
      <c r="C57" s="188"/>
      <c r="D57" s="188"/>
      <c r="E57" s="188"/>
      <c r="F57" s="188"/>
    </row>
    <row r="58" spans="1:27" hidden="1" outlineLevel="1" x14ac:dyDescent="0.25">
      <c r="A58" s="170" t="s">
        <v>119</v>
      </c>
      <c r="B58" s="196">
        <v>8.8999999999999996E-2</v>
      </c>
      <c r="C58" s="188"/>
      <c r="D58" s="188"/>
      <c r="E58" s="188"/>
      <c r="F58" s="188"/>
    </row>
    <row r="59" spans="1:27" hidden="1" outlineLevel="1" x14ac:dyDescent="0.25">
      <c r="A59" s="170" t="s">
        <v>118</v>
      </c>
      <c r="B59" s="196">
        <v>0</v>
      </c>
      <c r="C59" s="188"/>
      <c r="D59" s="188"/>
      <c r="E59" s="188"/>
      <c r="F59" s="188"/>
    </row>
    <row r="60" spans="1:27" s="150" customFormat="1" hidden="1" x14ac:dyDescent="0.25">
      <c r="A60" s="170" t="s">
        <v>117</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116</v>
      </c>
      <c r="B61" s="196">
        <f>1-B59</f>
        <v>1</v>
      </c>
      <c r="C61" s="188"/>
      <c r="D61" s="188"/>
      <c r="E61" s="188"/>
      <c r="F61" s="188"/>
    </row>
    <row r="62" spans="1:27" ht="16.5" hidden="1" thickBot="1" x14ac:dyDescent="0.3">
      <c r="A62" s="182" t="s">
        <v>251</v>
      </c>
      <c r="B62" s="197">
        <f>B61*B60+B59*B58*(1-B48)</f>
        <v>0.11</v>
      </c>
      <c r="C62" s="188"/>
      <c r="D62" s="188"/>
      <c r="E62" s="188"/>
      <c r="F62" s="188"/>
      <c r="W62" s="198"/>
      <c r="X62" s="198"/>
      <c r="Y62" s="198"/>
      <c r="Z62" s="198"/>
      <c r="AA62" s="198"/>
    </row>
    <row r="63" spans="1:27" hidden="1" x14ac:dyDescent="0.25">
      <c r="A63" s="199" t="s">
        <v>115</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114</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113</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252</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253</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112</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111</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110</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109</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254</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108</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107</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255</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256</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257</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106</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258</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259</v>
      </c>
      <c r="B87" s="225"/>
      <c r="C87" s="225">
        <f>IF(C74&lt;$B$26+2,-($B$21)/$B$26,0)</f>
        <v>-302.17600000000004</v>
      </c>
      <c r="D87" s="225">
        <f t="shared" ref="D87:K87" si="19">IF(D74&lt;$B$26+2,-($B$21)/$B$26,0)</f>
        <v>-302.17600000000004</v>
      </c>
      <c r="E87" s="225">
        <f t="shared" si="19"/>
        <v>-302.17600000000004</v>
      </c>
      <c r="F87" s="225">
        <f t="shared" si="19"/>
        <v>-302.17600000000004</v>
      </c>
      <c r="G87" s="225">
        <f t="shared" si="19"/>
        <v>-302.17600000000004</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260</v>
      </c>
      <c r="B88" s="225"/>
      <c r="C88" s="225">
        <f>IF(C74&lt;$B$29+2,-($B$20+$B$24)/$B$29,0)</f>
        <v>0</v>
      </c>
      <c r="D88" s="225">
        <f t="shared" ref="D88:M88" si="21">IF(D74&lt;$B$29+2,-($B$20+$B$24)/$B$29,0)</f>
        <v>0</v>
      </c>
      <c r="E88" s="225">
        <f t="shared" si="21"/>
        <v>0</v>
      </c>
      <c r="F88" s="225">
        <f t="shared" si="21"/>
        <v>0</v>
      </c>
      <c r="G88" s="225">
        <f t="shared" si="21"/>
        <v>0</v>
      </c>
      <c r="H88" s="225">
        <f t="shared" si="21"/>
        <v>0</v>
      </c>
      <c r="I88" s="225">
        <f t="shared" si="21"/>
        <v>0</v>
      </c>
      <c r="J88" s="225">
        <f t="shared" si="21"/>
        <v>0</v>
      </c>
      <c r="K88" s="225">
        <f t="shared" si="21"/>
        <v>0</v>
      </c>
      <c r="L88" s="225">
        <f t="shared" si="21"/>
        <v>0</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261</v>
      </c>
      <c r="B89" s="225"/>
      <c r="C89" s="225">
        <f>IF(C74&lt;$B$27+2,-($B$25+$B$22+$B$23)/$B$27,0)</f>
        <v>-1314.7847614285713</v>
      </c>
      <c r="D89" s="225">
        <f t="shared" ref="D89:M89" si="23">IF(D74&lt;$B$27+2,-($B$25+$B$22+$B$23)/$B$27,0)</f>
        <v>-1314.7847614285713</v>
      </c>
      <c r="E89" s="225">
        <f t="shared" si="23"/>
        <v>-1314.7847614285713</v>
      </c>
      <c r="F89" s="225">
        <f t="shared" si="23"/>
        <v>-1314.7847614285713</v>
      </c>
      <c r="G89" s="225">
        <f t="shared" si="23"/>
        <v>-1314.7847614285713</v>
      </c>
      <c r="H89" s="225">
        <f t="shared" si="23"/>
        <v>-1314.7847614285713</v>
      </c>
      <c r="I89" s="225">
        <f t="shared" si="23"/>
        <v>-1314.7847614285713</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262</v>
      </c>
      <c r="B90" s="229">
        <f>B86+B87+B89</f>
        <v>0</v>
      </c>
      <c r="C90" s="229">
        <f>C86+C87+C89+C88</f>
        <v>-1616.9607614285715</v>
      </c>
      <c r="D90" s="229">
        <f t="shared" ref="D90:U90" si="25">D86+D87+D89+D88</f>
        <v>-1616.9607614285715</v>
      </c>
      <c r="E90" s="229">
        <f t="shared" si="25"/>
        <v>-1616.9607614285715</v>
      </c>
      <c r="F90" s="229">
        <f t="shared" si="25"/>
        <v>-1616.9607614285715</v>
      </c>
      <c r="G90" s="229">
        <f t="shared" si="25"/>
        <v>-1616.9607614285715</v>
      </c>
      <c r="H90" s="229">
        <f t="shared" si="25"/>
        <v>-1314.7847614285713</v>
      </c>
      <c r="I90" s="229">
        <f t="shared" si="25"/>
        <v>-1314.7847614285713</v>
      </c>
      <c r="J90" s="229">
        <f t="shared" si="25"/>
        <v>0</v>
      </c>
      <c r="K90" s="229">
        <f t="shared" si="25"/>
        <v>0</v>
      </c>
      <c r="L90" s="229">
        <f t="shared" si="25"/>
        <v>0</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263</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105</v>
      </c>
      <c r="B92" s="229">
        <f t="shared" ref="B92:P92" si="27">B90+B91</f>
        <v>0</v>
      </c>
      <c r="C92" s="229">
        <f t="shared" si="27"/>
        <v>-1616.9607614285715</v>
      </c>
      <c r="D92" s="229">
        <f t="shared" si="27"/>
        <v>-1616.9607614285715</v>
      </c>
      <c r="E92" s="229">
        <f t="shared" si="27"/>
        <v>-1616.9607614285715</v>
      </c>
      <c r="F92" s="229">
        <f t="shared" si="27"/>
        <v>-1616.9607614285715</v>
      </c>
      <c r="G92" s="229">
        <f t="shared" si="27"/>
        <v>-1616.9607614285715</v>
      </c>
      <c r="H92" s="229">
        <f t="shared" si="27"/>
        <v>-1314.7847614285713</v>
      </c>
      <c r="I92" s="229">
        <f t="shared" si="27"/>
        <v>-1314.7847614285713</v>
      </c>
      <c r="J92" s="229">
        <f t="shared" si="27"/>
        <v>0</v>
      </c>
      <c r="K92" s="229">
        <f t="shared" si="27"/>
        <v>0</v>
      </c>
      <c r="L92" s="229">
        <f t="shared" si="27"/>
        <v>0</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101</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104</v>
      </c>
      <c r="B94" s="234">
        <f t="shared" ref="B94:P94" si="29">B92+B93</f>
        <v>0</v>
      </c>
      <c r="C94" s="234">
        <f t="shared" si="29"/>
        <v>-1616.9607614285715</v>
      </c>
      <c r="D94" s="234">
        <f t="shared" si="29"/>
        <v>-1616.9607614285715</v>
      </c>
      <c r="E94" s="234">
        <f t="shared" si="29"/>
        <v>-1616.9607614285715</v>
      </c>
      <c r="F94" s="234">
        <f t="shared" si="29"/>
        <v>-1616.9607614285715</v>
      </c>
      <c r="G94" s="234">
        <f t="shared" si="29"/>
        <v>-1616.9607614285715</v>
      </c>
      <c r="H94" s="234">
        <f t="shared" si="29"/>
        <v>-1314.7847614285713</v>
      </c>
      <c r="I94" s="234">
        <f t="shared" si="29"/>
        <v>-1314.7847614285713</v>
      </c>
      <c r="J94" s="234">
        <f t="shared" si="29"/>
        <v>0</v>
      </c>
      <c r="K94" s="234">
        <f t="shared" si="29"/>
        <v>0</v>
      </c>
      <c r="L94" s="234">
        <f t="shared" si="29"/>
        <v>0</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264</v>
      </c>
      <c r="B96" s="239"/>
      <c r="C96" s="240"/>
      <c r="D96" s="121" t="s">
        <v>265</v>
      </c>
      <c r="E96" s="121" t="s">
        <v>266</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107</v>
      </c>
      <c r="C97" s="243" t="s">
        <v>267</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108</v>
      </c>
      <c r="C98" s="243" t="s">
        <v>267</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268</v>
      </c>
      <c r="C99" s="243" t="s">
        <v>267</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269</v>
      </c>
      <c r="C100" s="243" t="s">
        <v>267</v>
      </c>
      <c r="D100" s="244">
        <f>$K$90</f>
        <v>0</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270</v>
      </c>
      <c r="C101" s="243" t="s">
        <v>267</v>
      </c>
      <c r="D101" s="244">
        <f>$K$94</f>
        <v>0</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271</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272</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262</v>
      </c>
      <c r="B107" s="229">
        <f t="shared" ref="B107:P107" si="32">B90</f>
        <v>0</v>
      </c>
      <c r="C107" s="229">
        <f t="shared" si="32"/>
        <v>-1616.9607614285715</v>
      </c>
      <c r="D107" s="229">
        <f t="shared" si="32"/>
        <v>-1616.9607614285715</v>
      </c>
      <c r="E107" s="229">
        <f t="shared" si="32"/>
        <v>-1616.9607614285715</v>
      </c>
      <c r="F107" s="229">
        <f t="shared" si="32"/>
        <v>-1616.9607614285715</v>
      </c>
      <c r="G107" s="229">
        <f t="shared" si="32"/>
        <v>-1616.9607614285715</v>
      </c>
      <c r="H107" s="229">
        <f t="shared" si="32"/>
        <v>-1314.7847614285713</v>
      </c>
      <c r="I107" s="229">
        <f t="shared" si="32"/>
        <v>-1314.7847614285713</v>
      </c>
      <c r="J107" s="229">
        <f t="shared" si="32"/>
        <v>0</v>
      </c>
      <c r="K107" s="229">
        <f t="shared" si="32"/>
        <v>0</v>
      </c>
      <c r="L107" s="229">
        <f t="shared" si="32"/>
        <v>0</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103</v>
      </c>
      <c r="B108" s="225">
        <f>-B87-B89</f>
        <v>0</v>
      </c>
      <c r="C108" s="225">
        <f>-C87-C89-C88</f>
        <v>1616.9607614285715</v>
      </c>
      <c r="D108" s="225">
        <f t="shared" ref="D108:P108" si="33">-D87-D89-D88</f>
        <v>1616.9607614285715</v>
      </c>
      <c r="E108" s="225">
        <f t="shared" si="33"/>
        <v>1616.9607614285715</v>
      </c>
      <c r="F108" s="225">
        <f t="shared" si="33"/>
        <v>1616.9607614285715</v>
      </c>
      <c r="G108" s="225">
        <f t="shared" si="33"/>
        <v>1616.9607614285715</v>
      </c>
      <c r="H108" s="225">
        <f t="shared" si="33"/>
        <v>1314.7847614285713</v>
      </c>
      <c r="I108" s="225">
        <f t="shared" si="33"/>
        <v>1314.7847614285713</v>
      </c>
      <c r="J108" s="225">
        <f t="shared" si="33"/>
        <v>0</v>
      </c>
      <c r="K108" s="225">
        <f t="shared" si="33"/>
        <v>0</v>
      </c>
      <c r="L108" s="225">
        <f t="shared" si="33"/>
        <v>0</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102</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101</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100</v>
      </c>
      <c r="B111" s="225">
        <f>IF(((SUM($B$75:B75)+SUM($B$77:B84))+SUM($B$113:B113))&lt;0,((SUM($B$75:B75)+SUM($B$77:B84))+SUM($B$113:B113))*0.2-SUM($A$111:A111),IF(SUM(A$111:$B111)&lt;0,0-SUM(A$111:$B111),0))</f>
        <v>-3089.5413319999998</v>
      </c>
      <c r="C111" s="225">
        <f>IF(((SUM($B$68:C68)+SUM($B$70:C77))+SUM($B$106:C106))&lt;0,((SUM($B$68:C68)+SUM($B$70:C77))+SUM($B$106:C106))*0.2-SUM($A$111:B111),IF(SUM(B$111:$B111)&lt;0,0-SUM(B$111:$B111),0))</f>
        <v>3089.5413319999998</v>
      </c>
      <c r="D111" s="225">
        <f>IF(((SUM($B$68:D68)+SUM($B$70:D77))+SUM($B$106:D106))&lt;0,((SUM($B$68:D68)+SUM($B$70:D77))+SUM($B$106:D106))*0.2-SUM($A$94:C94),IF(SUM($B$94:C94)&lt;0,0-SUM($B$94:C94),0))</f>
        <v>1616.9607614285715</v>
      </c>
      <c r="E111" s="225">
        <f>IF(((SUM($B$68:E68)+SUM($B$70:E77))+SUM($B$106:E106))&lt;0,((SUM($B$68:E68)+SUM($B$70:E77))+SUM($B$106:E106))*0.2-SUM($A$94:D94),IF(SUM($B$94:D94)&lt;0,0-SUM($B$94:D94),0))</f>
        <v>3233.9215228571429</v>
      </c>
      <c r="F111" s="225">
        <f>IF(((SUM($B$68:F68)+SUM($B$70:F77))+SUM($B$106:F106))&lt;0,((SUM($B$68:F68)+SUM($B$70:F77))+SUM($B$106:F106))*0.2-SUM($A$94:E94),IF(SUM($B$94:E94)&lt;0,0-SUM($B$94:E94),0))</f>
        <v>4850.8822842857144</v>
      </c>
      <c r="G111" s="225">
        <f>IF(((SUM($B$68:G68)+SUM($B$70:G77))+SUM($B$106:G106))&lt;0,((SUM($B$68:G68)+SUM($B$70:G77))+SUM($B$106:G106))*0.2-SUM($A$94:F94),IF(SUM($B$94:F94)&lt;0,0-SUM($B$94:F94),0))</f>
        <v>6467.8430457142858</v>
      </c>
      <c r="H111" s="225">
        <f>IF(((SUM($B$68:H68)+SUM($B$70:H77))+SUM($B$106:H106))&lt;0,((SUM($B$68:H68)+SUM($B$70:H77))+SUM($B$106:H106))*0.2-SUM($A$94:G94),IF(SUM($B$94:G94)&lt;0,0-SUM($B$94:G94),0))</f>
        <v>8084.8038071428573</v>
      </c>
      <c r="I111" s="225">
        <f>IF(((SUM($B$68:I68)+SUM($B$70:I77))+SUM($B$106:I106))&lt;0,((SUM($B$68:I68)+SUM($B$70:I77))+SUM($B$106:I106))*0.2-SUM($A$94:H94),IF(SUM($B$94:H94)&lt;0,0-SUM($B$94:H94),0))</f>
        <v>9399.5885685714293</v>
      </c>
      <c r="J111" s="225">
        <f>IF(((SUM($B$68:J68)+SUM($B$70:J77))+SUM($B$106:J106))&lt;0,((SUM($B$68:J68)+SUM($B$70:J77))+SUM($B$106:J106))*0.2-SUM($A$94:I94),IF(SUM($B$94:I94)&lt;0,0-SUM($B$94:I94),0))</f>
        <v>10714.37333</v>
      </c>
      <c r="K111" s="225">
        <f>IF(((SUM($B$68:K68)+SUM($B$70:K77))+SUM($B$106:K106))&lt;0,((SUM($B$68:K68)+SUM($B$70:K77))+SUM($B$106:K106))*0.2-SUM($A$94:J94),IF(SUM($B$94:J94)&lt;0,0-SUM($B$94:J94),0))</f>
        <v>10714.37333</v>
      </c>
      <c r="L111" s="225">
        <f>IF(((SUM($B$68:L68)+SUM($B$70:L77))+SUM($B$106:L106))&lt;0,((SUM($B$68:L68)+SUM($B$70:L77))+SUM($B$106:L106))*0.2-SUM($A$94:K94),IF(SUM($B$94:K94)&lt;0,0-SUM($B$94:K94),0))</f>
        <v>10714.37333</v>
      </c>
      <c r="M111" s="225">
        <f>IF(((SUM($B$68:M68)+SUM($B$70:M77))+SUM($B$106:M106))&lt;0,((SUM($B$68:M68)+SUM($B$70:M77))+SUM($B$106:M106))*0.2-SUM($A$94:L94),IF(SUM($B$94:L94)&lt;0,0-SUM($B$94:L94),0))</f>
        <v>10714.37333</v>
      </c>
      <c r="N111" s="225">
        <f>IF(((SUM($B$68:N68)+SUM($B$70:N77))+SUM($B$106:N106))&lt;0,((SUM($B$68:N68)+SUM($B$70:N77))+SUM($B$106:N106))*0.2-SUM($A$94:M94),IF(SUM($B$94:M94)&lt;0,0-SUM($B$94:M94),0))</f>
        <v>10714.37333</v>
      </c>
      <c r="O111" s="225">
        <f>IF(((SUM($B$68:O68)+SUM($B$70:O77))+SUM($B$106:O106))&lt;0,((SUM($B$68:O68)+SUM($B$70:O77))+SUM($B$106:O106))*0.2-SUM($A$94:N94),IF(SUM($B$94:N94)&lt;0,0-SUM($B$94:N94),0))</f>
        <v>10714.37333</v>
      </c>
      <c r="P111" s="225">
        <f>IF(((SUM($B$68:P68)+SUM($B$70:P77))+SUM($B$106:P106))&lt;0,((SUM($B$68:P68)+SUM($B$70:P77))+SUM($B$106:P106))*0.2-SUM($A$94:O94),IF(SUM($B$94:O94)&lt;0,0-SUM($B$94:O94),0))</f>
        <v>10714.37333</v>
      </c>
      <c r="Q111" s="225">
        <f>IF(((SUM($B$68:Q68)+SUM($B$70:Q77))+SUM($B$106:Q106))&lt;0,((SUM($B$68:Q68)+SUM($B$70:Q77))+SUM($B$106:Q106))*0.2-SUM($A$94:P94),IF(SUM($B$94:P94)&lt;0,0-SUM($B$94:P94),0))</f>
        <v>10714.37333</v>
      </c>
      <c r="R111" s="225">
        <f>IF(((SUM($B$68:R68)+SUM($B$70:R77))+SUM($B$106:R106))&lt;0,((SUM($B$68:R68)+SUM($B$70:R77))+SUM($B$106:R106))*0.2-SUM($A$94:Q94),IF(SUM($B$94:Q94)&lt;0,0-SUM($B$94:Q94),0))</f>
        <v>10714.37333</v>
      </c>
      <c r="S111" s="225">
        <f>IF(((SUM($B$68:S68)+SUM($B$70:S77))+SUM($B$106:S106))&lt;0,((SUM($B$68:S68)+SUM($B$70:S77))+SUM($B$106:S106))*0.2-SUM($A$94:R94),IF(SUM($B$94:R94)&lt;0,0-SUM($B$94:R94),0))</f>
        <v>10714.37333</v>
      </c>
      <c r="T111" s="225">
        <f>IF(((SUM($B$68:T68)+SUM($B$70:T77))+SUM($B$106:T106))&lt;0,((SUM($B$68:T68)+SUM($B$70:T77))+SUM($B$106:T106))*0.2-SUM($A$94:S94),IF(SUM($B$94:S94)&lt;0,0-SUM($B$94:S94),0))</f>
        <v>10714.37333</v>
      </c>
      <c r="U111" s="226">
        <f>IF(((SUM($B$68:U68)+SUM($B$70:U77))+SUM($B$106:U106))&lt;0,((SUM($B$68:U68)+SUM($B$70:U77))+SUM($B$106:U106))*0.2-SUM($A$94:T94),IF(SUM($B$94:T94)&lt;0,0-SUM($B$94:T94),0))</f>
        <v>10714.37333</v>
      </c>
    </row>
    <row r="112" spans="1:27" s="150" customFormat="1" hidden="1" x14ac:dyDescent="0.25">
      <c r="A112" s="232" t="s">
        <v>99</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98</v>
      </c>
      <c r="B113" s="225">
        <f>-($B$18+$B$25)</f>
        <v>-15447.706659999998</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97</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96</v>
      </c>
      <c r="B115" s="229">
        <f t="shared" ref="B115:P115" si="37">SUM(B107:B114)</f>
        <v>-18537.247991999997</v>
      </c>
      <c r="C115" s="229">
        <f t="shared" si="37"/>
        <v>3089.5413319999998</v>
      </c>
      <c r="D115" s="229">
        <f t="shared" si="37"/>
        <v>1616.9607614285715</v>
      </c>
      <c r="E115" s="229">
        <f t="shared" si="37"/>
        <v>3233.9215228571429</v>
      </c>
      <c r="F115" s="229">
        <f t="shared" si="37"/>
        <v>4850.8822842857144</v>
      </c>
      <c r="G115" s="229">
        <f t="shared" si="37"/>
        <v>6467.8430457142858</v>
      </c>
      <c r="H115" s="229">
        <f t="shared" si="37"/>
        <v>8084.8038071428573</v>
      </c>
      <c r="I115" s="229">
        <f t="shared" si="37"/>
        <v>9399.5885685714293</v>
      </c>
      <c r="J115" s="229">
        <f t="shared" si="37"/>
        <v>10714.37333</v>
      </c>
      <c r="K115" s="229">
        <f t="shared" si="37"/>
        <v>10714.37333</v>
      </c>
      <c r="L115" s="229">
        <f t="shared" si="37"/>
        <v>10714.37333</v>
      </c>
      <c r="M115" s="229">
        <f t="shared" si="37"/>
        <v>10714.37333</v>
      </c>
      <c r="N115" s="229">
        <f t="shared" si="37"/>
        <v>10714.37333</v>
      </c>
      <c r="O115" s="229">
        <f t="shared" si="37"/>
        <v>10714.37333</v>
      </c>
      <c r="P115" s="229">
        <f t="shared" si="37"/>
        <v>10714.37333</v>
      </c>
      <c r="Q115" s="229">
        <f>SUM(Q107:Q114)</f>
        <v>10714.37333</v>
      </c>
      <c r="R115" s="229">
        <f>SUM(R107:R114)</f>
        <v>10714.37333</v>
      </c>
      <c r="S115" s="229">
        <f>SUM(S107:S114)</f>
        <v>10714.37333</v>
      </c>
      <c r="T115" s="229">
        <f>SUM(T107:T114)</f>
        <v>10714.37333</v>
      </c>
      <c r="U115" s="230">
        <f>SUM(U107:U114)</f>
        <v>10714.37333</v>
      </c>
    </row>
    <row r="116" spans="1:22" s="150" customFormat="1" ht="14.25" hidden="1" x14ac:dyDescent="0.25">
      <c r="A116" s="228" t="s">
        <v>273</v>
      </c>
      <c r="B116" s="229">
        <f>SUM($B$115:B115)</f>
        <v>-18537.247991999997</v>
      </c>
      <c r="C116" s="229">
        <f>SUM($B$108:C108)</f>
        <v>1616.9607614285715</v>
      </c>
      <c r="D116" s="229">
        <f>SUM($B$108:D108)</f>
        <v>3233.9215228571429</v>
      </c>
      <c r="E116" s="229">
        <f>SUM($B$108:E108)</f>
        <v>4850.8822842857144</v>
      </c>
      <c r="F116" s="229">
        <f>SUM($B$108:F108)</f>
        <v>6467.8430457142858</v>
      </c>
      <c r="G116" s="229">
        <f>SUM($B$108:G108)</f>
        <v>8084.8038071428573</v>
      </c>
      <c r="H116" s="229">
        <f>SUM($B$108:H108)</f>
        <v>9399.5885685714293</v>
      </c>
      <c r="I116" s="229">
        <f>SUM($B$108:I108)</f>
        <v>10714.37333</v>
      </c>
      <c r="J116" s="229">
        <f>SUM($B$108:J108)</f>
        <v>10714.37333</v>
      </c>
      <c r="K116" s="229">
        <f>SUM($B$108:K108)</f>
        <v>10714.37333</v>
      </c>
      <c r="L116" s="229">
        <f>SUM($B$108:L108)</f>
        <v>10714.37333</v>
      </c>
      <c r="M116" s="229">
        <f>SUM($B$108:M108)</f>
        <v>10714.37333</v>
      </c>
      <c r="N116" s="229">
        <f>SUM($B$108:N108)</f>
        <v>10714.37333</v>
      </c>
      <c r="O116" s="229">
        <f>SUM($B$108:O108)</f>
        <v>10714.37333</v>
      </c>
      <c r="P116" s="229">
        <f>SUM($B$108:P108)</f>
        <v>10714.37333</v>
      </c>
      <c r="Q116" s="229">
        <f>SUM($B$108:Q108)</f>
        <v>10714.37333</v>
      </c>
      <c r="R116" s="229">
        <f>SUM($B$108:R108)</f>
        <v>10714.37333</v>
      </c>
      <c r="S116" s="229">
        <f>SUM($B$108:S108)</f>
        <v>10714.37333</v>
      </c>
      <c r="T116" s="229">
        <f>SUM($B$108:T108)</f>
        <v>10714.37333</v>
      </c>
      <c r="U116" s="230">
        <f>SUM($B$108:U108)</f>
        <v>10714.37333</v>
      </c>
    </row>
    <row r="117" spans="1:22" hidden="1" x14ac:dyDescent="0.25">
      <c r="A117" s="232" t="s">
        <v>95</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274</v>
      </c>
      <c r="B118" s="229">
        <f>B115*B117</f>
        <v>-17594.777150853755</v>
      </c>
      <c r="C118" s="229">
        <f t="shared" ref="C118:P118" si="39">C115*C117</f>
        <v>2641.8584310591218</v>
      </c>
      <c r="D118" s="229">
        <f t="shared" si="39"/>
        <v>1245.6385322035364</v>
      </c>
      <c r="E118" s="229">
        <f t="shared" si="39"/>
        <v>2244.3937517180834</v>
      </c>
      <c r="F118" s="229">
        <f t="shared" si="39"/>
        <v>3032.9645293487615</v>
      </c>
      <c r="G118" s="229">
        <f t="shared" si="39"/>
        <v>3643.2006358543676</v>
      </c>
      <c r="H118" s="229">
        <f t="shared" si="39"/>
        <v>4102.703418754917</v>
      </c>
      <c r="I118" s="229">
        <f t="shared" si="39"/>
        <v>4297.2092659552245</v>
      </c>
      <c r="J118" s="229">
        <f t="shared" si="39"/>
        <v>4412.8732665089528</v>
      </c>
      <c r="K118" s="229">
        <f t="shared" si="39"/>
        <v>3975.561501359417</v>
      </c>
      <c r="L118" s="229">
        <f t="shared" si="39"/>
        <v>3581.5869381616367</v>
      </c>
      <c r="M118" s="229">
        <f t="shared" si="39"/>
        <v>3226.6548992447165</v>
      </c>
      <c r="N118" s="229">
        <f t="shared" si="39"/>
        <v>2906.8963056258708</v>
      </c>
      <c r="O118" s="229">
        <f t="shared" si="39"/>
        <v>2618.8255005638475</v>
      </c>
      <c r="P118" s="229">
        <f t="shared" si="39"/>
        <v>2359.3022527602229</v>
      </c>
      <c r="Q118" s="229">
        <f>Q115*Q117</f>
        <v>10714.37333</v>
      </c>
      <c r="R118" s="229">
        <f>R115*R117</f>
        <v>10714.37333</v>
      </c>
      <c r="S118" s="229">
        <f>S115*S117</f>
        <v>10714.37333</v>
      </c>
      <c r="T118" s="229">
        <f>T115*T117</f>
        <v>10714.37333</v>
      </c>
      <c r="U118" s="230">
        <f>U115*U117</f>
        <v>10714.37333</v>
      </c>
      <c r="V118" s="150"/>
    </row>
    <row r="119" spans="1:22" s="141" customFormat="1" hidden="1" outlineLevel="1" x14ac:dyDescent="0.25">
      <c r="A119" s="216" t="s">
        <v>275</v>
      </c>
      <c r="B119" s="229">
        <f>SUM($B$118:B118)</f>
        <v>-17594.777150853755</v>
      </c>
      <c r="C119" s="229">
        <f>SUM($B$111:C111)</f>
        <v>0</v>
      </c>
      <c r="D119" s="229">
        <f>SUM($B$111:D111)</f>
        <v>1616.9607614285715</v>
      </c>
      <c r="E119" s="229">
        <f>SUM($B$111:E111)</f>
        <v>4850.8822842857144</v>
      </c>
      <c r="F119" s="229">
        <f>SUM($B$111:F111)</f>
        <v>9701.7645685714288</v>
      </c>
      <c r="G119" s="229">
        <f>SUM($B$111:G111)</f>
        <v>16169.607614285715</v>
      </c>
      <c r="H119" s="229">
        <f>SUM($B$111:H111)</f>
        <v>24254.411421428573</v>
      </c>
      <c r="I119" s="229">
        <f>SUM($B$111:I111)</f>
        <v>33653.999990000004</v>
      </c>
      <c r="J119" s="229">
        <f>SUM($B$111:J111)</f>
        <v>44368.373320000006</v>
      </c>
      <c r="K119" s="229">
        <f>SUM($B$111:K111)</f>
        <v>55082.746650000008</v>
      </c>
      <c r="L119" s="229">
        <f>SUM($B$111:L111)</f>
        <v>65797.119980000003</v>
      </c>
      <c r="M119" s="229">
        <f>SUM($B$111:M111)</f>
        <v>76511.493310000005</v>
      </c>
      <c r="N119" s="229">
        <f>SUM($B$111:N111)</f>
        <v>87225.866640000007</v>
      </c>
      <c r="O119" s="229">
        <f>SUM($B$111:O111)</f>
        <v>97940.23997000001</v>
      </c>
      <c r="P119" s="229">
        <f>SUM($B$111:P111)</f>
        <v>108654.61330000001</v>
      </c>
      <c r="Q119" s="229">
        <f>SUM($B$111:Q111)</f>
        <v>119368.98663000001</v>
      </c>
      <c r="R119" s="229">
        <f>SUM($B$111:R111)</f>
        <v>130083.35996000002</v>
      </c>
      <c r="S119" s="229">
        <f>SUM($B$111:S111)</f>
        <v>140797.73329</v>
      </c>
      <c r="T119" s="229">
        <f>SUM($B$111:T111)</f>
        <v>151512.10662000001</v>
      </c>
      <c r="U119" s="230">
        <f>SUM($B$111:U111)</f>
        <v>162226.47995000001</v>
      </c>
      <c r="V119" s="150"/>
    </row>
    <row r="120" spans="1:22" hidden="1" outlineLevel="1" x14ac:dyDescent="0.25">
      <c r="A120" s="216" t="s">
        <v>276</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277</v>
      </c>
      <c r="B121" s="256">
        <f>IF(AND(B116&gt;0,A116&lt;0),(B106-(B116/(B116-A116))),0)</f>
        <v>0</v>
      </c>
      <c r="C121" s="256">
        <f>IF(AND(C116&gt;0,B116&lt;0),(C106-(C116/(C116-B116))),0)</f>
        <v>1.9197705659790043</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278</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279</v>
      </c>
      <c r="B126" s="265"/>
      <c r="C126" s="265"/>
      <c r="D126" s="265"/>
      <c r="E126" s="265"/>
      <c r="F126" s="265"/>
      <c r="G126" s="265"/>
      <c r="H126" s="265"/>
      <c r="I126" s="265"/>
      <c r="J126" s="265"/>
      <c r="K126" s="265"/>
      <c r="L126" s="265"/>
      <c r="M126" s="265"/>
      <c r="N126" s="265"/>
      <c r="O126" s="265"/>
      <c r="P126" s="266"/>
    </row>
    <row r="127" spans="1:22" hidden="1" x14ac:dyDescent="0.25">
      <c r="A127" s="202" t="s">
        <v>280</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281</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282</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283</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284</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285</v>
      </c>
      <c r="I135" s="142" t="s">
        <v>286</v>
      </c>
    </row>
    <row r="136" spans="1:16" hidden="1" x14ac:dyDescent="0.25">
      <c r="A136" s="142" t="s">
        <v>287</v>
      </c>
    </row>
    <row r="137" spans="1:16" hidden="1" x14ac:dyDescent="0.25"/>
    <row r="138" spans="1:16" hidden="1" x14ac:dyDescent="0.25">
      <c r="A138" s="142" t="s">
        <v>288</v>
      </c>
      <c r="I138" s="142" t="s">
        <v>289</v>
      </c>
    </row>
    <row r="139" spans="1:16" hidden="1" x14ac:dyDescent="0.25"/>
    <row r="140" spans="1:16" hidden="1" x14ac:dyDescent="0.25"/>
    <row r="141" spans="1:16" hidden="1" x14ac:dyDescent="0.25"/>
    <row r="142" spans="1:16" hidden="1" x14ac:dyDescent="0.25">
      <c r="A142" s="153" t="s">
        <v>290</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291</v>
      </c>
      <c r="B144" s="245"/>
      <c r="C144" s="245"/>
      <c r="D144" s="121" t="s">
        <v>265</v>
      </c>
      <c r="E144" s="121" t="s">
        <v>266</v>
      </c>
    </row>
    <row r="145" spans="1:21" hidden="1" x14ac:dyDescent="0.25">
      <c r="A145" s="273" t="s">
        <v>292</v>
      </c>
      <c r="B145" s="245" t="s">
        <v>293</v>
      </c>
      <c r="C145" s="121" t="s">
        <v>267</v>
      </c>
      <c r="D145" s="274">
        <f>$K119</f>
        <v>55082.746650000008</v>
      </c>
      <c r="E145" s="274">
        <f>$P119</f>
        <v>108654.61330000001</v>
      </c>
    </row>
    <row r="146" spans="1:21" hidden="1" x14ac:dyDescent="0.25">
      <c r="B146" s="245" t="s">
        <v>276</v>
      </c>
      <c r="C146" s="121" t="s">
        <v>294</v>
      </c>
      <c r="D146" s="275">
        <f>$K120</f>
        <v>0</v>
      </c>
      <c r="E146" s="275">
        <f>$P120</f>
        <v>0</v>
      </c>
    </row>
    <row r="147" spans="1:21" hidden="1" x14ac:dyDescent="0.25">
      <c r="B147" s="245" t="s">
        <v>277</v>
      </c>
      <c r="C147" s="121" t="s">
        <v>295</v>
      </c>
      <c r="D147" s="274">
        <f>$K121</f>
        <v>0</v>
      </c>
      <c r="E147" s="274">
        <f>$P121</f>
        <v>0</v>
      </c>
    </row>
    <row r="148" spans="1:21" hidden="1" x14ac:dyDescent="0.25">
      <c r="B148" s="245" t="s">
        <v>278</v>
      </c>
      <c r="C148" s="121" t="s">
        <v>295</v>
      </c>
      <c r="D148" s="274">
        <f>$K122</f>
        <v>0</v>
      </c>
      <c r="E148" s="274">
        <f>$P122</f>
        <v>0</v>
      </c>
    </row>
    <row r="149" spans="1:21" hidden="1" x14ac:dyDescent="0.25"/>
    <row r="150" spans="1:21" hidden="1" x14ac:dyDescent="0.25">
      <c r="A150" s="276" t="s">
        <v>296</v>
      </c>
      <c r="B150" s="156"/>
    </row>
    <row r="151" spans="1:21" hidden="1" x14ac:dyDescent="0.25">
      <c r="A151" s="276" t="s">
        <v>297</v>
      </c>
      <c r="B151" s="156"/>
    </row>
    <row r="152" spans="1:21" hidden="1" x14ac:dyDescent="0.25">
      <c r="A152" s="276" t="s">
        <v>298</v>
      </c>
      <c r="B152" s="156"/>
    </row>
    <row r="153" spans="1:21" hidden="1" x14ac:dyDescent="0.25">
      <c r="A153" s="276" t="s">
        <v>299</v>
      </c>
      <c r="B153" s="156"/>
    </row>
    <row r="154" spans="1:21" ht="16.5" thickBot="1" x14ac:dyDescent="0.3"/>
    <row r="155" spans="1:21" ht="16.5" thickBot="1" x14ac:dyDescent="0.3">
      <c r="A155" s="277" t="s">
        <v>300</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103</v>
      </c>
      <c r="B156" s="282" t="s">
        <v>267</v>
      </c>
      <c r="C156" s="283">
        <f>C$108</f>
        <v>1616.9607614285715</v>
      </c>
      <c r="D156" s="283">
        <f>D$108</f>
        <v>1616.9607614285715</v>
      </c>
      <c r="E156" s="283">
        <f>E$108</f>
        <v>1616.9607614285715</v>
      </c>
      <c r="F156" s="283">
        <f t="shared" ref="F156:U156" si="48">F$108</f>
        <v>1616.9607614285715</v>
      </c>
      <c r="G156" s="283">
        <f t="shared" si="48"/>
        <v>1616.9607614285715</v>
      </c>
      <c r="H156" s="283">
        <f t="shared" si="48"/>
        <v>1314.7847614285713</v>
      </c>
      <c r="I156" s="283">
        <f t="shared" si="48"/>
        <v>1314.7847614285713</v>
      </c>
      <c r="J156" s="283">
        <f t="shared" si="48"/>
        <v>0</v>
      </c>
      <c r="K156" s="283">
        <f t="shared" si="48"/>
        <v>0</v>
      </c>
      <c r="L156" s="283">
        <f t="shared" si="48"/>
        <v>0</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106</v>
      </c>
      <c r="B157" s="121" t="s">
        <v>267</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301</v>
      </c>
      <c r="B158" s="121" t="s">
        <v>267</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302</v>
      </c>
      <c r="B159" s="121" t="s">
        <v>267</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303</v>
      </c>
      <c r="B160" s="121" t="s">
        <v>267</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304</v>
      </c>
      <c r="B161" s="121" t="s">
        <v>267</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305</v>
      </c>
      <c r="B162" s="121" t="s">
        <v>267</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306</v>
      </c>
      <c r="B163" s="121" t="s">
        <v>267</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307</v>
      </c>
      <c r="B164" s="121" t="s">
        <v>267</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255</v>
      </c>
      <c r="B165" s="288" t="s">
        <v>267</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308</v>
      </c>
      <c r="B166" s="290" t="s">
        <v>267</v>
      </c>
      <c r="C166" s="291">
        <f>SUM(C156:C165)</f>
        <v>1616.9607614285715</v>
      </c>
      <c r="D166" s="291">
        <f t="shared" ref="D166:U166" si="49">SUM(D156:D165)</f>
        <v>1616.9607614285715</v>
      </c>
      <c r="E166" s="291">
        <f t="shared" si="49"/>
        <v>1616.9607614285715</v>
      </c>
      <c r="F166" s="291">
        <f t="shared" si="49"/>
        <v>1616.9607614285715</v>
      </c>
      <c r="G166" s="291">
        <f t="shared" si="49"/>
        <v>1616.9607614285715</v>
      </c>
      <c r="H166" s="291">
        <f t="shared" si="49"/>
        <v>1314.7847614285713</v>
      </c>
      <c r="I166" s="291">
        <f t="shared" si="49"/>
        <v>1314.7847614285713</v>
      </c>
      <c r="J166" s="291">
        <f t="shared" si="49"/>
        <v>0</v>
      </c>
      <c r="K166" s="291">
        <f t="shared" si="49"/>
        <v>0</v>
      </c>
      <c r="L166" s="291">
        <f t="shared" si="49"/>
        <v>0</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7" t="s">
        <v>222</v>
      </c>
      <c r="B2" s="347"/>
      <c r="C2" s="347"/>
      <c r="D2" s="347"/>
      <c r="E2" s="347"/>
      <c r="F2" s="347"/>
      <c r="G2" s="347"/>
      <c r="H2" s="347"/>
      <c r="I2" s="347"/>
      <c r="J2" s="347"/>
      <c r="K2" s="347"/>
      <c r="L2" s="347"/>
      <c r="M2" s="347"/>
      <c r="N2" s="347"/>
      <c r="O2" s="347"/>
      <c r="P2" s="347"/>
      <c r="Q2" s="347"/>
      <c r="R2" s="347"/>
      <c r="S2" s="347"/>
      <c r="T2" s="347"/>
      <c r="U2" s="347"/>
    </row>
    <row r="3" spans="1:21" ht="16.5" thickBot="1" x14ac:dyDescent="0.3">
      <c r="A3" s="144" t="s">
        <v>309</v>
      </c>
      <c r="O3" s="143"/>
    </row>
    <row r="4" spans="1:21" ht="19.5" customHeight="1" thickBot="1" x14ac:dyDescent="0.3">
      <c r="A4" s="296" t="str">
        <f>'1. паспорт описание'!A9:D9</f>
        <v>О_0000007018</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8" t="str">
        <f>"Финансовая модель по проекту инвестиционной программы"</f>
        <v>Финансовая модель по проекту инвестиционной программы</v>
      </c>
      <c r="B13" s="348"/>
      <c r="C13" s="348"/>
      <c r="D13" s="348"/>
      <c r="E13" s="348"/>
      <c r="F13" s="348"/>
      <c r="G13" s="348"/>
      <c r="H13" s="348"/>
      <c r="I13" s="348"/>
      <c r="J13" s="348"/>
      <c r="K13" s="348"/>
      <c r="L13" s="348"/>
      <c r="M13" s="348"/>
      <c r="N13" s="348"/>
      <c r="O13" s="348"/>
    </row>
    <row r="14" spans="1:21" ht="27" customHeight="1" x14ac:dyDescent="0.25">
      <c r="A14" s="349" t="str">
        <f>'1. паспорт описание'!A12:D12</f>
        <v>Приобретение легкового автомобиля</v>
      </c>
      <c r="B14" s="349"/>
      <c r="C14" s="349"/>
      <c r="D14" s="349"/>
      <c r="E14" s="349"/>
      <c r="F14" s="349"/>
      <c r="G14" s="349"/>
      <c r="H14" s="349"/>
      <c r="I14" s="349"/>
      <c r="J14" s="349"/>
      <c r="K14" s="349"/>
      <c r="L14" s="349"/>
      <c r="M14" s="349"/>
      <c r="N14" s="349"/>
      <c r="O14" s="349"/>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122531.19666666651</v>
      </c>
      <c r="C18" s="151"/>
      <c r="D18" s="151"/>
      <c r="E18" s="151"/>
      <c r="F18" s="151"/>
      <c r="G18" s="156"/>
      <c r="H18" s="157"/>
      <c r="I18" s="158"/>
      <c r="J18" s="158"/>
      <c r="K18" s="158"/>
      <c r="L18" s="158"/>
      <c r="M18" s="156"/>
      <c r="N18" s="156"/>
    </row>
    <row r="19" spans="1:18" ht="21" customHeight="1" x14ac:dyDescent="0.25">
      <c r="A19" s="159" t="s">
        <v>228</v>
      </c>
      <c r="B19" s="160"/>
      <c r="C19" s="294"/>
      <c r="D19" s="145"/>
      <c r="E19" s="145"/>
      <c r="F19" s="145"/>
      <c r="G19" s="156"/>
      <c r="H19" s="156"/>
      <c r="I19" s="156"/>
      <c r="J19" s="156"/>
      <c r="K19" s="156"/>
      <c r="L19" s="156"/>
      <c r="M19" s="156"/>
      <c r="N19" s="156"/>
    </row>
    <row r="20" spans="1:18" ht="21" customHeight="1" x14ac:dyDescent="0.25">
      <c r="A20" s="295" t="s">
        <v>310</v>
      </c>
      <c r="B20" s="160">
        <f>'[58]2028'!$D40</f>
        <v>4655.1049999999996</v>
      </c>
      <c r="C20" s="294">
        <f>'[58]2028'!$H40</f>
        <v>7</v>
      </c>
      <c r="D20" s="145"/>
      <c r="E20" s="145"/>
      <c r="F20" s="145"/>
      <c r="G20" s="156"/>
      <c r="H20" s="156"/>
      <c r="I20" s="156"/>
      <c r="J20" s="156"/>
      <c r="K20" s="156"/>
      <c r="L20" s="156"/>
      <c r="M20" s="156"/>
      <c r="N20" s="156"/>
    </row>
    <row r="21" spans="1:18" ht="21" customHeight="1" x14ac:dyDescent="0.25">
      <c r="A21" s="295" t="s">
        <v>311</v>
      </c>
      <c r="B21" s="160">
        <f>'[58]2028'!$D41</f>
        <v>16069.083333333299</v>
      </c>
      <c r="C21" s="294">
        <f>'[58]2028'!$H41</f>
        <v>10</v>
      </c>
      <c r="D21" s="145"/>
      <c r="E21" s="145"/>
      <c r="F21" s="145"/>
      <c r="G21" s="156"/>
      <c r="H21" s="156"/>
      <c r="I21" s="156"/>
      <c r="J21" s="156"/>
      <c r="K21" s="156"/>
      <c r="L21" s="156"/>
      <c r="M21" s="156"/>
      <c r="N21" s="156"/>
    </row>
    <row r="22" spans="1:18" ht="21" customHeight="1" x14ac:dyDescent="0.25">
      <c r="A22" s="295" t="s">
        <v>312</v>
      </c>
      <c r="B22" s="160">
        <f>'[58]2028'!$D42</f>
        <v>20113.9575</v>
      </c>
      <c r="C22" s="294">
        <f>'[58]2028'!$H42</f>
        <v>5</v>
      </c>
      <c r="D22" s="145"/>
      <c r="E22" s="145"/>
      <c r="F22" s="145"/>
      <c r="G22" s="156"/>
      <c r="H22" s="156"/>
      <c r="I22" s="156"/>
      <c r="J22" s="156"/>
      <c r="K22" s="156"/>
      <c r="L22" s="156"/>
      <c r="M22" s="156"/>
      <c r="N22" s="156"/>
    </row>
    <row r="23" spans="1:18" ht="21" customHeight="1" x14ac:dyDescent="0.25">
      <c r="A23" s="295" t="s">
        <v>313</v>
      </c>
      <c r="B23" s="160">
        <f>'[58]2028'!$D43</f>
        <v>9858.3333300000013</v>
      </c>
      <c r="C23" s="294">
        <f>'[58]2028'!$H43</f>
        <v>7</v>
      </c>
      <c r="D23" s="145"/>
      <c r="E23" s="145"/>
      <c r="F23" s="145"/>
      <c r="G23" s="156"/>
      <c r="H23" s="156"/>
      <c r="I23" s="156"/>
      <c r="J23" s="156"/>
      <c r="K23" s="156"/>
      <c r="L23" s="156"/>
      <c r="M23" s="156"/>
      <c r="N23" s="156"/>
    </row>
    <row r="24" spans="1:18" ht="44.25" customHeight="1" x14ac:dyDescent="0.25">
      <c r="A24" s="161" t="s">
        <v>314</v>
      </c>
      <c r="B24" s="160">
        <f>'[58]2028'!$D44</f>
        <v>11549.0375</v>
      </c>
      <c r="C24" s="294">
        <f>'[58]2028'!$H44</f>
        <v>10</v>
      </c>
      <c r="D24" s="145"/>
      <c r="E24" s="145"/>
      <c r="F24" s="145"/>
      <c r="G24" s="156"/>
      <c r="H24" s="156"/>
      <c r="I24" s="156"/>
      <c r="J24" s="162"/>
      <c r="K24" s="156"/>
      <c r="L24" s="156"/>
      <c r="M24" s="156"/>
      <c r="N24" s="156"/>
    </row>
    <row r="25" spans="1:18" ht="56.25" customHeight="1" x14ac:dyDescent="0.25">
      <c r="A25" s="161" t="s">
        <v>315</v>
      </c>
      <c r="B25" s="160">
        <f>'[58]2028'!$D45</f>
        <v>15779.2483333333</v>
      </c>
      <c r="C25" s="294">
        <f>'[58]2028'!$H45</f>
        <v>7</v>
      </c>
      <c r="D25" s="145"/>
      <c r="E25" s="145"/>
      <c r="F25" s="145"/>
      <c r="G25" s="156"/>
      <c r="H25" s="156"/>
      <c r="I25" s="156"/>
      <c r="J25" s="346"/>
      <c r="K25" s="346"/>
      <c r="L25" s="156"/>
      <c r="M25" s="163"/>
      <c r="N25" s="156"/>
    </row>
    <row r="26" spans="1:18" ht="38.25" customHeight="1" x14ac:dyDescent="0.25">
      <c r="A26" s="164" t="s">
        <v>229</v>
      </c>
      <c r="B26" s="160">
        <f>'[58]2028'!$D46</f>
        <v>2521.7616699999999</v>
      </c>
      <c r="C26" s="294">
        <f>'[58]2028'!$H46</f>
        <v>10</v>
      </c>
      <c r="D26" s="165"/>
      <c r="E26" s="166"/>
      <c r="F26" s="166"/>
      <c r="G26" s="156"/>
      <c r="H26" s="156"/>
      <c r="I26" s="156"/>
      <c r="J26" s="346"/>
      <c r="K26" s="346"/>
      <c r="L26" s="156"/>
      <c r="M26" s="163"/>
      <c r="N26" s="156"/>
    </row>
    <row r="27" spans="1:18" ht="37.5" customHeight="1" x14ac:dyDescent="0.25">
      <c r="A27" s="161" t="s">
        <v>220</v>
      </c>
      <c r="B27" s="160">
        <f>'[58]2028'!$D47</f>
        <v>4720.17</v>
      </c>
      <c r="C27" s="294">
        <f>'[58]2028'!$H47</f>
        <v>5</v>
      </c>
      <c r="D27" s="145"/>
      <c r="E27" s="145"/>
      <c r="F27" s="145"/>
      <c r="G27" s="156"/>
      <c r="H27" s="156"/>
      <c r="I27" s="156"/>
      <c r="J27" s="346"/>
      <c r="K27" s="346"/>
      <c r="L27" s="156"/>
      <c r="M27" s="167"/>
      <c r="N27" s="156"/>
    </row>
    <row r="28" spans="1:18" ht="25.5" customHeight="1" x14ac:dyDescent="0.25">
      <c r="A28" s="161" t="s">
        <v>316</v>
      </c>
      <c r="B28" s="160">
        <f>'[58]2028'!$D48</f>
        <v>15773.333333333299</v>
      </c>
      <c r="C28" s="294">
        <f>'[58]2028'!$H48</f>
        <v>7</v>
      </c>
      <c r="D28" s="145"/>
      <c r="E28" s="145"/>
      <c r="F28" s="145"/>
      <c r="G28" s="156"/>
      <c r="H28" s="156"/>
      <c r="I28" s="156"/>
      <c r="J28" s="346"/>
      <c r="K28" s="346"/>
      <c r="L28" s="156"/>
      <c r="M28" s="168"/>
      <c r="N28" s="156"/>
    </row>
    <row r="29" spans="1:18" x14ac:dyDescent="0.25">
      <c r="A29" s="161" t="s">
        <v>317</v>
      </c>
      <c r="B29" s="160">
        <f>'[58]2028'!$D49</f>
        <v>21491.166666666602</v>
      </c>
      <c r="C29" s="294">
        <f>'[58]2028'!$H49</f>
        <v>10</v>
      </c>
      <c r="D29" s="145"/>
      <c r="E29" s="145"/>
      <c r="F29" s="145"/>
      <c r="G29" s="156"/>
      <c r="H29" s="156"/>
      <c r="I29" s="156"/>
      <c r="J29" s="156"/>
      <c r="K29" s="156"/>
      <c r="L29" s="156"/>
      <c r="M29" s="156"/>
      <c r="N29" s="156"/>
    </row>
    <row r="30" spans="1:18" ht="27" customHeight="1" x14ac:dyDescent="0.25">
      <c r="A30" s="170" t="s">
        <v>231</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232</v>
      </c>
      <c r="B31" s="173">
        <v>7</v>
      </c>
      <c r="C31" s="145"/>
      <c r="D31" s="145"/>
      <c r="E31" s="145"/>
      <c r="F31" s="145"/>
      <c r="G31" s="156"/>
      <c r="H31" s="346"/>
      <c r="I31" s="346"/>
      <c r="J31" s="156"/>
      <c r="K31" s="163"/>
      <c r="L31" s="156"/>
      <c r="M31" s="156"/>
      <c r="N31" s="156"/>
      <c r="O31" s="156"/>
    </row>
    <row r="32" spans="1:18" outlineLevel="1" x14ac:dyDescent="0.25">
      <c r="A32" s="170" t="s">
        <v>233</v>
      </c>
      <c r="B32" s="173"/>
      <c r="C32" s="145"/>
      <c r="D32" s="145"/>
      <c r="E32" s="145"/>
      <c r="F32" s="145"/>
      <c r="G32" s="156"/>
      <c r="H32" s="346"/>
      <c r="I32" s="346"/>
      <c r="J32" s="156"/>
      <c r="K32" s="163"/>
      <c r="L32" s="156"/>
      <c r="M32" s="156"/>
      <c r="N32" s="156"/>
      <c r="O32" s="156"/>
    </row>
    <row r="33" spans="1:15" ht="33" customHeight="1" outlineLevel="1" x14ac:dyDescent="0.25">
      <c r="A33" s="170" t="s">
        <v>234</v>
      </c>
      <c r="B33" s="173">
        <v>10</v>
      </c>
      <c r="C33" s="145"/>
      <c r="D33" s="145"/>
      <c r="E33" s="145"/>
      <c r="F33" s="145"/>
      <c r="G33" s="156"/>
      <c r="H33" s="350"/>
      <c r="I33" s="350"/>
      <c r="J33" s="156"/>
      <c r="K33" s="167"/>
      <c r="L33" s="156"/>
      <c r="M33" s="156"/>
      <c r="N33" s="156"/>
      <c r="O33" s="156"/>
    </row>
    <row r="34" spans="1:15" hidden="1" outlineLevel="1" x14ac:dyDescent="0.25">
      <c r="A34" s="170" t="s">
        <v>235</v>
      </c>
      <c r="B34" s="173"/>
      <c r="C34" s="145"/>
      <c r="D34" s="145"/>
      <c r="E34" s="145"/>
      <c r="F34" s="145"/>
      <c r="G34" s="156"/>
      <c r="H34" s="346"/>
      <c r="I34" s="346"/>
      <c r="J34" s="156"/>
      <c r="K34" s="168"/>
      <c r="L34" s="156"/>
      <c r="M34" s="156"/>
      <c r="N34" s="156"/>
      <c r="O34" s="156"/>
    </row>
    <row r="35" spans="1:15" hidden="1" outlineLevel="1" x14ac:dyDescent="0.25">
      <c r="A35" s="174" t="s">
        <v>236</v>
      </c>
      <c r="B35" s="173"/>
      <c r="C35" s="145"/>
      <c r="D35" s="145"/>
      <c r="E35" s="145"/>
      <c r="F35" s="145"/>
      <c r="G35" s="156"/>
      <c r="H35" s="156"/>
      <c r="I35" s="156"/>
      <c r="J35" s="156"/>
      <c r="K35" s="156"/>
      <c r="L35" s="156"/>
      <c r="M35" s="156"/>
      <c r="N35" s="156"/>
      <c r="O35" s="156"/>
    </row>
    <row r="36" spans="1:15" hidden="1" outlineLevel="1" x14ac:dyDescent="0.25">
      <c r="A36" s="159" t="s">
        <v>237</v>
      </c>
      <c r="B36" s="175"/>
      <c r="C36" s="145"/>
      <c r="D36" s="145"/>
      <c r="E36" s="145"/>
      <c r="F36" s="145"/>
      <c r="G36" s="156"/>
      <c r="H36" s="156"/>
      <c r="I36" s="156"/>
      <c r="J36" s="156"/>
      <c r="K36" s="156"/>
      <c r="L36" s="156"/>
      <c r="M36" s="156"/>
      <c r="N36" s="156"/>
    </row>
    <row r="37" spans="1:15" hidden="1" outlineLevel="1" x14ac:dyDescent="0.25">
      <c r="A37" s="174" t="s">
        <v>238</v>
      </c>
      <c r="B37" s="176">
        <v>4</v>
      </c>
      <c r="C37" s="145"/>
      <c r="D37" s="145"/>
      <c r="E37" s="145"/>
      <c r="F37" s="145"/>
      <c r="G37" s="156"/>
      <c r="H37" s="156"/>
      <c r="I37" s="156"/>
      <c r="J37" s="156"/>
      <c r="K37" s="156"/>
      <c r="L37" s="156"/>
      <c r="M37" s="156"/>
      <c r="N37" s="156"/>
    </row>
    <row r="38" spans="1:15" hidden="1" outlineLevel="1" x14ac:dyDescent="0.25">
      <c r="A38" s="174" t="s">
        <v>122</v>
      </c>
      <c r="B38" s="176">
        <v>4</v>
      </c>
      <c r="C38" s="145"/>
      <c r="D38" s="145"/>
      <c r="E38" s="145"/>
      <c r="F38" s="145"/>
    </row>
    <row r="39" spans="1:15" hidden="1" outlineLevel="1" x14ac:dyDescent="0.25">
      <c r="A39" s="159" t="s">
        <v>239</v>
      </c>
      <c r="B39" s="177"/>
      <c r="C39" s="145"/>
      <c r="D39" s="145"/>
      <c r="E39" s="145"/>
      <c r="F39" s="145"/>
    </row>
    <row r="40" spans="1:15" hidden="1" outlineLevel="1" x14ac:dyDescent="0.25">
      <c r="A40" s="170" t="s">
        <v>238</v>
      </c>
      <c r="B40" s="176">
        <v>4.4000000000000004</v>
      </c>
      <c r="C40" s="145"/>
      <c r="D40" s="145"/>
      <c r="E40" s="145"/>
      <c r="F40" s="145"/>
    </row>
    <row r="41" spans="1:15" hidden="1" outlineLevel="1" x14ac:dyDescent="0.25">
      <c r="A41" s="170" t="s">
        <v>122</v>
      </c>
      <c r="B41" s="176">
        <v>4</v>
      </c>
      <c r="C41" s="145"/>
      <c r="D41" s="145"/>
      <c r="E41" s="145"/>
      <c r="F41" s="145"/>
    </row>
    <row r="42" spans="1:15" ht="16.5" hidden="1" customHeight="1" outlineLevel="1" x14ac:dyDescent="0.25">
      <c r="A42" s="178" t="s">
        <v>240</v>
      </c>
      <c r="B42" s="179"/>
      <c r="C42" s="180"/>
      <c r="D42" s="181"/>
      <c r="E42" s="145"/>
      <c r="F42" s="145"/>
    </row>
    <row r="43" spans="1:15" hidden="1" outlineLevel="1" x14ac:dyDescent="0.25">
      <c r="A43" s="170" t="s">
        <v>241</v>
      </c>
      <c r="B43" s="176">
        <v>12</v>
      </c>
      <c r="C43" s="180"/>
      <c r="D43" s="181"/>
      <c r="E43" s="145"/>
      <c r="F43" s="145"/>
    </row>
    <row r="44" spans="1:15" hidden="1" outlineLevel="1" x14ac:dyDescent="0.25">
      <c r="A44" s="170" t="s">
        <v>242</v>
      </c>
      <c r="B44" s="176">
        <v>12</v>
      </c>
      <c r="C44" s="180"/>
      <c r="D44" s="181"/>
      <c r="E44" s="145"/>
      <c r="F44" s="145"/>
    </row>
    <row r="45" spans="1:15" ht="15" hidden="1" customHeight="1" outlineLevel="1" x14ac:dyDescent="0.25">
      <c r="A45" s="178" t="s">
        <v>243</v>
      </c>
      <c r="B45" s="179"/>
      <c r="C45" s="180"/>
      <c r="D45" s="181"/>
      <c r="E45" s="145"/>
      <c r="F45" s="145"/>
    </row>
    <row r="46" spans="1:15" hidden="1" x14ac:dyDescent="0.25">
      <c r="A46" s="170" t="s">
        <v>241</v>
      </c>
      <c r="B46" s="176">
        <v>12</v>
      </c>
      <c r="C46" s="180"/>
      <c r="D46" s="181"/>
      <c r="E46" s="145"/>
      <c r="F46" s="145"/>
    </row>
    <row r="47" spans="1:15" hidden="1" outlineLevel="1" x14ac:dyDescent="0.25">
      <c r="A47" s="170" t="s">
        <v>242</v>
      </c>
      <c r="B47" s="176">
        <v>12</v>
      </c>
      <c r="C47" s="180"/>
      <c r="D47" s="181"/>
      <c r="E47" s="145"/>
      <c r="F47" s="145"/>
    </row>
    <row r="48" spans="1:15" hidden="1" outlineLevel="1" x14ac:dyDescent="0.25">
      <c r="A48" s="182" t="s">
        <v>244</v>
      </c>
      <c r="B48" s="179"/>
      <c r="C48" s="183"/>
      <c r="D48" s="183"/>
      <c r="E48" s="145"/>
      <c r="F48" s="145"/>
    </row>
    <row r="49" spans="1:22" hidden="1" outlineLevel="1" x14ac:dyDescent="0.25">
      <c r="A49" s="184" t="s">
        <v>245</v>
      </c>
      <c r="B49" s="185"/>
      <c r="C49" s="180"/>
      <c r="D49" s="145"/>
      <c r="E49" s="145"/>
      <c r="F49" s="145"/>
    </row>
    <row r="50" spans="1:22" hidden="1" x14ac:dyDescent="0.25">
      <c r="A50" s="182" t="s">
        <v>246</v>
      </c>
      <c r="B50" s="176">
        <v>25</v>
      </c>
      <c r="C50" s="186"/>
      <c r="D50" s="186"/>
      <c r="E50" s="186"/>
      <c r="F50" s="186"/>
    </row>
    <row r="51" spans="1:22" hidden="1" x14ac:dyDescent="0.25">
      <c r="A51" s="182" t="s">
        <v>247</v>
      </c>
      <c r="B51" s="176">
        <v>25</v>
      </c>
      <c r="C51" s="186"/>
      <c r="D51" s="186"/>
      <c r="E51" s="186"/>
      <c r="F51" s="186"/>
    </row>
    <row r="52" spans="1:22" ht="16.5" hidden="1" thickBot="1" x14ac:dyDescent="0.3">
      <c r="A52" s="182" t="s">
        <v>101</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121</v>
      </c>
      <c r="B56" s="187">
        <v>0.1</v>
      </c>
      <c r="C56" s="188"/>
      <c r="D56" s="188"/>
      <c r="E56" s="188"/>
      <c r="F56" s="188"/>
    </row>
    <row r="57" spans="1:22" hidden="1" x14ac:dyDescent="0.25">
      <c r="A57" s="189"/>
      <c r="B57" s="190"/>
      <c r="C57" s="188"/>
      <c r="D57" s="188"/>
      <c r="E57" s="188"/>
      <c r="F57" s="188"/>
    </row>
    <row r="58" spans="1:22" hidden="1" x14ac:dyDescent="0.25">
      <c r="A58" s="170" t="s">
        <v>248</v>
      </c>
      <c r="B58" s="191"/>
      <c r="C58" s="188"/>
      <c r="D58" s="188"/>
      <c r="E58" s="188"/>
      <c r="F58" s="188"/>
    </row>
    <row r="59" spans="1:22" ht="16.5" hidden="1" thickBot="1" x14ac:dyDescent="0.3">
      <c r="A59" s="192" t="s">
        <v>249</v>
      </c>
      <c r="B59" s="193"/>
      <c r="C59" s="188"/>
      <c r="D59" s="188"/>
      <c r="E59" s="188"/>
      <c r="F59" s="188"/>
    </row>
    <row r="60" spans="1:22" hidden="1" x14ac:dyDescent="0.25">
      <c r="A60" s="159" t="s">
        <v>250</v>
      </c>
      <c r="B60" s="194">
        <v>2</v>
      </c>
      <c r="C60" s="188"/>
      <c r="D60" s="188"/>
      <c r="E60" s="188"/>
      <c r="F60" s="188"/>
    </row>
    <row r="61" spans="1:22" hidden="1" x14ac:dyDescent="0.25">
      <c r="A61" s="170" t="s">
        <v>120</v>
      </c>
      <c r="B61" s="195">
        <v>8.8999999999999996E-2</v>
      </c>
      <c r="C61" s="188"/>
      <c r="D61" s="188"/>
      <c r="E61" s="188"/>
      <c r="F61" s="188"/>
    </row>
    <row r="62" spans="1:22" hidden="1" outlineLevel="1" x14ac:dyDescent="0.25">
      <c r="A62" s="170" t="s">
        <v>119</v>
      </c>
      <c r="B62" s="196">
        <v>8.8999999999999996E-2</v>
      </c>
      <c r="C62" s="188"/>
      <c r="D62" s="188"/>
      <c r="E62" s="188"/>
      <c r="F62" s="188"/>
    </row>
    <row r="63" spans="1:22" hidden="1" outlineLevel="1" x14ac:dyDescent="0.25">
      <c r="A63" s="170" t="s">
        <v>118</v>
      </c>
      <c r="B63" s="196">
        <v>0</v>
      </c>
      <c r="C63" s="188"/>
      <c r="D63" s="188"/>
      <c r="E63" s="188"/>
      <c r="F63" s="188"/>
    </row>
    <row r="64" spans="1:22" s="150" customFormat="1" hidden="1" collapsed="1" x14ac:dyDescent="0.25">
      <c r="A64" s="170" t="s">
        <v>117</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116</v>
      </c>
      <c r="B65" s="196">
        <f>1-B63</f>
        <v>1</v>
      </c>
      <c r="C65" s="188"/>
      <c r="D65" s="188"/>
      <c r="E65" s="188"/>
      <c r="F65" s="188"/>
    </row>
    <row r="66" spans="1:27" ht="16.5" hidden="1" thickBot="1" x14ac:dyDescent="0.3">
      <c r="A66" s="182" t="s">
        <v>251</v>
      </c>
      <c r="B66" s="197">
        <f>B65*B64+B63*B62*(1-B52)</f>
        <v>0.11</v>
      </c>
      <c r="C66" s="188"/>
      <c r="D66" s="188"/>
      <c r="E66" s="188"/>
      <c r="F66" s="188"/>
      <c r="W66" s="198"/>
      <c r="X66" s="198"/>
      <c r="Y66" s="198"/>
      <c r="Z66" s="198"/>
      <c r="AA66" s="198"/>
    </row>
    <row r="67" spans="1:27" hidden="1" x14ac:dyDescent="0.25">
      <c r="A67" s="199" t="s">
        <v>115</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114</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113</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252</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253</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112</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111</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110</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109</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254</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108</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107</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hidden="1"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hidden="1"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hidden="1"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hidden="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hidden="1"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hidden="1" x14ac:dyDescent="0.25">
      <c r="A86" s="224" t="s">
        <v>255</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hidden="1" x14ac:dyDescent="0.25">
      <c r="A87" s="224" t="s">
        <v>256</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hidden="1" x14ac:dyDescent="0.25">
      <c r="A88" s="227" t="s">
        <v>257</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hidden="1" x14ac:dyDescent="0.25">
      <c r="A89" s="224" t="s">
        <v>106</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258</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259</v>
      </c>
      <c r="B91" s="225"/>
      <c r="C91" s="225">
        <f>IF(C78&lt;$B$30+2,-($B$22+$B$27)/$B$30,0)</f>
        <v>-4966.8255000000008</v>
      </c>
      <c r="D91" s="225">
        <f t="shared" ref="D91:K91" si="19">IF(D78&lt;$B$30+2,-($B$25)/$B$30,0)</f>
        <v>-3155.8496666666601</v>
      </c>
      <c r="E91" s="225">
        <f t="shared" si="19"/>
        <v>-3155.8496666666601</v>
      </c>
      <c r="F91" s="225">
        <f t="shared" si="19"/>
        <v>-3155.8496666666601</v>
      </c>
      <c r="G91" s="225">
        <f t="shared" si="19"/>
        <v>-3155.8496666666601</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260</v>
      </c>
      <c r="B92" s="225"/>
      <c r="C92" s="225">
        <f>IF(C78&lt;$B$33+2,-($B$24+$B$29+B21+B26)/$B$33,0)</f>
        <v>-5163.1049169999906</v>
      </c>
      <c r="D92" s="225">
        <f t="shared" ref="D92:M92" si="21">IF(D78&lt;$B$33+2,-($B$24+$B$28)/$B$33,0)</f>
        <v>-2732.2370833333298</v>
      </c>
      <c r="E92" s="225">
        <f t="shared" si="21"/>
        <v>-2732.2370833333298</v>
      </c>
      <c r="F92" s="225">
        <f t="shared" si="21"/>
        <v>-2732.2370833333298</v>
      </c>
      <c r="G92" s="225">
        <f t="shared" si="21"/>
        <v>-2732.2370833333298</v>
      </c>
      <c r="H92" s="225">
        <f t="shared" si="21"/>
        <v>-2732.2370833333298</v>
      </c>
      <c r="I92" s="225">
        <f t="shared" si="21"/>
        <v>-2732.2370833333298</v>
      </c>
      <c r="J92" s="225">
        <f t="shared" si="21"/>
        <v>-2732.2370833333298</v>
      </c>
      <c r="K92" s="225">
        <f t="shared" si="21"/>
        <v>-2732.2370833333298</v>
      </c>
      <c r="L92" s="225">
        <f t="shared" si="21"/>
        <v>-2732.2370833333298</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261</v>
      </c>
      <c r="B93" s="225"/>
      <c r="C93" s="225">
        <f>IF(C78&lt;$B$31+2,-($B$20+$B$23+$B$25+B28)/$B$31,0)</f>
        <v>-6580.8599995237992</v>
      </c>
      <c r="D93" s="225">
        <f t="shared" ref="D93:M93" si="23">IF(D78&lt;$B$31+2,-($B$29+$B$26+$B$27)/$B$31,0)</f>
        <v>-4104.7283338095149</v>
      </c>
      <c r="E93" s="225">
        <f t="shared" si="23"/>
        <v>-4104.7283338095149</v>
      </c>
      <c r="F93" s="225">
        <f t="shared" si="23"/>
        <v>-4104.7283338095149</v>
      </c>
      <c r="G93" s="225">
        <f t="shared" si="23"/>
        <v>-4104.7283338095149</v>
      </c>
      <c r="H93" s="225">
        <f t="shared" si="23"/>
        <v>-4104.7283338095149</v>
      </c>
      <c r="I93" s="225">
        <f t="shared" si="23"/>
        <v>-4104.7283338095149</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262</v>
      </c>
      <c r="B94" s="229">
        <f>B90+B91+B93</f>
        <v>0</v>
      </c>
      <c r="C94" s="229">
        <f>C90+C91+C93+C92</f>
        <v>-16710.790416523789</v>
      </c>
      <c r="D94" s="229">
        <f t="shared" ref="D94:U94" si="25">D90+D91+D93+D92</f>
        <v>-9992.8150838095044</v>
      </c>
      <c r="E94" s="229">
        <f t="shared" si="25"/>
        <v>-9992.8150838095044</v>
      </c>
      <c r="F94" s="229">
        <f t="shared" si="25"/>
        <v>-9992.8150838095044</v>
      </c>
      <c r="G94" s="229">
        <f t="shared" si="25"/>
        <v>-9992.8150838095044</v>
      </c>
      <c r="H94" s="229">
        <f t="shared" si="25"/>
        <v>-6836.9654171428447</v>
      </c>
      <c r="I94" s="229">
        <f t="shared" si="25"/>
        <v>-6836.9654171428447</v>
      </c>
      <c r="J94" s="229">
        <f t="shared" si="25"/>
        <v>-2732.2370833333298</v>
      </c>
      <c r="K94" s="229">
        <f t="shared" si="25"/>
        <v>-2732.2370833333298</v>
      </c>
      <c r="L94" s="229">
        <f t="shared" si="25"/>
        <v>-2732.2370833333298</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263</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105</v>
      </c>
      <c r="B96" s="229">
        <f t="shared" ref="B96:P96" si="27">B94+B95</f>
        <v>0</v>
      </c>
      <c r="C96" s="229">
        <f t="shared" si="27"/>
        <v>-16710.790416523789</v>
      </c>
      <c r="D96" s="229">
        <f t="shared" si="27"/>
        <v>-9992.8150838095044</v>
      </c>
      <c r="E96" s="229">
        <f t="shared" si="27"/>
        <v>-9992.8150838095044</v>
      </c>
      <c r="F96" s="229">
        <f t="shared" si="27"/>
        <v>-9992.8150838095044</v>
      </c>
      <c r="G96" s="229">
        <f t="shared" si="27"/>
        <v>-9992.8150838095044</v>
      </c>
      <c r="H96" s="229">
        <f t="shared" si="27"/>
        <v>-6836.9654171428447</v>
      </c>
      <c r="I96" s="229">
        <f t="shared" si="27"/>
        <v>-6836.9654171428447</v>
      </c>
      <c r="J96" s="229">
        <f t="shared" si="27"/>
        <v>-2732.2370833333298</v>
      </c>
      <c r="K96" s="229">
        <f t="shared" si="27"/>
        <v>-2732.2370833333298</v>
      </c>
      <c r="L96" s="229">
        <f t="shared" si="27"/>
        <v>-2732.2370833333298</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101</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104</v>
      </c>
      <c r="B98" s="234">
        <f t="shared" ref="B98:P98" si="29">B96+B97</f>
        <v>0</v>
      </c>
      <c r="C98" s="234">
        <f t="shared" si="29"/>
        <v>-16710.790416523789</v>
      </c>
      <c r="D98" s="234">
        <f t="shared" si="29"/>
        <v>-9992.8150838095044</v>
      </c>
      <c r="E98" s="234">
        <f t="shared" si="29"/>
        <v>-9992.8150838095044</v>
      </c>
      <c r="F98" s="234">
        <f t="shared" si="29"/>
        <v>-9992.8150838095044</v>
      </c>
      <c r="G98" s="234">
        <f t="shared" si="29"/>
        <v>-9992.8150838095044</v>
      </c>
      <c r="H98" s="234">
        <f t="shared" si="29"/>
        <v>-6836.9654171428447</v>
      </c>
      <c r="I98" s="234">
        <f t="shared" si="29"/>
        <v>-6836.9654171428447</v>
      </c>
      <c r="J98" s="234">
        <f t="shared" si="29"/>
        <v>-2732.2370833333298</v>
      </c>
      <c r="K98" s="234">
        <f t="shared" si="29"/>
        <v>-2732.2370833333298</v>
      </c>
      <c r="L98" s="234">
        <f t="shared" si="29"/>
        <v>-2732.2370833333298</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264</v>
      </c>
      <c r="B100" s="239"/>
      <c r="C100" s="240"/>
      <c r="D100" s="121" t="s">
        <v>265</v>
      </c>
      <c r="E100" s="121" t="s">
        <v>266</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107</v>
      </c>
      <c r="C101" s="243" t="s">
        <v>267</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108</v>
      </c>
      <c r="C102" s="243" t="s">
        <v>267</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268</v>
      </c>
      <c r="C103" s="243" t="s">
        <v>267</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269</v>
      </c>
      <c r="C104" s="243" t="s">
        <v>267</v>
      </c>
      <c r="D104" s="244">
        <f>$K$94</f>
        <v>-2732.2370833333298</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270</v>
      </c>
      <c r="C105" s="243" t="s">
        <v>267</v>
      </c>
      <c r="D105" s="244">
        <f>$K$98</f>
        <v>-2732.2370833333298</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271</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272</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262</v>
      </c>
      <c r="B111" s="229">
        <f t="shared" ref="B111:P111" si="32">B94</f>
        <v>0</v>
      </c>
      <c r="C111" s="229">
        <f t="shared" si="32"/>
        <v>-16710.790416523789</v>
      </c>
      <c r="D111" s="229">
        <f t="shared" si="32"/>
        <v>-9992.8150838095044</v>
      </c>
      <c r="E111" s="229">
        <f t="shared" si="32"/>
        <v>-9992.8150838095044</v>
      </c>
      <c r="F111" s="229">
        <f t="shared" si="32"/>
        <v>-9992.8150838095044</v>
      </c>
      <c r="G111" s="229">
        <f t="shared" si="32"/>
        <v>-9992.8150838095044</v>
      </c>
      <c r="H111" s="229">
        <f t="shared" si="32"/>
        <v>-6836.9654171428447</v>
      </c>
      <c r="I111" s="229">
        <f t="shared" si="32"/>
        <v>-6836.9654171428447</v>
      </c>
      <c r="J111" s="229">
        <f t="shared" si="32"/>
        <v>-2732.2370833333298</v>
      </c>
      <c r="K111" s="229">
        <f t="shared" si="32"/>
        <v>-2732.2370833333298</v>
      </c>
      <c r="L111" s="229">
        <f t="shared" si="32"/>
        <v>-2732.2370833333298</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103</v>
      </c>
      <c r="B112" s="225">
        <f>-B91-B93</f>
        <v>0</v>
      </c>
      <c r="C112" s="225">
        <f>-C91-C93-C92</f>
        <v>16710.790416523789</v>
      </c>
      <c r="D112" s="225">
        <f t="shared" ref="D112:P112" si="33">-D91-D93-D92</f>
        <v>9992.8150838095044</v>
      </c>
      <c r="E112" s="225">
        <f t="shared" si="33"/>
        <v>9992.8150838095044</v>
      </c>
      <c r="F112" s="225">
        <f t="shared" si="33"/>
        <v>9992.8150838095044</v>
      </c>
      <c r="G112" s="225">
        <f t="shared" si="33"/>
        <v>9992.8150838095044</v>
      </c>
      <c r="H112" s="225">
        <f t="shared" si="33"/>
        <v>6836.9654171428447</v>
      </c>
      <c r="I112" s="225">
        <f t="shared" si="33"/>
        <v>6836.9654171428447</v>
      </c>
      <c r="J112" s="225">
        <f t="shared" si="33"/>
        <v>2732.2370833333298</v>
      </c>
      <c r="K112" s="225">
        <f t="shared" si="33"/>
        <v>2732.2370833333298</v>
      </c>
      <c r="L112" s="225">
        <f t="shared" si="33"/>
        <v>2732.2370833333298</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102</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101</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100</v>
      </c>
      <c r="B115" s="225">
        <f>IF(((SUM($B$79:B79)+SUM($B$81:B88))+SUM($B$117:B117))&lt;0,((SUM($B$79:B79)+SUM($B$81:B88))+SUM($B$117:B117))*0.2-SUM($A$115:A115),IF(SUM(A$115:$B115)&lt;0,0-SUM(A$115:$B115),0))</f>
        <v>-28804.472666666625</v>
      </c>
      <c r="C115" s="225">
        <f>IF(((SUM($B$72:C72)+SUM($B$74:C81))+SUM($B$110:C110))&lt;0,((SUM($B$72:C72)+SUM($B$74:C81))+SUM($B$110:C110))*0.2-SUM($A$115:B115),IF(SUM(B$115:$B115)&lt;0,0-SUM(B$115:$B115),0))</f>
        <v>28804.472666666625</v>
      </c>
      <c r="D115" s="225">
        <f>IF(((SUM($B$72:D72)+SUM($B$74:D81))+SUM($B$110:D110))&lt;0,((SUM($B$72:D72)+SUM($B$74:D81))+SUM($B$110:D110))*0.2-SUM($A$98:C98),IF(SUM($B$98:C98)&lt;0,0-SUM($B$98:C98),0))</f>
        <v>16710.790416523789</v>
      </c>
      <c r="E115" s="225">
        <f>IF(((SUM($B$72:E72)+SUM($B$74:E81))+SUM($B$110:E110))&lt;0,((SUM($B$72:E72)+SUM($B$74:E81))+SUM($B$110:E110))*0.2-SUM($A$98:D98),IF(SUM($B$98:D98)&lt;0,0-SUM($B$98:D98),0))</f>
        <v>26703.605500333295</v>
      </c>
      <c r="F115" s="225">
        <f>IF(((SUM($B$72:F72)+SUM($B$74:F81))+SUM($B$110:F110))&lt;0,((SUM($B$72:F72)+SUM($B$74:F81))+SUM($B$110:F110))*0.2-SUM($A$98:E98),IF(SUM($B$98:E98)&lt;0,0-SUM($B$98:E98),0))</f>
        <v>36696.420584142797</v>
      </c>
      <c r="G115" s="225">
        <f>IF(((SUM($B$72:G72)+SUM($B$74:G81))+SUM($B$110:G110))&lt;0,((SUM($B$72:G72)+SUM($B$74:G81))+SUM($B$110:G110))*0.2-SUM($A$98:F98),IF(SUM($B$98:F98)&lt;0,0-SUM($B$98:F98),0))</f>
        <v>46689.2356679523</v>
      </c>
      <c r="H115" s="225">
        <f>IF(((SUM($B$72:H72)+SUM($B$74:H81))+SUM($B$110:H110))&lt;0,((SUM($B$72:H72)+SUM($B$74:H81))+SUM($B$110:H110))*0.2-SUM($A$98:G98),IF(SUM($B$98:G98)&lt;0,0-SUM($B$98:G98),0))</f>
        <v>56682.050751761803</v>
      </c>
      <c r="I115" s="225">
        <f>IF(((SUM($B$72:I72)+SUM($B$74:I81))+SUM($B$110:I110))&lt;0,((SUM($B$72:I72)+SUM($B$74:I81))+SUM($B$110:I110))*0.2-SUM($A$98:H98),IF(SUM($B$98:H98)&lt;0,0-SUM($B$98:H98),0))</f>
        <v>63519.016168904651</v>
      </c>
      <c r="J115" s="225">
        <f>IF(((SUM($B$72:J72)+SUM($B$74:J81))+SUM($B$110:J110))&lt;0,((SUM($B$72:J72)+SUM($B$74:J81))+SUM($B$110:J110))*0.2-SUM($A$98:I98),IF(SUM($B$98:I98)&lt;0,0-SUM($B$98:I98),0))</f>
        <v>70355.981586047492</v>
      </c>
      <c r="K115" s="225">
        <f>IF(((SUM($B$72:K72)+SUM($B$74:K81))+SUM($B$110:K110))&lt;0,((SUM($B$72:K72)+SUM($B$74:K81))+SUM($B$110:K110))*0.2-SUM($A$98:J98),IF(SUM($B$98:J98)&lt;0,0-SUM($B$98:J98),0))</f>
        <v>73088.218669380818</v>
      </c>
      <c r="L115" s="225">
        <f>IF(((SUM($B$72:L72)+SUM($B$74:L81))+SUM($B$110:L110))&lt;0,((SUM($B$72:L72)+SUM($B$74:L81))+SUM($B$110:L110))*0.2-SUM($A$98:K98),IF(SUM($B$98:K98)&lt;0,0-SUM($B$98:K98),0))</f>
        <v>75820.455752714144</v>
      </c>
      <c r="M115" s="225">
        <f>IF(((SUM($B$72:M72)+SUM($B$74:M81))+SUM($B$110:M110))&lt;0,((SUM($B$72:M72)+SUM($B$74:M81))+SUM($B$110:M110))*0.2-SUM($A$98:L98),IF(SUM($B$98:L98)&lt;0,0-SUM($B$98:L98),0))</f>
        <v>78552.69283604747</v>
      </c>
      <c r="N115" s="225">
        <f>IF(((SUM($B$72:N72)+SUM($B$74:N81))+SUM($B$110:N110))&lt;0,((SUM($B$72:N72)+SUM($B$74:N81))+SUM($B$110:N110))*0.2-SUM($A$98:M98),IF(SUM($B$98:M98)&lt;0,0-SUM($B$98:M98),0))</f>
        <v>78552.69283604747</v>
      </c>
      <c r="O115" s="225">
        <f>IF(((SUM($B$72:O72)+SUM($B$74:O81))+SUM($B$110:O110))&lt;0,((SUM($B$72:O72)+SUM($B$74:O81))+SUM($B$110:O110))*0.2-SUM($A$98:N98),IF(SUM($B$98:N98)&lt;0,0-SUM($B$98:N98),0))</f>
        <v>78552.69283604747</v>
      </c>
      <c r="P115" s="225">
        <f>IF(((SUM($B$72:P72)+SUM($B$74:P81))+SUM($B$110:P110))&lt;0,((SUM($B$72:P72)+SUM($B$74:P81))+SUM($B$110:P110))*0.2-SUM($A$98:O98),IF(SUM($B$98:O98)&lt;0,0-SUM($B$98:O98),0))</f>
        <v>78552.69283604747</v>
      </c>
      <c r="Q115" s="225">
        <f>IF(((SUM($B$72:Q72)+SUM($B$74:Q81))+SUM($B$110:Q110))&lt;0,((SUM($B$72:Q72)+SUM($B$74:Q81))+SUM($B$110:Q110))*0.2-SUM($A$98:P98),IF(SUM($B$98:P98)&lt;0,0-SUM($B$98:P98),0))</f>
        <v>78552.69283604747</v>
      </c>
      <c r="R115" s="225">
        <f>IF(((SUM($B$72:R72)+SUM($B$74:R81))+SUM($B$110:R110))&lt;0,((SUM($B$72:R72)+SUM($B$74:R81))+SUM($B$110:R110))*0.2-SUM($A$98:Q98),IF(SUM($B$98:Q98)&lt;0,0-SUM($B$98:Q98),0))</f>
        <v>78552.69283604747</v>
      </c>
      <c r="S115" s="225">
        <f>IF(((SUM($B$72:S72)+SUM($B$74:S81))+SUM($B$110:S110))&lt;0,((SUM($B$72:S72)+SUM($B$74:S81))+SUM($B$110:S110))*0.2-SUM($A$98:R98),IF(SUM($B$98:R98)&lt;0,0-SUM($B$98:R98),0))</f>
        <v>78552.69283604747</v>
      </c>
      <c r="T115" s="225">
        <f>IF(((SUM($B$72:T72)+SUM($B$74:T81))+SUM($B$110:T110))&lt;0,((SUM($B$72:T72)+SUM($B$74:T81))+SUM($B$110:T110))*0.2-SUM($A$98:S98),IF(SUM($B$98:S98)&lt;0,0-SUM($B$98:S98),0))</f>
        <v>78552.69283604747</v>
      </c>
      <c r="U115" s="226">
        <f>IF(((SUM($B$72:U72)+SUM($B$74:U81))+SUM($B$110:U110))&lt;0,((SUM($B$72:U72)+SUM($B$74:U81))+SUM($B$110:U110))*0.2-SUM($A$98:T98),IF(SUM($B$98:T98)&lt;0,0-SUM($B$98:T98),0))</f>
        <v>78552.69283604747</v>
      </c>
    </row>
    <row r="116" spans="1:22" s="150" customFormat="1" hidden="1" x14ac:dyDescent="0.25">
      <c r="A116" s="232" t="s">
        <v>99</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98</v>
      </c>
      <c r="B117" s="225">
        <f>-($B$18+$B$29)</f>
        <v>-144022.36333333311</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97</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96</v>
      </c>
      <c r="B119" s="229">
        <f t="shared" ref="B119:P119" si="37">SUM(B111:B118)</f>
        <v>-172826.83599999972</v>
      </c>
      <c r="C119" s="229">
        <f t="shared" si="37"/>
        <v>28804.472666666625</v>
      </c>
      <c r="D119" s="229">
        <f t="shared" si="37"/>
        <v>16710.790416523789</v>
      </c>
      <c r="E119" s="229">
        <f t="shared" si="37"/>
        <v>26703.605500333295</v>
      </c>
      <c r="F119" s="229">
        <f t="shared" si="37"/>
        <v>36696.420584142797</v>
      </c>
      <c r="G119" s="229">
        <f t="shared" si="37"/>
        <v>46689.2356679523</v>
      </c>
      <c r="H119" s="229">
        <f t="shared" si="37"/>
        <v>56682.050751761803</v>
      </c>
      <c r="I119" s="229">
        <f t="shared" si="37"/>
        <v>63519.016168904651</v>
      </c>
      <c r="J119" s="229">
        <f t="shared" si="37"/>
        <v>70355.981586047492</v>
      </c>
      <c r="K119" s="229">
        <f t="shared" si="37"/>
        <v>73088.218669380818</v>
      </c>
      <c r="L119" s="229">
        <f t="shared" si="37"/>
        <v>75820.455752714144</v>
      </c>
      <c r="M119" s="229">
        <f t="shared" si="37"/>
        <v>78552.69283604747</v>
      </c>
      <c r="N119" s="229">
        <f t="shared" si="37"/>
        <v>78552.69283604747</v>
      </c>
      <c r="O119" s="229">
        <f t="shared" si="37"/>
        <v>78552.69283604747</v>
      </c>
      <c r="P119" s="229">
        <f t="shared" si="37"/>
        <v>78552.69283604747</v>
      </c>
      <c r="Q119" s="229">
        <f>SUM(Q111:Q118)</f>
        <v>78552.69283604747</v>
      </c>
      <c r="R119" s="229">
        <f>SUM(R111:R118)</f>
        <v>78552.69283604747</v>
      </c>
      <c r="S119" s="229">
        <f>SUM(S111:S118)</f>
        <v>78552.69283604747</v>
      </c>
      <c r="T119" s="229">
        <f>SUM(T111:T118)</f>
        <v>78552.69283604747</v>
      </c>
      <c r="U119" s="230">
        <f>SUM(U111:U118)</f>
        <v>78552.69283604747</v>
      </c>
    </row>
    <row r="120" spans="1:22" s="150" customFormat="1" ht="14.25" hidden="1" x14ac:dyDescent="0.25">
      <c r="A120" s="228" t="s">
        <v>273</v>
      </c>
      <c r="B120" s="229">
        <f>SUM($B$119:B119)</f>
        <v>-172826.83599999972</v>
      </c>
      <c r="C120" s="229">
        <f>SUM($B$112:C112)</f>
        <v>16710.790416523789</v>
      </c>
      <c r="D120" s="229">
        <f>SUM($B$112:D112)</f>
        <v>26703.605500333295</v>
      </c>
      <c r="E120" s="229">
        <f>SUM($B$112:E112)</f>
        <v>36696.420584142797</v>
      </c>
      <c r="F120" s="229">
        <f>SUM($B$112:F112)</f>
        <v>46689.2356679523</v>
      </c>
      <c r="G120" s="229">
        <f>SUM($B$112:G112)</f>
        <v>56682.050751761803</v>
      </c>
      <c r="H120" s="229">
        <f>SUM($B$112:H112)</f>
        <v>63519.016168904651</v>
      </c>
      <c r="I120" s="229">
        <f>SUM($B$112:I112)</f>
        <v>70355.981586047492</v>
      </c>
      <c r="J120" s="229">
        <f>SUM($B$112:J112)</f>
        <v>73088.218669380818</v>
      </c>
      <c r="K120" s="229">
        <f>SUM($B$112:K112)</f>
        <v>75820.455752714144</v>
      </c>
      <c r="L120" s="229">
        <f>SUM($B$112:L112)</f>
        <v>78552.69283604747</v>
      </c>
      <c r="M120" s="229">
        <f>SUM($B$112:M112)</f>
        <v>78552.69283604747</v>
      </c>
      <c r="N120" s="229">
        <f>SUM($B$112:N112)</f>
        <v>78552.69283604747</v>
      </c>
      <c r="O120" s="229">
        <f>SUM($B$112:O112)</f>
        <v>78552.69283604747</v>
      </c>
      <c r="P120" s="229">
        <f>SUM($B$112:P112)</f>
        <v>78552.69283604747</v>
      </c>
      <c r="Q120" s="229">
        <f>SUM($B$112:Q112)</f>
        <v>78552.69283604747</v>
      </c>
      <c r="R120" s="229">
        <f>SUM($B$112:R112)</f>
        <v>78552.69283604747</v>
      </c>
      <c r="S120" s="229">
        <f>SUM($B$112:S112)</f>
        <v>78552.69283604747</v>
      </c>
      <c r="T120" s="229">
        <f>SUM($B$112:T112)</f>
        <v>78552.69283604747</v>
      </c>
      <c r="U120" s="230">
        <f>SUM($B$112:U112)</f>
        <v>78552.69283604747</v>
      </c>
    </row>
    <row r="121" spans="1:22" hidden="1" x14ac:dyDescent="0.25">
      <c r="A121" s="232" t="s">
        <v>95</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274</v>
      </c>
      <c r="B122" s="229">
        <f>B119*B121</f>
        <v>-164039.97327000558</v>
      </c>
      <c r="C122" s="229">
        <f t="shared" ref="C122:P122" si="39">C119*C121</f>
        <v>24630.626617117952</v>
      </c>
      <c r="D122" s="229">
        <f t="shared" si="39"/>
        <v>12873.289781014353</v>
      </c>
      <c r="E122" s="229">
        <f t="shared" si="39"/>
        <v>18532.733373301533</v>
      </c>
      <c r="F122" s="229">
        <f t="shared" si="39"/>
        <v>22944.061608404394</v>
      </c>
      <c r="G122" s="229">
        <f t="shared" si="39"/>
        <v>26299.069391572284</v>
      </c>
      <c r="H122" s="229">
        <f t="shared" si="39"/>
        <v>28763.795504330876</v>
      </c>
      <c r="I122" s="229">
        <f t="shared" si="39"/>
        <v>29038.984297464947</v>
      </c>
      <c r="J122" s="229">
        <f t="shared" si="39"/>
        <v>28977.152533107143</v>
      </c>
      <c r="K122" s="229">
        <f t="shared" si="39"/>
        <v>27119.337678046817</v>
      </c>
      <c r="L122" s="229">
        <f t="shared" si="39"/>
        <v>25345.164444571699</v>
      </c>
      <c r="M122" s="229">
        <f t="shared" si="39"/>
        <v>23656.300128968709</v>
      </c>
      <c r="N122" s="229">
        <f t="shared" si="39"/>
        <v>21311.98209817001</v>
      </c>
      <c r="O122" s="229">
        <f t="shared" si="39"/>
        <v>19199.983872225235</v>
      </c>
      <c r="P122" s="229">
        <f t="shared" si="39"/>
        <v>17297.282767770481</v>
      </c>
      <c r="Q122" s="229">
        <f>Q119*Q121</f>
        <v>78552.69283604747</v>
      </c>
      <c r="R122" s="229">
        <f>R119*R121</f>
        <v>78552.69283604747</v>
      </c>
      <c r="S122" s="229">
        <f>S119*S121</f>
        <v>78552.69283604747</v>
      </c>
      <c r="T122" s="229">
        <f>T119*T121</f>
        <v>78552.69283604747</v>
      </c>
      <c r="U122" s="230">
        <f>U119*U121</f>
        <v>78552.69283604747</v>
      </c>
      <c r="V122" s="150"/>
    </row>
    <row r="123" spans="1:22" s="141" customFormat="1" hidden="1" outlineLevel="1" x14ac:dyDescent="0.25">
      <c r="A123" s="216" t="s">
        <v>275</v>
      </c>
      <c r="B123" s="229">
        <f>SUM($B$122:B122)</f>
        <v>-164039.97327000558</v>
      </c>
      <c r="C123" s="229">
        <f>SUM($B$115:C115)</f>
        <v>0</v>
      </c>
      <c r="D123" s="229">
        <f>SUM($B$115:D115)</f>
        <v>16710.790416523789</v>
      </c>
      <c r="E123" s="229">
        <f>SUM($B$115:E115)</f>
        <v>43414.395916857087</v>
      </c>
      <c r="F123" s="229">
        <f>SUM($B$115:F115)</f>
        <v>80110.816500999877</v>
      </c>
      <c r="G123" s="229">
        <f>SUM($B$115:G115)</f>
        <v>126800.05216895218</v>
      </c>
      <c r="H123" s="229">
        <f>SUM($B$115:H115)</f>
        <v>183482.10292071398</v>
      </c>
      <c r="I123" s="229">
        <f>SUM($B$115:I115)</f>
        <v>247001.11908961862</v>
      </c>
      <c r="J123" s="229">
        <f>SUM($B$115:J115)</f>
        <v>317357.10067566612</v>
      </c>
      <c r="K123" s="229">
        <f>SUM($B$115:K115)</f>
        <v>390445.31934504694</v>
      </c>
      <c r="L123" s="229">
        <f>SUM($B$115:L115)</f>
        <v>466265.77509776107</v>
      </c>
      <c r="M123" s="229">
        <f>SUM($B$115:M115)</f>
        <v>544818.46793380857</v>
      </c>
      <c r="N123" s="229">
        <f>SUM($B$115:N115)</f>
        <v>623371.16076985607</v>
      </c>
      <c r="O123" s="229">
        <f>SUM($B$115:O115)</f>
        <v>701923.85360590357</v>
      </c>
      <c r="P123" s="229">
        <f>SUM($B$115:P115)</f>
        <v>780476.54644195107</v>
      </c>
      <c r="Q123" s="229">
        <f>SUM($B$115:Q115)</f>
        <v>859029.23927799857</v>
      </c>
      <c r="R123" s="229">
        <f>SUM($B$115:R115)</f>
        <v>937581.93211404607</v>
      </c>
      <c r="S123" s="229">
        <f>SUM($B$115:S115)</f>
        <v>1016134.6249500936</v>
      </c>
      <c r="T123" s="229">
        <f>SUM($B$115:T115)</f>
        <v>1094687.3177861411</v>
      </c>
      <c r="U123" s="230">
        <f>SUM($B$115:U115)</f>
        <v>1173240.0106221884</v>
      </c>
      <c r="V123" s="150"/>
    </row>
    <row r="124" spans="1:22" hidden="1" outlineLevel="1" x14ac:dyDescent="0.25">
      <c r="A124" s="216" t="s">
        <v>276</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277</v>
      </c>
      <c r="B125" s="256">
        <f>IF(AND(B120&gt;0,A120&lt;0),(B110-(B120/(B120-A120))),0)</f>
        <v>0</v>
      </c>
      <c r="C125" s="256">
        <f>IF(AND(C120&gt;0,B120&lt;0),(C110-(C120/(C120-B120))),0)</f>
        <v>1.9118339153419568</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278</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279</v>
      </c>
      <c r="B130" s="265"/>
      <c r="C130" s="265"/>
      <c r="D130" s="265"/>
      <c r="E130" s="265"/>
      <c r="F130" s="265"/>
      <c r="G130" s="265"/>
      <c r="H130" s="265"/>
      <c r="I130" s="265"/>
      <c r="J130" s="265"/>
      <c r="K130" s="265"/>
      <c r="L130" s="265"/>
      <c r="M130" s="265"/>
      <c r="N130" s="265"/>
      <c r="O130" s="265"/>
      <c r="P130" s="266"/>
    </row>
    <row r="131" spans="1:16" hidden="1" x14ac:dyDescent="0.25">
      <c r="A131" s="202" t="s">
        <v>280</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281</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282</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283</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284</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285</v>
      </c>
      <c r="I139" s="142" t="s">
        <v>286</v>
      </c>
    </row>
    <row r="140" spans="1:16" hidden="1" x14ac:dyDescent="0.25">
      <c r="A140" s="142" t="s">
        <v>287</v>
      </c>
    </row>
    <row r="141" spans="1:16" hidden="1" x14ac:dyDescent="0.25"/>
    <row r="142" spans="1:16" hidden="1" x14ac:dyDescent="0.25">
      <c r="A142" s="142" t="s">
        <v>288</v>
      </c>
      <c r="I142" s="142" t="s">
        <v>289</v>
      </c>
    </row>
    <row r="143" spans="1:16" hidden="1" x14ac:dyDescent="0.25"/>
    <row r="144" spans="1:16" hidden="1" x14ac:dyDescent="0.25"/>
    <row r="145" spans="1:21" hidden="1" x14ac:dyDescent="0.25"/>
    <row r="146" spans="1:21" hidden="1" x14ac:dyDescent="0.25">
      <c r="A146" s="153" t="s">
        <v>290</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291</v>
      </c>
      <c r="B148" s="245"/>
      <c r="C148" s="245"/>
      <c r="D148" s="121" t="s">
        <v>265</v>
      </c>
      <c r="E148" s="121" t="s">
        <v>266</v>
      </c>
    </row>
    <row r="149" spans="1:21" hidden="1" x14ac:dyDescent="0.25">
      <c r="A149" s="273" t="s">
        <v>292</v>
      </c>
      <c r="B149" s="245" t="s">
        <v>293</v>
      </c>
      <c r="C149" s="121" t="s">
        <v>267</v>
      </c>
      <c r="D149" s="274">
        <f>$K123</f>
        <v>390445.31934504694</v>
      </c>
      <c r="E149" s="274">
        <f>$P123</f>
        <v>780476.54644195107</v>
      </c>
    </row>
    <row r="150" spans="1:21" hidden="1" x14ac:dyDescent="0.25">
      <c r="B150" s="245" t="s">
        <v>276</v>
      </c>
      <c r="C150" s="121" t="s">
        <v>294</v>
      </c>
      <c r="D150" s="275">
        <f>$K124</f>
        <v>0</v>
      </c>
      <c r="E150" s="275">
        <f>$P124</f>
        <v>0</v>
      </c>
    </row>
    <row r="151" spans="1:21" hidden="1" x14ac:dyDescent="0.25">
      <c r="B151" s="245" t="s">
        <v>277</v>
      </c>
      <c r="C151" s="121" t="s">
        <v>295</v>
      </c>
      <c r="D151" s="274">
        <f>$K125</f>
        <v>0</v>
      </c>
      <c r="E151" s="274">
        <f>$P125</f>
        <v>0</v>
      </c>
    </row>
    <row r="152" spans="1:21" hidden="1" x14ac:dyDescent="0.25">
      <c r="B152" s="245" t="s">
        <v>278</v>
      </c>
      <c r="C152" s="121" t="s">
        <v>295</v>
      </c>
      <c r="D152" s="274">
        <f>$K126</f>
        <v>0</v>
      </c>
      <c r="E152" s="274">
        <f>$P126</f>
        <v>0</v>
      </c>
    </row>
    <row r="153" spans="1:21" hidden="1" x14ac:dyDescent="0.25"/>
    <row r="154" spans="1:21" hidden="1" x14ac:dyDescent="0.25">
      <c r="A154" s="276" t="s">
        <v>296</v>
      </c>
      <c r="B154" s="156"/>
    </row>
    <row r="155" spans="1:21" hidden="1" x14ac:dyDescent="0.25">
      <c r="A155" s="276" t="s">
        <v>297</v>
      </c>
      <c r="B155" s="156"/>
    </row>
    <row r="156" spans="1:21" hidden="1" x14ac:dyDescent="0.25">
      <c r="A156" s="276" t="s">
        <v>298</v>
      </c>
      <c r="B156" s="156"/>
    </row>
    <row r="157" spans="1:21" hidden="1" x14ac:dyDescent="0.25">
      <c r="A157" s="276" t="s">
        <v>299</v>
      </c>
      <c r="B157" s="156"/>
    </row>
    <row r="158" spans="1:21" ht="16.5" thickBot="1" x14ac:dyDescent="0.3"/>
    <row r="159" spans="1:21" ht="16.5" thickBot="1" x14ac:dyDescent="0.3">
      <c r="A159" s="277" t="s">
        <v>300</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103</v>
      </c>
      <c r="B160" s="282" t="s">
        <v>267</v>
      </c>
      <c r="C160" s="283">
        <f>C$112</f>
        <v>16710.790416523789</v>
      </c>
      <c r="D160" s="283">
        <f>D$112</f>
        <v>9992.8150838095044</v>
      </c>
      <c r="E160" s="283">
        <f>E$112</f>
        <v>9992.8150838095044</v>
      </c>
      <c r="F160" s="283">
        <f t="shared" ref="F160:U160" si="48">F$112</f>
        <v>9992.8150838095044</v>
      </c>
      <c r="G160" s="283">
        <f t="shared" si="48"/>
        <v>9992.8150838095044</v>
      </c>
      <c r="H160" s="283">
        <f t="shared" si="48"/>
        <v>6836.9654171428447</v>
      </c>
      <c r="I160" s="283">
        <f t="shared" si="48"/>
        <v>6836.9654171428447</v>
      </c>
      <c r="J160" s="283">
        <f t="shared" si="48"/>
        <v>2732.2370833333298</v>
      </c>
      <c r="K160" s="283">
        <f t="shared" si="48"/>
        <v>2732.2370833333298</v>
      </c>
      <c r="L160" s="283">
        <f t="shared" si="48"/>
        <v>2732.2370833333298</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106</v>
      </c>
      <c r="B161" s="121" t="s">
        <v>267</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301</v>
      </c>
      <c r="B162" s="121" t="s">
        <v>267</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302</v>
      </c>
      <c r="B163" s="121" t="s">
        <v>267</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303</v>
      </c>
      <c r="B164" s="121" t="s">
        <v>267</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304</v>
      </c>
      <c r="B165" s="121" t="s">
        <v>267</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305</v>
      </c>
      <c r="B166" s="121" t="s">
        <v>267</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306</v>
      </c>
      <c r="B167" s="121" t="s">
        <v>267</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307</v>
      </c>
      <c r="B168" s="121" t="s">
        <v>267</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255</v>
      </c>
      <c r="B169" s="288" t="s">
        <v>267</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308</v>
      </c>
      <c r="B170" s="290" t="s">
        <v>267</v>
      </c>
      <c r="C170" s="291">
        <f>SUM(C160:C169)</f>
        <v>16710.790416523789</v>
      </c>
      <c r="D170" s="291">
        <f t="shared" ref="D170:U170" si="49">SUM(D160:D169)</f>
        <v>9992.8150838095044</v>
      </c>
      <c r="E170" s="291">
        <f t="shared" si="49"/>
        <v>9992.8150838095044</v>
      </c>
      <c r="F170" s="291">
        <f t="shared" si="49"/>
        <v>9992.8150838095044</v>
      </c>
      <c r="G170" s="291">
        <f t="shared" si="49"/>
        <v>9992.8150838095044</v>
      </c>
      <c r="H170" s="291">
        <f t="shared" si="49"/>
        <v>6836.9654171428447</v>
      </c>
      <c r="I170" s="291">
        <f t="shared" si="49"/>
        <v>6836.9654171428447</v>
      </c>
      <c r="J170" s="291">
        <f t="shared" si="49"/>
        <v>2732.2370833333298</v>
      </c>
      <c r="K170" s="291">
        <f t="shared" si="49"/>
        <v>2732.2370833333298</v>
      </c>
      <c r="L170" s="291">
        <f t="shared" si="49"/>
        <v>2732.2370833333298</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7" t="s">
        <v>222</v>
      </c>
      <c r="B2" s="347"/>
      <c r="C2" s="347"/>
      <c r="D2" s="347"/>
      <c r="E2" s="347"/>
      <c r="F2" s="347"/>
      <c r="G2" s="347"/>
      <c r="H2" s="347"/>
      <c r="I2" s="347"/>
      <c r="J2" s="347"/>
      <c r="K2" s="347"/>
      <c r="L2" s="347"/>
      <c r="M2" s="347"/>
      <c r="N2" s="347"/>
      <c r="O2" s="347"/>
      <c r="P2" s="347"/>
      <c r="Q2" s="347"/>
      <c r="R2" s="347"/>
      <c r="S2" s="347"/>
      <c r="T2" s="347"/>
      <c r="U2" s="347"/>
    </row>
    <row r="3" spans="1:21" x14ac:dyDescent="0.25">
      <c r="A3" s="144" t="s">
        <v>309</v>
      </c>
      <c r="O3" s="143"/>
    </row>
    <row r="4" spans="1:21" ht="19.5" customHeight="1" x14ac:dyDescent="0.25">
      <c r="A4" s="293" t="str">
        <f>'1. паспорт описание'!A9:D9</f>
        <v>О_0000007018</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8" t="str">
        <f>"Финансовая модель по проекту инвестиционной программы"</f>
        <v>Финансовая модель по проекту инвестиционной программы</v>
      </c>
      <c r="B13" s="348"/>
      <c r="C13" s="348"/>
      <c r="D13" s="348"/>
      <c r="E13" s="348"/>
      <c r="F13" s="348"/>
      <c r="G13" s="348"/>
      <c r="H13" s="348"/>
      <c r="I13" s="348"/>
      <c r="J13" s="348"/>
      <c r="K13" s="348"/>
      <c r="L13" s="348"/>
      <c r="M13" s="348"/>
      <c r="N13" s="348"/>
      <c r="O13" s="348"/>
    </row>
    <row r="14" spans="1:21" ht="27" customHeight="1" x14ac:dyDescent="0.25">
      <c r="A14" s="349" t="str">
        <f>'1. паспорт описание'!A12:D12</f>
        <v>Приобретение легкового автомобиля</v>
      </c>
      <c r="B14" s="349"/>
      <c r="C14" s="349"/>
      <c r="D14" s="349"/>
      <c r="E14" s="349"/>
      <c r="F14" s="349"/>
      <c r="G14" s="349"/>
      <c r="H14" s="349"/>
      <c r="I14" s="349"/>
      <c r="J14" s="349"/>
      <c r="K14" s="349"/>
      <c r="L14" s="349"/>
      <c r="M14" s="349"/>
      <c r="N14" s="349"/>
      <c r="O14" s="349"/>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85753.608749999999</v>
      </c>
      <c r="C18" s="151"/>
      <c r="D18" s="151"/>
      <c r="E18" s="151"/>
      <c r="F18" s="151"/>
      <c r="G18" s="156"/>
      <c r="H18" s="157"/>
      <c r="I18" s="158"/>
      <c r="J18" s="158"/>
      <c r="K18" s="158"/>
      <c r="L18" s="158"/>
      <c r="M18" s="156"/>
      <c r="N18" s="156"/>
    </row>
    <row r="19" spans="1:18" ht="21" customHeight="1" x14ac:dyDescent="0.25">
      <c r="A19" s="159" t="s">
        <v>228</v>
      </c>
      <c r="B19" s="160"/>
      <c r="C19" s="294"/>
      <c r="D19" s="145"/>
      <c r="E19" s="145"/>
      <c r="F19" s="145"/>
      <c r="G19" s="156"/>
      <c r="H19" s="156"/>
      <c r="I19" s="156"/>
      <c r="J19" s="156"/>
      <c r="K19" s="156"/>
      <c r="L19" s="156"/>
      <c r="M19" s="156"/>
      <c r="N19" s="156"/>
    </row>
    <row r="20" spans="1:18" ht="21" customHeight="1" x14ac:dyDescent="0.25">
      <c r="A20" s="295" t="s">
        <v>310</v>
      </c>
      <c r="B20" s="160"/>
      <c r="C20" s="294">
        <f>'[59]2028'!$H40</f>
        <v>7</v>
      </c>
      <c r="D20" s="145"/>
      <c r="E20" s="145"/>
      <c r="F20" s="145"/>
      <c r="G20" s="156"/>
      <c r="H20" s="156"/>
      <c r="I20" s="156"/>
      <c r="J20" s="156"/>
      <c r="K20" s="156"/>
      <c r="L20" s="156"/>
      <c r="M20" s="156"/>
      <c r="N20" s="156"/>
    </row>
    <row r="21" spans="1:18" ht="21" customHeight="1" x14ac:dyDescent="0.25">
      <c r="A21" s="295" t="s">
        <v>311</v>
      </c>
      <c r="B21" s="160">
        <f>'[60]2029'!$D$44</f>
        <v>11199.75</v>
      </c>
      <c r="C21" s="294">
        <f>'[59]2028'!$H41</f>
        <v>10</v>
      </c>
      <c r="D21" s="145"/>
      <c r="E21" s="145"/>
      <c r="F21" s="145"/>
      <c r="G21" s="156"/>
      <c r="H21" s="156"/>
      <c r="I21" s="156"/>
      <c r="J21" s="156"/>
      <c r="K21" s="156"/>
      <c r="L21" s="156"/>
      <c r="M21" s="156"/>
      <c r="N21" s="156"/>
    </row>
    <row r="22" spans="1:18" ht="21" customHeight="1" x14ac:dyDescent="0.25">
      <c r="A22" s="295" t="s">
        <v>312</v>
      </c>
      <c r="B22" s="160">
        <f>'[60]2029'!$D$42</f>
        <v>4909.9087499999996</v>
      </c>
      <c r="C22" s="294">
        <f>'[59]2028'!$H42</f>
        <v>5</v>
      </c>
      <c r="D22" s="145"/>
      <c r="E22" s="145"/>
      <c r="F22" s="145"/>
      <c r="G22" s="156"/>
      <c r="H22" s="156"/>
      <c r="I22" s="156"/>
      <c r="J22" s="156"/>
      <c r="K22" s="156"/>
      <c r="L22" s="156"/>
      <c r="M22" s="156"/>
      <c r="N22" s="156"/>
    </row>
    <row r="23" spans="1:18" ht="21" customHeight="1" x14ac:dyDescent="0.25">
      <c r="A23" s="295" t="s">
        <v>313</v>
      </c>
      <c r="B23" s="160">
        <f>'[60]2029'!$D$43</f>
        <v>19214.25</v>
      </c>
      <c r="C23" s="294">
        <f>'[59]2028'!$H43</f>
        <v>7</v>
      </c>
      <c r="D23" s="145"/>
      <c r="E23" s="145"/>
      <c r="F23" s="145"/>
      <c r="G23" s="156"/>
      <c r="H23" s="156"/>
      <c r="I23" s="156"/>
      <c r="J23" s="156"/>
      <c r="K23" s="156"/>
      <c r="L23" s="156"/>
      <c r="M23" s="156"/>
      <c r="N23" s="156"/>
    </row>
    <row r="24" spans="1:18" ht="44.25" customHeight="1" x14ac:dyDescent="0.25">
      <c r="A24" s="161" t="s">
        <v>314</v>
      </c>
      <c r="B24" s="160"/>
      <c r="C24" s="294">
        <f>'[59]2028'!$H44</f>
        <v>10</v>
      </c>
      <c r="D24" s="145"/>
      <c r="E24" s="145"/>
      <c r="F24" s="145"/>
      <c r="G24" s="156"/>
      <c r="H24" s="156"/>
      <c r="I24" s="156"/>
      <c r="J24" s="162"/>
      <c r="K24" s="156"/>
      <c r="L24" s="156"/>
      <c r="M24" s="156"/>
      <c r="N24" s="156"/>
    </row>
    <row r="25" spans="1:18" ht="56.25" customHeight="1" x14ac:dyDescent="0.25">
      <c r="A25" s="161" t="s">
        <v>315</v>
      </c>
      <c r="B25" s="160">
        <f>'[60]2029'!$D$45</f>
        <v>11199.75</v>
      </c>
      <c r="C25" s="294">
        <f>'[59]2028'!$H45</f>
        <v>7</v>
      </c>
      <c r="D25" s="145"/>
      <c r="E25" s="145"/>
      <c r="F25" s="145"/>
      <c r="G25" s="156"/>
      <c r="H25" s="156"/>
      <c r="I25" s="156"/>
      <c r="J25" s="346"/>
      <c r="K25" s="346"/>
      <c r="L25" s="156"/>
      <c r="M25" s="163"/>
      <c r="N25" s="156"/>
    </row>
    <row r="26" spans="1:18" ht="38.25" customHeight="1" x14ac:dyDescent="0.25">
      <c r="A26" s="164" t="s">
        <v>229</v>
      </c>
      <c r="B26" s="160">
        <f>'[60]2029'!$D$47</f>
        <v>14590.5</v>
      </c>
      <c r="C26" s="294">
        <f>'[59]2028'!$H46</f>
        <v>10</v>
      </c>
      <c r="D26" s="165"/>
      <c r="E26" s="166"/>
      <c r="F26" s="166"/>
      <c r="G26" s="156"/>
      <c r="H26" s="156"/>
      <c r="I26" s="156"/>
      <c r="J26" s="346"/>
      <c r="K26" s="346"/>
      <c r="L26" s="156"/>
      <c r="M26" s="163"/>
      <c r="N26" s="156"/>
    </row>
    <row r="27" spans="1:18" ht="37.5" customHeight="1" x14ac:dyDescent="0.25">
      <c r="A27" s="161" t="s">
        <v>220</v>
      </c>
      <c r="B27" s="160">
        <f>'[60]2029'!$D$40</f>
        <v>8199.4500000000007</v>
      </c>
      <c r="C27" s="294">
        <f>'[59]2028'!$H47</f>
        <v>5</v>
      </c>
      <c r="D27" s="145"/>
      <c r="E27" s="145"/>
      <c r="F27" s="145"/>
      <c r="G27" s="156"/>
      <c r="H27" s="156"/>
      <c r="I27" s="156"/>
      <c r="J27" s="346"/>
      <c r="K27" s="346"/>
      <c r="L27" s="156"/>
      <c r="M27" s="167"/>
      <c r="N27" s="156"/>
    </row>
    <row r="28" spans="1:18" ht="25.5" customHeight="1" x14ac:dyDescent="0.25">
      <c r="A28" s="161" t="s">
        <v>316</v>
      </c>
      <c r="B28" s="160">
        <f>'[60]2029'!$D$46</f>
        <v>16440</v>
      </c>
      <c r="C28" s="294">
        <f>'[59]2028'!$H48</f>
        <v>7</v>
      </c>
      <c r="D28" s="145"/>
      <c r="E28" s="145"/>
      <c r="F28" s="145"/>
      <c r="G28" s="156"/>
      <c r="H28" s="156"/>
      <c r="I28" s="156"/>
      <c r="J28" s="346"/>
      <c r="K28" s="346"/>
      <c r="L28" s="156"/>
      <c r="M28" s="168"/>
      <c r="N28" s="156"/>
    </row>
    <row r="29" spans="1:18" x14ac:dyDescent="0.25">
      <c r="A29" s="161" t="s">
        <v>317</v>
      </c>
      <c r="B29" s="160"/>
      <c r="C29" s="294">
        <f>'[59]2028'!$H49</f>
        <v>10</v>
      </c>
      <c r="D29" s="145"/>
      <c r="E29" s="145"/>
      <c r="F29" s="145"/>
      <c r="G29" s="156"/>
      <c r="H29" s="156"/>
      <c r="I29" s="156"/>
      <c r="J29" s="156"/>
      <c r="K29" s="156"/>
      <c r="L29" s="156"/>
      <c r="M29" s="156"/>
      <c r="N29" s="156"/>
    </row>
    <row r="30" spans="1:18" ht="27" customHeight="1" x14ac:dyDescent="0.25">
      <c r="A30" s="170" t="s">
        <v>231</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232</v>
      </c>
      <c r="B31" s="173">
        <v>7</v>
      </c>
      <c r="C31" s="145"/>
      <c r="D31" s="145"/>
      <c r="E31" s="145"/>
      <c r="F31" s="145"/>
      <c r="G31" s="156"/>
      <c r="H31" s="346"/>
      <c r="I31" s="346"/>
      <c r="J31" s="156"/>
      <c r="K31" s="163"/>
      <c r="L31" s="156"/>
      <c r="M31" s="156"/>
      <c r="N31" s="156"/>
      <c r="O31" s="156"/>
    </row>
    <row r="32" spans="1:18" outlineLevel="1" x14ac:dyDescent="0.25">
      <c r="A32" s="170" t="s">
        <v>233</v>
      </c>
      <c r="B32" s="173"/>
      <c r="C32" s="145"/>
      <c r="D32" s="145"/>
      <c r="E32" s="145"/>
      <c r="F32" s="145"/>
      <c r="G32" s="156"/>
      <c r="H32" s="346"/>
      <c r="I32" s="346"/>
      <c r="J32" s="156"/>
      <c r="K32" s="163"/>
      <c r="L32" s="156"/>
      <c r="M32" s="156"/>
      <c r="N32" s="156"/>
      <c r="O32" s="156"/>
    </row>
    <row r="33" spans="1:15" ht="33" customHeight="1" outlineLevel="1" x14ac:dyDescent="0.25">
      <c r="A33" s="170" t="s">
        <v>234</v>
      </c>
      <c r="B33" s="173">
        <v>10</v>
      </c>
      <c r="C33" s="145"/>
      <c r="D33" s="145"/>
      <c r="E33" s="145"/>
      <c r="F33" s="145"/>
      <c r="G33" s="156"/>
      <c r="H33" s="350"/>
      <c r="I33" s="350"/>
      <c r="J33" s="156"/>
      <c r="K33" s="167"/>
      <c r="L33" s="156"/>
      <c r="M33" s="156"/>
      <c r="N33" s="156"/>
      <c r="O33" s="156"/>
    </row>
    <row r="34" spans="1:15" hidden="1" outlineLevel="1" x14ac:dyDescent="0.25">
      <c r="A34" s="170" t="s">
        <v>235</v>
      </c>
      <c r="B34" s="173"/>
      <c r="C34" s="145"/>
      <c r="D34" s="145"/>
      <c r="E34" s="145"/>
      <c r="F34" s="145"/>
      <c r="G34" s="156"/>
      <c r="H34" s="346"/>
      <c r="I34" s="346"/>
      <c r="J34" s="156"/>
      <c r="K34" s="168"/>
      <c r="L34" s="156"/>
      <c r="M34" s="156"/>
      <c r="N34" s="156"/>
      <c r="O34" s="156"/>
    </row>
    <row r="35" spans="1:15" hidden="1" outlineLevel="1" x14ac:dyDescent="0.25">
      <c r="A35" s="174" t="s">
        <v>236</v>
      </c>
      <c r="B35" s="173"/>
      <c r="C35" s="145"/>
      <c r="D35" s="145"/>
      <c r="E35" s="145"/>
      <c r="F35" s="145"/>
      <c r="G35" s="156"/>
      <c r="H35" s="156"/>
      <c r="I35" s="156"/>
      <c r="J35" s="156"/>
      <c r="K35" s="156"/>
      <c r="L35" s="156"/>
      <c r="M35" s="156"/>
      <c r="N35" s="156"/>
      <c r="O35" s="156"/>
    </row>
    <row r="36" spans="1:15" hidden="1" outlineLevel="1" x14ac:dyDescent="0.25">
      <c r="A36" s="159" t="s">
        <v>237</v>
      </c>
      <c r="B36" s="175"/>
      <c r="C36" s="145"/>
      <c r="D36" s="145"/>
      <c r="E36" s="145"/>
      <c r="F36" s="145"/>
      <c r="G36" s="156"/>
      <c r="H36" s="156"/>
      <c r="I36" s="156"/>
      <c r="J36" s="156"/>
      <c r="K36" s="156"/>
      <c r="L36" s="156"/>
      <c r="M36" s="156"/>
      <c r="N36" s="156"/>
    </row>
    <row r="37" spans="1:15" hidden="1" outlineLevel="1" x14ac:dyDescent="0.25">
      <c r="A37" s="174" t="s">
        <v>238</v>
      </c>
      <c r="B37" s="176">
        <v>4</v>
      </c>
      <c r="C37" s="145"/>
      <c r="D37" s="145"/>
      <c r="E37" s="145"/>
      <c r="F37" s="145"/>
      <c r="G37" s="156"/>
      <c r="H37" s="156"/>
      <c r="I37" s="156"/>
      <c r="J37" s="156"/>
      <c r="K37" s="156"/>
      <c r="L37" s="156"/>
      <c r="M37" s="156"/>
      <c r="N37" s="156"/>
    </row>
    <row r="38" spans="1:15" hidden="1" outlineLevel="1" x14ac:dyDescent="0.25">
      <c r="A38" s="174" t="s">
        <v>122</v>
      </c>
      <c r="B38" s="176">
        <v>4</v>
      </c>
      <c r="C38" s="145"/>
      <c r="D38" s="145"/>
      <c r="E38" s="145"/>
      <c r="F38" s="145"/>
    </row>
    <row r="39" spans="1:15" hidden="1" outlineLevel="1" x14ac:dyDescent="0.25">
      <c r="A39" s="159" t="s">
        <v>239</v>
      </c>
      <c r="B39" s="177"/>
      <c r="C39" s="145"/>
      <c r="D39" s="145"/>
      <c r="E39" s="145"/>
      <c r="F39" s="145"/>
    </row>
    <row r="40" spans="1:15" hidden="1" outlineLevel="1" x14ac:dyDescent="0.25">
      <c r="A40" s="170" t="s">
        <v>238</v>
      </c>
      <c r="B40" s="176">
        <v>4.4000000000000004</v>
      </c>
      <c r="C40" s="145"/>
      <c r="D40" s="145"/>
      <c r="E40" s="145"/>
      <c r="F40" s="145"/>
    </row>
    <row r="41" spans="1:15" hidden="1" outlineLevel="1" x14ac:dyDescent="0.25">
      <c r="A41" s="170" t="s">
        <v>122</v>
      </c>
      <c r="B41" s="176">
        <v>4</v>
      </c>
      <c r="C41" s="145"/>
      <c r="D41" s="145"/>
      <c r="E41" s="145"/>
      <c r="F41" s="145"/>
    </row>
    <row r="42" spans="1:15" ht="16.5" hidden="1" customHeight="1" outlineLevel="1" x14ac:dyDescent="0.25">
      <c r="A42" s="178" t="s">
        <v>240</v>
      </c>
      <c r="B42" s="179"/>
      <c r="C42" s="180"/>
      <c r="D42" s="181"/>
      <c r="E42" s="145"/>
      <c r="F42" s="145"/>
    </row>
    <row r="43" spans="1:15" hidden="1" outlineLevel="1" x14ac:dyDescent="0.25">
      <c r="A43" s="170" t="s">
        <v>241</v>
      </c>
      <c r="B43" s="176">
        <v>12</v>
      </c>
      <c r="C43" s="180"/>
      <c r="D43" s="181"/>
      <c r="E43" s="145"/>
      <c r="F43" s="145"/>
    </row>
    <row r="44" spans="1:15" hidden="1" outlineLevel="1" x14ac:dyDescent="0.25">
      <c r="A44" s="170" t="s">
        <v>242</v>
      </c>
      <c r="B44" s="176">
        <v>12</v>
      </c>
      <c r="C44" s="180"/>
      <c r="D44" s="181"/>
      <c r="E44" s="145"/>
      <c r="F44" s="145"/>
    </row>
    <row r="45" spans="1:15" ht="15" hidden="1" customHeight="1" outlineLevel="1" x14ac:dyDescent="0.25">
      <c r="A45" s="178" t="s">
        <v>243</v>
      </c>
      <c r="B45" s="179"/>
      <c r="C45" s="180"/>
      <c r="D45" s="181"/>
      <c r="E45" s="145"/>
      <c r="F45" s="145"/>
    </row>
    <row r="46" spans="1:15" hidden="1" x14ac:dyDescent="0.25">
      <c r="A46" s="170" t="s">
        <v>241</v>
      </c>
      <c r="B46" s="176">
        <v>12</v>
      </c>
      <c r="C46" s="180"/>
      <c r="D46" s="181"/>
      <c r="E46" s="145"/>
      <c r="F46" s="145"/>
    </row>
    <row r="47" spans="1:15" hidden="1" outlineLevel="1" x14ac:dyDescent="0.25">
      <c r="A47" s="170" t="s">
        <v>242</v>
      </c>
      <c r="B47" s="176">
        <v>12</v>
      </c>
      <c r="C47" s="180"/>
      <c r="D47" s="181"/>
      <c r="E47" s="145"/>
      <c r="F47" s="145"/>
    </row>
    <row r="48" spans="1:15" hidden="1" outlineLevel="1" x14ac:dyDescent="0.25">
      <c r="A48" s="182" t="s">
        <v>244</v>
      </c>
      <c r="B48" s="179"/>
      <c r="C48" s="183"/>
      <c r="D48" s="183"/>
      <c r="E48" s="145"/>
      <c r="F48" s="145"/>
    </row>
    <row r="49" spans="1:22" hidden="1" outlineLevel="1" x14ac:dyDescent="0.25">
      <c r="A49" s="184" t="s">
        <v>245</v>
      </c>
      <c r="B49" s="185"/>
      <c r="C49" s="180"/>
      <c r="D49" s="145"/>
      <c r="E49" s="145"/>
      <c r="F49" s="145"/>
    </row>
    <row r="50" spans="1:22" hidden="1" x14ac:dyDescent="0.25">
      <c r="A50" s="182" t="s">
        <v>246</v>
      </c>
      <c r="B50" s="176">
        <v>25</v>
      </c>
      <c r="C50" s="186"/>
      <c r="D50" s="186"/>
      <c r="E50" s="186"/>
      <c r="F50" s="186"/>
    </row>
    <row r="51" spans="1:22" hidden="1" x14ac:dyDescent="0.25">
      <c r="A51" s="182" t="s">
        <v>247</v>
      </c>
      <c r="B51" s="176">
        <v>25</v>
      </c>
      <c r="C51" s="186"/>
      <c r="D51" s="186"/>
      <c r="E51" s="186"/>
      <c r="F51" s="186"/>
    </row>
    <row r="52" spans="1:22" ht="16.5" hidden="1" thickBot="1" x14ac:dyDescent="0.3">
      <c r="A52" s="182" t="s">
        <v>101</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121</v>
      </c>
      <c r="B56" s="187">
        <v>0.1</v>
      </c>
      <c r="C56" s="188"/>
      <c r="D56" s="188"/>
      <c r="E56" s="188"/>
      <c r="F56" s="188"/>
    </row>
    <row r="57" spans="1:22" hidden="1" x14ac:dyDescent="0.25">
      <c r="A57" s="189"/>
      <c r="B57" s="190"/>
      <c r="C57" s="188"/>
      <c r="D57" s="188"/>
      <c r="E57" s="188"/>
      <c r="F57" s="188"/>
    </row>
    <row r="58" spans="1:22" hidden="1" x14ac:dyDescent="0.25">
      <c r="A58" s="170" t="s">
        <v>248</v>
      </c>
      <c r="B58" s="191">
        <v>246.85</v>
      </c>
      <c r="C58" s="188"/>
      <c r="D58" s="188"/>
      <c r="E58" s="188"/>
      <c r="F58" s="188"/>
    </row>
    <row r="59" spans="1:22" ht="16.5" hidden="1" thickBot="1" x14ac:dyDescent="0.3">
      <c r="A59" s="192" t="s">
        <v>249</v>
      </c>
      <c r="B59" s="193">
        <v>515240.19</v>
      </c>
      <c r="C59" s="188"/>
      <c r="D59" s="188"/>
      <c r="E59" s="188"/>
      <c r="F59" s="188"/>
    </row>
    <row r="60" spans="1:22" hidden="1" x14ac:dyDescent="0.25">
      <c r="A60" s="159" t="s">
        <v>250</v>
      </c>
      <c r="B60" s="194">
        <v>2</v>
      </c>
      <c r="C60" s="188"/>
      <c r="D60" s="188"/>
      <c r="E60" s="188"/>
      <c r="F60" s="188"/>
    </row>
    <row r="61" spans="1:22" hidden="1" x14ac:dyDescent="0.25">
      <c r="A61" s="170" t="s">
        <v>120</v>
      </c>
      <c r="B61" s="195">
        <v>8.8999999999999996E-2</v>
      </c>
      <c r="C61" s="188"/>
      <c r="D61" s="188"/>
      <c r="E61" s="188"/>
      <c r="F61" s="188"/>
    </row>
    <row r="62" spans="1:22" hidden="1" outlineLevel="1" x14ac:dyDescent="0.25">
      <c r="A62" s="170" t="s">
        <v>119</v>
      </c>
      <c r="B62" s="196">
        <v>8.8999999999999996E-2</v>
      </c>
      <c r="C62" s="188"/>
      <c r="D62" s="188"/>
      <c r="E62" s="188"/>
      <c r="F62" s="188"/>
    </row>
    <row r="63" spans="1:22" hidden="1" outlineLevel="1" x14ac:dyDescent="0.25">
      <c r="A63" s="170" t="s">
        <v>118</v>
      </c>
      <c r="B63" s="196">
        <v>0</v>
      </c>
      <c r="C63" s="188"/>
      <c r="D63" s="188"/>
      <c r="E63" s="188"/>
      <c r="F63" s="188"/>
    </row>
    <row r="64" spans="1:22" s="150" customFormat="1" hidden="1" x14ac:dyDescent="0.25">
      <c r="A64" s="170" t="s">
        <v>117</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116</v>
      </c>
      <c r="B65" s="196">
        <f>1-B63</f>
        <v>1</v>
      </c>
      <c r="C65" s="188"/>
      <c r="D65" s="188"/>
      <c r="E65" s="188"/>
      <c r="F65" s="188"/>
    </row>
    <row r="66" spans="1:27" ht="16.5" hidden="1" thickBot="1" x14ac:dyDescent="0.3">
      <c r="A66" s="182" t="s">
        <v>251</v>
      </c>
      <c r="B66" s="197">
        <f>B65*B64+B63*B62*(1-B52)</f>
        <v>0.11</v>
      </c>
      <c r="C66" s="188"/>
      <c r="D66" s="188"/>
      <c r="E66" s="188"/>
      <c r="F66" s="188"/>
      <c r="W66" s="198"/>
      <c r="X66" s="198"/>
      <c r="Y66" s="198"/>
      <c r="Z66" s="198"/>
      <c r="AA66" s="198"/>
    </row>
    <row r="67" spans="1:27" hidden="1" x14ac:dyDescent="0.25">
      <c r="A67" s="199" t="s">
        <v>115</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114</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113</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252</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253</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112</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111</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110</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109</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254</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108</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107</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x14ac:dyDescent="0.25">
      <c r="A86" s="224" t="s">
        <v>255</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x14ac:dyDescent="0.25">
      <c r="A87" s="224" t="s">
        <v>256</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x14ac:dyDescent="0.25">
      <c r="A88" s="227" t="s">
        <v>257</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x14ac:dyDescent="0.25">
      <c r="A89" s="224" t="s">
        <v>106</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258</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259</v>
      </c>
      <c r="B91" s="225"/>
      <c r="C91" s="225">
        <f>IF(C78&lt;$B$30+2,-($B$22+$B$27)/$B$30,0)</f>
        <v>-2621.8717499999998</v>
      </c>
      <c r="D91" s="225">
        <f t="shared" ref="D91:K91" si="19">IF(D78&lt;$B$30+2,-($B$25)/$B$30,0)</f>
        <v>-2239.9499999999998</v>
      </c>
      <c r="E91" s="225">
        <f t="shared" si="19"/>
        <v>-2239.9499999999998</v>
      </c>
      <c r="F91" s="225">
        <f t="shared" si="19"/>
        <v>-2239.9499999999998</v>
      </c>
      <c r="G91" s="225">
        <f t="shared" si="19"/>
        <v>-2239.9499999999998</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260</v>
      </c>
      <c r="B92" s="225"/>
      <c r="C92" s="225">
        <f>IF(C78&lt;$B$33+2,-($B$24+$B$29+B21+B26)/$B$33,0)</f>
        <v>-2579.0250000000001</v>
      </c>
      <c r="D92" s="225">
        <f t="shared" ref="D92:M92" si="21">IF(D78&lt;$B$33+2,-($B$24+$B$28)/$B$33,0)</f>
        <v>-1644</v>
      </c>
      <c r="E92" s="225">
        <f t="shared" si="21"/>
        <v>-1644</v>
      </c>
      <c r="F92" s="225">
        <f t="shared" si="21"/>
        <v>-1644</v>
      </c>
      <c r="G92" s="225">
        <f t="shared" si="21"/>
        <v>-1644</v>
      </c>
      <c r="H92" s="225">
        <f t="shared" si="21"/>
        <v>-1644</v>
      </c>
      <c r="I92" s="225">
        <f t="shared" si="21"/>
        <v>-1644</v>
      </c>
      <c r="J92" s="225">
        <f t="shared" si="21"/>
        <v>-1644</v>
      </c>
      <c r="K92" s="225">
        <f t="shared" si="21"/>
        <v>-1644</v>
      </c>
      <c r="L92" s="225">
        <f t="shared" si="21"/>
        <v>-1644</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261</v>
      </c>
      <c r="B93" s="225"/>
      <c r="C93" s="225">
        <f>IF(C78&lt;$B$31+2,-($B$20+$B$23+$B$25+B28)/$B$31,0)</f>
        <v>-6693.4285714285716</v>
      </c>
      <c r="D93" s="225">
        <f t="shared" ref="D93:M93" si="23">IF(D78&lt;$B$31+2,-($B$29+$B$26+$B$27)/$B$31,0)</f>
        <v>-3255.707142857143</v>
      </c>
      <c r="E93" s="225">
        <f t="shared" si="23"/>
        <v>-3255.707142857143</v>
      </c>
      <c r="F93" s="225">
        <f t="shared" si="23"/>
        <v>-3255.707142857143</v>
      </c>
      <c r="G93" s="225">
        <f t="shared" si="23"/>
        <v>-3255.707142857143</v>
      </c>
      <c r="H93" s="225">
        <f t="shared" si="23"/>
        <v>-3255.707142857143</v>
      </c>
      <c r="I93" s="225">
        <f t="shared" si="23"/>
        <v>-3255.707142857143</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262</v>
      </c>
      <c r="B94" s="229">
        <f>B90+B91+B93</f>
        <v>0</v>
      </c>
      <c r="C94" s="229">
        <f>C90+C91+C93+C92</f>
        <v>-11894.325321428571</v>
      </c>
      <c r="D94" s="229">
        <f t="shared" ref="D94:U94" si="25">D90+D91+D93+D92</f>
        <v>-7139.6571428571424</v>
      </c>
      <c r="E94" s="229">
        <f t="shared" si="25"/>
        <v>-7139.6571428571424</v>
      </c>
      <c r="F94" s="229">
        <f t="shared" si="25"/>
        <v>-7139.6571428571424</v>
      </c>
      <c r="G94" s="229">
        <f t="shared" si="25"/>
        <v>-7139.6571428571424</v>
      </c>
      <c r="H94" s="229">
        <f t="shared" si="25"/>
        <v>-4899.7071428571435</v>
      </c>
      <c r="I94" s="229">
        <f t="shared" si="25"/>
        <v>-4899.7071428571435</v>
      </c>
      <c r="J94" s="229">
        <f t="shared" si="25"/>
        <v>-1644</v>
      </c>
      <c r="K94" s="229">
        <f t="shared" si="25"/>
        <v>-1644</v>
      </c>
      <c r="L94" s="229">
        <f t="shared" si="25"/>
        <v>-1644</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263</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105</v>
      </c>
      <c r="B96" s="229">
        <f t="shared" ref="B96:P96" si="27">B94+B95</f>
        <v>0</v>
      </c>
      <c r="C96" s="229">
        <f t="shared" si="27"/>
        <v>-11894.325321428571</v>
      </c>
      <c r="D96" s="229">
        <f t="shared" si="27"/>
        <v>-7139.6571428571424</v>
      </c>
      <c r="E96" s="229">
        <f t="shared" si="27"/>
        <v>-7139.6571428571424</v>
      </c>
      <c r="F96" s="229">
        <f t="shared" si="27"/>
        <v>-7139.6571428571424</v>
      </c>
      <c r="G96" s="229">
        <f t="shared" si="27"/>
        <v>-7139.6571428571424</v>
      </c>
      <c r="H96" s="229">
        <f t="shared" si="27"/>
        <v>-4899.7071428571435</v>
      </c>
      <c r="I96" s="229">
        <f t="shared" si="27"/>
        <v>-4899.7071428571435</v>
      </c>
      <c r="J96" s="229">
        <f t="shared" si="27"/>
        <v>-1644</v>
      </c>
      <c r="K96" s="229">
        <f t="shared" si="27"/>
        <v>-1644</v>
      </c>
      <c r="L96" s="229">
        <f t="shared" si="27"/>
        <v>-1644</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101</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104</v>
      </c>
      <c r="B98" s="234">
        <f t="shared" ref="B98:P98" si="29">B96+B97</f>
        <v>0</v>
      </c>
      <c r="C98" s="234">
        <f t="shared" si="29"/>
        <v>-11894.325321428571</v>
      </c>
      <c r="D98" s="234">
        <f t="shared" si="29"/>
        <v>-7139.6571428571424</v>
      </c>
      <c r="E98" s="234">
        <f t="shared" si="29"/>
        <v>-7139.6571428571424</v>
      </c>
      <c r="F98" s="234">
        <f t="shared" si="29"/>
        <v>-7139.6571428571424</v>
      </c>
      <c r="G98" s="234">
        <f t="shared" si="29"/>
        <v>-7139.6571428571424</v>
      </c>
      <c r="H98" s="234">
        <f t="shared" si="29"/>
        <v>-4899.7071428571435</v>
      </c>
      <c r="I98" s="234">
        <f t="shared" si="29"/>
        <v>-4899.7071428571435</v>
      </c>
      <c r="J98" s="234">
        <f t="shared" si="29"/>
        <v>-1644</v>
      </c>
      <c r="K98" s="234">
        <f t="shared" si="29"/>
        <v>-1644</v>
      </c>
      <c r="L98" s="234">
        <f t="shared" si="29"/>
        <v>-1644</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264</v>
      </c>
      <c r="B100" s="239"/>
      <c r="C100" s="240"/>
      <c r="D100" s="121" t="s">
        <v>265</v>
      </c>
      <c r="E100" s="121" t="s">
        <v>266</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107</v>
      </c>
      <c r="C101" s="243" t="s">
        <v>267</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108</v>
      </c>
      <c r="C102" s="243" t="s">
        <v>267</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268</v>
      </c>
      <c r="C103" s="243" t="s">
        <v>267</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269</v>
      </c>
      <c r="C104" s="243" t="s">
        <v>267</v>
      </c>
      <c r="D104" s="244">
        <f>$K$94</f>
        <v>-1644</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270</v>
      </c>
      <c r="C105" s="243" t="s">
        <v>267</v>
      </c>
      <c r="D105" s="244">
        <f>$K$98</f>
        <v>-1644</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271</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272</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262</v>
      </c>
      <c r="B111" s="229">
        <f t="shared" ref="B111:P111" si="32">B94</f>
        <v>0</v>
      </c>
      <c r="C111" s="229">
        <f t="shared" si="32"/>
        <v>-11894.325321428571</v>
      </c>
      <c r="D111" s="229">
        <f t="shared" si="32"/>
        <v>-7139.6571428571424</v>
      </c>
      <c r="E111" s="229">
        <f t="shared" si="32"/>
        <v>-7139.6571428571424</v>
      </c>
      <c r="F111" s="229">
        <f t="shared" si="32"/>
        <v>-7139.6571428571424</v>
      </c>
      <c r="G111" s="229">
        <f t="shared" si="32"/>
        <v>-7139.6571428571424</v>
      </c>
      <c r="H111" s="229">
        <f t="shared" si="32"/>
        <v>-4899.7071428571435</v>
      </c>
      <c r="I111" s="229">
        <f t="shared" si="32"/>
        <v>-4899.7071428571435</v>
      </c>
      <c r="J111" s="229">
        <f t="shared" si="32"/>
        <v>-1644</v>
      </c>
      <c r="K111" s="229">
        <f t="shared" si="32"/>
        <v>-1644</v>
      </c>
      <c r="L111" s="229">
        <f t="shared" si="32"/>
        <v>-1644</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103</v>
      </c>
      <c r="B112" s="225">
        <f>-B91-B93</f>
        <v>0</v>
      </c>
      <c r="C112" s="225">
        <f>-C91-C93-C92</f>
        <v>11894.325321428571</v>
      </c>
      <c r="D112" s="225">
        <f t="shared" ref="D112:P112" si="33">-D91-D93-D92</f>
        <v>7139.6571428571424</v>
      </c>
      <c r="E112" s="225">
        <f t="shared" si="33"/>
        <v>7139.6571428571424</v>
      </c>
      <c r="F112" s="225">
        <f t="shared" si="33"/>
        <v>7139.6571428571424</v>
      </c>
      <c r="G112" s="225">
        <f t="shared" si="33"/>
        <v>7139.6571428571424</v>
      </c>
      <c r="H112" s="225">
        <f t="shared" si="33"/>
        <v>4899.7071428571435</v>
      </c>
      <c r="I112" s="225">
        <f t="shared" si="33"/>
        <v>4899.7071428571435</v>
      </c>
      <c r="J112" s="225">
        <f t="shared" si="33"/>
        <v>1644</v>
      </c>
      <c r="K112" s="225">
        <f t="shared" si="33"/>
        <v>1644</v>
      </c>
      <c r="L112" s="225">
        <f t="shared" si="33"/>
        <v>1644</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102</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101</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100</v>
      </c>
      <c r="B115" s="225">
        <f>IF(((SUM($B$79:B79)+SUM($B$81:B88))+SUM($B$117:B117))&lt;0,((SUM($B$79:B79)+SUM($B$81:B88))+SUM($B$117:B117))*0.2-SUM($A$115:A115),IF(SUM(A$115:$B115)&lt;0,0-SUM(A$115:$B115),0))</f>
        <v>-17150.721750000001</v>
      </c>
      <c r="C115" s="225">
        <f>IF(((SUM($B$72:C72)+SUM($B$74:C81))+SUM($B$110:C110))&lt;0,((SUM($B$72:C72)+SUM($B$74:C81))+SUM($B$110:C110))*0.2-SUM($A$115:B115),IF(SUM(B$115:$B115)&lt;0,0-SUM(B$115:$B115),0))</f>
        <v>17150.721750000001</v>
      </c>
      <c r="D115" s="225">
        <f>IF(((SUM($B$72:D72)+SUM($B$74:D81))+SUM($B$110:D110))&lt;0,((SUM($B$72:D72)+SUM($B$74:D81))+SUM($B$110:D110))*0.2-SUM($A$98:C98),IF(SUM($B$98:C98)&lt;0,0-SUM($B$98:C98),0))</f>
        <v>11894.325321428571</v>
      </c>
      <c r="E115" s="225">
        <f>IF(((SUM($B$72:E72)+SUM($B$74:E81))+SUM($B$110:E110))&lt;0,((SUM($B$72:E72)+SUM($B$74:E81))+SUM($B$110:E110))*0.2-SUM($A$98:D98),IF(SUM($B$98:D98)&lt;0,0-SUM($B$98:D98),0))</f>
        <v>19033.982464285713</v>
      </c>
      <c r="F115" s="225">
        <f>IF(((SUM($B$72:F72)+SUM($B$74:F81))+SUM($B$110:F110))&lt;0,((SUM($B$72:F72)+SUM($B$74:F81))+SUM($B$110:F110))*0.2-SUM($A$98:E98),IF(SUM($B$98:E98)&lt;0,0-SUM($B$98:E98),0))</f>
        <v>26173.639607142853</v>
      </c>
      <c r="G115" s="225">
        <f>IF(((SUM($B$72:G72)+SUM($B$74:G81))+SUM($B$110:G110))&lt;0,((SUM($B$72:G72)+SUM($B$74:G81))+SUM($B$110:G110))*0.2-SUM($A$98:F98),IF(SUM($B$98:F98)&lt;0,0-SUM($B$98:F98),0))</f>
        <v>33313.296749999994</v>
      </c>
      <c r="H115" s="225">
        <f>IF(((SUM($B$72:H72)+SUM($B$74:H81))+SUM($B$110:H110))&lt;0,((SUM($B$72:H72)+SUM($B$74:H81))+SUM($B$110:H110))*0.2-SUM($A$98:G98),IF(SUM($B$98:G98)&lt;0,0-SUM($B$98:G98),0))</f>
        <v>40452.953892857135</v>
      </c>
      <c r="I115" s="225">
        <f>IF(((SUM($B$72:I72)+SUM($B$74:I81))+SUM($B$110:I110))&lt;0,((SUM($B$72:I72)+SUM($B$74:I81))+SUM($B$110:I110))*0.2-SUM($A$98:H98),IF(SUM($B$98:H98)&lt;0,0-SUM($B$98:H98),0))</f>
        <v>45352.661035714278</v>
      </c>
      <c r="J115" s="225">
        <f>IF(((SUM($B$72:J72)+SUM($B$74:J81))+SUM($B$110:J110))&lt;0,((SUM($B$72:J72)+SUM($B$74:J81))+SUM($B$110:J110))*0.2-SUM($A$98:I98),IF(SUM($B$98:I98)&lt;0,0-SUM($B$98:I98),0))</f>
        <v>50252.368178571422</v>
      </c>
      <c r="K115" s="225">
        <f>IF(((SUM($B$72:K72)+SUM($B$74:K81))+SUM($B$110:K110))&lt;0,((SUM($B$72:K72)+SUM($B$74:K81))+SUM($B$110:K110))*0.2-SUM($A$98:J98),IF(SUM($B$98:J98)&lt;0,0-SUM($B$98:J98),0))</f>
        <v>51896.368178571422</v>
      </c>
      <c r="L115" s="225">
        <f>IF(((SUM($B$72:L72)+SUM($B$74:L81))+SUM($B$110:L110))&lt;0,((SUM($B$72:L72)+SUM($B$74:L81))+SUM($B$110:L110))*0.2-SUM($A$98:K98),IF(SUM($B$98:K98)&lt;0,0-SUM($B$98:K98),0))</f>
        <v>53540.368178571422</v>
      </c>
      <c r="M115" s="225">
        <f>IF(((SUM($B$72:M72)+SUM($B$74:M81))+SUM($B$110:M110))&lt;0,((SUM($B$72:M72)+SUM($B$74:M81))+SUM($B$110:M110))*0.2-SUM($A$98:L98),IF(SUM($B$98:L98)&lt;0,0-SUM($B$98:L98),0))</f>
        <v>55184.368178571422</v>
      </c>
      <c r="N115" s="225">
        <f>IF(((SUM($B$72:N72)+SUM($B$74:N81))+SUM($B$110:N110))&lt;0,((SUM($B$72:N72)+SUM($B$74:N81))+SUM($B$110:N110))*0.2-SUM($A$98:M98),IF(SUM($B$98:M98)&lt;0,0-SUM($B$98:M98),0))</f>
        <v>55184.368178571422</v>
      </c>
      <c r="O115" s="225">
        <f>IF(((SUM($B$72:O72)+SUM($B$74:O81))+SUM($B$110:O110))&lt;0,((SUM($B$72:O72)+SUM($B$74:O81))+SUM($B$110:O110))*0.2-SUM($A$98:N98),IF(SUM($B$98:N98)&lt;0,0-SUM($B$98:N98),0))</f>
        <v>55184.368178571422</v>
      </c>
      <c r="P115" s="225">
        <f>IF(((SUM($B$72:P72)+SUM($B$74:P81))+SUM($B$110:P110))&lt;0,((SUM($B$72:P72)+SUM($B$74:P81))+SUM($B$110:P110))*0.2-SUM($A$98:O98),IF(SUM($B$98:O98)&lt;0,0-SUM($B$98:O98),0))</f>
        <v>55184.368178571422</v>
      </c>
      <c r="Q115" s="225">
        <f>IF(((SUM($B$72:Q72)+SUM($B$74:Q81))+SUM($B$110:Q110))&lt;0,((SUM($B$72:Q72)+SUM($B$74:Q81))+SUM($B$110:Q110))*0.2-SUM($A$98:P98),IF(SUM($B$98:P98)&lt;0,0-SUM($B$98:P98),0))</f>
        <v>55184.368178571422</v>
      </c>
      <c r="R115" s="225">
        <f>IF(((SUM($B$72:R72)+SUM($B$74:R81))+SUM($B$110:R110))&lt;0,((SUM($B$72:R72)+SUM($B$74:R81))+SUM($B$110:R110))*0.2-SUM($A$98:Q98),IF(SUM($B$98:Q98)&lt;0,0-SUM($B$98:Q98),0))</f>
        <v>55184.368178571422</v>
      </c>
      <c r="S115" s="225">
        <f>IF(((SUM($B$72:S72)+SUM($B$74:S81))+SUM($B$110:S110))&lt;0,((SUM($B$72:S72)+SUM($B$74:S81))+SUM($B$110:S110))*0.2-SUM($A$98:R98),IF(SUM($B$98:R98)&lt;0,0-SUM($B$98:R98),0))</f>
        <v>55184.368178571422</v>
      </c>
      <c r="T115" s="225">
        <f>IF(((SUM($B$72:T72)+SUM($B$74:T81))+SUM($B$110:T110))&lt;0,((SUM($B$72:T72)+SUM($B$74:T81))+SUM($B$110:T110))*0.2-SUM($A$98:S98),IF(SUM($B$98:S98)&lt;0,0-SUM($B$98:S98),0))</f>
        <v>55184.368178571422</v>
      </c>
      <c r="U115" s="226">
        <f>IF(((SUM($B$72:U72)+SUM($B$74:U81))+SUM($B$110:U110))&lt;0,((SUM($B$72:U72)+SUM($B$74:U81))+SUM($B$110:U110))*0.2-SUM($A$98:T98),IF(SUM($B$98:T98)&lt;0,0-SUM($B$98:T98),0))</f>
        <v>55184.368178571422</v>
      </c>
    </row>
    <row r="116" spans="1:22" s="150" customFormat="1" hidden="1" x14ac:dyDescent="0.25">
      <c r="A116" s="232" t="s">
        <v>99</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98</v>
      </c>
      <c r="B117" s="225">
        <f>-($B$18+$B$29)</f>
        <v>-85753.608749999999</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97</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96</v>
      </c>
      <c r="B119" s="229">
        <f t="shared" ref="B119:P119" si="37">SUM(B111:B118)</f>
        <v>-102904.3305</v>
      </c>
      <c r="C119" s="229">
        <f t="shared" si="37"/>
        <v>17150.721750000001</v>
      </c>
      <c r="D119" s="229">
        <f t="shared" si="37"/>
        <v>11894.325321428571</v>
      </c>
      <c r="E119" s="229">
        <f t="shared" si="37"/>
        <v>19033.982464285713</v>
      </c>
      <c r="F119" s="229">
        <f t="shared" si="37"/>
        <v>26173.639607142853</v>
      </c>
      <c r="G119" s="229">
        <f t="shared" si="37"/>
        <v>33313.296749999994</v>
      </c>
      <c r="H119" s="229">
        <f t="shared" si="37"/>
        <v>40452.953892857135</v>
      </c>
      <c r="I119" s="229">
        <f t="shared" si="37"/>
        <v>45352.661035714278</v>
      </c>
      <c r="J119" s="229">
        <f t="shared" si="37"/>
        <v>50252.368178571422</v>
      </c>
      <c r="K119" s="229">
        <f t="shared" si="37"/>
        <v>51896.368178571422</v>
      </c>
      <c r="L119" s="229">
        <f t="shared" si="37"/>
        <v>53540.368178571422</v>
      </c>
      <c r="M119" s="229">
        <f t="shared" si="37"/>
        <v>55184.368178571422</v>
      </c>
      <c r="N119" s="229">
        <f t="shared" si="37"/>
        <v>55184.368178571422</v>
      </c>
      <c r="O119" s="229">
        <f t="shared" si="37"/>
        <v>55184.368178571422</v>
      </c>
      <c r="P119" s="229">
        <f t="shared" si="37"/>
        <v>55184.368178571422</v>
      </c>
      <c r="Q119" s="229">
        <f>SUM(Q111:Q118)</f>
        <v>55184.368178571422</v>
      </c>
      <c r="R119" s="229">
        <f>SUM(R111:R118)</f>
        <v>55184.368178571422</v>
      </c>
      <c r="S119" s="229">
        <f>SUM(S111:S118)</f>
        <v>55184.368178571422</v>
      </c>
      <c r="T119" s="229">
        <f>SUM(T111:T118)</f>
        <v>55184.368178571422</v>
      </c>
      <c r="U119" s="230">
        <f>SUM(U111:U118)</f>
        <v>55184.368178571422</v>
      </c>
    </row>
    <row r="120" spans="1:22" s="150" customFormat="1" ht="14.25" hidden="1" x14ac:dyDescent="0.25">
      <c r="A120" s="228" t="s">
        <v>273</v>
      </c>
      <c r="B120" s="229">
        <f>SUM($B$119:B119)</f>
        <v>-102904.3305</v>
      </c>
      <c r="C120" s="229">
        <f>SUM($B$112:C112)</f>
        <v>11894.325321428571</v>
      </c>
      <c r="D120" s="229">
        <f>SUM($B$112:D112)</f>
        <v>19033.982464285713</v>
      </c>
      <c r="E120" s="229">
        <f>SUM($B$112:E112)</f>
        <v>26173.639607142853</v>
      </c>
      <c r="F120" s="229">
        <f>SUM($B$112:F112)</f>
        <v>33313.296749999994</v>
      </c>
      <c r="G120" s="229">
        <f>SUM($B$112:G112)</f>
        <v>40452.953892857135</v>
      </c>
      <c r="H120" s="229">
        <f>SUM($B$112:H112)</f>
        <v>45352.661035714278</v>
      </c>
      <c r="I120" s="229">
        <f>SUM($B$112:I112)</f>
        <v>50252.368178571422</v>
      </c>
      <c r="J120" s="229">
        <f>SUM($B$112:J112)</f>
        <v>51896.368178571422</v>
      </c>
      <c r="K120" s="229">
        <f>SUM($B$112:K112)</f>
        <v>53540.368178571422</v>
      </c>
      <c r="L120" s="229">
        <f>SUM($B$112:L112)</f>
        <v>55184.368178571422</v>
      </c>
      <c r="M120" s="229">
        <f>SUM($B$112:M112)</f>
        <v>55184.368178571422</v>
      </c>
      <c r="N120" s="229">
        <f>SUM($B$112:N112)</f>
        <v>55184.368178571422</v>
      </c>
      <c r="O120" s="229">
        <f>SUM($B$112:O112)</f>
        <v>55184.368178571422</v>
      </c>
      <c r="P120" s="229">
        <f>SUM($B$112:P112)</f>
        <v>55184.368178571422</v>
      </c>
      <c r="Q120" s="229">
        <f>SUM($B$112:Q112)</f>
        <v>55184.368178571422</v>
      </c>
      <c r="R120" s="229">
        <f>SUM($B$112:R112)</f>
        <v>55184.368178571422</v>
      </c>
      <c r="S120" s="229">
        <f>SUM($B$112:S112)</f>
        <v>55184.368178571422</v>
      </c>
      <c r="T120" s="229">
        <f>SUM($B$112:T112)</f>
        <v>55184.368178571422</v>
      </c>
      <c r="U120" s="230">
        <f>SUM($B$112:U112)</f>
        <v>55184.368178571422</v>
      </c>
    </row>
    <row r="121" spans="1:22" hidden="1" x14ac:dyDescent="0.25">
      <c r="A121" s="232" t="s">
        <v>95</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274</v>
      </c>
      <c r="B122" s="229">
        <f>B119*B121</f>
        <v>-97672.468091632749</v>
      </c>
      <c r="C122" s="229">
        <f t="shared" ref="C122:P122" si="39">C119*C121</f>
        <v>14665.535749494404</v>
      </c>
      <c r="D122" s="229">
        <f t="shared" si="39"/>
        <v>9162.8877387511875</v>
      </c>
      <c r="E122" s="229">
        <f t="shared" si="39"/>
        <v>13209.891152649825</v>
      </c>
      <c r="F122" s="229">
        <f t="shared" si="39"/>
        <v>16364.800438382781</v>
      </c>
      <c r="G122" s="229">
        <f t="shared" si="39"/>
        <v>18764.682915802245</v>
      </c>
      <c r="H122" s="229">
        <f t="shared" si="39"/>
        <v>20528.20033657836</v>
      </c>
      <c r="I122" s="229">
        <f t="shared" si="39"/>
        <v>20733.872958017953</v>
      </c>
      <c r="J122" s="229">
        <f t="shared" si="39"/>
        <v>20697.181746791255</v>
      </c>
      <c r="K122" s="229">
        <f t="shared" si="39"/>
        <v>19256.114850265578</v>
      </c>
      <c r="L122" s="229">
        <f t="shared" si="39"/>
        <v>17897.405422285796</v>
      </c>
      <c r="M122" s="229">
        <f t="shared" si="39"/>
        <v>16618.882547852354</v>
      </c>
      <c r="N122" s="229">
        <f t="shared" si="39"/>
        <v>14971.966259326446</v>
      </c>
      <c r="O122" s="229">
        <f t="shared" si="39"/>
        <v>13488.257891285086</v>
      </c>
      <c r="P122" s="229">
        <f t="shared" si="39"/>
        <v>12151.583685842419</v>
      </c>
      <c r="Q122" s="229">
        <f>Q119*Q121</f>
        <v>55184.368178571422</v>
      </c>
      <c r="R122" s="229">
        <f>R119*R121</f>
        <v>55184.368178571422</v>
      </c>
      <c r="S122" s="229">
        <f>S119*S121</f>
        <v>55184.368178571422</v>
      </c>
      <c r="T122" s="229">
        <f>T119*T121</f>
        <v>55184.368178571422</v>
      </c>
      <c r="U122" s="230">
        <f>U119*U121</f>
        <v>55184.368178571422</v>
      </c>
      <c r="V122" s="150"/>
    </row>
    <row r="123" spans="1:22" s="141" customFormat="1" hidden="1" outlineLevel="1" x14ac:dyDescent="0.25">
      <c r="A123" s="216" t="s">
        <v>275</v>
      </c>
      <c r="B123" s="229">
        <f>SUM($B$122:B122)</f>
        <v>-97672.468091632749</v>
      </c>
      <c r="C123" s="229">
        <f>SUM($B$115:C115)</f>
        <v>0</v>
      </c>
      <c r="D123" s="229">
        <f>SUM($B$115:D115)</f>
        <v>11894.325321428571</v>
      </c>
      <c r="E123" s="229">
        <f>SUM($B$115:E115)</f>
        <v>30928.307785714285</v>
      </c>
      <c r="F123" s="229">
        <f>SUM($B$115:F115)</f>
        <v>57101.947392857139</v>
      </c>
      <c r="G123" s="229">
        <f>SUM($B$115:G115)</f>
        <v>90415.244142857133</v>
      </c>
      <c r="H123" s="229">
        <f>SUM($B$115:H115)</f>
        <v>130868.19803571427</v>
      </c>
      <c r="I123" s="229">
        <f>SUM($B$115:I115)</f>
        <v>176220.85907142854</v>
      </c>
      <c r="J123" s="229">
        <f>SUM($B$115:J115)</f>
        <v>226473.22724999997</v>
      </c>
      <c r="K123" s="229">
        <f>SUM($B$115:K115)</f>
        <v>278369.5954285714</v>
      </c>
      <c r="L123" s="229">
        <f>SUM($B$115:L115)</f>
        <v>331909.9636071428</v>
      </c>
      <c r="M123" s="229">
        <f>SUM($B$115:M115)</f>
        <v>387094.3317857142</v>
      </c>
      <c r="N123" s="229">
        <f>SUM($B$115:N115)</f>
        <v>442278.6999642856</v>
      </c>
      <c r="O123" s="229">
        <f>SUM($B$115:O115)</f>
        <v>497463.068142857</v>
      </c>
      <c r="P123" s="229">
        <f>SUM($B$115:P115)</f>
        <v>552647.43632142839</v>
      </c>
      <c r="Q123" s="229">
        <f>SUM($B$115:Q115)</f>
        <v>607831.80449999985</v>
      </c>
      <c r="R123" s="229">
        <f>SUM($B$115:R115)</f>
        <v>663016.17267857131</v>
      </c>
      <c r="S123" s="229">
        <f>SUM($B$115:S115)</f>
        <v>718200.54085714277</v>
      </c>
      <c r="T123" s="229">
        <f>SUM($B$115:T115)</f>
        <v>773384.90903571423</v>
      </c>
      <c r="U123" s="230">
        <f>SUM($B$115:U115)</f>
        <v>828569.27721428568</v>
      </c>
      <c r="V123" s="150"/>
    </row>
    <row r="124" spans="1:22" hidden="1" outlineLevel="1" x14ac:dyDescent="0.25">
      <c r="A124" s="216" t="s">
        <v>276</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277</v>
      </c>
      <c r="B125" s="256">
        <f>IF(AND(B120&gt;0,A120&lt;0),(B110-(B120/(B120-A120))),0)</f>
        <v>0</v>
      </c>
      <c r="C125" s="256">
        <f>IF(AND(C120&gt;0,B120&lt;0),(C110-(C120/(C120-B120))),0)</f>
        <v>1.8963896812526235</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278</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279</v>
      </c>
      <c r="B130" s="265"/>
      <c r="C130" s="265"/>
      <c r="D130" s="265"/>
      <c r="E130" s="265"/>
      <c r="F130" s="265"/>
      <c r="G130" s="265"/>
      <c r="H130" s="265"/>
      <c r="I130" s="265"/>
      <c r="J130" s="265"/>
      <c r="K130" s="265"/>
      <c r="L130" s="265"/>
      <c r="M130" s="265"/>
      <c r="N130" s="265"/>
      <c r="O130" s="265"/>
      <c r="P130" s="266"/>
    </row>
    <row r="131" spans="1:16" hidden="1" x14ac:dyDescent="0.25">
      <c r="A131" s="202" t="s">
        <v>280</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281</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282</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283</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284</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285</v>
      </c>
      <c r="I139" s="142" t="s">
        <v>286</v>
      </c>
    </row>
    <row r="140" spans="1:16" hidden="1" x14ac:dyDescent="0.25">
      <c r="A140" s="142" t="s">
        <v>287</v>
      </c>
    </row>
    <row r="141" spans="1:16" hidden="1" x14ac:dyDescent="0.25"/>
    <row r="142" spans="1:16" hidden="1" x14ac:dyDescent="0.25">
      <c r="A142" s="142" t="s">
        <v>288</v>
      </c>
      <c r="I142" s="142" t="s">
        <v>289</v>
      </c>
    </row>
    <row r="143" spans="1:16" hidden="1" x14ac:dyDescent="0.25"/>
    <row r="144" spans="1:16" hidden="1" x14ac:dyDescent="0.25"/>
    <row r="145" spans="1:21" hidden="1" x14ac:dyDescent="0.25"/>
    <row r="146" spans="1:21" hidden="1" x14ac:dyDescent="0.25">
      <c r="A146" s="153" t="s">
        <v>290</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291</v>
      </c>
      <c r="B148" s="245"/>
      <c r="C148" s="245"/>
      <c r="D148" s="121" t="s">
        <v>265</v>
      </c>
      <c r="E148" s="121" t="s">
        <v>266</v>
      </c>
    </row>
    <row r="149" spans="1:21" hidden="1" x14ac:dyDescent="0.25">
      <c r="A149" s="273" t="s">
        <v>292</v>
      </c>
      <c r="B149" s="245" t="s">
        <v>293</v>
      </c>
      <c r="C149" s="121" t="s">
        <v>267</v>
      </c>
      <c r="D149" s="274">
        <f>$K123</f>
        <v>278369.5954285714</v>
      </c>
      <c r="E149" s="274">
        <f>$P123</f>
        <v>552647.43632142839</v>
      </c>
    </row>
    <row r="150" spans="1:21" hidden="1" x14ac:dyDescent="0.25">
      <c r="B150" s="245" t="s">
        <v>276</v>
      </c>
      <c r="C150" s="121" t="s">
        <v>294</v>
      </c>
      <c r="D150" s="275">
        <f>$K124</f>
        <v>0</v>
      </c>
      <c r="E150" s="275">
        <f>$P124</f>
        <v>0</v>
      </c>
    </row>
    <row r="151" spans="1:21" hidden="1" x14ac:dyDescent="0.25">
      <c r="B151" s="245" t="s">
        <v>277</v>
      </c>
      <c r="C151" s="121" t="s">
        <v>295</v>
      </c>
      <c r="D151" s="274">
        <f>$K125</f>
        <v>0</v>
      </c>
      <c r="E151" s="274">
        <f>$P125</f>
        <v>0</v>
      </c>
    </row>
    <row r="152" spans="1:21" hidden="1" x14ac:dyDescent="0.25">
      <c r="B152" s="245" t="s">
        <v>278</v>
      </c>
      <c r="C152" s="121" t="s">
        <v>295</v>
      </c>
      <c r="D152" s="274">
        <f>$K126</f>
        <v>0</v>
      </c>
      <c r="E152" s="274">
        <f>$P126</f>
        <v>0</v>
      </c>
    </row>
    <row r="153" spans="1:21" hidden="1" x14ac:dyDescent="0.25"/>
    <row r="154" spans="1:21" hidden="1" x14ac:dyDescent="0.25">
      <c r="A154" s="276" t="s">
        <v>296</v>
      </c>
      <c r="B154" s="156"/>
    </row>
    <row r="155" spans="1:21" hidden="1" x14ac:dyDescent="0.25">
      <c r="A155" s="276" t="s">
        <v>297</v>
      </c>
      <c r="B155" s="156"/>
    </row>
    <row r="156" spans="1:21" hidden="1" x14ac:dyDescent="0.25">
      <c r="A156" s="276" t="s">
        <v>298</v>
      </c>
      <c r="B156" s="156"/>
    </row>
    <row r="157" spans="1:21" hidden="1" x14ac:dyDescent="0.25">
      <c r="A157" s="276" t="s">
        <v>299</v>
      </c>
      <c r="B157" s="156"/>
    </row>
    <row r="158" spans="1:21" ht="16.5" thickBot="1" x14ac:dyDescent="0.3"/>
    <row r="159" spans="1:21" ht="16.5" thickBot="1" x14ac:dyDescent="0.3">
      <c r="A159" s="277" t="s">
        <v>300</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103</v>
      </c>
      <c r="B160" s="282" t="s">
        <v>267</v>
      </c>
      <c r="C160" s="283">
        <f>C$112</f>
        <v>11894.325321428571</v>
      </c>
      <c r="D160" s="283">
        <f>D$112</f>
        <v>7139.6571428571424</v>
      </c>
      <c r="E160" s="283">
        <f>E$112</f>
        <v>7139.6571428571424</v>
      </c>
      <c r="F160" s="283">
        <f t="shared" ref="F160:U160" si="48">F$112</f>
        <v>7139.6571428571424</v>
      </c>
      <c r="G160" s="283">
        <f t="shared" si="48"/>
        <v>7139.6571428571424</v>
      </c>
      <c r="H160" s="283">
        <f t="shared" si="48"/>
        <v>4899.7071428571435</v>
      </c>
      <c r="I160" s="283">
        <f t="shared" si="48"/>
        <v>4899.7071428571435</v>
      </c>
      <c r="J160" s="283">
        <f t="shared" si="48"/>
        <v>1644</v>
      </c>
      <c r="K160" s="283">
        <f t="shared" si="48"/>
        <v>1644</v>
      </c>
      <c r="L160" s="283">
        <f t="shared" si="48"/>
        <v>1644</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106</v>
      </c>
      <c r="B161" s="121" t="s">
        <v>267</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301</v>
      </c>
      <c r="B162" s="121" t="s">
        <v>267</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302</v>
      </c>
      <c r="B163" s="121" t="s">
        <v>267</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303</v>
      </c>
      <c r="B164" s="121" t="s">
        <v>267</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304</v>
      </c>
      <c r="B165" s="121" t="s">
        <v>267</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305</v>
      </c>
      <c r="B166" s="121" t="s">
        <v>267</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306</v>
      </c>
      <c r="B167" s="121" t="s">
        <v>267</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307</v>
      </c>
      <c r="B168" s="121" t="s">
        <v>267</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255</v>
      </c>
      <c r="B169" s="288" t="s">
        <v>267</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308</v>
      </c>
      <c r="B170" s="290" t="s">
        <v>267</v>
      </c>
      <c r="C170" s="291">
        <f>SUM(C160:C169)</f>
        <v>11894.325321428571</v>
      </c>
      <c r="D170" s="291">
        <f t="shared" ref="D170:U170" si="49">SUM(D160:D169)</f>
        <v>7139.6571428571424</v>
      </c>
      <c r="E170" s="291">
        <f t="shared" si="49"/>
        <v>7139.6571428571424</v>
      </c>
      <c r="F170" s="291">
        <f t="shared" si="49"/>
        <v>7139.6571428571424</v>
      </c>
      <c r="G170" s="291">
        <f t="shared" si="49"/>
        <v>7139.6571428571424</v>
      </c>
      <c r="H170" s="291">
        <f t="shared" si="49"/>
        <v>4899.7071428571435</v>
      </c>
      <c r="I170" s="291">
        <f t="shared" si="49"/>
        <v>4899.7071428571435</v>
      </c>
      <c r="J170" s="291">
        <f t="shared" si="49"/>
        <v>1644</v>
      </c>
      <c r="K170" s="291">
        <f t="shared" si="49"/>
        <v>1644</v>
      </c>
      <c r="L170" s="291">
        <f t="shared" si="49"/>
        <v>1644</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 27</vt:lpstr>
      <vt:lpstr>5 анализ эконом эффект 28</vt:lpstr>
      <vt:lpstr>5 анализ эконом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эконом эффект 27'!Область_печати</vt:lpstr>
      <vt:lpstr>'5 анализ эконом эффект 28'!Область_печати</vt:lpstr>
      <vt:lpstr>'5 анализ эконом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2024-10-04T01:07:28Z</dcterms:modified>
</cp:coreProperties>
</file>