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freenas\обменник\PTO\Масс\ОИПР\2024\Отчеты 2024\Отчеты в РЭК\4 квартал\Документы в ДТР (Отчет за 4кв 2024)\ОТЧЕТ за 4 кв 2024г. (Приказ № 320)\"/>
    </mc:Choice>
  </mc:AlternateContent>
  <bookViews>
    <workbookView xWindow="0" yWindow="0" windowWidth="28800" windowHeight="11835"/>
  </bookViews>
  <sheets>
    <sheet name="J0214_1037000158513_10_69_0" sheetId="1" r:id="rId1"/>
  </sheets>
  <externalReferences>
    <externalReference r:id="rId2"/>
  </externalReferences>
  <definedNames>
    <definedName name="_xlnm._FilterDatabase" localSheetId="0" hidden="1">J0214_1037000158513_10_69_0!$A$21:$AG$79</definedName>
    <definedName name="Z_5D1DDB92_E2F2_4E40_9215_C70ED035E1A7_.wvu.Cols" localSheetId="0" hidden="1">J0214_1037000158513_10_69_0!$D:$N</definedName>
    <definedName name="Z_5D1DDB92_E2F2_4E40_9215_C70ED035E1A7_.wvu.FilterData" localSheetId="0" hidden="1">J0214_1037000158513_10_69_0!$A$20:$AF$79</definedName>
    <definedName name="Z_5D1DDB92_E2F2_4E40_9215_C70ED035E1A7_.wvu.PrintArea" localSheetId="0" hidden="1">J0214_1037000158513_10_69_0!$A$1:$AF$83</definedName>
    <definedName name="Z_5D1DDB92_E2F2_4E40_9215_C70ED035E1A7_.wvu.PrintTitles" localSheetId="0" hidden="1">J0214_1037000158513_10_69_0!$17:$20</definedName>
    <definedName name="Z_5D1DDB92_E2F2_4E40_9215_C70ED035E1A7_.wvu.Rows" localSheetId="0" hidden="1">J0214_1037000158513_10_69_0!$14:$16</definedName>
    <definedName name="Z_7827CC47_A8A6_411C_BB9A_80AEDD4B0446_.wvu.Cols" localSheetId="0" hidden="1">J0214_1037000158513_10_69_0!$D:$N</definedName>
    <definedName name="Z_7827CC47_A8A6_411C_BB9A_80AEDD4B0446_.wvu.FilterData" localSheetId="0" hidden="1">J0214_1037000158513_10_69_0!$A$20:$AF$79</definedName>
    <definedName name="Z_7827CC47_A8A6_411C_BB9A_80AEDD4B0446_.wvu.PrintArea" localSheetId="0" hidden="1">J0214_1037000158513_10_69_0!$A$1:$AF$83</definedName>
    <definedName name="Z_7827CC47_A8A6_411C_BB9A_80AEDD4B0446_.wvu.PrintTitles" localSheetId="0" hidden="1">J0214_1037000158513_10_69_0!$17:$20</definedName>
    <definedName name="Z_7827CC47_A8A6_411C_BB9A_80AEDD4B0446_.wvu.Rows" localSheetId="0" hidden="1">J0214_1037000158513_10_69_0!$14:$16</definedName>
    <definedName name="_xlnm.Print_Titles" localSheetId="0">J0214_1037000158513_10_69_0!$17:$20</definedName>
    <definedName name="_xlnm.Print_Area" localSheetId="0">J0214_1037000158513_10_69_0!$A$1:$AF$81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Y79" i="1" l="1"/>
  <c r="W79" i="1"/>
  <c r="S79" i="1" s="1"/>
  <c r="U79" i="1"/>
  <c r="T79" i="1"/>
  <c r="R79" i="1"/>
  <c r="AC79" i="1" s="1"/>
  <c r="D79" i="1"/>
  <c r="Y78" i="1"/>
  <c r="W78" i="1"/>
  <c r="U78" i="1"/>
  <c r="AD78" i="1" s="1"/>
  <c r="AE78" i="1" s="1"/>
  <c r="T78" i="1"/>
  <c r="S78" i="1"/>
  <c r="R78" i="1"/>
  <c r="AC78" i="1" s="1"/>
  <c r="D78" i="1"/>
  <c r="Y77" i="1"/>
  <c r="W77" i="1"/>
  <c r="V77" i="1"/>
  <c r="U77" i="1"/>
  <c r="T77" i="1"/>
  <c r="R77" i="1"/>
  <c r="D77" i="1"/>
  <c r="Y76" i="1"/>
  <c r="S76" i="1" s="1"/>
  <c r="W76" i="1"/>
  <c r="V76" i="1"/>
  <c r="U76" i="1"/>
  <c r="T76" i="1"/>
  <c r="R76" i="1"/>
  <c r="AC76" i="1" s="1"/>
  <c r="D76" i="1"/>
  <c r="Y75" i="1"/>
  <c r="S75" i="1" s="1"/>
  <c r="W75" i="1"/>
  <c r="V75" i="1"/>
  <c r="V74" i="1" s="1"/>
  <c r="V27" i="1" s="1"/>
  <c r="U75" i="1"/>
  <c r="T75" i="1"/>
  <c r="T74" i="1" s="1"/>
  <c r="T27" i="1" s="1"/>
  <c r="R75" i="1"/>
  <c r="D75" i="1"/>
  <c r="AB74" i="1"/>
  <c r="AA74" i="1"/>
  <c r="AA27" i="1" s="1"/>
  <c r="Z74" i="1"/>
  <c r="Y74" i="1"/>
  <c r="Y27" i="1" s="1"/>
  <c r="X74" i="1"/>
  <c r="W74" i="1"/>
  <c r="W27" i="1" s="1"/>
  <c r="Q74" i="1"/>
  <c r="P74" i="1"/>
  <c r="P27" i="1" s="1"/>
  <c r="D74" i="1"/>
  <c r="AE73" i="1"/>
  <c r="D73" i="1"/>
  <c r="Y72" i="1"/>
  <c r="W72" i="1"/>
  <c r="W70" i="1" s="1"/>
  <c r="W25" i="1" s="1"/>
  <c r="V72" i="1"/>
  <c r="U72" i="1"/>
  <c r="U70" i="1" s="1"/>
  <c r="U25" i="1" s="1"/>
  <c r="T72" i="1"/>
  <c r="R72" i="1"/>
  <c r="D72" i="1"/>
  <c r="AD71" i="1"/>
  <c r="AE71" i="1" s="1"/>
  <c r="T71" i="1"/>
  <c r="T70" i="1" s="1"/>
  <c r="T25" i="1" s="1"/>
  <c r="S71" i="1"/>
  <c r="R71" i="1"/>
  <c r="AC71" i="1" s="1"/>
  <c r="D71" i="1"/>
  <c r="AB70" i="1"/>
  <c r="AB25" i="1" s="1"/>
  <c r="AA70" i="1"/>
  <c r="AA25" i="1" s="1"/>
  <c r="Z70" i="1"/>
  <c r="Z25" i="1" s="1"/>
  <c r="X70" i="1"/>
  <c r="X25" i="1" s="1"/>
  <c r="V70" i="1"/>
  <c r="V25" i="1" s="1"/>
  <c r="R70" i="1"/>
  <c r="R25" i="1" s="1"/>
  <c r="Q70" i="1"/>
  <c r="P70" i="1"/>
  <c r="P25" i="1" s="1"/>
  <c r="D70" i="1"/>
  <c r="AE69" i="1"/>
  <c r="D69" i="1"/>
  <c r="AE68" i="1"/>
  <c r="D68" i="1"/>
  <c r="AD67" i="1"/>
  <c r="AC67" i="1"/>
  <c r="AB67" i="1"/>
  <c r="AA67" i="1"/>
  <c r="Z67" i="1"/>
  <c r="Y67" i="1"/>
  <c r="X67" i="1"/>
  <c r="W67" i="1"/>
  <c r="V67" i="1"/>
  <c r="U67" i="1"/>
  <c r="T67" i="1"/>
  <c r="S67" i="1"/>
  <c r="R67" i="1"/>
  <c r="Q67" i="1"/>
  <c r="P67" i="1"/>
  <c r="D67" i="1"/>
  <c r="AE66" i="1"/>
  <c r="D66" i="1"/>
  <c r="AE65" i="1"/>
  <c r="O65" i="1"/>
  <c r="D65" i="1"/>
  <c r="AD64" i="1"/>
  <c r="AC64" i="1"/>
  <c r="AB64" i="1"/>
  <c r="AA64" i="1"/>
  <c r="Z64" i="1"/>
  <c r="Y64" i="1"/>
  <c r="X64" i="1"/>
  <c r="W64" i="1"/>
  <c r="V64" i="1"/>
  <c r="U64" i="1"/>
  <c r="AE64" i="1" s="1"/>
  <c r="T64" i="1"/>
  <c r="S64" i="1"/>
  <c r="R64" i="1"/>
  <c r="Q64" i="1"/>
  <c r="P64" i="1"/>
  <c r="O64" i="1"/>
  <c r="O63" i="1" s="1"/>
  <c r="O24" i="1" s="1"/>
  <c r="D64" i="1"/>
  <c r="AE63" i="1"/>
  <c r="D63" i="1"/>
  <c r="AE62" i="1"/>
  <c r="D62" i="1"/>
  <c r="AE61" i="1"/>
  <c r="O61" i="1"/>
  <c r="D61" i="1"/>
  <c r="AE60" i="1"/>
  <c r="O60" i="1"/>
  <c r="D60" i="1"/>
  <c r="AE59" i="1"/>
  <c r="O59" i="1"/>
  <c r="D59" i="1"/>
  <c r="AE58" i="1"/>
  <c r="O58" i="1"/>
  <c r="D58" i="1"/>
  <c r="AE57" i="1"/>
  <c r="D57" i="1"/>
  <c r="AD56" i="1"/>
  <c r="T56" i="1"/>
  <c r="T55" i="1" s="1"/>
  <c r="T54" i="1" s="1"/>
  <c r="S56" i="1"/>
  <c r="S55" i="1" s="1"/>
  <c r="S54" i="1" s="1"/>
  <c r="R56" i="1"/>
  <c r="D56" i="1"/>
  <c r="AB55" i="1"/>
  <c r="AA55" i="1"/>
  <c r="AA54" i="1" s="1"/>
  <c r="Z55" i="1"/>
  <c r="Y55" i="1"/>
  <c r="Y54" i="1" s="1"/>
  <c r="X55" i="1"/>
  <c r="W55" i="1"/>
  <c r="W54" i="1" s="1"/>
  <c r="V55" i="1"/>
  <c r="U55" i="1"/>
  <c r="U54" i="1" s="1"/>
  <c r="Q55" i="1"/>
  <c r="Q54" i="1" s="1"/>
  <c r="P55" i="1"/>
  <c r="D55" i="1"/>
  <c r="AB54" i="1"/>
  <c r="Z54" i="1"/>
  <c r="X54" i="1"/>
  <c r="V54" i="1"/>
  <c r="P54" i="1"/>
  <c r="D54" i="1"/>
  <c r="AE53" i="1"/>
  <c r="O53" i="1"/>
  <c r="D53" i="1"/>
  <c r="AE52" i="1"/>
  <c r="D52" i="1"/>
  <c r="AD51" i="1"/>
  <c r="AC51" i="1"/>
  <c r="AB51" i="1"/>
  <c r="AA51" i="1"/>
  <c r="Z51" i="1"/>
  <c r="Y51" i="1"/>
  <c r="X51" i="1"/>
  <c r="W51" i="1"/>
  <c r="V51" i="1"/>
  <c r="U51" i="1"/>
  <c r="T51" i="1"/>
  <c r="S51" i="1"/>
  <c r="R51" i="1"/>
  <c r="Q51" i="1"/>
  <c r="P51" i="1"/>
  <c r="D51" i="1"/>
  <c r="Y50" i="1"/>
  <c r="W50" i="1"/>
  <c r="W49" i="1" s="1"/>
  <c r="W47" i="1" s="1"/>
  <c r="V50" i="1"/>
  <c r="U50" i="1"/>
  <c r="U49" i="1" s="1"/>
  <c r="U47" i="1" s="1"/>
  <c r="T50" i="1"/>
  <c r="T49" i="1" s="1"/>
  <c r="T47" i="1" s="1"/>
  <c r="T46" i="1" s="1"/>
  <c r="T23" i="1" s="1"/>
  <c r="S50" i="1"/>
  <c r="S49" i="1" s="1"/>
  <c r="S47" i="1" s="1"/>
  <c r="R50" i="1"/>
  <c r="AC50" i="1" s="1"/>
  <c r="AC49" i="1" s="1"/>
  <c r="AC47" i="1" s="1"/>
  <c r="D50" i="1"/>
  <c r="AB49" i="1"/>
  <c r="AB47" i="1" s="1"/>
  <c r="AB46" i="1" s="1"/>
  <c r="AB23" i="1" s="1"/>
  <c r="AA49" i="1"/>
  <c r="Z49" i="1"/>
  <c r="Z47" i="1" s="1"/>
  <c r="Z46" i="1" s="1"/>
  <c r="Z23" i="1" s="1"/>
  <c r="Y49" i="1"/>
  <c r="X49" i="1"/>
  <c r="X47" i="1" s="1"/>
  <c r="X46" i="1" s="1"/>
  <c r="X23" i="1" s="1"/>
  <c r="V49" i="1"/>
  <c r="V47" i="1" s="1"/>
  <c r="R49" i="1"/>
  <c r="R47" i="1" s="1"/>
  <c r="Q49" i="1"/>
  <c r="P49" i="1"/>
  <c r="P47" i="1" s="1"/>
  <c r="P46" i="1" s="1"/>
  <c r="P23" i="1" s="1"/>
  <c r="O49" i="1"/>
  <c r="D49" i="1"/>
  <c r="AE48" i="1"/>
  <c r="D48" i="1"/>
  <c r="AA47" i="1"/>
  <c r="Y47" i="1"/>
  <c r="Q47" i="1"/>
  <c r="O47" i="1"/>
  <c r="D47" i="1"/>
  <c r="O46" i="1"/>
  <c r="O23" i="1" s="1"/>
  <c r="D46" i="1"/>
  <c r="AE45" i="1"/>
  <c r="O45" i="1"/>
  <c r="D45" i="1"/>
  <c r="AE44" i="1"/>
  <c r="O44" i="1"/>
  <c r="D44" i="1"/>
  <c r="AD43" i="1"/>
  <c r="AC43" i="1"/>
  <c r="AB43" i="1"/>
  <c r="AA43" i="1"/>
  <c r="Z43" i="1"/>
  <c r="Y43" i="1"/>
  <c r="X43" i="1"/>
  <c r="W43" i="1"/>
  <c r="V43" i="1"/>
  <c r="U43" i="1"/>
  <c r="T43" i="1"/>
  <c r="S43" i="1"/>
  <c r="R43" i="1"/>
  <c r="Q43" i="1"/>
  <c r="P43" i="1"/>
  <c r="D43" i="1"/>
  <c r="AE42" i="1"/>
  <c r="O42" i="1"/>
  <c r="D42" i="1"/>
  <c r="AE41" i="1"/>
  <c r="O41" i="1"/>
  <c r="D41" i="1"/>
  <c r="AE40" i="1"/>
  <c r="O40" i="1"/>
  <c r="D40" i="1"/>
  <c r="AE39" i="1"/>
  <c r="O39" i="1"/>
  <c r="D39" i="1"/>
  <c r="AE38" i="1"/>
  <c r="O38" i="1"/>
  <c r="D38" i="1"/>
  <c r="AE37" i="1"/>
  <c r="O37" i="1"/>
  <c r="D37" i="1"/>
  <c r="AD36" i="1"/>
  <c r="AC36" i="1"/>
  <c r="AB36" i="1"/>
  <c r="AA36" i="1"/>
  <c r="Z36" i="1"/>
  <c r="Y36" i="1"/>
  <c r="X36" i="1"/>
  <c r="W36" i="1"/>
  <c r="V36" i="1"/>
  <c r="U36" i="1"/>
  <c r="T36" i="1"/>
  <c r="S36" i="1"/>
  <c r="R36" i="1"/>
  <c r="Q36" i="1"/>
  <c r="P36" i="1"/>
  <c r="D36" i="1"/>
  <c r="AE35" i="1"/>
  <c r="O35" i="1"/>
  <c r="D35" i="1"/>
  <c r="AE34" i="1"/>
  <c r="O34" i="1"/>
  <c r="D34" i="1"/>
  <c r="AD33" i="1"/>
  <c r="AC33" i="1"/>
  <c r="AB33" i="1"/>
  <c r="AA33" i="1"/>
  <c r="Z33" i="1"/>
  <c r="Y33" i="1"/>
  <c r="X33" i="1"/>
  <c r="W33" i="1"/>
  <c r="V33" i="1"/>
  <c r="U33" i="1"/>
  <c r="T33" i="1"/>
  <c r="S33" i="1"/>
  <c r="R33" i="1"/>
  <c r="Q33" i="1"/>
  <c r="P33" i="1"/>
  <c r="D33" i="1"/>
  <c r="AE32" i="1"/>
  <c r="O32" i="1"/>
  <c r="D32" i="1"/>
  <c r="AE31" i="1"/>
  <c r="O31" i="1"/>
  <c r="D31" i="1"/>
  <c r="AE30" i="1"/>
  <c r="O30" i="1"/>
  <c r="D30" i="1"/>
  <c r="AD29" i="1"/>
  <c r="AC29" i="1"/>
  <c r="AB29" i="1"/>
  <c r="AA29" i="1"/>
  <c r="AA28" i="1" s="1"/>
  <c r="AA22" i="1" s="1"/>
  <c r="Z29" i="1"/>
  <c r="Y29" i="1"/>
  <c r="Y28" i="1" s="1"/>
  <c r="Y22" i="1" s="1"/>
  <c r="X29" i="1"/>
  <c r="W29" i="1"/>
  <c r="W28" i="1" s="1"/>
  <c r="W22" i="1" s="1"/>
  <c r="V29" i="1"/>
  <c r="U29" i="1"/>
  <c r="AE29" i="1" s="1"/>
  <c r="T29" i="1"/>
  <c r="S29" i="1"/>
  <c r="S28" i="1" s="1"/>
  <c r="S22" i="1" s="1"/>
  <c r="R29" i="1"/>
  <c r="Q29" i="1"/>
  <c r="Q28" i="1" s="1"/>
  <c r="Q22" i="1" s="1"/>
  <c r="P29" i="1"/>
  <c r="O29" i="1"/>
  <c r="D29" i="1"/>
  <c r="AC28" i="1"/>
  <c r="AC22" i="1" s="1"/>
  <c r="D28" i="1"/>
  <c r="AB27" i="1"/>
  <c r="Z27" i="1"/>
  <c r="X27" i="1"/>
  <c r="Q27" i="1"/>
  <c r="O27" i="1"/>
  <c r="D27" i="1"/>
  <c r="AD26" i="1"/>
  <c r="AC26" i="1"/>
  <c r="AB26" i="1"/>
  <c r="AA26" i="1"/>
  <c r="Z26" i="1"/>
  <c r="Y26" i="1"/>
  <c r="X26" i="1"/>
  <c r="W26" i="1"/>
  <c r="V26" i="1"/>
  <c r="U26" i="1"/>
  <c r="T26" i="1"/>
  <c r="S26" i="1"/>
  <c r="R26" i="1"/>
  <c r="Q26" i="1"/>
  <c r="P26" i="1"/>
  <c r="O26" i="1"/>
  <c r="D26" i="1"/>
  <c r="Q25" i="1"/>
  <c r="O25" i="1"/>
  <c r="D25" i="1"/>
  <c r="AE24" i="1"/>
  <c r="D24" i="1"/>
  <c r="D23" i="1"/>
  <c r="D22" i="1"/>
  <c r="D21" i="1"/>
  <c r="AD72" i="1" l="1"/>
  <c r="AE72" i="1" s="1"/>
  <c r="AD50" i="1"/>
  <c r="U74" i="1"/>
  <c r="U27" i="1" s="1"/>
  <c r="AD77" i="1"/>
  <c r="AE77" i="1" s="1"/>
  <c r="S77" i="1"/>
  <c r="S74" i="1" s="1"/>
  <c r="S27" i="1" s="1"/>
  <c r="AD79" i="1"/>
  <c r="AE79" i="1" s="1"/>
  <c r="U28" i="1"/>
  <c r="U22" i="1" s="1"/>
  <c r="AE26" i="1"/>
  <c r="O33" i="1"/>
  <c r="O36" i="1"/>
  <c r="O43" i="1"/>
  <c r="V46" i="1"/>
  <c r="V23" i="1" s="1"/>
  <c r="AE67" i="1"/>
  <c r="P28" i="1"/>
  <c r="P22" i="1" s="1"/>
  <c r="P21" i="1" s="1"/>
  <c r="R28" i="1"/>
  <c r="R22" i="1" s="1"/>
  <c r="T28" i="1"/>
  <c r="T22" i="1" s="1"/>
  <c r="T21" i="1" s="1"/>
  <c r="V28" i="1"/>
  <c r="V22" i="1" s="1"/>
  <c r="X28" i="1"/>
  <c r="X22" i="1" s="1"/>
  <c r="X21" i="1" s="1"/>
  <c r="Z28" i="1"/>
  <c r="Z22" i="1" s="1"/>
  <c r="Z21" i="1" s="1"/>
  <c r="AB28" i="1"/>
  <c r="AB22" i="1" s="1"/>
  <c r="AB21" i="1" s="1"/>
  <c r="AE36" i="1"/>
  <c r="AE43" i="1"/>
  <c r="AE51" i="1"/>
  <c r="AC72" i="1"/>
  <c r="AC70" i="1" s="1"/>
  <c r="AC25" i="1" s="1"/>
  <c r="Y46" i="1"/>
  <c r="Y23" i="1" s="1"/>
  <c r="AA46" i="1"/>
  <c r="AA23" i="1" s="1"/>
  <c r="AA21" i="1" s="1"/>
  <c r="Q46" i="1"/>
  <c r="Q23" i="1" s="1"/>
  <c r="Q21" i="1" s="1"/>
  <c r="AE33" i="1"/>
  <c r="AD28" i="1"/>
  <c r="AE56" i="1"/>
  <c r="AD55" i="1"/>
  <c r="S46" i="1"/>
  <c r="S23" i="1" s="1"/>
  <c r="U46" i="1"/>
  <c r="U23" i="1" s="1"/>
  <c r="U21" i="1" s="1"/>
  <c r="W46" i="1"/>
  <c r="W23" i="1" s="1"/>
  <c r="W21" i="1" s="1"/>
  <c r="AC56" i="1"/>
  <c r="AC55" i="1" s="1"/>
  <c r="AC54" i="1" s="1"/>
  <c r="AC46" i="1" s="1"/>
  <c r="AC23" i="1" s="1"/>
  <c r="R55" i="1"/>
  <c r="AD70" i="1"/>
  <c r="S72" i="1"/>
  <c r="S70" i="1" s="1"/>
  <c r="S25" i="1" s="1"/>
  <c r="Y70" i="1"/>
  <c r="Y25" i="1" s="1"/>
  <c r="AC75" i="1"/>
  <c r="R74" i="1"/>
  <c r="R27" i="1" s="1"/>
  <c r="AD75" i="1"/>
  <c r="AD76" i="1"/>
  <c r="AE76" i="1" s="1"/>
  <c r="AC77" i="1"/>
  <c r="AE50" i="1" l="1"/>
  <c r="AD49" i="1"/>
  <c r="O28" i="1"/>
  <c r="O22" i="1" s="1"/>
  <c r="O21" i="1" s="1"/>
  <c r="Y21" i="1"/>
  <c r="V21" i="1"/>
  <c r="S21" i="1"/>
  <c r="AE70" i="1"/>
  <c r="AD25" i="1"/>
  <c r="AE25" i="1" s="1"/>
  <c r="AE75" i="1"/>
  <c r="AD74" i="1"/>
  <c r="AC74" i="1"/>
  <c r="AC27" i="1" s="1"/>
  <c r="AC21" i="1" s="1"/>
  <c r="R54" i="1"/>
  <c r="O55" i="1"/>
  <c r="AD54" i="1"/>
  <c r="AE54" i="1" s="1"/>
  <c r="AE55" i="1"/>
  <c r="AE28" i="1"/>
  <c r="AD22" i="1"/>
  <c r="AE49" i="1" l="1"/>
  <c r="AD47" i="1"/>
  <c r="AE47" i="1" s="1"/>
  <c r="AE22" i="1"/>
  <c r="R46" i="1"/>
  <c r="R23" i="1" s="1"/>
  <c r="R21" i="1" s="1"/>
  <c r="O54" i="1"/>
  <c r="AD27" i="1"/>
  <c r="AE27" i="1" s="1"/>
  <c r="AE74" i="1"/>
  <c r="AD46" i="1" l="1"/>
  <c r="AE46" i="1" l="1"/>
  <c r="AD23" i="1"/>
  <c r="AE23" i="1" l="1"/>
  <c r="AD21" i="1"/>
  <c r="AE21" i="1" s="1"/>
</calcChain>
</file>

<file path=xl/comments1.xml><?xml version="1.0" encoding="utf-8"?>
<comments xmlns="http://schemas.openxmlformats.org/spreadsheetml/2006/main">
  <authors>
    <author>Кулагина Татьяна А.</author>
  </authors>
  <commentList>
    <comment ref="O17" authorId="0" shapeId="0">
      <text>
        <r>
          <rPr>
            <b/>
            <sz val="9"/>
            <color indexed="81"/>
            <rFont val="Tahoma"/>
            <family val="2"/>
            <charset val="204"/>
          </rPr>
          <t>План</t>
        </r>
      </text>
    </comment>
  </commentList>
</comments>
</file>

<file path=xl/sharedStrings.xml><?xml version="1.0" encoding="utf-8"?>
<sst xmlns="http://schemas.openxmlformats.org/spreadsheetml/2006/main" count="529" uniqueCount="195">
  <si>
    <t>Приложение  № 10</t>
  </si>
  <si>
    <t>к приказу Минэнерго России</t>
  </si>
  <si>
    <t>от "25" апреля 2018 г. № 320</t>
  </si>
  <si>
    <t>Форма 10. Отчет об исполнении плана финансирования капитальных вложений по инвестиционным проектам инвестиционной программы (квартальный)</t>
  </si>
  <si>
    <t>за IV квартал 2024 года</t>
  </si>
  <si>
    <r>
      <t>Отчет о реализации инвестиционной программы_____________</t>
    </r>
    <r>
      <rPr>
        <u/>
        <sz val="14"/>
        <rFont val="Times New Roman"/>
        <family val="1"/>
        <charset val="204"/>
      </rPr>
      <t>ООО "Горсети"_</t>
    </r>
    <r>
      <rPr>
        <sz val="14"/>
        <rFont val="Times New Roman"/>
        <family val="1"/>
        <charset val="204"/>
      </rPr>
      <t>____________</t>
    </r>
  </si>
  <si>
    <t xml:space="preserve">                                                                                    полное наименование субъекта электроэнергетики</t>
  </si>
  <si>
    <r>
      <t xml:space="preserve">Утвержденные плановые значения показателей приведены в соответствии с </t>
    </r>
    <r>
      <rPr>
        <u/>
        <sz val="14"/>
        <rFont val="Times New Roman"/>
        <family val="1"/>
        <charset val="204"/>
      </rPr>
      <t>Приказом Департамента тарифного регулирования Томской области № 6-344 от 31.10.2019г (в редакции Приказа № 6-443 от 30.11.2024 года)</t>
    </r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</si>
  <si>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</si>
  <si>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</si>
  <si>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</si>
  <si>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</si>
  <si>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 xml:space="preserve">Оценка полной стоимости инвестиционного проекта в прогнозных ценах соответствующих лет, млн рублей (с НДС) </t>
  </si>
  <si>
    <t>Фактический объем финансирования капитальных вложений на 01.01. года 2024, млн. рублей (с НДС)</t>
  </si>
  <si>
    <t xml:space="preserve">Остаток финансирования капитальных вложений на 01.01. года 2024 в прогнозных ценах соответствующих лет, млн. рублей (с НДС) 
</t>
  </si>
  <si>
    <t>Финансирование капитальных вложений 
года 2024, млн. рублей (с НДС)</t>
  </si>
  <si>
    <t xml:space="preserve">Остаток финансирования капитальных вложений на конец отчетного периода в прогнозных ценах соответствующих лет, млн. рублей (с НДС) </t>
  </si>
  <si>
    <t>Отклонение от плана финансирования по итогам отчетного периода</t>
  </si>
  <si>
    <t>Причины отклонений</t>
  </si>
  <si>
    <t>Всего</t>
  </si>
  <si>
    <t>I квартал</t>
  </si>
  <si>
    <t>II квартал</t>
  </si>
  <si>
    <t>III квартал</t>
  </si>
  <si>
    <t>IV квартал</t>
  </si>
  <si>
    <t>млн. рублей (с НДС)</t>
  </si>
  <si>
    <t>%</t>
  </si>
  <si>
    <t>год</t>
  </si>
  <si>
    <t>1.ТП</t>
  </si>
  <si>
    <t>2.Тр</t>
  </si>
  <si>
    <t>3.СУ</t>
  </si>
  <si>
    <t>4.КЛ</t>
  </si>
  <si>
    <t>5.ВЛ</t>
  </si>
  <si>
    <t>6.Сигнализация/Телемеханика/телеметрия</t>
  </si>
  <si>
    <t>7.Приобретение имущества, программ, техники</t>
  </si>
  <si>
    <t>8.Запасной</t>
  </si>
  <si>
    <t>9.Порядковый номер</t>
  </si>
  <si>
    <t>План</t>
  </si>
  <si>
    <t>Факт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</si>
  <si>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</si>
  <si>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</si>
  <si>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</si>
  <si>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</si>
  <si>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</si>
  <si>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</si>
  <si>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</si>
  <si>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</si>
  <si>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</si>
  <si>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</si>
  <si>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</si>
  <si>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</si>
  <si>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</si>
  <si>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</si>
  <si>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</si>
  <si>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</si>
  <si>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</si>
  <si>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</si>
  <si>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</si>
  <si>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</si>
  <si>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</si>
  <si>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</si>
  <si>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</si>
  <si>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</si>
  <si>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</si>
  <si>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</si>
  <si>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</si>
  <si>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</si>
  <si>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</si>
  <si>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</si>
  <si>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</si>
  <si>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</si>
  <si>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</si>
  <si>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</si>
  <si>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</si>
  <si>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</si>
  <si>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</si>
  <si>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</si>
  <si>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</si>
  <si>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</si>
  <si>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</si>
  <si>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</si>
  <si>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</si>
  <si>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</si>
  <si>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</si>
  <si>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</si>
  <si>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</si>
  <si>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</si>
  <si>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</si>
  <si>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</si>
  <si>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</si>
  <si>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</si>
  <si>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</si>
  <si>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1.2.1.2.2</t>
  </si>
  <si>
    <t>Установка системы телемеханики и диспетчеризации</t>
  </si>
  <si>
    <t>J_000006089</t>
  </si>
  <si>
    <t>Е_</t>
  </si>
  <si>
    <t>0</t>
  </si>
  <si>
    <t>05</t>
  </si>
  <si>
    <t>1.2.2</t>
  </si>
  <si>
    <t>Реконструкция, модернизация, техническое перевооружение линий электропередачи, всего, в том числе:</t>
  </si>
  <si>
    <t>06</t>
  </si>
  <si>
    <t>1.2.2.1</t>
  </si>
  <si>
    <t>Реконструкция линий электропередачи, всего, в том числе:</t>
  </si>
  <si>
    <t>07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</si>
  <si>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</si>
  <si>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</si>
  <si>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</si>
  <si>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</si>
  <si>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</si>
  <si>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"Установка приборов учета, класс напряжения 0,22 (0,4) кВ, всего, в том числе:"</t>
  </si>
  <si>
    <t>1.2.3.1.2</t>
  </si>
  <si>
    <t>Установка учетов с АСКУЭ на границе балансовой принадлежности с потребителями, запитанными от ВЛ-0,4кВ</t>
  </si>
  <si>
    <t>J_0000060024</t>
  </si>
  <si>
    <t>08</t>
  </si>
  <si>
    <t>1.2.3.2</t>
  </si>
  <si>
    <t>"Установка приборов учета, класс напряжения 6 (10) кВ, всего, в том числе:"</t>
  </si>
  <si>
    <t>09</t>
  </si>
  <si>
    <t>1.2.3.3</t>
  </si>
  <si>
    <t>"Установка приборов учета, класс напряжения 35 кВ, всего, в том числе:"</t>
  </si>
  <si>
    <t>1.2.3.4</t>
  </si>
  <si>
    <t>"Установка приборов учета, класс напряжения 110 кВ и выше, всего, в том числе:"</t>
  </si>
  <si>
    <t>1.2.3.5</t>
  </si>
  <si>
    <t>"Включение приборов учета в систему сбора и передачи данных, класс напряжения 0,22 (0,4) кВ, всего, в том числе:"</t>
  </si>
  <si>
    <t>1.2.3.6</t>
  </si>
  <si>
    <t>"Включение приборов учета в систему сбора и передачи данных, класс напряжения 6 (10) кВ, всего, в том числе:"</t>
  </si>
  <si>
    <t>1.2.3.7</t>
  </si>
  <si>
    <t>"Включение приборов учета в систему сбора и передачи данных, класс напряжения 35 кВ, всего, в том числе:"</t>
  </si>
  <si>
    <t>1.2.3.8</t>
  </si>
  <si>
    <t>"Включение приборов учета в систему сбора и передачи данных, класс напряжения 110 кВ и выше, всего, в том числе:"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</si>
  <si>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</si>
  <si>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</si>
  <si>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</si>
  <si>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</si>
  <si>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</si>
  <si>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</si>
  <si>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</t>
  </si>
  <si>
    <t>11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</si>
  <si>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</si>
  <si>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</si>
  <si>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12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</si>
  <si>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</si>
  <si>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</si>
  <si>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13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</si>
  <si>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</si>
  <si>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</si>
  <si>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4</t>
  </si>
  <si>
    <t>21</t>
  </si>
  <si>
    <t>1.4</t>
  </si>
  <si>
    <t>Прочее новое строительство объектов электросетевого хозяйства, всего, в том числе:</t>
  </si>
  <si>
    <t>23</t>
  </si>
  <si>
    <t>1.4.1</t>
  </si>
  <si>
    <t>Строительство и реконструкция сетей электроснабжения 0,4кВ</t>
  </si>
  <si>
    <t>J_0000500016</t>
  </si>
  <si>
    <t>24</t>
  </si>
  <si>
    <t>1.4.2</t>
  </si>
  <si>
    <t>Установка подстанции с питающими линиями для обеспечения качества и надежности потребителей г.Томска и Томского района</t>
  </si>
  <si>
    <t>J_100456002</t>
  </si>
  <si>
    <t>25</t>
  </si>
  <si>
    <t>Изменение стоимости проектных работ и материалов по результатам закупочной процедуры</t>
  </si>
  <si>
    <t>1.5</t>
  </si>
  <si>
    <t>Покупка земельных участков для целей реализации инвестиционных проектов, всего, в том числе:</t>
  </si>
  <si>
    <t>3</t>
  </si>
  <si>
    <t>65</t>
  </si>
  <si>
    <t>1.6</t>
  </si>
  <si>
    <t>Прочие инвестиционные проекты, всего, в том числе:</t>
  </si>
  <si>
    <t>66</t>
  </si>
  <si>
    <t>1.6.1</t>
  </si>
  <si>
    <t>Приобретение автогидроподъемника</t>
  </si>
  <si>
    <t>J_0000007038</t>
  </si>
  <si>
    <t>75</t>
  </si>
  <si>
    <t>Изменение цены по результатам закупочной процедуры</t>
  </si>
  <si>
    <t>1.6.3</t>
  </si>
  <si>
    <t>Приобретение бригадного автомобиля</t>
  </si>
  <si>
    <t>J_0000007034</t>
  </si>
  <si>
    <t>77</t>
  </si>
  <si>
    <t>1.6.5</t>
  </si>
  <si>
    <t>Приобретение информационно-вычислительной техники</t>
  </si>
  <si>
    <t>J_0000000814</t>
  </si>
  <si>
    <t>79</t>
  </si>
  <si>
    <t>1.6.16</t>
  </si>
  <si>
    <t>Строительство склада для хранения электротехнической продукции</t>
  </si>
  <si>
    <t>J_0000000858</t>
  </si>
  <si>
    <t>5</t>
  </si>
  <si>
    <t>33</t>
  </si>
  <si>
    <t>1.6.21</t>
  </si>
  <si>
    <t>Разработка программного обеспечения "Геоинформационная система городских электрических сетей" (блок №6)</t>
  </si>
  <si>
    <t>J_0000007047</t>
  </si>
  <si>
    <t>7</t>
  </si>
  <si>
    <t>38</t>
  </si>
  <si>
    <t>Исполнительный директор</t>
  </si>
  <si>
    <t>М.В. Резников</t>
  </si>
  <si>
    <t>Директор по экономике и финансам</t>
  </si>
  <si>
    <t>В.М. Афанасьева</t>
  </si>
  <si>
    <t xml:space="preserve">Зам.директора по эконмике и финансам - начальник ОБПиТО  </t>
  </si>
  <si>
    <t>Н.П. Зудилова</t>
  </si>
  <si>
    <r>
      <t xml:space="preserve">Год раскрытия информации: </t>
    </r>
    <r>
      <rPr>
        <u/>
        <sz val="14"/>
        <rFont val="Times New Roman"/>
        <family val="1"/>
        <charset val="204"/>
      </rPr>
      <t>2025</t>
    </r>
    <r>
      <rPr>
        <sz val="14"/>
        <rFont val="Times New Roman"/>
        <family val="1"/>
        <charset val="204"/>
      </rPr>
      <t xml:space="preserve"> год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</si>
</sst>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000"/>
    <numFmt numFmtId="165" formatCode="0.00000000"/>
    <numFmt numFmtId="166" formatCode="0.000"/>
    <numFmt numFmtId="167" formatCode="0.0%"/>
  </numFmts>
  <fonts count="20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9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9"/>
      <color indexed="81"/>
      <name val="Tahoma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6" fillId="0" borderId="0"/>
    <xf numFmtId="0" fontId="18" fillId="0" borderId="0"/>
  </cellStyleXfs>
  <cellXfs count="89">
    <xf numFmtId="0" fontId="0" fillId="0" borderId="0" xfId="0"/>
    <xf numFmtId="0" fontId="2" fillId="0" borderId="0" xfId="1" applyFont="1" applyFill="1" applyAlignment="1">
      <alignment vertical="center" wrapText="1"/>
    </xf>
    <xf numFmtId="0" fontId="2" fillId="0" borderId="0" xfId="1" applyFont="1" applyFill="1" applyAlignment="1">
      <alignment horizontal="center" vertical="center" wrapText="1"/>
    </xf>
    <xf numFmtId="0" fontId="3" fillId="0" borderId="0" xfId="1" applyFont="1" applyFill="1" applyAlignment="1">
      <alignment horizontal="center" vertical="center" wrapText="1"/>
    </xf>
    <xf numFmtId="164" fontId="2" fillId="0" borderId="0" xfId="1" applyNumberFormat="1" applyFont="1" applyFill="1" applyAlignment="1">
      <alignment horizontal="center" vertical="center" wrapText="1"/>
    </xf>
    <xf numFmtId="0" fontId="4" fillId="0" borderId="0" xfId="1" applyFont="1" applyFill="1" applyAlignment="1">
      <alignment horizontal="center" vertical="center" wrapText="1"/>
    </xf>
    <xf numFmtId="0" fontId="5" fillId="0" borderId="0" xfId="1" applyFont="1" applyFill="1" applyAlignment="1">
      <alignment horizontal="right" vertical="center" wrapText="1"/>
    </xf>
    <xf numFmtId="0" fontId="2" fillId="2" borderId="0" xfId="1" applyFont="1" applyFill="1" applyAlignment="1">
      <alignment vertical="center" wrapText="1"/>
    </xf>
    <xf numFmtId="0" fontId="6" fillId="2" borderId="0" xfId="1" applyFont="1" applyFill="1" applyAlignment="1">
      <alignment vertical="center" wrapText="1"/>
    </xf>
    <xf numFmtId="0" fontId="4" fillId="2" borderId="0" xfId="1" applyFont="1" applyFill="1" applyAlignment="1">
      <alignment vertical="center" wrapText="1"/>
    </xf>
    <xf numFmtId="164" fontId="4" fillId="0" borderId="0" xfId="1" applyNumberFormat="1" applyFont="1" applyFill="1" applyAlignment="1">
      <alignment horizontal="center" vertical="center" wrapText="1"/>
    </xf>
    <xf numFmtId="0" fontId="12" fillId="0" borderId="0" xfId="1" applyFont="1" applyFill="1" applyAlignment="1">
      <alignment horizontal="center" vertical="center" wrapText="1"/>
    </xf>
    <xf numFmtId="164" fontId="7" fillId="0" borderId="0" xfId="1" applyNumberFormat="1" applyFont="1" applyFill="1" applyAlignment="1">
      <alignment horizontal="center" vertical="center" wrapText="1"/>
    </xf>
    <xf numFmtId="0" fontId="7" fillId="0" borderId="0" xfId="1" applyFont="1" applyFill="1" applyAlignment="1">
      <alignment horizontal="center" vertical="center" wrapText="1"/>
    </xf>
    <xf numFmtId="0" fontId="14" fillId="0" borderId="0" xfId="1" applyFont="1" applyFill="1" applyAlignment="1">
      <alignment horizontal="center" vertical="center" wrapText="1"/>
    </xf>
    <xf numFmtId="0" fontId="4" fillId="0" borderId="0" xfId="1" applyFont="1" applyFill="1" applyAlignment="1">
      <alignment vertical="center" wrapText="1"/>
    </xf>
    <xf numFmtId="0" fontId="11" fillId="0" borderId="0" xfId="1" applyFont="1" applyFill="1" applyAlignment="1">
      <alignment horizontal="center" vertical="center" wrapText="1"/>
    </xf>
    <xf numFmtId="165" fontId="4" fillId="0" borderId="0" xfId="1" applyNumberFormat="1" applyFont="1" applyFill="1" applyAlignment="1">
      <alignment horizontal="center" vertical="center" wrapText="1"/>
    </xf>
    <xf numFmtId="0" fontId="6" fillId="0" borderId="1" xfId="1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center" vertical="center" textRotation="90" wrapText="1"/>
    </xf>
    <xf numFmtId="0" fontId="15" fillId="0" borderId="1" xfId="1" applyFont="1" applyFill="1" applyBorder="1" applyAlignment="1">
      <alignment horizontal="center" vertical="center" textRotation="90" wrapText="1"/>
    </xf>
    <xf numFmtId="0" fontId="7" fillId="0" borderId="1" xfId="1" applyFont="1" applyFill="1" applyBorder="1" applyAlignment="1">
      <alignment horizontal="center" vertical="center" textRotation="90" wrapText="1"/>
    </xf>
    <xf numFmtId="164" fontId="6" fillId="0" borderId="1" xfId="1" applyNumberFormat="1" applyFont="1" applyFill="1" applyBorder="1" applyAlignment="1">
      <alignment horizontal="center" vertical="center" wrapText="1"/>
    </xf>
    <xf numFmtId="1" fontId="6" fillId="0" borderId="1" xfId="1" applyNumberFormat="1" applyFont="1" applyFill="1" applyBorder="1" applyAlignment="1">
      <alignment horizontal="center" vertical="center" wrapText="1"/>
    </xf>
    <xf numFmtId="1" fontId="3" fillId="0" borderId="1" xfId="1" applyNumberFormat="1" applyFont="1" applyFill="1" applyBorder="1" applyAlignment="1">
      <alignment horizontal="center" vertical="center" wrapText="1"/>
    </xf>
    <xf numFmtId="1" fontId="4" fillId="0" borderId="1" xfId="1" applyNumberFormat="1" applyFont="1" applyFill="1" applyBorder="1" applyAlignment="1">
      <alignment horizontal="center" vertical="center" wrapText="1"/>
    </xf>
    <xf numFmtId="1" fontId="6" fillId="2" borderId="0" xfId="1" applyNumberFormat="1" applyFont="1" applyFill="1" applyAlignment="1">
      <alignment vertical="center" wrapText="1"/>
    </xf>
    <xf numFmtId="49" fontId="16" fillId="0" borderId="1" xfId="1" applyNumberFormat="1" applyFont="1" applyFill="1" applyBorder="1" applyAlignment="1">
      <alignment horizontal="center" vertical="center" wrapText="1"/>
    </xf>
    <xf numFmtId="0" fontId="16" fillId="0" borderId="1" xfId="1" applyFont="1" applyFill="1" applyBorder="1" applyAlignment="1">
      <alignment horizontal="left" vertical="center" wrapText="1"/>
    </xf>
    <xf numFmtId="0" fontId="14" fillId="0" borderId="1" xfId="1" applyFont="1" applyFill="1" applyBorder="1" applyAlignment="1">
      <alignment horizontal="center" vertical="center" wrapText="1"/>
    </xf>
    <xf numFmtId="0" fontId="17" fillId="0" borderId="1" xfId="1" applyFont="1" applyFill="1" applyBorder="1" applyAlignment="1">
      <alignment horizontal="center" vertical="center" wrapText="1"/>
    </xf>
    <xf numFmtId="2" fontId="14" fillId="0" borderId="1" xfId="1" applyNumberFormat="1" applyFont="1" applyFill="1" applyBorder="1" applyAlignment="1">
      <alignment horizontal="center" vertical="center" wrapText="1"/>
    </xf>
    <xf numFmtId="166" fontId="14" fillId="0" borderId="1" xfId="1" applyNumberFormat="1" applyFont="1" applyFill="1" applyBorder="1" applyAlignment="1">
      <alignment horizontal="center" vertical="center" wrapText="1"/>
    </xf>
    <xf numFmtId="9" fontId="14" fillId="0" borderId="1" xfId="2" applyNumberFormat="1" applyFont="1" applyFill="1" applyBorder="1" applyAlignment="1">
      <alignment horizontal="center" vertical="center"/>
    </xf>
    <xf numFmtId="49" fontId="6" fillId="0" borderId="1" xfId="1" applyNumberFormat="1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left" vertical="center" wrapText="1"/>
    </xf>
    <xf numFmtId="0" fontId="4" fillId="0" borderId="1" xfId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2" fontId="4" fillId="0" borderId="1" xfId="1" applyNumberFormat="1" applyFont="1" applyFill="1" applyBorder="1" applyAlignment="1">
      <alignment horizontal="center" vertical="center" wrapText="1"/>
    </xf>
    <xf numFmtId="166" fontId="4" fillId="0" borderId="1" xfId="1" applyNumberFormat="1" applyFont="1" applyFill="1" applyBorder="1" applyAlignment="1">
      <alignment horizontal="center" vertical="center" wrapText="1"/>
    </xf>
    <xf numFmtId="167" fontId="4" fillId="0" borderId="1" xfId="2" applyNumberFormat="1" applyFont="1" applyFill="1" applyBorder="1" applyAlignment="1">
      <alignment horizontal="center" vertical="center"/>
    </xf>
    <xf numFmtId="2" fontId="4" fillId="0" borderId="2" xfId="1" applyNumberFormat="1" applyFont="1" applyFill="1" applyBorder="1" applyAlignment="1">
      <alignment horizontal="center" vertical="center" wrapText="1"/>
    </xf>
    <xf numFmtId="166" fontId="4" fillId="0" borderId="2" xfId="1" applyNumberFormat="1" applyFont="1" applyFill="1" applyBorder="1" applyAlignment="1">
      <alignment horizontal="center" vertical="center" wrapText="1"/>
    </xf>
    <xf numFmtId="49" fontId="3" fillId="0" borderId="1" xfId="1" applyNumberFormat="1" applyFont="1" applyFill="1" applyBorder="1" applyAlignment="1">
      <alignment horizontal="center" vertical="center" wrapText="1"/>
    </xf>
    <xf numFmtId="166" fontId="4" fillId="0" borderId="1" xfId="2" applyNumberFormat="1" applyFont="1" applyFill="1" applyBorder="1" applyAlignment="1">
      <alignment horizontal="center" vertical="center" wrapText="1"/>
    </xf>
    <xf numFmtId="2" fontId="6" fillId="0" borderId="1" xfId="1" applyNumberFormat="1" applyFont="1" applyFill="1" applyBorder="1" applyAlignment="1">
      <alignment horizontal="center" vertical="center" wrapText="1"/>
    </xf>
    <xf numFmtId="10" fontId="6" fillId="2" borderId="0" xfId="1" applyNumberFormat="1" applyFont="1" applyFill="1" applyAlignment="1">
      <alignment vertical="center" wrapText="1"/>
    </xf>
    <xf numFmtId="9" fontId="4" fillId="0" borderId="1" xfId="2" applyNumberFormat="1" applyFont="1" applyFill="1" applyBorder="1" applyAlignment="1">
      <alignment horizontal="center" vertical="center"/>
    </xf>
    <xf numFmtId="0" fontId="6" fillId="0" borderId="0" xfId="1" applyFont="1" applyFill="1" applyBorder="1" applyAlignment="1">
      <alignment horizontal="left" vertical="center" wrapText="1"/>
    </xf>
    <xf numFmtId="166" fontId="4" fillId="0" borderId="0" xfId="1" applyNumberFormat="1" applyFont="1" applyFill="1" applyAlignment="1">
      <alignment horizontal="center" vertical="center" wrapText="1"/>
    </xf>
    <xf numFmtId="0" fontId="8" fillId="0" borderId="0" xfId="3" applyFont="1" applyFill="1" applyAlignment="1">
      <alignment vertical="center" wrapText="1"/>
    </xf>
    <xf numFmtId="49" fontId="6" fillId="0" borderId="0" xfId="1" applyNumberFormat="1" applyFont="1" applyFill="1" applyBorder="1" applyAlignment="1">
      <alignment horizontal="center" vertical="center" wrapText="1"/>
    </xf>
    <xf numFmtId="0" fontId="8" fillId="0" borderId="0" xfId="3" applyFont="1" applyFill="1" applyAlignment="1">
      <alignment horizontal="center" vertical="center" wrapText="1"/>
    </xf>
    <xf numFmtId="0" fontId="6" fillId="0" borderId="2" xfId="1" applyFont="1" applyFill="1" applyBorder="1" applyAlignment="1">
      <alignment horizontal="center" vertical="center" wrapText="1"/>
    </xf>
    <xf numFmtId="0" fontId="6" fillId="0" borderId="15" xfId="1" applyFont="1" applyFill="1" applyBorder="1" applyAlignment="1">
      <alignment horizontal="center" vertical="center" wrapText="1"/>
    </xf>
    <xf numFmtId="0" fontId="8" fillId="0" borderId="0" xfId="3" applyFont="1" applyFill="1" applyAlignment="1">
      <alignment horizontal="left" vertical="center" wrapText="1"/>
    </xf>
    <xf numFmtId="164" fontId="6" fillId="0" borderId="6" xfId="1" applyNumberFormat="1" applyFont="1" applyFill="1" applyBorder="1" applyAlignment="1">
      <alignment horizontal="center" vertical="center" wrapText="1"/>
    </xf>
    <xf numFmtId="0" fontId="6" fillId="0" borderId="7" xfId="1" applyFont="1" applyFill="1" applyBorder="1" applyAlignment="1">
      <alignment horizontal="center" vertical="center" wrapText="1"/>
    </xf>
    <xf numFmtId="0" fontId="6" fillId="0" borderId="8" xfId="1" applyFont="1" applyFill="1" applyBorder="1" applyAlignment="1">
      <alignment horizontal="center" vertical="center" wrapText="1"/>
    </xf>
    <xf numFmtId="0" fontId="6" fillId="0" borderId="9" xfId="1" applyFont="1" applyFill="1" applyBorder="1" applyAlignment="1">
      <alignment horizontal="center" vertical="center" wrapText="1"/>
    </xf>
    <xf numFmtId="0" fontId="6" fillId="0" borderId="6" xfId="1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center" vertical="center" wrapText="1"/>
    </xf>
    <xf numFmtId="0" fontId="4" fillId="0" borderId="2" xfId="1" applyFont="1" applyFill="1" applyBorder="1" applyAlignment="1">
      <alignment horizontal="center" vertical="center" wrapText="1"/>
    </xf>
    <xf numFmtId="0" fontId="4" fillId="0" borderId="15" xfId="1" applyFont="1" applyFill="1" applyBorder="1" applyAlignment="1">
      <alignment horizontal="center" vertical="center" wrapText="1"/>
    </xf>
    <xf numFmtId="0" fontId="7" fillId="0" borderId="0" xfId="1" applyFont="1" applyFill="1" applyBorder="1" applyAlignment="1">
      <alignment horizontal="center" vertical="center" wrapText="1"/>
    </xf>
    <xf numFmtId="0" fontId="13" fillId="0" borderId="0" xfId="1" applyFont="1" applyFill="1" applyBorder="1" applyAlignment="1">
      <alignment horizontal="center" vertical="center" wrapText="1"/>
    </xf>
    <xf numFmtId="0" fontId="8" fillId="0" borderId="0" xfId="1" applyFont="1" applyFill="1" applyBorder="1" applyAlignment="1">
      <alignment horizontal="center" vertical="center" wrapText="1"/>
    </xf>
    <xf numFmtId="0" fontId="12" fillId="0" borderId="0" xfId="1" applyFont="1" applyFill="1" applyBorder="1" applyAlignment="1">
      <alignment horizontal="center" vertical="center" wrapText="1"/>
    </xf>
    <xf numFmtId="164" fontId="8" fillId="0" borderId="0" xfId="1" applyNumberFormat="1" applyFont="1" applyFill="1" applyBorder="1" applyAlignment="1">
      <alignment horizontal="center" vertical="center" wrapText="1"/>
    </xf>
    <xf numFmtId="0" fontId="4" fillId="0" borderId="0" xfId="1" applyFont="1" applyFill="1" applyBorder="1" applyAlignment="1">
      <alignment horizontal="center" vertical="center" wrapText="1"/>
    </xf>
    <xf numFmtId="0" fontId="11" fillId="0" borderId="0" xfId="1" applyFont="1" applyFill="1" applyBorder="1" applyAlignment="1">
      <alignment horizontal="center" vertical="center" wrapText="1"/>
    </xf>
    <xf numFmtId="164" fontId="4" fillId="0" borderId="0" xfId="1" applyNumberFormat="1" applyFont="1" applyFill="1" applyBorder="1" applyAlignment="1">
      <alignment horizontal="center" vertical="center" wrapText="1"/>
    </xf>
    <xf numFmtId="0" fontId="6" fillId="0" borderId="2" xfId="1" applyFont="1" applyFill="1" applyBorder="1" applyAlignment="1">
      <alignment horizontal="center" vertical="center" textRotation="90" wrapText="1"/>
    </xf>
    <xf numFmtId="0" fontId="6" fillId="0" borderId="9" xfId="1" applyFont="1" applyFill="1" applyBorder="1" applyAlignment="1">
      <alignment horizontal="center" vertical="center" textRotation="90" wrapText="1"/>
    </xf>
    <xf numFmtId="0" fontId="6" fillId="0" borderId="15" xfId="1" applyFont="1" applyFill="1" applyBorder="1" applyAlignment="1">
      <alignment horizontal="center" vertical="center" textRotation="90" wrapText="1"/>
    </xf>
    <xf numFmtId="0" fontId="6" fillId="0" borderId="3" xfId="1" applyFont="1" applyFill="1" applyBorder="1" applyAlignment="1">
      <alignment horizontal="center" vertical="center" wrapText="1"/>
    </xf>
    <xf numFmtId="0" fontId="6" fillId="0" borderId="4" xfId="1" applyFont="1" applyFill="1" applyBorder="1" applyAlignment="1">
      <alignment horizontal="center" vertical="center" wrapText="1"/>
    </xf>
    <xf numFmtId="0" fontId="6" fillId="0" borderId="5" xfId="1" applyFont="1" applyFill="1" applyBorder="1" applyAlignment="1">
      <alignment horizontal="center" vertical="center" wrapText="1"/>
    </xf>
    <xf numFmtId="0" fontId="6" fillId="0" borderId="10" xfId="1" applyFont="1" applyFill="1" applyBorder="1" applyAlignment="1">
      <alignment horizontal="center" vertical="center" wrapText="1"/>
    </xf>
    <xf numFmtId="0" fontId="6" fillId="0" borderId="11" xfId="1" applyFont="1" applyFill="1" applyBorder="1" applyAlignment="1">
      <alignment horizontal="center" vertical="center" wrapText="1"/>
    </xf>
    <xf numFmtId="0" fontId="6" fillId="0" borderId="12" xfId="1" applyFont="1" applyFill="1" applyBorder="1" applyAlignment="1">
      <alignment horizontal="center" vertical="center" wrapText="1"/>
    </xf>
    <xf numFmtId="0" fontId="10" fillId="0" borderId="5" xfId="1" applyFont="1" applyFill="1" applyBorder="1" applyAlignment="1">
      <alignment horizontal="center" vertical="center" wrapText="1"/>
    </xf>
    <xf numFmtId="0" fontId="6" fillId="0" borderId="13" xfId="1" applyFont="1" applyFill="1" applyBorder="1" applyAlignment="1">
      <alignment horizontal="center" vertical="center" wrapText="1"/>
    </xf>
    <xf numFmtId="0" fontId="10" fillId="0" borderId="14" xfId="1" applyFont="1" applyFill="1" applyBorder="1" applyAlignment="1">
      <alignment horizontal="center" vertical="center" wrapText="1"/>
    </xf>
    <xf numFmtId="0" fontId="10" fillId="0" borderId="12" xfId="1" applyFont="1" applyFill="1" applyBorder="1" applyAlignment="1">
      <alignment horizontal="center" vertical="center" wrapText="1"/>
    </xf>
    <xf numFmtId="164" fontId="7" fillId="0" borderId="0" xfId="1" applyNumberFormat="1" applyFont="1" applyFill="1" applyBorder="1" applyAlignment="1">
      <alignment horizontal="center" vertical="center" wrapText="1"/>
    </xf>
    <xf numFmtId="0" fontId="6" fillId="0" borderId="0" xfId="1" applyFont="1" applyFill="1" applyBorder="1" applyAlignment="1">
      <alignment horizontal="center" vertical="center" wrapText="1"/>
    </xf>
    <xf numFmtId="0" fontId="10" fillId="0" borderId="0" xfId="1" applyFont="1" applyFill="1" applyBorder="1" applyAlignment="1">
      <alignment horizontal="center" vertical="center" wrapText="1"/>
    </xf>
    <xf numFmtId="164" fontId="6" fillId="0" borderId="0" xfId="1" applyNumberFormat="1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3" xfId="2"/>
    <cellStyle name="Обычный 7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TO/&#1052;&#1072;&#1089;&#1089;/&#1054;&#1048;&#1055;&#1056;/2024/&#1054;&#1090;&#1095;&#1077;&#1090;&#1099;%202024/&#1054;&#1090;&#1095;&#1077;&#1090;&#1099;%20&#1074;%20&#1056;&#1069;&#1050;/4%20&#1082;&#1074;&#1072;&#1088;&#1090;&#1072;&#1083;/4%20&#1082;&#1074;&#1072;&#1088;&#1090;&#1072;&#1083;%202024&#1075;.%20(&#1055;&#1088;&#1080;&#1082;&#1072;&#1079;%20&#8470;320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  <sheetName val="2"/>
      <sheetName val="3.1"/>
      <sheetName val="4"/>
      <sheetName val="6"/>
      <sheetName val="7"/>
      <sheetName val="J0214_1037000158513_10_69_0"/>
      <sheetName val="J0214_1037000158513_11_69_0"/>
      <sheetName val="J0214_1037000158513_12_69_0"/>
      <sheetName val="E0214_1037000158513_13_69_0"/>
      <sheetName val="J0214_1037000158513_13_69_0"/>
      <sheetName val="J0214_1037000158513_14_69_0"/>
      <sheetName val="J0214_1037000158513_15_69_0"/>
      <sheetName val="J0214_1037000158513_16_69_0"/>
      <sheetName val="J0214_1037000158513_17_69_0"/>
      <sheetName val="J0214_1037000158513_18_69_0 "/>
      <sheetName val="J0214_1037000158513_19_69_0"/>
      <sheetName val="В0228_1037000158513_02_0_69_"/>
      <sheetName val="В0228_1037000158513_03_0_69_"/>
      <sheetName val="В0228_1037000158513_04_0_69_"/>
      <sheetName val="5"/>
      <sheetName val="В0228_1037000158513_05_0_69_"/>
      <sheetName val="В0228_1037000158513_06_0_69_"/>
      <sheetName val="В0228_1037000158513_07_0_69_"/>
      <sheetName val="В0228_1037000158513_08_0_69_"/>
      <sheetName val="В0228_1037000158513_09_0_69_"/>
      <sheetName val="В0228_1037000158513_10_0_69_"/>
      <sheetName val="В0228_1037000158513_11_1_69_"/>
      <sheetName val="В0228_1037000158513_11_2_69_"/>
      <sheetName val="В0228_1037000158513_11_3_69_"/>
      <sheetName val="В0228_1037000158513_12_0_69_"/>
      <sheetName val="В0228_1037000158513_13_0_69_"/>
      <sheetName val="В0228_1037000158513_14_0_69_"/>
      <sheetName val="В0228_1037000158513_15_0_69_"/>
      <sheetName val="В0228_1037000158513_16_0_69_"/>
      <sheetName val="В0228_1037000158513_17_0_69_"/>
      <sheetName val="В0228_1037000158513_18_0_69_"/>
      <sheetName val="В0228_1037000158513_19_0_69_"/>
      <sheetName val="Лист2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50">
          <cell r="M50">
            <v>0</v>
          </cell>
          <cell r="N50">
            <v>0</v>
          </cell>
          <cell r="O50">
            <v>0</v>
          </cell>
          <cell r="Q50">
            <v>0</v>
          </cell>
        </row>
        <row r="72">
          <cell r="M72">
            <v>0</v>
          </cell>
          <cell r="N72">
            <v>0</v>
          </cell>
          <cell r="O72">
            <v>0</v>
          </cell>
          <cell r="Q72">
            <v>0</v>
          </cell>
        </row>
        <row r="75">
          <cell r="M75">
            <v>0</v>
          </cell>
          <cell r="N75">
            <v>0</v>
          </cell>
          <cell r="O75">
            <v>0</v>
          </cell>
          <cell r="Q75">
            <v>0</v>
          </cell>
        </row>
        <row r="76">
          <cell r="M76">
            <v>0</v>
          </cell>
          <cell r="N76">
            <v>0</v>
          </cell>
          <cell r="O76">
            <v>0</v>
          </cell>
          <cell r="Q76">
            <v>0</v>
          </cell>
        </row>
        <row r="77">
          <cell r="M77">
            <v>0</v>
          </cell>
          <cell r="N77">
            <v>0</v>
          </cell>
          <cell r="O77">
            <v>0</v>
          </cell>
          <cell r="Q77">
            <v>0</v>
          </cell>
        </row>
        <row r="78">
          <cell r="M78">
            <v>0</v>
          </cell>
          <cell r="O78">
            <v>0</v>
          </cell>
          <cell r="Q78">
            <v>0</v>
          </cell>
        </row>
        <row r="79">
          <cell r="M79">
            <v>0</v>
          </cell>
          <cell r="O79">
            <v>0</v>
          </cell>
          <cell r="Q79">
            <v>0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3" tint="0.79998168889431442"/>
    <pageSetUpPr fitToPage="1"/>
  </sheetPr>
  <dimension ref="A1:AH86"/>
  <sheetViews>
    <sheetView tabSelected="1" view="pageBreakPreview" zoomScale="70" zoomScaleNormal="75" zoomScaleSheetLayoutView="70" workbookViewId="0">
      <pane ySplit="21" topLeftCell="A22" activePane="bottomLeft" state="frozen"/>
      <selection activeCell="A25" sqref="A25"/>
      <selection pane="bottomLeft" activeCell="S17" sqref="S17:AB17"/>
    </sheetView>
  </sheetViews>
  <sheetFormatPr defaultRowHeight="15.75" outlineLevelRow="1" outlineLevelCol="1" x14ac:dyDescent="0.25"/>
  <cols>
    <col min="1" max="1" width="12.140625" style="15" customWidth="1"/>
    <col min="2" max="2" width="37.5703125" style="15" customWidth="1"/>
    <col min="3" max="3" width="14.140625" style="5" customWidth="1"/>
    <col min="4" max="4" width="17.28515625" style="5" hidden="1" customWidth="1"/>
    <col min="5" max="5" width="3.85546875" style="5" hidden="1" customWidth="1" outlineLevel="1"/>
    <col min="6" max="8" width="3.85546875" style="3" hidden="1" customWidth="1" outlineLevel="1"/>
    <col min="9" max="13" width="4" style="3" hidden="1" customWidth="1" outlineLevel="1"/>
    <col min="14" max="14" width="4.140625" style="3" hidden="1" customWidth="1" outlineLevel="1"/>
    <col min="15" max="15" width="21.28515625" style="16" hidden="1" customWidth="1"/>
    <col min="16" max="16" width="18.5703125" style="16" customWidth="1"/>
    <col min="17" max="17" width="17.42578125" style="16" customWidth="1"/>
    <col min="18" max="18" width="21.85546875" style="16" customWidth="1"/>
    <col min="19" max="19" width="14.5703125" style="10" customWidth="1"/>
    <col min="20" max="28" width="14.5703125" style="5" customWidth="1"/>
    <col min="29" max="29" width="20.28515625" style="5" customWidth="1"/>
    <col min="30" max="30" width="13.140625" style="5" customWidth="1"/>
    <col min="31" max="31" width="11.140625" style="5" customWidth="1"/>
    <col min="32" max="32" width="37.42578125" style="5" customWidth="1"/>
    <col min="33" max="33" width="14.28515625" style="9" customWidth="1"/>
    <col min="34" max="34" width="12" style="8" bestFit="1" customWidth="1"/>
    <col min="35" max="16384" width="9.140625" style="9"/>
  </cols>
  <sheetData>
    <row r="1" spans="1:34" s="7" customFormat="1" x14ac:dyDescent="0.25">
      <c r="A1" s="1"/>
      <c r="B1" s="1"/>
      <c r="C1" s="2"/>
      <c r="D1" s="2"/>
      <c r="E1" s="2"/>
      <c r="F1" s="3"/>
      <c r="G1" s="3"/>
      <c r="H1" s="3"/>
      <c r="I1" s="3"/>
      <c r="J1" s="3"/>
      <c r="K1" s="3"/>
      <c r="L1" s="3"/>
      <c r="M1" s="3"/>
      <c r="N1" s="3"/>
      <c r="O1" s="2"/>
      <c r="P1" s="2"/>
      <c r="Q1" s="2"/>
      <c r="R1" s="2"/>
      <c r="S1" s="4"/>
      <c r="T1" s="2"/>
      <c r="U1" s="2"/>
      <c r="V1" s="2"/>
      <c r="W1" s="2"/>
      <c r="X1" s="2"/>
      <c r="Y1" s="2"/>
      <c r="Z1" s="2"/>
      <c r="AA1" s="2"/>
      <c r="AB1" s="2"/>
      <c r="AC1" s="2"/>
      <c r="AD1" s="5"/>
      <c r="AE1" s="2"/>
      <c r="AF1" s="6" t="s">
        <v>0</v>
      </c>
      <c r="AH1" s="8"/>
    </row>
    <row r="2" spans="1:34" s="7" customFormat="1" ht="15" outlineLevel="1" x14ac:dyDescent="0.25">
      <c r="A2" s="1"/>
      <c r="B2" s="1"/>
      <c r="C2" s="2"/>
      <c r="D2" s="2"/>
      <c r="E2" s="2"/>
      <c r="F2" s="3"/>
      <c r="G2" s="3"/>
      <c r="H2" s="3"/>
      <c r="I2" s="3"/>
      <c r="J2" s="3"/>
      <c r="K2" s="3"/>
      <c r="L2" s="3"/>
      <c r="M2" s="3"/>
      <c r="N2" s="3"/>
      <c r="O2" s="2"/>
      <c r="P2" s="2"/>
      <c r="Q2" s="2"/>
      <c r="R2" s="2"/>
      <c r="S2" s="4"/>
      <c r="T2" s="2"/>
      <c r="U2" s="2"/>
      <c r="V2" s="2"/>
      <c r="W2" s="2"/>
      <c r="X2" s="2"/>
      <c r="Y2" s="2"/>
      <c r="Z2" s="2"/>
      <c r="AA2" s="2"/>
      <c r="AB2" s="2"/>
      <c r="AC2" s="2"/>
      <c r="AD2" s="5"/>
      <c r="AE2" s="2"/>
      <c r="AF2" s="6" t="s">
        <v>1</v>
      </c>
    </row>
    <row r="3" spans="1:34" s="7" customFormat="1" ht="15" outlineLevel="1" x14ac:dyDescent="0.25">
      <c r="A3" s="1"/>
      <c r="B3" s="1"/>
      <c r="C3" s="2"/>
      <c r="D3" s="2"/>
      <c r="E3" s="2"/>
      <c r="F3" s="3"/>
      <c r="G3" s="3"/>
      <c r="H3" s="3"/>
      <c r="I3" s="3"/>
      <c r="J3" s="3"/>
      <c r="K3" s="3"/>
      <c r="L3" s="3"/>
      <c r="M3" s="3"/>
      <c r="N3" s="3"/>
      <c r="O3" s="2"/>
      <c r="P3" s="2"/>
      <c r="Q3" s="2"/>
      <c r="R3" s="2"/>
      <c r="S3" s="4"/>
      <c r="T3" s="2"/>
      <c r="U3" s="2"/>
      <c r="V3" s="2"/>
      <c r="W3" s="2"/>
      <c r="X3" s="2"/>
      <c r="Y3" s="2"/>
      <c r="Z3" s="2"/>
      <c r="AA3" s="2"/>
      <c r="AB3" s="2"/>
      <c r="AC3" s="2"/>
      <c r="AD3" s="5"/>
      <c r="AE3" s="2"/>
      <c r="AF3" s="6" t="s">
        <v>2</v>
      </c>
    </row>
    <row r="4" spans="1:34" ht="18.75" customHeight="1" outlineLevel="1" x14ac:dyDescent="0.25">
      <c r="A4" s="64" t="s">
        <v>3</v>
      </c>
      <c r="B4" s="64"/>
      <c r="C4" s="64"/>
      <c r="D4" s="64"/>
      <c r="E4" s="64"/>
      <c r="F4" s="64"/>
      <c r="G4" s="64"/>
      <c r="H4" s="64"/>
      <c r="I4" s="64"/>
      <c r="J4" s="64"/>
      <c r="K4" s="64"/>
      <c r="L4" s="64"/>
      <c r="M4" s="64"/>
      <c r="N4" s="64"/>
      <c r="O4" s="64"/>
      <c r="P4" s="64"/>
      <c r="Q4" s="64"/>
      <c r="R4" s="64"/>
      <c r="S4" s="85"/>
      <c r="T4" s="64"/>
      <c r="U4" s="64"/>
      <c r="V4" s="64"/>
      <c r="W4" s="64"/>
      <c r="X4" s="64"/>
      <c r="Y4" s="64"/>
      <c r="Z4" s="64"/>
      <c r="AA4" s="64"/>
      <c r="AB4" s="64"/>
      <c r="AC4" s="64"/>
      <c r="AD4" s="64"/>
      <c r="AE4" s="64"/>
      <c r="AF4" s="64"/>
      <c r="AH4" s="9"/>
    </row>
    <row r="5" spans="1:34" ht="18.75" customHeight="1" outlineLevel="1" x14ac:dyDescent="0.25">
      <c r="A5" s="64" t="s">
        <v>4</v>
      </c>
      <c r="B5" s="64"/>
      <c r="C5" s="64"/>
      <c r="D5" s="64"/>
      <c r="E5" s="64"/>
      <c r="F5" s="64"/>
      <c r="G5" s="64"/>
      <c r="H5" s="64"/>
      <c r="I5" s="64"/>
      <c r="J5" s="64"/>
      <c r="K5" s="64"/>
      <c r="L5" s="64"/>
      <c r="M5" s="64"/>
      <c r="N5" s="64"/>
      <c r="O5" s="64"/>
      <c r="P5" s="64"/>
      <c r="Q5" s="64"/>
      <c r="R5" s="64"/>
      <c r="S5" s="85"/>
      <c r="T5" s="64"/>
      <c r="U5" s="64"/>
      <c r="V5" s="64"/>
      <c r="W5" s="64"/>
      <c r="X5" s="64"/>
      <c r="Y5" s="64"/>
      <c r="Z5" s="64"/>
      <c r="AA5" s="64"/>
      <c r="AB5" s="64"/>
      <c r="AC5" s="64"/>
      <c r="AD5" s="64"/>
      <c r="AE5" s="64"/>
      <c r="AF5" s="64"/>
      <c r="AH5" s="9"/>
    </row>
    <row r="6" spans="1:34" ht="18.75" customHeight="1" outlineLevel="1" x14ac:dyDescent="0.25">
      <c r="A6" s="66" t="s">
        <v>5</v>
      </c>
      <c r="B6" s="66"/>
      <c r="C6" s="66"/>
      <c r="D6" s="66"/>
      <c r="E6" s="66"/>
      <c r="F6" s="66"/>
      <c r="G6" s="66"/>
      <c r="H6" s="66"/>
      <c r="I6" s="66"/>
      <c r="J6" s="66"/>
      <c r="K6" s="66"/>
      <c r="L6" s="66"/>
      <c r="M6" s="66"/>
      <c r="N6" s="66"/>
      <c r="O6" s="66"/>
      <c r="P6" s="66"/>
      <c r="Q6" s="66"/>
      <c r="R6" s="66"/>
      <c r="S6" s="68"/>
      <c r="T6" s="66"/>
      <c r="U6" s="66"/>
      <c r="V6" s="66"/>
      <c r="W6" s="66"/>
      <c r="X6" s="66"/>
      <c r="Y6" s="66"/>
      <c r="Z6" s="66"/>
      <c r="AA6" s="66"/>
      <c r="AB6" s="66"/>
      <c r="AC6" s="66"/>
      <c r="AD6" s="66"/>
      <c r="AE6" s="66"/>
      <c r="AF6" s="66"/>
      <c r="AH6" s="9"/>
    </row>
    <row r="7" spans="1:34" ht="15.75" customHeight="1" outlineLevel="1" x14ac:dyDescent="0.25">
      <c r="A7" s="86" t="s">
        <v>6</v>
      </c>
      <c r="B7" s="86"/>
      <c r="C7" s="86"/>
      <c r="D7" s="86"/>
      <c r="E7" s="86"/>
      <c r="F7" s="86"/>
      <c r="G7" s="86"/>
      <c r="H7" s="86"/>
      <c r="I7" s="86"/>
      <c r="J7" s="86"/>
      <c r="K7" s="86"/>
      <c r="L7" s="86"/>
      <c r="M7" s="86"/>
      <c r="N7" s="86"/>
      <c r="O7" s="86"/>
      <c r="P7" s="87"/>
      <c r="Q7" s="86"/>
      <c r="R7" s="86"/>
      <c r="S7" s="88"/>
      <c r="T7" s="86"/>
      <c r="U7" s="86"/>
      <c r="V7" s="86"/>
      <c r="W7" s="86"/>
      <c r="X7" s="86"/>
      <c r="Y7" s="86"/>
      <c r="Z7" s="86"/>
      <c r="AA7" s="86"/>
      <c r="AB7" s="86"/>
      <c r="AC7" s="86"/>
      <c r="AD7" s="86"/>
      <c r="AE7" s="86"/>
      <c r="AF7" s="87"/>
      <c r="AH7" s="9"/>
    </row>
    <row r="8" spans="1:34" ht="18.75" outlineLevel="1" x14ac:dyDescent="0.25">
      <c r="A8" s="69"/>
      <c r="B8" s="69"/>
      <c r="C8" s="69"/>
      <c r="D8" s="69"/>
      <c r="E8" s="69"/>
      <c r="F8" s="69"/>
      <c r="G8" s="69"/>
      <c r="H8" s="69"/>
      <c r="I8" s="69"/>
      <c r="J8" s="69"/>
      <c r="K8" s="69"/>
      <c r="L8" s="69"/>
      <c r="M8" s="69"/>
      <c r="N8" s="69"/>
      <c r="O8" s="69"/>
      <c r="P8" s="70"/>
      <c r="Q8" s="69"/>
      <c r="R8" s="69"/>
      <c r="AF8" s="11"/>
      <c r="AH8" s="9"/>
    </row>
    <row r="9" spans="1:34" ht="18.75" customHeight="1" outlineLevel="1" x14ac:dyDescent="0.25">
      <c r="A9" s="66" t="s">
        <v>194</v>
      </c>
      <c r="B9" s="66"/>
      <c r="C9" s="66"/>
      <c r="D9" s="66"/>
      <c r="E9" s="66"/>
      <c r="F9" s="66"/>
      <c r="G9" s="66"/>
      <c r="H9" s="66"/>
      <c r="I9" s="66"/>
      <c r="J9" s="66"/>
      <c r="K9" s="66"/>
      <c r="L9" s="66"/>
      <c r="M9" s="66"/>
      <c r="N9" s="66"/>
      <c r="O9" s="66"/>
      <c r="P9" s="67"/>
      <c r="Q9" s="66"/>
      <c r="R9" s="66"/>
      <c r="S9" s="68"/>
      <c r="T9" s="66"/>
      <c r="U9" s="66"/>
      <c r="V9" s="66"/>
      <c r="W9" s="66"/>
      <c r="X9" s="66"/>
      <c r="Y9" s="66"/>
      <c r="Z9" s="66"/>
      <c r="AA9" s="66"/>
      <c r="AB9" s="66"/>
      <c r="AC9" s="66"/>
      <c r="AD9" s="66"/>
      <c r="AE9" s="66"/>
      <c r="AF9" s="67"/>
      <c r="AH9" s="9"/>
    </row>
    <row r="10" spans="1:34" ht="18.75" outlineLevel="1" x14ac:dyDescent="0.25">
      <c r="A10" s="64"/>
      <c r="B10" s="64"/>
      <c r="C10" s="64"/>
      <c r="D10" s="64"/>
      <c r="E10" s="64"/>
      <c r="F10" s="64"/>
      <c r="G10" s="64"/>
      <c r="H10" s="64"/>
      <c r="I10" s="64"/>
      <c r="J10" s="64"/>
      <c r="K10" s="64"/>
      <c r="L10" s="64"/>
      <c r="M10" s="64"/>
      <c r="N10" s="64"/>
      <c r="O10" s="64"/>
      <c r="P10" s="65"/>
      <c r="Q10" s="64"/>
      <c r="R10" s="64"/>
      <c r="S10" s="12"/>
      <c r="T10" s="13"/>
      <c r="U10" s="13"/>
      <c r="V10" s="13"/>
      <c r="W10" s="13"/>
      <c r="X10" s="13"/>
      <c r="Y10" s="13"/>
      <c r="Z10" s="13"/>
      <c r="AA10" s="13"/>
      <c r="AB10" s="13"/>
      <c r="AC10" s="13"/>
      <c r="AD10" s="14"/>
      <c r="AE10" s="13"/>
      <c r="AF10" s="11"/>
      <c r="AH10" s="9"/>
    </row>
    <row r="11" spans="1:34" ht="18.75" customHeight="1" outlineLevel="1" x14ac:dyDescent="0.25">
      <c r="A11" s="66" t="s">
        <v>7</v>
      </c>
      <c r="B11" s="66"/>
      <c r="C11" s="66"/>
      <c r="D11" s="66"/>
      <c r="E11" s="66"/>
      <c r="F11" s="66"/>
      <c r="G11" s="66"/>
      <c r="H11" s="66"/>
      <c r="I11" s="66"/>
      <c r="J11" s="66"/>
      <c r="K11" s="66"/>
      <c r="L11" s="66"/>
      <c r="M11" s="66"/>
      <c r="N11" s="66"/>
      <c r="O11" s="66"/>
      <c r="P11" s="67"/>
      <c r="Q11" s="66"/>
      <c r="R11" s="66"/>
      <c r="S11" s="68"/>
      <c r="T11" s="66"/>
      <c r="U11" s="66"/>
      <c r="V11" s="66"/>
      <c r="W11" s="66"/>
      <c r="X11" s="66"/>
      <c r="Y11" s="66"/>
      <c r="Z11" s="66"/>
      <c r="AA11" s="66"/>
      <c r="AB11" s="66"/>
      <c r="AC11" s="66"/>
      <c r="AD11" s="66"/>
      <c r="AE11" s="66"/>
      <c r="AF11" s="67"/>
      <c r="AH11" s="9"/>
    </row>
    <row r="12" spans="1:34" ht="12.75" customHeight="1" outlineLevel="1" x14ac:dyDescent="0.25">
      <c r="A12" s="69" t="s">
        <v>8</v>
      </c>
      <c r="B12" s="69"/>
      <c r="C12" s="69"/>
      <c r="D12" s="69"/>
      <c r="E12" s="69"/>
      <c r="F12" s="69"/>
      <c r="G12" s="69"/>
      <c r="H12" s="69"/>
      <c r="I12" s="69"/>
      <c r="J12" s="69"/>
      <c r="K12" s="69"/>
      <c r="L12" s="69"/>
      <c r="M12" s="69"/>
      <c r="N12" s="69"/>
      <c r="O12" s="69"/>
      <c r="P12" s="70"/>
      <c r="Q12" s="69"/>
      <c r="R12" s="69"/>
      <c r="S12" s="71"/>
      <c r="T12" s="69"/>
      <c r="U12" s="69"/>
      <c r="V12" s="69"/>
      <c r="W12" s="69"/>
      <c r="X12" s="69"/>
      <c r="Y12" s="69"/>
      <c r="Z12" s="69"/>
      <c r="AA12" s="69"/>
      <c r="AB12" s="69"/>
      <c r="AC12" s="69"/>
      <c r="AD12" s="69"/>
      <c r="AE12" s="69"/>
      <c r="AF12" s="70"/>
      <c r="AH12" s="9"/>
    </row>
    <row r="13" spans="1:34" x14ac:dyDescent="0.25">
      <c r="O13" s="5"/>
      <c r="Q13" s="5"/>
      <c r="R13" s="5"/>
      <c r="T13" s="17"/>
    </row>
    <row r="14" spans="1:34" ht="2.25" customHeight="1" x14ac:dyDescent="0.25">
      <c r="O14" s="5"/>
      <c r="Q14" s="5"/>
      <c r="R14" s="5"/>
      <c r="S14" s="5"/>
    </row>
    <row r="15" spans="1:34" ht="2.25" customHeight="1" x14ac:dyDescent="0.25">
      <c r="O15" s="5"/>
      <c r="Q15" s="5"/>
      <c r="R15" s="5"/>
      <c r="S15" s="5"/>
    </row>
    <row r="16" spans="1:34" ht="2.25" customHeight="1" x14ac:dyDescent="0.25">
      <c r="O16" s="5"/>
      <c r="Q16" s="5"/>
      <c r="R16" s="5"/>
      <c r="S16" s="5"/>
    </row>
    <row r="17" spans="1:34" s="8" customFormat="1" ht="99.75" customHeight="1" x14ac:dyDescent="0.25">
      <c r="A17" s="61" t="s">
        <v>9</v>
      </c>
      <c r="B17" s="61" t="s">
        <v>10</v>
      </c>
      <c r="C17" s="72" t="s">
        <v>11</v>
      </c>
      <c r="D17" s="75" t="s">
        <v>11</v>
      </c>
      <c r="E17" s="76"/>
      <c r="F17" s="76"/>
      <c r="G17" s="76"/>
      <c r="H17" s="76"/>
      <c r="I17" s="76"/>
      <c r="J17" s="76"/>
      <c r="K17" s="76"/>
      <c r="L17" s="76"/>
      <c r="M17" s="76"/>
      <c r="N17" s="77"/>
      <c r="O17" s="75" t="s">
        <v>12</v>
      </c>
      <c r="P17" s="81"/>
      <c r="Q17" s="53" t="s">
        <v>13</v>
      </c>
      <c r="R17" s="53" t="s">
        <v>14</v>
      </c>
      <c r="S17" s="56" t="s">
        <v>15</v>
      </c>
      <c r="T17" s="57"/>
      <c r="U17" s="57"/>
      <c r="V17" s="57"/>
      <c r="W17" s="57"/>
      <c r="X17" s="57"/>
      <c r="Y17" s="57"/>
      <c r="Z17" s="57"/>
      <c r="AA17" s="57"/>
      <c r="AB17" s="58"/>
      <c r="AC17" s="53" t="s">
        <v>16</v>
      </c>
      <c r="AD17" s="60" t="s">
        <v>17</v>
      </c>
      <c r="AE17" s="58"/>
      <c r="AF17" s="61" t="s">
        <v>18</v>
      </c>
    </row>
    <row r="18" spans="1:34" s="8" customFormat="1" ht="45" customHeight="1" x14ac:dyDescent="0.25">
      <c r="A18" s="61"/>
      <c r="B18" s="61"/>
      <c r="C18" s="73"/>
      <c r="D18" s="78"/>
      <c r="E18" s="79"/>
      <c r="F18" s="79"/>
      <c r="G18" s="79"/>
      <c r="H18" s="79"/>
      <c r="I18" s="79"/>
      <c r="J18" s="79"/>
      <c r="K18" s="79"/>
      <c r="L18" s="79"/>
      <c r="M18" s="79"/>
      <c r="N18" s="80"/>
      <c r="O18" s="82"/>
      <c r="P18" s="83"/>
      <c r="Q18" s="59"/>
      <c r="R18" s="59"/>
      <c r="S18" s="56" t="s">
        <v>19</v>
      </c>
      <c r="T18" s="58"/>
      <c r="U18" s="60" t="s">
        <v>20</v>
      </c>
      <c r="V18" s="58"/>
      <c r="W18" s="60" t="s">
        <v>21</v>
      </c>
      <c r="X18" s="58"/>
      <c r="Y18" s="60" t="s">
        <v>22</v>
      </c>
      <c r="Z18" s="58"/>
      <c r="AA18" s="60" t="s">
        <v>23</v>
      </c>
      <c r="AB18" s="58"/>
      <c r="AC18" s="59"/>
      <c r="AD18" s="62" t="s">
        <v>24</v>
      </c>
      <c r="AE18" s="53" t="s">
        <v>25</v>
      </c>
      <c r="AF18" s="61"/>
    </row>
    <row r="19" spans="1:34" s="8" customFormat="1" ht="90" customHeight="1" x14ac:dyDescent="0.25">
      <c r="A19" s="61"/>
      <c r="B19" s="61"/>
      <c r="C19" s="74"/>
      <c r="D19" s="18"/>
      <c r="E19" s="19" t="s">
        <v>26</v>
      </c>
      <c r="F19" s="20" t="s">
        <v>27</v>
      </c>
      <c r="G19" s="20" t="s">
        <v>28</v>
      </c>
      <c r="H19" s="20" t="s">
        <v>29</v>
      </c>
      <c r="I19" s="20" t="s">
        <v>30</v>
      </c>
      <c r="J19" s="20" t="s">
        <v>31</v>
      </c>
      <c r="K19" s="21" t="s">
        <v>32</v>
      </c>
      <c r="L19" s="21" t="s">
        <v>33</v>
      </c>
      <c r="M19" s="21" t="s">
        <v>34</v>
      </c>
      <c r="N19" s="21" t="s">
        <v>35</v>
      </c>
      <c r="O19" s="78"/>
      <c r="P19" s="84"/>
      <c r="Q19" s="54"/>
      <c r="R19" s="54"/>
      <c r="S19" s="22" t="s">
        <v>36</v>
      </c>
      <c r="T19" s="18" t="s">
        <v>37</v>
      </c>
      <c r="U19" s="18" t="s">
        <v>36</v>
      </c>
      <c r="V19" s="18" t="s">
        <v>37</v>
      </c>
      <c r="W19" s="18" t="s">
        <v>36</v>
      </c>
      <c r="X19" s="18" t="s">
        <v>37</v>
      </c>
      <c r="Y19" s="18" t="s">
        <v>36</v>
      </c>
      <c r="Z19" s="18" t="s">
        <v>37</v>
      </c>
      <c r="AA19" s="18" t="s">
        <v>36</v>
      </c>
      <c r="AB19" s="18" t="s">
        <v>37</v>
      </c>
      <c r="AC19" s="54"/>
      <c r="AD19" s="63"/>
      <c r="AE19" s="54"/>
      <c r="AF19" s="61"/>
    </row>
    <row r="20" spans="1:34" s="26" customFormat="1" x14ac:dyDescent="0.25">
      <c r="A20" s="23">
        <v>1</v>
      </c>
      <c r="B20" s="23">
        <v>2</v>
      </c>
      <c r="C20" s="23">
        <v>3</v>
      </c>
      <c r="D20" s="23"/>
      <c r="E20" s="23"/>
      <c r="F20" s="24"/>
      <c r="G20" s="24"/>
      <c r="H20" s="24"/>
      <c r="I20" s="24"/>
      <c r="J20" s="24"/>
      <c r="K20" s="24"/>
      <c r="L20" s="24"/>
      <c r="M20" s="24"/>
      <c r="N20" s="24"/>
      <c r="O20" s="23">
        <v>4</v>
      </c>
      <c r="P20" s="23">
        <v>4</v>
      </c>
      <c r="Q20" s="23">
        <v>5</v>
      </c>
      <c r="R20" s="23">
        <v>6</v>
      </c>
      <c r="S20" s="23">
        <v>7</v>
      </c>
      <c r="T20" s="23">
        <v>8</v>
      </c>
      <c r="U20" s="23">
        <v>9</v>
      </c>
      <c r="V20" s="23">
        <v>10</v>
      </c>
      <c r="W20" s="23">
        <v>11</v>
      </c>
      <c r="X20" s="23">
        <v>12</v>
      </c>
      <c r="Y20" s="23">
        <v>13</v>
      </c>
      <c r="Z20" s="23">
        <v>14</v>
      </c>
      <c r="AA20" s="23">
        <v>15</v>
      </c>
      <c r="AB20" s="23">
        <v>16</v>
      </c>
      <c r="AC20" s="23">
        <v>17</v>
      </c>
      <c r="AD20" s="25">
        <v>18</v>
      </c>
      <c r="AE20" s="23">
        <v>19</v>
      </c>
      <c r="AF20" s="23">
        <v>20</v>
      </c>
    </row>
    <row r="21" spans="1:34" ht="31.5" x14ac:dyDescent="0.25">
      <c r="A21" s="27">
        <v>0</v>
      </c>
      <c r="B21" s="28" t="s">
        <v>38</v>
      </c>
      <c r="C21" s="29" t="s">
        <v>39</v>
      </c>
      <c r="D21" s="29" t="str">
        <f t="shared" ref="D21:D79" si="0">CONCATENATE(E21,F21,G21,H21,I21,J21,K21,L21,M21,N21)</f>
        <v>Г</v>
      </c>
      <c r="E21" s="29" t="s">
        <v>39</v>
      </c>
      <c r="F21" s="30"/>
      <c r="G21" s="30"/>
      <c r="H21" s="30"/>
      <c r="I21" s="30"/>
      <c r="J21" s="30"/>
      <c r="K21" s="30"/>
      <c r="L21" s="30"/>
      <c r="M21" s="30"/>
      <c r="N21" s="30"/>
      <c r="O21" s="31" t="e">
        <f t="shared" ref="O21:Q21" si="1">SUM(O22:O27)</f>
        <v>#REF!</v>
      </c>
      <c r="P21" s="32">
        <f t="shared" si="1"/>
        <v>600.50632046826399</v>
      </c>
      <c r="Q21" s="32">
        <f t="shared" si="1"/>
        <v>389.05161736199994</v>
      </c>
      <c r="R21" s="32">
        <f>SUM(R22:R27)</f>
        <v>211.45470310626399</v>
      </c>
      <c r="S21" s="32">
        <f t="shared" ref="S21:AD21" si="2">SUM(S22:S27)</f>
        <v>205.81536597041799</v>
      </c>
      <c r="T21" s="32">
        <f t="shared" si="2"/>
        <v>200.41169110312001</v>
      </c>
      <c r="U21" s="32">
        <f t="shared" si="2"/>
        <v>12.403265354999998</v>
      </c>
      <c r="V21" s="32">
        <f t="shared" si="2"/>
        <v>11.204051959999999</v>
      </c>
      <c r="W21" s="32">
        <f t="shared" si="2"/>
        <v>14.852265608333337</v>
      </c>
      <c r="X21" s="32">
        <f t="shared" si="2"/>
        <v>25.988323522000002</v>
      </c>
      <c r="Y21" s="32">
        <f t="shared" si="2"/>
        <v>14.852265608333337</v>
      </c>
      <c r="Z21" s="32">
        <f t="shared" si="2"/>
        <v>45.553291119999997</v>
      </c>
      <c r="AA21" s="32">
        <f t="shared" si="2"/>
        <v>163.7075693987513</v>
      </c>
      <c r="AB21" s="32">
        <f t="shared" si="2"/>
        <v>117.66602450111999</v>
      </c>
      <c r="AC21" s="32">
        <f t="shared" si="2"/>
        <v>11.043012003143996</v>
      </c>
      <c r="AD21" s="32">
        <f t="shared" si="2"/>
        <v>-5.4036748672979833</v>
      </c>
      <c r="AE21" s="33">
        <f>IFERROR((AD21)/(U21+W21+Y21+AA21),"нд")</f>
        <v>-2.6254963237655724E-2</v>
      </c>
      <c r="AF21" s="31" t="s">
        <v>40</v>
      </c>
    </row>
    <row r="22" spans="1:34" ht="31.5" x14ac:dyDescent="0.25">
      <c r="A22" s="34" t="s">
        <v>41</v>
      </c>
      <c r="B22" s="35" t="s">
        <v>42</v>
      </c>
      <c r="C22" s="36" t="s">
        <v>39</v>
      </c>
      <c r="D22" s="36" t="str">
        <f t="shared" si="0"/>
        <v>Г</v>
      </c>
      <c r="E22" s="36" t="s">
        <v>39</v>
      </c>
      <c r="F22" s="37"/>
      <c r="G22" s="37"/>
      <c r="H22" s="37"/>
      <c r="I22" s="37"/>
      <c r="J22" s="37"/>
      <c r="K22" s="37"/>
      <c r="L22" s="37"/>
      <c r="M22" s="37"/>
      <c r="N22" s="37"/>
      <c r="O22" s="38">
        <f t="shared" ref="O22:AD22" si="3">SUM(O28)</f>
        <v>0</v>
      </c>
      <c r="P22" s="39">
        <f t="shared" si="3"/>
        <v>0</v>
      </c>
      <c r="Q22" s="39">
        <f t="shared" si="3"/>
        <v>0</v>
      </c>
      <c r="R22" s="39">
        <f t="shared" si="3"/>
        <v>0</v>
      </c>
      <c r="S22" s="39">
        <f t="shared" si="3"/>
        <v>0</v>
      </c>
      <c r="T22" s="39">
        <f t="shared" si="3"/>
        <v>0</v>
      </c>
      <c r="U22" s="39">
        <f t="shared" si="3"/>
        <v>0</v>
      </c>
      <c r="V22" s="39">
        <f t="shared" si="3"/>
        <v>0</v>
      </c>
      <c r="W22" s="39">
        <f t="shared" si="3"/>
        <v>0</v>
      </c>
      <c r="X22" s="39">
        <f t="shared" si="3"/>
        <v>0</v>
      </c>
      <c r="Y22" s="39">
        <f t="shared" si="3"/>
        <v>0</v>
      </c>
      <c r="Z22" s="39">
        <f t="shared" si="3"/>
        <v>0</v>
      </c>
      <c r="AA22" s="39">
        <f t="shared" si="3"/>
        <v>0</v>
      </c>
      <c r="AB22" s="39">
        <f t="shared" si="3"/>
        <v>0</v>
      </c>
      <c r="AC22" s="39">
        <f t="shared" si="3"/>
        <v>0</v>
      </c>
      <c r="AD22" s="39">
        <f t="shared" si="3"/>
        <v>0</v>
      </c>
      <c r="AE22" s="40" t="str">
        <f t="shared" ref="AE22:AE49" si="4">IFERROR((AD22)/(U22+W22+Y22),"нд")</f>
        <v>нд</v>
      </c>
      <c r="AF22" s="38" t="s">
        <v>40</v>
      </c>
      <c r="AH22" s="9"/>
    </row>
    <row r="23" spans="1:34" ht="31.5" x14ac:dyDescent="0.25">
      <c r="A23" s="34" t="s">
        <v>43</v>
      </c>
      <c r="B23" s="35" t="s">
        <v>44</v>
      </c>
      <c r="C23" s="36" t="s">
        <v>39</v>
      </c>
      <c r="D23" s="36" t="str">
        <f t="shared" si="0"/>
        <v>Г</v>
      </c>
      <c r="E23" s="36" t="s">
        <v>39</v>
      </c>
      <c r="F23" s="37"/>
      <c r="G23" s="37"/>
      <c r="H23" s="37"/>
      <c r="I23" s="37"/>
      <c r="J23" s="37"/>
      <c r="K23" s="37"/>
      <c r="L23" s="37"/>
      <c r="M23" s="37"/>
      <c r="N23" s="37"/>
      <c r="O23" s="38" t="e">
        <f t="shared" ref="O23:AD23" si="5">SUM(O46)</f>
        <v>#REF!</v>
      </c>
      <c r="P23" s="39">
        <f t="shared" si="5"/>
        <v>90.656650069999998</v>
      </c>
      <c r="Q23" s="39">
        <f t="shared" si="5"/>
        <v>55.183246705999991</v>
      </c>
      <c r="R23" s="39">
        <f t="shared" si="5"/>
        <v>35.473403364000006</v>
      </c>
      <c r="S23" s="39">
        <f t="shared" si="5"/>
        <v>23.907796140207999</v>
      </c>
      <c r="T23" s="39">
        <f t="shared" si="5"/>
        <v>23.87940875504</v>
      </c>
      <c r="U23" s="39">
        <f t="shared" si="5"/>
        <v>2.6531999999999996</v>
      </c>
      <c r="V23" s="39">
        <f t="shared" si="5"/>
        <v>5.2300539940000004</v>
      </c>
      <c r="W23" s="39">
        <f t="shared" si="5"/>
        <v>5.1022002533333337</v>
      </c>
      <c r="X23" s="39">
        <f t="shared" si="5"/>
        <v>5.8870460079999996</v>
      </c>
      <c r="Y23" s="39">
        <f t="shared" si="5"/>
        <v>5.1022002533333337</v>
      </c>
      <c r="Z23" s="39">
        <f t="shared" si="5"/>
        <v>5.6601261799999998</v>
      </c>
      <c r="AA23" s="39">
        <f t="shared" si="5"/>
        <v>11.050195633541334</v>
      </c>
      <c r="AB23" s="39">
        <f t="shared" si="5"/>
        <v>7.1021825730400003</v>
      </c>
      <c r="AC23" s="39">
        <f t="shared" si="5"/>
        <v>11.593994608960003</v>
      </c>
      <c r="AD23" s="39">
        <f t="shared" si="5"/>
        <v>-2.8387385168000101E-2</v>
      </c>
      <c r="AE23" s="47">
        <f t="shared" si="4"/>
        <v>-2.2078291476921559E-3</v>
      </c>
      <c r="AF23" s="38" t="s">
        <v>40</v>
      </c>
      <c r="AH23" s="9"/>
    </row>
    <row r="24" spans="1:34" ht="78.75" x14ac:dyDescent="0.25">
      <c r="A24" s="34" t="s">
        <v>45</v>
      </c>
      <c r="B24" s="35" t="s">
        <v>46</v>
      </c>
      <c r="C24" s="36" t="s">
        <v>39</v>
      </c>
      <c r="D24" s="36" t="str">
        <f t="shared" si="0"/>
        <v>Г</v>
      </c>
      <c r="E24" s="36" t="s">
        <v>39</v>
      </c>
      <c r="F24" s="37"/>
      <c r="G24" s="37"/>
      <c r="H24" s="37"/>
      <c r="I24" s="37"/>
      <c r="J24" s="37"/>
      <c r="K24" s="37"/>
      <c r="L24" s="37"/>
      <c r="M24" s="37"/>
      <c r="N24" s="37"/>
      <c r="O24" s="38">
        <f t="shared" ref="O24" si="6">SUM(O63)</f>
        <v>40.98</v>
      </c>
      <c r="P24" s="39">
        <v>0</v>
      </c>
      <c r="Q24" s="39">
        <v>0</v>
      </c>
      <c r="R24" s="39">
        <v>0</v>
      </c>
      <c r="S24" s="39">
        <v>0</v>
      </c>
      <c r="T24" s="39">
        <v>0</v>
      </c>
      <c r="U24" s="39">
        <v>0</v>
      </c>
      <c r="V24" s="39">
        <v>0</v>
      </c>
      <c r="W24" s="39">
        <v>0</v>
      </c>
      <c r="X24" s="39">
        <v>0</v>
      </c>
      <c r="Y24" s="39">
        <v>0</v>
      </c>
      <c r="Z24" s="39">
        <v>0</v>
      </c>
      <c r="AA24" s="39">
        <v>0</v>
      </c>
      <c r="AB24" s="39">
        <v>0</v>
      </c>
      <c r="AC24" s="39">
        <v>0</v>
      </c>
      <c r="AD24" s="39">
        <v>0</v>
      </c>
      <c r="AE24" s="40" t="str">
        <f t="shared" si="4"/>
        <v>нд</v>
      </c>
      <c r="AF24" s="38" t="s">
        <v>40</v>
      </c>
      <c r="AH24" s="9"/>
    </row>
    <row r="25" spans="1:34" ht="47.25" x14ac:dyDescent="0.25">
      <c r="A25" s="34" t="s">
        <v>47</v>
      </c>
      <c r="B25" s="35" t="s">
        <v>48</v>
      </c>
      <c r="C25" s="36" t="s">
        <v>39</v>
      </c>
      <c r="D25" s="36" t="str">
        <f t="shared" si="0"/>
        <v>Г</v>
      </c>
      <c r="E25" s="36" t="s">
        <v>39</v>
      </c>
      <c r="F25" s="37"/>
      <c r="G25" s="37"/>
      <c r="H25" s="37"/>
      <c r="I25" s="37"/>
      <c r="J25" s="37"/>
      <c r="K25" s="37"/>
      <c r="L25" s="37"/>
      <c r="M25" s="37"/>
      <c r="N25" s="37"/>
      <c r="O25" s="38" t="e">
        <f>SUM(#REF!)</f>
        <v>#REF!</v>
      </c>
      <c r="P25" s="39">
        <f t="shared" ref="P25:AD25" si="7">SUM(P70)</f>
        <v>221.44223333059199</v>
      </c>
      <c r="Q25" s="39">
        <f t="shared" si="7"/>
        <v>165.46752647599999</v>
      </c>
      <c r="R25" s="39">
        <f t="shared" si="7"/>
        <v>55.974706854592</v>
      </c>
      <c r="S25" s="39">
        <f t="shared" si="7"/>
        <v>52.362942963936007</v>
      </c>
      <c r="T25" s="39">
        <f t="shared" si="7"/>
        <v>49.359007662000003</v>
      </c>
      <c r="U25" s="39">
        <f t="shared" si="7"/>
        <v>9.7500653549999985</v>
      </c>
      <c r="V25" s="39">
        <f t="shared" si="7"/>
        <v>5.2664979659999993</v>
      </c>
      <c r="W25" s="39">
        <f t="shared" si="7"/>
        <v>9.750065355000002</v>
      </c>
      <c r="X25" s="39">
        <f t="shared" si="7"/>
        <v>7.1736410260000003</v>
      </c>
      <c r="Y25" s="39">
        <f t="shared" si="7"/>
        <v>9.750065355000002</v>
      </c>
      <c r="Z25" s="39">
        <f t="shared" si="7"/>
        <v>17.524450958000003</v>
      </c>
      <c r="AA25" s="39">
        <f t="shared" si="7"/>
        <v>23.112746898936003</v>
      </c>
      <c r="AB25" s="39">
        <f t="shared" si="7"/>
        <v>19.394417711999999</v>
      </c>
      <c r="AC25" s="39">
        <f t="shared" si="7"/>
        <v>6.6156991925919986</v>
      </c>
      <c r="AD25" s="39">
        <f t="shared" si="7"/>
        <v>-3.0039353019360071</v>
      </c>
      <c r="AE25" s="47">
        <f t="shared" si="4"/>
        <v>-0.10269795440894275</v>
      </c>
      <c r="AF25" s="38" t="s">
        <v>40</v>
      </c>
      <c r="AH25" s="9"/>
    </row>
    <row r="26" spans="1:34" ht="47.25" x14ac:dyDescent="0.25">
      <c r="A26" s="34" t="s">
        <v>49</v>
      </c>
      <c r="B26" s="35" t="s">
        <v>50</v>
      </c>
      <c r="C26" s="36" t="s">
        <v>39</v>
      </c>
      <c r="D26" s="36" t="str">
        <f t="shared" si="0"/>
        <v>Г</v>
      </c>
      <c r="E26" s="36" t="s">
        <v>39</v>
      </c>
      <c r="F26" s="37"/>
      <c r="G26" s="37"/>
      <c r="H26" s="37"/>
      <c r="I26" s="37"/>
      <c r="J26" s="37"/>
      <c r="K26" s="37"/>
      <c r="L26" s="37"/>
      <c r="M26" s="37"/>
      <c r="N26" s="37"/>
      <c r="O26" s="38" t="e">
        <f>SUM(#REF!)</f>
        <v>#REF!</v>
      </c>
      <c r="P26" s="39">
        <f t="shared" ref="P26:AD27" si="8">SUM(P73)</f>
        <v>0</v>
      </c>
      <c r="Q26" s="39">
        <f t="shared" si="8"/>
        <v>0</v>
      </c>
      <c r="R26" s="39">
        <f t="shared" si="8"/>
        <v>0</v>
      </c>
      <c r="S26" s="39">
        <f t="shared" si="8"/>
        <v>0</v>
      </c>
      <c r="T26" s="39">
        <f t="shared" si="8"/>
        <v>0</v>
      </c>
      <c r="U26" s="39">
        <f t="shared" si="8"/>
        <v>0</v>
      </c>
      <c r="V26" s="39">
        <f t="shared" si="8"/>
        <v>0</v>
      </c>
      <c r="W26" s="39">
        <f t="shared" si="8"/>
        <v>0</v>
      </c>
      <c r="X26" s="39">
        <f t="shared" si="8"/>
        <v>0</v>
      </c>
      <c r="Y26" s="39">
        <f t="shared" si="8"/>
        <v>0</v>
      </c>
      <c r="Z26" s="39">
        <f t="shared" si="8"/>
        <v>0</v>
      </c>
      <c r="AA26" s="39">
        <f t="shared" si="8"/>
        <v>0</v>
      </c>
      <c r="AB26" s="39">
        <f t="shared" si="8"/>
        <v>0</v>
      </c>
      <c r="AC26" s="39">
        <f t="shared" si="8"/>
        <v>0</v>
      </c>
      <c r="AD26" s="39">
        <f t="shared" si="8"/>
        <v>0</v>
      </c>
      <c r="AE26" s="40" t="str">
        <f t="shared" si="4"/>
        <v>нд</v>
      </c>
      <c r="AF26" s="38" t="s">
        <v>40</v>
      </c>
      <c r="AH26" s="9"/>
    </row>
    <row r="27" spans="1:34" ht="31.5" x14ac:dyDescent="0.25">
      <c r="A27" s="34" t="s">
        <v>51</v>
      </c>
      <c r="B27" s="35" t="s">
        <v>52</v>
      </c>
      <c r="C27" s="36" t="s">
        <v>39</v>
      </c>
      <c r="D27" s="36" t="str">
        <f t="shared" si="0"/>
        <v>Г</v>
      </c>
      <c r="E27" s="36" t="s">
        <v>39</v>
      </c>
      <c r="F27" s="37"/>
      <c r="G27" s="37"/>
      <c r="H27" s="37"/>
      <c r="I27" s="37"/>
      <c r="J27" s="37"/>
      <c r="K27" s="37"/>
      <c r="L27" s="37"/>
      <c r="M27" s="37"/>
      <c r="N27" s="37"/>
      <c r="O27" s="38" t="e">
        <f>SUM(#REF!)</f>
        <v>#REF!</v>
      </c>
      <c r="P27" s="39">
        <f t="shared" si="8"/>
        <v>288.40743706767194</v>
      </c>
      <c r="Q27" s="39">
        <f t="shared" si="8"/>
        <v>168.40084417999998</v>
      </c>
      <c r="R27" s="39">
        <f t="shared" si="8"/>
        <v>120.00659288767199</v>
      </c>
      <c r="S27" s="39">
        <f t="shared" si="8"/>
        <v>129.54462686627397</v>
      </c>
      <c r="T27" s="39">
        <f t="shared" si="8"/>
        <v>127.17327468607999</v>
      </c>
      <c r="U27" s="39">
        <f t="shared" si="8"/>
        <v>0</v>
      </c>
      <c r="V27" s="39">
        <f t="shared" si="8"/>
        <v>0.70750000000000002</v>
      </c>
      <c r="W27" s="39">
        <f t="shared" si="8"/>
        <v>0</v>
      </c>
      <c r="X27" s="39">
        <f t="shared" si="8"/>
        <v>12.927636487999999</v>
      </c>
      <c r="Y27" s="39">
        <f t="shared" si="8"/>
        <v>0</v>
      </c>
      <c r="Z27" s="39">
        <f t="shared" si="8"/>
        <v>22.368713981999999</v>
      </c>
      <c r="AA27" s="39">
        <f t="shared" si="8"/>
        <v>129.54462686627397</v>
      </c>
      <c r="AB27" s="39">
        <f t="shared" si="8"/>
        <v>91.169424216079989</v>
      </c>
      <c r="AC27" s="39">
        <f t="shared" si="8"/>
        <v>-7.1666817984080033</v>
      </c>
      <c r="AD27" s="39">
        <f t="shared" si="8"/>
        <v>-2.3713521801939765</v>
      </c>
      <c r="AE27" s="40" t="str">
        <f t="shared" si="4"/>
        <v>нд</v>
      </c>
      <c r="AF27" s="38" t="s">
        <v>40</v>
      </c>
      <c r="AH27" s="9"/>
    </row>
    <row r="28" spans="1:34" ht="31.5" x14ac:dyDescent="0.25">
      <c r="A28" s="34" t="s">
        <v>53</v>
      </c>
      <c r="B28" s="35" t="s">
        <v>54</v>
      </c>
      <c r="C28" s="36" t="s">
        <v>39</v>
      </c>
      <c r="D28" s="36" t="str">
        <f t="shared" si="0"/>
        <v>Г</v>
      </c>
      <c r="E28" s="36" t="s">
        <v>39</v>
      </c>
      <c r="F28" s="37"/>
      <c r="G28" s="37"/>
      <c r="H28" s="37"/>
      <c r="I28" s="37"/>
      <c r="J28" s="37"/>
      <c r="K28" s="37"/>
      <c r="L28" s="37"/>
      <c r="M28" s="37"/>
      <c r="N28" s="37"/>
      <c r="O28" s="38">
        <f t="shared" ref="O28:AD28" si="9">SUM(O29,O33,O36,O43)</f>
        <v>0</v>
      </c>
      <c r="P28" s="39">
        <f t="shared" si="9"/>
        <v>0</v>
      </c>
      <c r="Q28" s="39">
        <f t="shared" si="9"/>
        <v>0</v>
      </c>
      <c r="R28" s="39">
        <f t="shared" si="9"/>
        <v>0</v>
      </c>
      <c r="S28" s="39">
        <f t="shared" si="9"/>
        <v>0</v>
      </c>
      <c r="T28" s="39">
        <f t="shared" si="9"/>
        <v>0</v>
      </c>
      <c r="U28" s="39">
        <f t="shared" si="9"/>
        <v>0</v>
      </c>
      <c r="V28" s="39">
        <f t="shared" si="9"/>
        <v>0</v>
      </c>
      <c r="W28" s="39">
        <f t="shared" si="9"/>
        <v>0</v>
      </c>
      <c r="X28" s="39">
        <f t="shared" si="9"/>
        <v>0</v>
      </c>
      <c r="Y28" s="39">
        <f t="shared" si="9"/>
        <v>0</v>
      </c>
      <c r="Z28" s="39">
        <f t="shared" si="9"/>
        <v>0</v>
      </c>
      <c r="AA28" s="39">
        <f t="shared" si="9"/>
        <v>0</v>
      </c>
      <c r="AB28" s="39">
        <f t="shared" si="9"/>
        <v>0</v>
      </c>
      <c r="AC28" s="39">
        <f t="shared" si="9"/>
        <v>0</v>
      </c>
      <c r="AD28" s="39">
        <f t="shared" si="9"/>
        <v>0</v>
      </c>
      <c r="AE28" s="40" t="str">
        <f t="shared" si="4"/>
        <v>нд</v>
      </c>
      <c r="AF28" s="38" t="s">
        <v>40</v>
      </c>
      <c r="AH28" s="9"/>
    </row>
    <row r="29" spans="1:34" ht="47.25" x14ac:dyDescent="0.25">
      <c r="A29" s="34" t="s">
        <v>55</v>
      </c>
      <c r="B29" s="35" t="s">
        <v>56</v>
      </c>
      <c r="C29" s="36" t="s">
        <v>39</v>
      </c>
      <c r="D29" s="36" t="str">
        <f t="shared" si="0"/>
        <v>Г</v>
      </c>
      <c r="E29" s="36" t="s">
        <v>39</v>
      </c>
      <c r="F29" s="37"/>
      <c r="G29" s="37"/>
      <c r="H29" s="37"/>
      <c r="I29" s="37"/>
      <c r="J29" s="37"/>
      <c r="K29" s="37"/>
      <c r="L29" s="37"/>
      <c r="M29" s="37"/>
      <c r="N29" s="37"/>
      <c r="O29" s="38">
        <f t="shared" ref="O29:AD29" si="10">SUM(O30:O32)</f>
        <v>0</v>
      </c>
      <c r="P29" s="39">
        <f t="shared" si="10"/>
        <v>0</v>
      </c>
      <c r="Q29" s="39">
        <f t="shared" si="10"/>
        <v>0</v>
      </c>
      <c r="R29" s="39">
        <f t="shared" si="10"/>
        <v>0</v>
      </c>
      <c r="S29" s="39">
        <f t="shared" si="10"/>
        <v>0</v>
      </c>
      <c r="T29" s="39">
        <f t="shared" si="10"/>
        <v>0</v>
      </c>
      <c r="U29" s="39">
        <f t="shared" si="10"/>
        <v>0</v>
      </c>
      <c r="V29" s="39">
        <f t="shared" si="10"/>
        <v>0</v>
      </c>
      <c r="W29" s="39">
        <f t="shared" si="10"/>
        <v>0</v>
      </c>
      <c r="X29" s="39">
        <f t="shared" si="10"/>
        <v>0</v>
      </c>
      <c r="Y29" s="39">
        <f t="shared" si="10"/>
        <v>0</v>
      </c>
      <c r="Z29" s="39">
        <f t="shared" si="10"/>
        <v>0</v>
      </c>
      <c r="AA29" s="39">
        <f t="shared" si="10"/>
        <v>0</v>
      </c>
      <c r="AB29" s="39">
        <f t="shared" si="10"/>
        <v>0</v>
      </c>
      <c r="AC29" s="39">
        <f t="shared" si="10"/>
        <v>0</v>
      </c>
      <c r="AD29" s="39">
        <f t="shared" si="10"/>
        <v>0</v>
      </c>
      <c r="AE29" s="40" t="str">
        <f t="shared" si="4"/>
        <v>нд</v>
      </c>
      <c r="AF29" s="38" t="s">
        <v>40</v>
      </c>
      <c r="AH29" s="9"/>
    </row>
    <row r="30" spans="1:34" ht="78.75" x14ac:dyDescent="0.25">
      <c r="A30" s="34" t="s">
        <v>57</v>
      </c>
      <c r="B30" s="35" t="s">
        <v>58</v>
      </c>
      <c r="C30" s="36" t="s">
        <v>39</v>
      </c>
      <c r="D30" s="36" t="str">
        <f t="shared" si="0"/>
        <v>Г</v>
      </c>
      <c r="E30" s="36" t="s">
        <v>39</v>
      </c>
      <c r="F30" s="37"/>
      <c r="G30" s="37"/>
      <c r="H30" s="37"/>
      <c r="I30" s="37"/>
      <c r="J30" s="37"/>
      <c r="K30" s="37"/>
      <c r="L30" s="37"/>
      <c r="M30" s="37"/>
      <c r="N30" s="37"/>
      <c r="O30" s="38">
        <f t="shared" ref="O30:O32" si="11">SUM(P30:S30)</f>
        <v>0</v>
      </c>
      <c r="P30" s="39">
        <v>0</v>
      </c>
      <c r="Q30" s="39">
        <v>0</v>
      </c>
      <c r="R30" s="39">
        <v>0</v>
      </c>
      <c r="S30" s="39">
        <v>0</v>
      </c>
      <c r="T30" s="39">
        <v>0</v>
      </c>
      <c r="U30" s="39">
        <v>0</v>
      </c>
      <c r="V30" s="39">
        <v>0</v>
      </c>
      <c r="W30" s="39">
        <v>0</v>
      </c>
      <c r="X30" s="39">
        <v>0</v>
      </c>
      <c r="Y30" s="39">
        <v>0</v>
      </c>
      <c r="Z30" s="39">
        <v>0</v>
      </c>
      <c r="AA30" s="39">
        <v>0</v>
      </c>
      <c r="AB30" s="39">
        <v>0</v>
      </c>
      <c r="AC30" s="39">
        <v>0</v>
      </c>
      <c r="AD30" s="39">
        <v>0</v>
      </c>
      <c r="AE30" s="40" t="str">
        <f t="shared" si="4"/>
        <v>нд</v>
      </c>
      <c r="AF30" s="38" t="s">
        <v>40</v>
      </c>
      <c r="AH30" s="9"/>
    </row>
    <row r="31" spans="1:34" ht="78.75" x14ac:dyDescent="0.25">
      <c r="A31" s="34" t="s">
        <v>59</v>
      </c>
      <c r="B31" s="35" t="s">
        <v>60</v>
      </c>
      <c r="C31" s="36" t="s">
        <v>39</v>
      </c>
      <c r="D31" s="36" t="str">
        <f t="shared" si="0"/>
        <v>Г</v>
      </c>
      <c r="E31" s="36" t="s">
        <v>39</v>
      </c>
      <c r="F31" s="37"/>
      <c r="G31" s="37"/>
      <c r="H31" s="37"/>
      <c r="I31" s="37"/>
      <c r="J31" s="37"/>
      <c r="K31" s="37"/>
      <c r="L31" s="37"/>
      <c r="M31" s="37"/>
      <c r="N31" s="37"/>
      <c r="O31" s="38">
        <f t="shared" si="11"/>
        <v>0</v>
      </c>
      <c r="P31" s="39">
        <v>0</v>
      </c>
      <c r="Q31" s="39">
        <v>0</v>
      </c>
      <c r="R31" s="39">
        <v>0</v>
      </c>
      <c r="S31" s="39">
        <v>0</v>
      </c>
      <c r="T31" s="39">
        <v>0</v>
      </c>
      <c r="U31" s="39">
        <v>0</v>
      </c>
      <c r="V31" s="39">
        <v>0</v>
      </c>
      <c r="W31" s="39">
        <v>0</v>
      </c>
      <c r="X31" s="39">
        <v>0</v>
      </c>
      <c r="Y31" s="39">
        <v>0</v>
      </c>
      <c r="Z31" s="39">
        <v>0</v>
      </c>
      <c r="AA31" s="39">
        <v>0</v>
      </c>
      <c r="AB31" s="39">
        <v>0</v>
      </c>
      <c r="AC31" s="39">
        <v>0</v>
      </c>
      <c r="AD31" s="39">
        <v>0</v>
      </c>
      <c r="AE31" s="40" t="str">
        <f t="shared" si="4"/>
        <v>нд</v>
      </c>
      <c r="AF31" s="38" t="s">
        <v>40</v>
      </c>
      <c r="AH31" s="9"/>
    </row>
    <row r="32" spans="1:34" ht="63" x14ac:dyDescent="0.25">
      <c r="A32" s="34" t="s">
        <v>61</v>
      </c>
      <c r="B32" s="35" t="s">
        <v>62</v>
      </c>
      <c r="C32" s="36" t="s">
        <v>39</v>
      </c>
      <c r="D32" s="36" t="str">
        <f t="shared" si="0"/>
        <v>Г</v>
      </c>
      <c r="E32" s="36" t="s">
        <v>39</v>
      </c>
      <c r="F32" s="37"/>
      <c r="G32" s="37"/>
      <c r="H32" s="37"/>
      <c r="I32" s="37"/>
      <c r="J32" s="37"/>
      <c r="K32" s="37"/>
      <c r="L32" s="37"/>
      <c r="M32" s="37"/>
      <c r="N32" s="37"/>
      <c r="O32" s="38">
        <f t="shared" si="11"/>
        <v>0</v>
      </c>
      <c r="P32" s="39">
        <v>0</v>
      </c>
      <c r="Q32" s="39">
        <v>0</v>
      </c>
      <c r="R32" s="39">
        <v>0</v>
      </c>
      <c r="S32" s="39">
        <v>0</v>
      </c>
      <c r="T32" s="39">
        <v>0</v>
      </c>
      <c r="U32" s="39">
        <v>0</v>
      </c>
      <c r="V32" s="39">
        <v>0</v>
      </c>
      <c r="W32" s="39">
        <v>0</v>
      </c>
      <c r="X32" s="39">
        <v>0</v>
      </c>
      <c r="Y32" s="39">
        <v>0</v>
      </c>
      <c r="Z32" s="39">
        <v>0</v>
      </c>
      <c r="AA32" s="39">
        <v>0</v>
      </c>
      <c r="AB32" s="39">
        <v>0</v>
      </c>
      <c r="AC32" s="39">
        <v>0</v>
      </c>
      <c r="AD32" s="39">
        <v>0</v>
      </c>
      <c r="AE32" s="40" t="str">
        <f t="shared" si="4"/>
        <v>нд</v>
      </c>
      <c r="AF32" s="38" t="s">
        <v>40</v>
      </c>
      <c r="AH32" s="9"/>
    </row>
    <row r="33" spans="1:32" s="9" customFormat="1" ht="47.25" x14ac:dyDescent="0.25">
      <c r="A33" s="34" t="s">
        <v>63</v>
      </c>
      <c r="B33" s="35" t="s">
        <v>64</v>
      </c>
      <c r="C33" s="36" t="s">
        <v>39</v>
      </c>
      <c r="D33" s="36" t="str">
        <f t="shared" si="0"/>
        <v>Г</v>
      </c>
      <c r="E33" s="36" t="s">
        <v>39</v>
      </c>
      <c r="F33" s="37"/>
      <c r="G33" s="37"/>
      <c r="H33" s="37"/>
      <c r="I33" s="37"/>
      <c r="J33" s="37"/>
      <c r="K33" s="37"/>
      <c r="L33" s="37"/>
      <c r="M33" s="37"/>
      <c r="N33" s="37"/>
      <c r="O33" s="38">
        <f t="shared" ref="O33:AD33" si="12">SUM(O34:O35)</f>
        <v>0</v>
      </c>
      <c r="P33" s="39">
        <f t="shared" si="12"/>
        <v>0</v>
      </c>
      <c r="Q33" s="39">
        <f t="shared" si="12"/>
        <v>0</v>
      </c>
      <c r="R33" s="39">
        <f t="shared" si="12"/>
        <v>0</v>
      </c>
      <c r="S33" s="39">
        <f t="shared" si="12"/>
        <v>0</v>
      </c>
      <c r="T33" s="39">
        <f t="shared" si="12"/>
        <v>0</v>
      </c>
      <c r="U33" s="39">
        <f t="shared" si="12"/>
        <v>0</v>
      </c>
      <c r="V33" s="39">
        <f t="shared" si="12"/>
        <v>0</v>
      </c>
      <c r="W33" s="39">
        <f t="shared" si="12"/>
        <v>0</v>
      </c>
      <c r="X33" s="39">
        <f t="shared" si="12"/>
        <v>0</v>
      </c>
      <c r="Y33" s="39">
        <f t="shared" si="12"/>
        <v>0</v>
      </c>
      <c r="Z33" s="39">
        <f t="shared" si="12"/>
        <v>0</v>
      </c>
      <c r="AA33" s="39">
        <f t="shared" si="12"/>
        <v>0</v>
      </c>
      <c r="AB33" s="39">
        <f t="shared" si="12"/>
        <v>0</v>
      </c>
      <c r="AC33" s="39">
        <f t="shared" si="12"/>
        <v>0</v>
      </c>
      <c r="AD33" s="39">
        <f t="shared" si="12"/>
        <v>0</v>
      </c>
      <c r="AE33" s="40" t="str">
        <f t="shared" si="4"/>
        <v>нд</v>
      </c>
      <c r="AF33" s="38" t="s">
        <v>40</v>
      </c>
    </row>
    <row r="34" spans="1:32" s="9" customFormat="1" ht="78.75" x14ac:dyDescent="0.25">
      <c r="A34" s="34" t="s">
        <v>65</v>
      </c>
      <c r="B34" s="35" t="s">
        <v>66</v>
      </c>
      <c r="C34" s="36" t="s">
        <v>39</v>
      </c>
      <c r="D34" s="36" t="str">
        <f t="shared" si="0"/>
        <v>Г</v>
      </c>
      <c r="E34" s="36" t="s">
        <v>39</v>
      </c>
      <c r="F34" s="37"/>
      <c r="G34" s="37"/>
      <c r="H34" s="37"/>
      <c r="I34" s="37"/>
      <c r="J34" s="37"/>
      <c r="K34" s="37"/>
      <c r="L34" s="37"/>
      <c r="M34" s="37"/>
      <c r="N34" s="37"/>
      <c r="O34" s="38">
        <f t="shared" ref="O34:O35" si="13">SUM(P34:S34)</f>
        <v>0</v>
      </c>
      <c r="P34" s="39">
        <v>0</v>
      </c>
      <c r="Q34" s="39">
        <v>0</v>
      </c>
      <c r="R34" s="39">
        <v>0</v>
      </c>
      <c r="S34" s="39">
        <v>0</v>
      </c>
      <c r="T34" s="39">
        <v>0</v>
      </c>
      <c r="U34" s="39">
        <v>0</v>
      </c>
      <c r="V34" s="39">
        <v>0</v>
      </c>
      <c r="W34" s="39">
        <v>0</v>
      </c>
      <c r="X34" s="39">
        <v>0</v>
      </c>
      <c r="Y34" s="39">
        <v>0</v>
      </c>
      <c r="Z34" s="39">
        <v>0</v>
      </c>
      <c r="AA34" s="39">
        <v>0</v>
      </c>
      <c r="AB34" s="39">
        <v>0</v>
      </c>
      <c r="AC34" s="39">
        <v>0</v>
      </c>
      <c r="AD34" s="39">
        <v>0</v>
      </c>
      <c r="AE34" s="40" t="str">
        <f t="shared" si="4"/>
        <v>нд</v>
      </c>
      <c r="AF34" s="38" t="s">
        <v>40</v>
      </c>
    </row>
    <row r="35" spans="1:32" s="9" customFormat="1" ht="47.25" x14ac:dyDescent="0.25">
      <c r="A35" s="34" t="s">
        <v>67</v>
      </c>
      <c r="B35" s="35" t="s">
        <v>68</v>
      </c>
      <c r="C35" s="36" t="s">
        <v>39</v>
      </c>
      <c r="D35" s="36" t="str">
        <f t="shared" si="0"/>
        <v>Г</v>
      </c>
      <c r="E35" s="36" t="s">
        <v>39</v>
      </c>
      <c r="F35" s="37"/>
      <c r="G35" s="37"/>
      <c r="H35" s="37"/>
      <c r="I35" s="37"/>
      <c r="J35" s="37"/>
      <c r="K35" s="37"/>
      <c r="L35" s="37"/>
      <c r="M35" s="37"/>
      <c r="N35" s="37"/>
      <c r="O35" s="38">
        <f t="shared" si="13"/>
        <v>0</v>
      </c>
      <c r="P35" s="39">
        <v>0</v>
      </c>
      <c r="Q35" s="39">
        <v>0</v>
      </c>
      <c r="R35" s="39">
        <v>0</v>
      </c>
      <c r="S35" s="39">
        <v>0</v>
      </c>
      <c r="T35" s="39">
        <v>0</v>
      </c>
      <c r="U35" s="39">
        <v>0</v>
      </c>
      <c r="V35" s="39">
        <v>0</v>
      </c>
      <c r="W35" s="39">
        <v>0</v>
      </c>
      <c r="X35" s="39">
        <v>0</v>
      </c>
      <c r="Y35" s="39">
        <v>0</v>
      </c>
      <c r="Z35" s="39">
        <v>0</v>
      </c>
      <c r="AA35" s="39">
        <v>0</v>
      </c>
      <c r="AB35" s="39">
        <v>0</v>
      </c>
      <c r="AC35" s="39">
        <v>0</v>
      </c>
      <c r="AD35" s="39">
        <v>0</v>
      </c>
      <c r="AE35" s="40" t="str">
        <f t="shared" si="4"/>
        <v>нд</v>
      </c>
      <c r="AF35" s="38" t="s">
        <v>40</v>
      </c>
    </row>
    <row r="36" spans="1:32" s="9" customFormat="1" ht="63" x14ac:dyDescent="0.25">
      <c r="A36" s="34" t="s">
        <v>69</v>
      </c>
      <c r="B36" s="35" t="s">
        <v>70</v>
      </c>
      <c r="C36" s="36" t="s">
        <v>39</v>
      </c>
      <c r="D36" s="36" t="str">
        <f t="shared" si="0"/>
        <v>Г</v>
      </c>
      <c r="E36" s="36" t="s">
        <v>39</v>
      </c>
      <c r="F36" s="37"/>
      <c r="G36" s="37"/>
      <c r="H36" s="37"/>
      <c r="I36" s="37"/>
      <c r="J36" s="37"/>
      <c r="K36" s="37"/>
      <c r="L36" s="37"/>
      <c r="M36" s="37"/>
      <c r="N36" s="37"/>
      <c r="O36" s="38">
        <f t="shared" ref="O36:AD36" si="14">SUM(O37:O42)</f>
        <v>0</v>
      </c>
      <c r="P36" s="39">
        <f t="shared" si="14"/>
        <v>0</v>
      </c>
      <c r="Q36" s="39">
        <f t="shared" si="14"/>
        <v>0</v>
      </c>
      <c r="R36" s="39">
        <f t="shared" si="14"/>
        <v>0</v>
      </c>
      <c r="S36" s="39">
        <f t="shared" si="14"/>
        <v>0</v>
      </c>
      <c r="T36" s="39">
        <f t="shared" si="14"/>
        <v>0</v>
      </c>
      <c r="U36" s="39">
        <f t="shared" si="14"/>
        <v>0</v>
      </c>
      <c r="V36" s="39">
        <f t="shared" si="14"/>
        <v>0</v>
      </c>
      <c r="W36" s="39">
        <f t="shared" si="14"/>
        <v>0</v>
      </c>
      <c r="X36" s="39">
        <f t="shared" si="14"/>
        <v>0</v>
      </c>
      <c r="Y36" s="39">
        <f t="shared" si="14"/>
        <v>0</v>
      </c>
      <c r="Z36" s="39">
        <f t="shared" si="14"/>
        <v>0</v>
      </c>
      <c r="AA36" s="39">
        <f t="shared" si="14"/>
        <v>0</v>
      </c>
      <c r="AB36" s="39">
        <f t="shared" si="14"/>
        <v>0</v>
      </c>
      <c r="AC36" s="39">
        <f t="shared" si="14"/>
        <v>0</v>
      </c>
      <c r="AD36" s="39">
        <f t="shared" si="14"/>
        <v>0</v>
      </c>
      <c r="AE36" s="40" t="str">
        <f t="shared" si="4"/>
        <v>нд</v>
      </c>
      <c r="AF36" s="38" t="s">
        <v>40</v>
      </c>
    </row>
    <row r="37" spans="1:32" s="9" customFormat="1" ht="141.75" x14ac:dyDescent="0.25">
      <c r="A37" s="34" t="s">
        <v>71</v>
      </c>
      <c r="B37" s="35" t="s">
        <v>72</v>
      </c>
      <c r="C37" s="36" t="s">
        <v>39</v>
      </c>
      <c r="D37" s="36" t="str">
        <f t="shared" si="0"/>
        <v>Г</v>
      </c>
      <c r="E37" s="36" t="s">
        <v>39</v>
      </c>
      <c r="F37" s="37"/>
      <c r="G37" s="37"/>
      <c r="H37" s="37"/>
      <c r="I37" s="37"/>
      <c r="J37" s="37"/>
      <c r="K37" s="37"/>
      <c r="L37" s="37"/>
      <c r="M37" s="37"/>
      <c r="N37" s="37"/>
      <c r="O37" s="38">
        <f t="shared" ref="O37:O42" si="15">SUM(P37:S37)</f>
        <v>0</v>
      </c>
      <c r="P37" s="39">
        <v>0</v>
      </c>
      <c r="Q37" s="39">
        <v>0</v>
      </c>
      <c r="R37" s="39">
        <v>0</v>
      </c>
      <c r="S37" s="39">
        <v>0</v>
      </c>
      <c r="T37" s="39">
        <v>0</v>
      </c>
      <c r="U37" s="39">
        <v>0</v>
      </c>
      <c r="V37" s="39">
        <v>0</v>
      </c>
      <c r="W37" s="39">
        <v>0</v>
      </c>
      <c r="X37" s="39">
        <v>0</v>
      </c>
      <c r="Y37" s="39">
        <v>0</v>
      </c>
      <c r="Z37" s="39">
        <v>0</v>
      </c>
      <c r="AA37" s="39">
        <v>0</v>
      </c>
      <c r="AB37" s="39">
        <v>0</v>
      </c>
      <c r="AC37" s="39">
        <v>0</v>
      </c>
      <c r="AD37" s="39">
        <v>0</v>
      </c>
      <c r="AE37" s="40" t="str">
        <f t="shared" si="4"/>
        <v>нд</v>
      </c>
      <c r="AF37" s="38" t="s">
        <v>40</v>
      </c>
    </row>
    <row r="38" spans="1:32" s="9" customFormat="1" ht="126" x14ac:dyDescent="0.25">
      <c r="A38" s="34" t="s">
        <v>71</v>
      </c>
      <c r="B38" s="35" t="s">
        <v>73</v>
      </c>
      <c r="C38" s="36" t="s">
        <v>39</v>
      </c>
      <c r="D38" s="36" t="str">
        <f t="shared" si="0"/>
        <v>Г</v>
      </c>
      <c r="E38" s="36" t="s">
        <v>39</v>
      </c>
      <c r="F38" s="37"/>
      <c r="G38" s="37"/>
      <c r="H38" s="37"/>
      <c r="I38" s="37"/>
      <c r="J38" s="37"/>
      <c r="K38" s="37"/>
      <c r="L38" s="37"/>
      <c r="M38" s="37"/>
      <c r="N38" s="37"/>
      <c r="O38" s="38">
        <f t="shared" si="15"/>
        <v>0</v>
      </c>
      <c r="P38" s="39">
        <v>0</v>
      </c>
      <c r="Q38" s="39">
        <v>0</v>
      </c>
      <c r="R38" s="39">
        <v>0</v>
      </c>
      <c r="S38" s="39">
        <v>0</v>
      </c>
      <c r="T38" s="39">
        <v>0</v>
      </c>
      <c r="U38" s="39">
        <v>0</v>
      </c>
      <c r="V38" s="39">
        <v>0</v>
      </c>
      <c r="W38" s="39">
        <v>0</v>
      </c>
      <c r="X38" s="39">
        <v>0</v>
      </c>
      <c r="Y38" s="39">
        <v>0</v>
      </c>
      <c r="Z38" s="39">
        <v>0</v>
      </c>
      <c r="AA38" s="39">
        <v>0</v>
      </c>
      <c r="AB38" s="39">
        <v>0</v>
      </c>
      <c r="AC38" s="39">
        <v>0</v>
      </c>
      <c r="AD38" s="39">
        <v>0</v>
      </c>
      <c r="AE38" s="40" t="str">
        <f t="shared" si="4"/>
        <v>нд</v>
      </c>
      <c r="AF38" s="38" t="s">
        <v>40</v>
      </c>
    </row>
    <row r="39" spans="1:32" s="9" customFormat="1" ht="126" x14ac:dyDescent="0.25">
      <c r="A39" s="34" t="s">
        <v>71</v>
      </c>
      <c r="B39" s="35" t="s">
        <v>74</v>
      </c>
      <c r="C39" s="36" t="s">
        <v>39</v>
      </c>
      <c r="D39" s="36" t="str">
        <f t="shared" si="0"/>
        <v>Г</v>
      </c>
      <c r="E39" s="36" t="s">
        <v>39</v>
      </c>
      <c r="F39" s="37"/>
      <c r="G39" s="37"/>
      <c r="H39" s="37"/>
      <c r="I39" s="37"/>
      <c r="J39" s="37"/>
      <c r="K39" s="37"/>
      <c r="L39" s="37"/>
      <c r="M39" s="37"/>
      <c r="N39" s="37"/>
      <c r="O39" s="38">
        <f t="shared" si="15"/>
        <v>0</v>
      </c>
      <c r="P39" s="39">
        <v>0</v>
      </c>
      <c r="Q39" s="39">
        <v>0</v>
      </c>
      <c r="R39" s="39">
        <v>0</v>
      </c>
      <c r="S39" s="39">
        <v>0</v>
      </c>
      <c r="T39" s="39">
        <v>0</v>
      </c>
      <c r="U39" s="39">
        <v>0</v>
      </c>
      <c r="V39" s="39">
        <v>0</v>
      </c>
      <c r="W39" s="39">
        <v>0</v>
      </c>
      <c r="X39" s="39">
        <v>0</v>
      </c>
      <c r="Y39" s="39">
        <v>0</v>
      </c>
      <c r="Z39" s="39">
        <v>0</v>
      </c>
      <c r="AA39" s="39">
        <v>0</v>
      </c>
      <c r="AB39" s="39">
        <v>0</v>
      </c>
      <c r="AC39" s="39">
        <v>0</v>
      </c>
      <c r="AD39" s="39">
        <v>0</v>
      </c>
      <c r="AE39" s="40" t="str">
        <f t="shared" si="4"/>
        <v>нд</v>
      </c>
      <c r="AF39" s="38" t="s">
        <v>40</v>
      </c>
    </row>
    <row r="40" spans="1:32" s="9" customFormat="1" ht="141.75" x14ac:dyDescent="0.25">
      <c r="A40" s="34" t="s">
        <v>75</v>
      </c>
      <c r="B40" s="35" t="s">
        <v>72</v>
      </c>
      <c r="C40" s="36" t="s">
        <v>39</v>
      </c>
      <c r="D40" s="36" t="str">
        <f t="shared" si="0"/>
        <v>Г</v>
      </c>
      <c r="E40" s="36" t="s">
        <v>39</v>
      </c>
      <c r="F40" s="37"/>
      <c r="G40" s="37"/>
      <c r="H40" s="37"/>
      <c r="I40" s="37"/>
      <c r="J40" s="37"/>
      <c r="K40" s="37"/>
      <c r="L40" s="37"/>
      <c r="M40" s="37"/>
      <c r="N40" s="37"/>
      <c r="O40" s="38">
        <f t="shared" si="15"/>
        <v>0</v>
      </c>
      <c r="P40" s="39">
        <v>0</v>
      </c>
      <c r="Q40" s="39">
        <v>0</v>
      </c>
      <c r="R40" s="39">
        <v>0</v>
      </c>
      <c r="S40" s="39">
        <v>0</v>
      </c>
      <c r="T40" s="39">
        <v>0</v>
      </c>
      <c r="U40" s="39">
        <v>0</v>
      </c>
      <c r="V40" s="39">
        <v>0</v>
      </c>
      <c r="W40" s="39">
        <v>0</v>
      </c>
      <c r="X40" s="39">
        <v>0</v>
      </c>
      <c r="Y40" s="39">
        <v>0</v>
      </c>
      <c r="Z40" s="39">
        <v>0</v>
      </c>
      <c r="AA40" s="39">
        <v>0</v>
      </c>
      <c r="AB40" s="39">
        <v>0</v>
      </c>
      <c r="AC40" s="39">
        <v>0</v>
      </c>
      <c r="AD40" s="39">
        <v>0</v>
      </c>
      <c r="AE40" s="40" t="str">
        <f t="shared" si="4"/>
        <v>нд</v>
      </c>
      <c r="AF40" s="38" t="s">
        <v>40</v>
      </c>
    </row>
    <row r="41" spans="1:32" s="9" customFormat="1" ht="126" x14ac:dyDescent="0.25">
      <c r="A41" s="34" t="s">
        <v>75</v>
      </c>
      <c r="B41" s="35" t="s">
        <v>73</v>
      </c>
      <c r="C41" s="36" t="s">
        <v>39</v>
      </c>
      <c r="D41" s="36" t="str">
        <f t="shared" si="0"/>
        <v>Г</v>
      </c>
      <c r="E41" s="36" t="s">
        <v>39</v>
      </c>
      <c r="F41" s="37"/>
      <c r="G41" s="37"/>
      <c r="H41" s="37"/>
      <c r="I41" s="37"/>
      <c r="J41" s="37"/>
      <c r="K41" s="37"/>
      <c r="L41" s="37"/>
      <c r="M41" s="37"/>
      <c r="N41" s="37"/>
      <c r="O41" s="38">
        <f t="shared" si="15"/>
        <v>0</v>
      </c>
      <c r="P41" s="39">
        <v>0</v>
      </c>
      <c r="Q41" s="39">
        <v>0</v>
      </c>
      <c r="R41" s="39">
        <v>0</v>
      </c>
      <c r="S41" s="39">
        <v>0</v>
      </c>
      <c r="T41" s="39">
        <v>0</v>
      </c>
      <c r="U41" s="39">
        <v>0</v>
      </c>
      <c r="V41" s="39">
        <v>0</v>
      </c>
      <c r="W41" s="39">
        <v>0</v>
      </c>
      <c r="X41" s="39">
        <v>0</v>
      </c>
      <c r="Y41" s="39">
        <v>0</v>
      </c>
      <c r="Z41" s="39">
        <v>0</v>
      </c>
      <c r="AA41" s="39">
        <v>0</v>
      </c>
      <c r="AB41" s="39">
        <v>0</v>
      </c>
      <c r="AC41" s="39">
        <v>0</v>
      </c>
      <c r="AD41" s="39">
        <v>0</v>
      </c>
      <c r="AE41" s="40" t="str">
        <f t="shared" si="4"/>
        <v>нд</v>
      </c>
      <c r="AF41" s="38" t="s">
        <v>40</v>
      </c>
    </row>
    <row r="42" spans="1:32" s="9" customFormat="1" ht="126" x14ac:dyDescent="0.25">
      <c r="A42" s="34" t="s">
        <v>75</v>
      </c>
      <c r="B42" s="35" t="s">
        <v>76</v>
      </c>
      <c r="C42" s="36" t="s">
        <v>39</v>
      </c>
      <c r="D42" s="36" t="str">
        <f t="shared" si="0"/>
        <v>Г</v>
      </c>
      <c r="E42" s="36" t="s">
        <v>39</v>
      </c>
      <c r="F42" s="37"/>
      <c r="G42" s="37"/>
      <c r="H42" s="37"/>
      <c r="I42" s="37"/>
      <c r="J42" s="37"/>
      <c r="K42" s="37"/>
      <c r="L42" s="37"/>
      <c r="M42" s="37"/>
      <c r="N42" s="37"/>
      <c r="O42" s="38">
        <f t="shared" si="15"/>
        <v>0</v>
      </c>
      <c r="P42" s="39">
        <v>0</v>
      </c>
      <c r="Q42" s="39">
        <v>0</v>
      </c>
      <c r="R42" s="39">
        <v>0</v>
      </c>
      <c r="S42" s="39">
        <v>0</v>
      </c>
      <c r="T42" s="39">
        <v>0</v>
      </c>
      <c r="U42" s="39">
        <v>0</v>
      </c>
      <c r="V42" s="39">
        <v>0</v>
      </c>
      <c r="W42" s="39">
        <v>0</v>
      </c>
      <c r="X42" s="39">
        <v>0</v>
      </c>
      <c r="Y42" s="39">
        <v>0</v>
      </c>
      <c r="Z42" s="39">
        <v>0</v>
      </c>
      <c r="AA42" s="39">
        <v>0</v>
      </c>
      <c r="AB42" s="39">
        <v>0</v>
      </c>
      <c r="AC42" s="39">
        <v>0</v>
      </c>
      <c r="AD42" s="39">
        <v>0</v>
      </c>
      <c r="AE42" s="40" t="str">
        <f t="shared" si="4"/>
        <v>нд</v>
      </c>
      <c r="AF42" s="38" t="s">
        <v>40</v>
      </c>
    </row>
    <row r="43" spans="1:32" s="9" customFormat="1" ht="110.25" x14ac:dyDescent="0.25">
      <c r="A43" s="34" t="s">
        <v>77</v>
      </c>
      <c r="B43" s="35" t="s">
        <v>78</v>
      </c>
      <c r="C43" s="36" t="s">
        <v>39</v>
      </c>
      <c r="D43" s="36" t="str">
        <f t="shared" si="0"/>
        <v>Г</v>
      </c>
      <c r="E43" s="36" t="s">
        <v>39</v>
      </c>
      <c r="F43" s="37"/>
      <c r="G43" s="37"/>
      <c r="H43" s="37"/>
      <c r="I43" s="37"/>
      <c r="J43" s="37"/>
      <c r="K43" s="37"/>
      <c r="L43" s="37"/>
      <c r="M43" s="37"/>
      <c r="N43" s="37"/>
      <c r="O43" s="38">
        <f t="shared" ref="O43:AD43" si="16">SUM(O44:O45)</f>
        <v>0</v>
      </c>
      <c r="P43" s="39">
        <f t="shared" si="16"/>
        <v>0</v>
      </c>
      <c r="Q43" s="39">
        <f t="shared" si="16"/>
        <v>0</v>
      </c>
      <c r="R43" s="39">
        <f t="shared" si="16"/>
        <v>0</v>
      </c>
      <c r="S43" s="39">
        <f t="shared" si="16"/>
        <v>0</v>
      </c>
      <c r="T43" s="39">
        <f t="shared" si="16"/>
        <v>0</v>
      </c>
      <c r="U43" s="39">
        <f t="shared" si="16"/>
        <v>0</v>
      </c>
      <c r="V43" s="39">
        <f t="shared" si="16"/>
        <v>0</v>
      </c>
      <c r="W43" s="39">
        <f t="shared" si="16"/>
        <v>0</v>
      </c>
      <c r="X43" s="39">
        <f t="shared" si="16"/>
        <v>0</v>
      </c>
      <c r="Y43" s="39">
        <f t="shared" si="16"/>
        <v>0</v>
      </c>
      <c r="Z43" s="39">
        <f t="shared" si="16"/>
        <v>0</v>
      </c>
      <c r="AA43" s="39">
        <f t="shared" si="16"/>
        <v>0</v>
      </c>
      <c r="AB43" s="39">
        <f t="shared" si="16"/>
        <v>0</v>
      </c>
      <c r="AC43" s="39">
        <f t="shared" si="16"/>
        <v>0</v>
      </c>
      <c r="AD43" s="39">
        <f t="shared" si="16"/>
        <v>0</v>
      </c>
      <c r="AE43" s="40" t="str">
        <f t="shared" si="4"/>
        <v>нд</v>
      </c>
      <c r="AF43" s="38" t="s">
        <v>40</v>
      </c>
    </row>
    <row r="44" spans="1:32" s="9" customFormat="1" ht="94.5" x14ac:dyDescent="0.25">
      <c r="A44" s="34" t="s">
        <v>79</v>
      </c>
      <c r="B44" s="35" t="s">
        <v>80</v>
      </c>
      <c r="C44" s="36" t="s">
        <v>39</v>
      </c>
      <c r="D44" s="36" t="str">
        <f t="shared" si="0"/>
        <v>Г</v>
      </c>
      <c r="E44" s="36" t="s">
        <v>39</v>
      </c>
      <c r="F44" s="37"/>
      <c r="G44" s="37"/>
      <c r="H44" s="37"/>
      <c r="I44" s="37"/>
      <c r="J44" s="37"/>
      <c r="K44" s="37"/>
      <c r="L44" s="37"/>
      <c r="M44" s="37"/>
      <c r="N44" s="37"/>
      <c r="O44" s="38">
        <f t="shared" ref="O44:O45" si="17">SUM(P44:S44)</f>
        <v>0</v>
      </c>
      <c r="P44" s="39">
        <v>0</v>
      </c>
      <c r="Q44" s="39">
        <v>0</v>
      </c>
      <c r="R44" s="39">
        <v>0</v>
      </c>
      <c r="S44" s="39">
        <v>0</v>
      </c>
      <c r="T44" s="39">
        <v>0</v>
      </c>
      <c r="U44" s="39">
        <v>0</v>
      </c>
      <c r="V44" s="39">
        <v>0</v>
      </c>
      <c r="W44" s="39">
        <v>0</v>
      </c>
      <c r="X44" s="39">
        <v>0</v>
      </c>
      <c r="Y44" s="39">
        <v>0</v>
      </c>
      <c r="Z44" s="39">
        <v>0</v>
      </c>
      <c r="AA44" s="39">
        <v>0</v>
      </c>
      <c r="AB44" s="39">
        <v>0</v>
      </c>
      <c r="AC44" s="39">
        <v>0</v>
      </c>
      <c r="AD44" s="39">
        <v>0</v>
      </c>
      <c r="AE44" s="40" t="str">
        <f t="shared" si="4"/>
        <v>нд</v>
      </c>
      <c r="AF44" s="38" t="s">
        <v>40</v>
      </c>
    </row>
    <row r="45" spans="1:32" s="9" customFormat="1" ht="94.5" x14ac:dyDescent="0.25">
      <c r="A45" s="34" t="s">
        <v>81</v>
      </c>
      <c r="B45" s="35" t="s">
        <v>82</v>
      </c>
      <c r="C45" s="36" t="s">
        <v>39</v>
      </c>
      <c r="D45" s="36" t="str">
        <f t="shared" si="0"/>
        <v>Г</v>
      </c>
      <c r="E45" s="36" t="s">
        <v>39</v>
      </c>
      <c r="F45" s="37"/>
      <c r="G45" s="37"/>
      <c r="H45" s="37"/>
      <c r="I45" s="37"/>
      <c r="J45" s="37"/>
      <c r="K45" s="37"/>
      <c r="L45" s="37"/>
      <c r="M45" s="37"/>
      <c r="N45" s="37"/>
      <c r="O45" s="38">
        <f t="shared" si="17"/>
        <v>0</v>
      </c>
      <c r="P45" s="39">
        <v>0</v>
      </c>
      <c r="Q45" s="39">
        <v>0</v>
      </c>
      <c r="R45" s="39">
        <v>0</v>
      </c>
      <c r="S45" s="39">
        <v>0</v>
      </c>
      <c r="T45" s="39">
        <v>0</v>
      </c>
      <c r="U45" s="39">
        <v>0</v>
      </c>
      <c r="V45" s="39">
        <v>0</v>
      </c>
      <c r="W45" s="39">
        <v>0</v>
      </c>
      <c r="X45" s="39">
        <v>0</v>
      </c>
      <c r="Y45" s="39">
        <v>0</v>
      </c>
      <c r="Z45" s="39">
        <v>0</v>
      </c>
      <c r="AA45" s="39">
        <v>0</v>
      </c>
      <c r="AB45" s="39">
        <v>0</v>
      </c>
      <c r="AC45" s="39">
        <v>0</v>
      </c>
      <c r="AD45" s="39">
        <v>0</v>
      </c>
      <c r="AE45" s="40" t="str">
        <f t="shared" si="4"/>
        <v>нд</v>
      </c>
      <c r="AF45" s="38" t="s">
        <v>40</v>
      </c>
    </row>
    <row r="46" spans="1:32" s="9" customFormat="1" ht="47.25" x14ac:dyDescent="0.25">
      <c r="A46" s="34" t="s">
        <v>83</v>
      </c>
      <c r="B46" s="35" t="s">
        <v>84</v>
      </c>
      <c r="C46" s="36" t="s">
        <v>39</v>
      </c>
      <c r="D46" s="36" t="str">
        <f t="shared" si="0"/>
        <v>Г</v>
      </c>
      <c r="E46" s="36" t="s">
        <v>39</v>
      </c>
      <c r="F46" s="37"/>
      <c r="G46" s="37"/>
      <c r="H46" s="37"/>
      <c r="I46" s="37"/>
      <c r="J46" s="37"/>
      <c r="K46" s="37"/>
      <c r="L46" s="37"/>
      <c r="M46" s="37"/>
      <c r="N46" s="37"/>
      <c r="O46" s="38" t="e">
        <f>SUM(O47,#REF!,#REF!,#REF!)</f>
        <v>#REF!</v>
      </c>
      <c r="P46" s="39">
        <f t="shared" ref="P46:AD46" si="18">SUM(P47,P51,P54,P64)</f>
        <v>90.656650069999998</v>
      </c>
      <c r="Q46" s="39">
        <f t="shared" si="18"/>
        <v>55.183246705999991</v>
      </c>
      <c r="R46" s="39">
        <f t="shared" si="18"/>
        <v>35.473403364000006</v>
      </c>
      <c r="S46" s="39">
        <f t="shared" si="18"/>
        <v>23.907796140207999</v>
      </c>
      <c r="T46" s="39">
        <f t="shared" si="18"/>
        <v>23.87940875504</v>
      </c>
      <c r="U46" s="39">
        <f t="shared" si="18"/>
        <v>2.6531999999999996</v>
      </c>
      <c r="V46" s="39">
        <f t="shared" si="18"/>
        <v>5.2300539940000004</v>
      </c>
      <c r="W46" s="39">
        <f t="shared" si="18"/>
        <v>5.1022002533333337</v>
      </c>
      <c r="X46" s="39">
        <f t="shared" si="18"/>
        <v>5.8870460079999996</v>
      </c>
      <c r="Y46" s="39">
        <f t="shared" si="18"/>
        <v>5.1022002533333337</v>
      </c>
      <c r="Z46" s="39">
        <f t="shared" si="18"/>
        <v>5.6601261799999998</v>
      </c>
      <c r="AA46" s="39">
        <f t="shared" si="18"/>
        <v>11.050195633541334</v>
      </c>
      <c r="AB46" s="39">
        <f t="shared" si="18"/>
        <v>7.1021825730400003</v>
      </c>
      <c r="AC46" s="39">
        <f t="shared" si="18"/>
        <v>11.593994608960003</v>
      </c>
      <c r="AD46" s="39">
        <f t="shared" si="18"/>
        <v>-2.8387385168000101E-2</v>
      </c>
      <c r="AE46" s="47">
        <f t="shared" si="4"/>
        <v>-2.2078291476921559E-3</v>
      </c>
      <c r="AF46" s="38" t="s">
        <v>40</v>
      </c>
    </row>
    <row r="47" spans="1:32" s="9" customFormat="1" ht="78.75" x14ac:dyDescent="0.25">
      <c r="A47" s="34" t="s">
        <v>85</v>
      </c>
      <c r="B47" s="35" t="s">
        <v>86</v>
      </c>
      <c r="C47" s="36" t="s">
        <v>39</v>
      </c>
      <c r="D47" s="36" t="str">
        <f t="shared" si="0"/>
        <v>Г</v>
      </c>
      <c r="E47" s="36" t="s">
        <v>39</v>
      </c>
      <c r="F47" s="37"/>
      <c r="G47" s="37"/>
      <c r="H47" s="37"/>
      <c r="I47" s="37"/>
      <c r="J47" s="37"/>
      <c r="K47" s="37"/>
      <c r="L47" s="37"/>
      <c r="M47" s="37"/>
      <c r="N47" s="37"/>
      <c r="O47" s="38">
        <f t="shared" ref="O47:AD47" si="19">SUM(O48,O49)</f>
        <v>14.67</v>
      </c>
      <c r="P47" s="39">
        <f t="shared" si="19"/>
        <v>23.24017078</v>
      </c>
      <c r="Q47" s="39">
        <f t="shared" si="19"/>
        <v>6.1316157000000002</v>
      </c>
      <c r="R47" s="39">
        <f t="shared" si="19"/>
        <v>17.108555079999999</v>
      </c>
      <c r="S47" s="39">
        <f t="shared" si="19"/>
        <v>5.9479953802079999</v>
      </c>
      <c r="T47" s="39">
        <f t="shared" si="19"/>
        <v>6.0801179699999999</v>
      </c>
      <c r="U47" s="39">
        <f t="shared" si="19"/>
        <v>0</v>
      </c>
      <c r="V47" s="39">
        <f t="shared" si="19"/>
        <v>0</v>
      </c>
      <c r="W47" s="39">
        <f t="shared" si="19"/>
        <v>0</v>
      </c>
      <c r="X47" s="39">
        <f t="shared" si="19"/>
        <v>0</v>
      </c>
      <c r="Y47" s="39">
        <f t="shared" si="19"/>
        <v>0</v>
      </c>
      <c r="Z47" s="39">
        <f t="shared" si="19"/>
        <v>0</v>
      </c>
      <c r="AA47" s="39">
        <f t="shared" si="19"/>
        <v>5.9479953802079999</v>
      </c>
      <c r="AB47" s="39">
        <f t="shared" si="19"/>
        <v>6.0801179699999999</v>
      </c>
      <c r="AC47" s="39">
        <f t="shared" si="19"/>
        <v>11.028437109999999</v>
      </c>
      <c r="AD47" s="39">
        <f t="shared" si="19"/>
        <v>0.13212258979199998</v>
      </c>
      <c r="AE47" s="40" t="str">
        <f t="shared" si="4"/>
        <v>нд</v>
      </c>
      <c r="AF47" s="38" t="s">
        <v>40</v>
      </c>
    </row>
    <row r="48" spans="1:32" s="9" customFormat="1" ht="31.5" x14ac:dyDescent="0.25">
      <c r="A48" s="34" t="s">
        <v>87</v>
      </c>
      <c r="B48" s="35" t="s">
        <v>88</v>
      </c>
      <c r="C48" s="36" t="s">
        <v>39</v>
      </c>
      <c r="D48" s="36" t="str">
        <f t="shared" si="0"/>
        <v>Г</v>
      </c>
      <c r="E48" s="36" t="s">
        <v>39</v>
      </c>
      <c r="F48" s="37"/>
      <c r="G48" s="37"/>
      <c r="H48" s="37"/>
      <c r="I48" s="37"/>
      <c r="J48" s="37"/>
      <c r="K48" s="37"/>
      <c r="L48" s="37"/>
      <c r="M48" s="37"/>
      <c r="N48" s="37"/>
      <c r="O48" s="38">
        <v>0</v>
      </c>
      <c r="P48" s="39" t="s">
        <v>40</v>
      </c>
      <c r="Q48" s="39" t="s">
        <v>40</v>
      </c>
      <c r="R48" s="39" t="s">
        <v>40</v>
      </c>
      <c r="S48" s="39" t="s">
        <v>40</v>
      </c>
      <c r="T48" s="39" t="s">
        <v>40</v>
      </c>
      <c r="U48" s="39" t="s">
        <v>40</v>
      </c>
      <c r="V48" s="39" t="s">
        <v>40</v>
      </c>
      <c r="W48" s="39" t="s">
        <v>40</v>
      </c>
      <c r="X48" s="39" t="s">
        <v>40</v>
      </c>
      <c r="Y48" s="39" t="s">
        <v>40</v>
      </c>
      <c r="Z48" s="39" t="s">
        <v>40</v>
      </c>
      <c r="AA48" s="39" t="s">
        <v>40</v>
      </c>
      <c r="AB48" s="39" t="s">
        <v>40</v>
      </c>
      <c r="AC48" s="39" t="s">
        <v>40</v>
      </c>
      <c r="AD48" s="39" t="s">
        <v>40</v>
      </c>
      <c r="AE48" s="40" t="str">
        <f t="shared" si="4"/>
        <v>нд</v>
      </c>
      <c r="AF48" s="38" t="s">
        <v>40</v>
      </c>
    </row>
    <row r="49" spans="1:34" ht="78.75" x14ac:dyDescent="0.25">
      <c r="A49" s="34" t="s">
        <v>89</v>
      </c>
      <c r="B49" s="35" t="s">
        <v>90</v>
      </c>
      <c r="C49" s="36" t="s">
        <v>39</v>
      </c>
      <c r="D49" s="36" t="str">
        <f t="shared" si="0"/>
        <v>Г</v>
      </c>
      <c r="E49" s="36" t="s">
        <v>39</v>
      </c>
      <c r="F49" s="37"/>
      <c r="G49" s="37"/>
      <c r="H49" s="37"/>
      <c r="I49" s="37"/>
      <c r="J49" s="37"/>
      <c r="K49" s="37"/>
      <c r="L49" s="37"/>
      <c r="M49" s="37"/>
      <c r="N49" s="37"/>
      <c r="O49" s="41">
        <f t="shared" ref="O49:T49" si="20">SUM(O50:O50)</f>
        <v>14.67</v>
      </c>
      <c r="P49" s="42">
        <f t="shared" si="20"/>
        <v>23.24017078</v>
      </c>
      <c r="Q49" s="42">
        <f t="shared" si="20"/>
        <v>6.1316157000000002</v>
      </c>
      <c r="R49" s="42">
        <f t="shared" si="20"/>
        <v>17.108555079999999</v>
      </c>
      <c r="S49" s="42">
        <f t="shared" si="20"/>
        <v>5.9479953802079999</v>
      </c>
      <c r="T49" s="42">
        <f t="shared" si="20"/>
        <v>6.0801179699999999</v>
      </c>
      <c r="U49" s="42">
        <f t="shared" ref="U49:AB49" si="21">SUM(U50:U50)</f>
        <v>0</v>
      </c>
      <c r="V49" s="42">
        <f t="shared" si="21"/>
        <v>0</v>
      </c>
      <c r="W49" s="42">
        <f t="shared" si="21"/>
        <v>0</v>
      </c>
      <c r="X49" s="42">
        <f t="shared" si="21"/>
        <v>0</v>
      </c>
      <c r="Y49" s="42">
        <f t="shared" si="21"/>
        <v>0</v>
      </c>
      <c r="Z49" s="42">
        <f t="shared" si="21"/>
        <v>0</v>
      </c>
      <c r="AA49" s="42">
        <f>SUM(AA50:AA50)</f>
        <v>5.9479953802079999</v>
      </c>
      <c r="AB49" s="42">
        <f t="shared" si="21"/>
        <v>6.0801179699999999</v>
      </c>
      <c r="AC49" s="42">
        <f>SUM(AC50:AC50)</f>
        <v>11.028437109999999</v>
      </c>
      <c r="AD49" s="42">
        <f>SUM(AD50:AD50)</f>
        <v>0.13212258979199998</v>
      </c>
      <c r="AE49" s="40" t="str">
        <f t="shared" si="4"/>
        <v>нд</v>
      </c>
      <c r="AF49" s="38" t="s">
        <v>40</v>
      </c>
      <c r="AH49" s="9"/>
    </row>
    <row r="50" spans="1:34" ht="31.5" x14ac:dyDescent="0.25">
      <c r="A50" s="34" t="s">
        <v>91</v>
      </c>
      <c r="B50" s="35" t="s">
        <v>92</v>
      </c>
      <c r="C50" s="36" t="s">
        <v>93</v>
      </c>
      <c r="D50" s="36" t="str">
        <f t="shared" si="0"/>
        <v>Е_0000060005</v>
      </c>
      <c r="E50" s="36" t="s">
        <v>94</v>
      </c>
      <c r="F50" s="43">
        <v>0</v>
      </c>
      <c r="G50" s="43">
        <v>0</v>
      </c>
      <c r="H50" s="43">
        <v>0</v>
      </c>
      <c r="I50" s="43">
        <v>0</v>
      </c>
      <c r="J50" s="43">
        <v>0</v>
      </c>
      <c r="K50" s="43">
        <v>6</v>
      </c>
      <c r="L50" s="43">
        <v>0</v>
      </c>
      <c r="M50" s="43" t="s">
        <v>95</v>
      </c>
      <c r="N50" s="43" t="s">
        <v>96</v>
      </c>
      <c r="O50" s="38">
        <v>14.67</v>
      </c>
      <c r="P50" s="39">
        <v>23.24017078</v>
      </c>
      <c r="Q50" s="39">
        <v>6.1316157000000002</v>
      </c>
      <c r="R50" s="39">
        <f>P50-Q50</f>
        <v>17.108555079999999</v>
      </c>
      <c r="S50" s="39">
        <f t="shared" ref="S50:T72" si="22">U50+W50+Y50+AA50</f>
        <v>5.9479953802079999</v>
      </c>
      <c r="T50" s="39">
        <f t="shared" si="22"/>
        <v>6.0801179699999999</v>
      </c>
      <c r="U50" s="39">
        <f>[1]J0214_1037000158513_12_69_0!M50*1.2</f>
        <v>0</v>
      </c>
      <c r="V50" s="39">
        <f>[1]J0214_1037000158513_12_69_0!N50*1.2</f>
        <v>0</v>
      </c>
      <c r="W50" s="39">
        <f>[1]J0214_1037000158513_12_69_0!O50*1.2</f>
        <v>0</v>
      </c>
      <c r="X50" s="39">
        <v>0</v>
      </c>
      <c r="Y50" s="39">
        <f>[1]J0214_1037000158513_12_69_0!Q50*1.2</f>
        <v>0</v>
      </c>
      <c r="Z50" s="39">
        <v>0</v>
      </c>
      <c r="AA50" s="39">
        <v>5.9479953802079999</v>
      </c>
      <c r="AB50" s="39">
        <v>6.0801179699999999</v>
      </c>
      <c r="AC50" s="39">
        <f>R50-T50</f>
        <v>11.028437109999999</v>
      </c>
      <c r="AD50" s="44">
        <f>(V50+X50+Z50+AB50)-(U50+W50+Y50+AA50)</f>
        <v>0.13212258979199998</v>
      </c>
      <c r="AE50" s="47">
        <f>IFERROR((AD50)/(U50+W50+Y50+AA50),"нд")</f>
        <v>2.2212961064435072E-2</v>
      </c>
      <c r="AF50" s="45" t="s">
        <v>40</v>
      </c>
      <c r="AG50" s="8"/>
      <c r="AH50" s="46"/>
    </row>
    <row r="51" spans="1:34" ht="47.25" x14ac:dyDescent="0.25">
      <c r="A51" s="34" t="s">
        <v>97</v>
      </c>
      <c r="B51" s="35" t="s">
        <v>98</v>
      </c>
      <c r="C51" s="36" t="s">
        <v>39</v>
      </c>
      <c r="D51" s="36" t="str">
        <f t="shared" si="0"/>
        <v>Е_0030000006</v>
      </c>
      <c r="E51" s="36" t="s">
        <v>94</v>
      </c>
      <c r="F51" s="43">
        <v>0</v>
      </c>
      <c r="G51" s="43">
        <v>0</v>
      </c>
      <c r="H51" s="43">
        <v>3</v>
      </c>
      <c r="I51" s="43">
        <v>0</v>
      </c>
      <c r="J51" s="43">
        <v>0</v>
      </c>
      <c r="K51" s="43">
        <v>0</v>
      </c>
      <c r="L51" s="43">
        <v>0</v>
      </c>
      <c r="M51" s="43" t="s">
        <v>95</v>
      </c>
      <c r="N51" s="43" t="s">
        <v>99</v>
      </c>
      <c r="O51" s="38">
        <v>14.38</v>
      </c>
      <c r="P51" s="39">
        <f t="shared" ref="P51:AD51" si="23">SUM(P52,P53)</f>
        <v>0</v>
      </c>
      <c r="Q51" s="39">
        <f t="shared" si="23"/>
        <v>0</v>
      </c>
      <c r="R51" s="39">
        <f t="shared" si="23"/>
        <v>0</v>
      </c>
      <c r="S51" s="39">
        <f t="shared" si="23"/>
        <v>0</v>
      </c>
      <c r="T51" s="39">
        <f t="shared" si="23"/>
        <v>0</v>
      </c>
      <c r="U51" s="39">
        <f t="shared" si="23"/>
        <v>0</v>
      </c>
      <c r="V51" s="39">
        <f t="shared" si="23"/>
        <v>0</v>
      </c>
      <c r="W51" s="39">
        <f t="shared" si="23"/>
        <v>0</v>
      </c>
      <c r="X51" s="39">
        <f t="shared" si="23"/>
        <v>0</v>
      </c>
      <c r="Y51" s="39">
        <f t="shared" si="23"/>
        <v>0</v>
      </c>
      <c r="Z51" s="39">
        <f t="shared" si="23"/>
        <v>0</v>
      </c>
      <c r="AA51" s="39">
        <f t="shared" si="23"/>
        <v>0</v>
      </c>
      <c r="AB51" s="39">
        <f t="shared" si="23"/>
        <v>0</v>
      </c>
      <c r="AC51" s="39">
        <f t="shared" si="23"/>
        <v>0</v>
      </c>
      <c r="AD51" s="39">
        <f t="shared" si="23"/>
        <v>0</v>
      </c>
      <c r="AE51" s="40" t="str">
        <f t="shared" ref="AE51:AE55" si="24">IFERROR((AD51)/(U51+W51+Y51),"нд")</f>
        <v>нд</v>
      </c>
      <c r="AF51" s="38" t="s">
        <v>40</v>
      </c>
      <c r="AH51" s="9"/>
    </row>
    <row r="52" spans="1:34" ht="31.5" x14ac:dyDescent="0.25">
      <c r="A52" s="34" t="s">
        <v>100</v>
      </c>
      <c r="B52" s="35" t="s">
        <v>101</v>
      </c>
      <c r="C52" s="36" t="s">
        <v>39</v>
      </c>
      <c r="D52" s="36" t="str">
        <f t="shared" si="0"/>
        <v>Е_0030000007</v>
      </c>
      <c r="E52" s="36" t="s">
        <v>94</v>
      </c>
      <c r="F52" s="43">
        <v>0</v>
      </c>
      <c r="G52" s="43">
        <v>0</v>
      </c>
      <c r="H52" s="43">
        <v>3</v>
      </c>
      <c r="I52" s="43">
        <v>0</v>
      </c>
      <c r="J52" s="43">
        <v>0</v>
      </c>
      <c r="K52" s="43">
        <v>0</v>
      </c>
      <c r="L52" s="43">
        <v>0</v>
      </c>
      <c r="M52" s="43" t="s">
        <v>95</v>
      </c>
      <c r="N52" s="43" t="s">
        <v>102</v>
      </c>
      <c r="O52" s="38">
        <v>62.91</v>
      </c>
      <c r="P52" s="39">
        <v>0</v>
      </c>
      <c r="Q52" s="39">
        <v>0</v>
      </c>
      <c r="R52" s="39">
        <v>0</v>
      </c>
      <c r="S52" s="39">
        <v>0</v>
      </c>
      <c r="T52" s="39">
        <v>0</v>
      </c>
      <c r="U52" s="39">
        <v>0</v>
      </c>
      <c r="V52" s="39">
        <v>0</v>
      </c>
      <c r="W52" s="39">
        <v>0</v>
      </c>
      <c r="X52" s="39">
        <v>0</v>
      </c>
      <c r="Y52" s="39">
        <v>0</v>
      </c>
      <c r="Z52" s="39">
        <v>0</v>
      </c>
      <c r="AA52" s="39">
        <v>0</v>
      </c>
      <c r="AB52" s="39">
        <v>0</v>
      </c>
      <c r="AC52" s="39">
        <v>0</v>
      </c>
      <c r="AD52" s="39">
        <v>0</v>
      </c>
      <c r="AE52" s="40" t="str">
        <f t="shared" si="24"/>
        <v>нд</v>
      </c>
      <c r="AF52" s="38" t="s">
        <v>40</v>
      </c>
      <c r="AH52" s="9"/>
    </row>
    <row r="53" spans="1:34" ht="47.25" x14ac:dyDescent="0.25">
      <c r="A53" s="34" t="s">
        <v>103</v>
      </c>
      <c r="B53" s="35" t="s">
        <v>104</v>
      </c>
      <c r="C53" s="36" t="s">
        <v>39</v>
      </c>
      <c r="D53" s="36" t="str">
        <f t="shared" si="0"/>
        <v>Г</v>
      </c>
      <c r="E53" s="36" t="s">
        <v>39</v>
      </c>
      <c r="F53" s="37"/>
      <c r="G53" s="37"/>
      <c r="H53" s="37"/>
      <c r="I53" s="37"/>
      <c r="J53" s="37"/>
      <c r="K53" s="37"/>
      <c r="L53" s="37"/>
      <c r="M53" s="37"/>
      <c r="N53" s="37"/>
      <c r="O53" s="38">
        <f t="shared" ref="O53:O55" si="25">SUM(P53:S53)</f>
        <v>0</v>
      </c>
      <c r="P53" s="39">
        <v>0</v>
      </c>
      <c r="Q53" s="39">
        <v>0</v>
      </c>
      <c r="R53" s="39">
        <v>0</v>
      </c>
      <c r="S53" s="39">
        <v>0</v>
      </c>
      <c r="T53" s="39">
        <v>0</v>
      </c>
      <c r="U53" s="39">
        <v>0</v>
      </c>
      <c r="V53" s="39">
        <v>0</v>
      </c>
      <c r="W53" s="39">
        <v>0</v>
      </c>
      <c r="X53" s="39">
        <v>0</v>
      </c>
      <c r="Y53" s="39">
        <v>0</v>
      </c>
      <c r="Z53" s="39">
        <v>0</v>
      </c>
      <c r="AA53" s="39">
        <v>0</v>
      </c>
      <c r="AB53" s="39">
        <v>0</v>
      </c>
      <c r="AC53" s="39">
        <v>0</v>
      </c>
      <c r="AD53" s="39">
        <v>0</v>
      </c>
      <c r="AE53" s="40" t="str">
        <f t="shared" si="24"/>
        <v>нд</v>
      </c>
      <c r="AF53" s="38" t="s">
        <v>40</v>
      </c>
      <c r="AH53" s="9"/>
    </row>
    <row r="54" spans="1:34" ht="47.25" x14ac:dyDescent="0.25">
      <c r="A54" s="34" t="s">
        <v>105</v>
      </c>
      <c r="B54" s="35" t="s">
        <v>106</v>
      </c>
      <c r="C54" s="36" t="s">
        <v>39</v>
      </c>
      <c r="D54" s="36" t="str">
        <f t="shared" si="0"/>
        <v>Г</v>
      </c>
      <c r="E54" s="36" t="s">
        <v>39</v>
      </c>
      <c r="F54" s="37"/>
      <c r="G54" s="37"/>
      <c r="H54" s="37"/>
      <c r="I54" s="37"/>
      <c r="J54" s="37"/>
      <c r="K54" s="37"/>
      <c r="L54" s="37"/>
      <c r="M54" s="37"/>
      <c r="N54" s="37"/>
      <c r="O54" s="38">
        <f t="shared" si="25"/>
        <v>152.79275934</v>
      </c>
      <c r="P54" s="39">
        <f t="shared" ref="P54:AD54" si="26">SUM(P55,P57,P58,P59,P60,P61,P62,P63)</f>
        <v>67.416479289999998</v>
      </c>
      <c r="Q54" s="39">
        <f t="shared" si="26"/>
        <v>49.051631005999994</v>
      </c>
      <c r="R54" s="39">
        <f t="shared" si="26"/>
        <v>18.364848284000004</v>
      </c>
      <c r="S54" s="39">
        <f t="shared" si="26"/>
        <v>17.95980076</v>
      </c>
      <c r="T54" s="39">
        <f t="shared" si="26"/>
        <v>17.79929078504</v>
      </c>
      <c r="U54" s="39">
        <f t="shared" si="26"/>
        <v>2.6531999999999996</v>
      </c>
      <c r="V54" s="39">
        <f t="shared" si="26"/>
        <v>5.2300539940000004</v>
      </c>
      <c r="W54" s="39">
        <f t="shared" si="26"/>
        <v>5.1022002533333337</v>
      </c>
      <c r="X54" s="39">
        <f t="shared" si="26"/>
        <v>5.8870460079999996</v>
      </c>
      <c r="Y54" s="39">
        <f t="shared" si="26"/>
        <v>5.1022002533333337</v>
      </c>
      <c r="Z54" s="39">
        <f t="shared" si="26"/>
        <v>5.6601261799999998</v>
      </c>
      <c r="AA54" s="39">
        <f t="shared" si="26"/>
        <v>5.1022002533333337</v>
      </c>
      <c r="AB54" s="39">
        <f t="shared" si="26"/>
        <v>1.02206460304</v>
      </c>
      <c r="AC54" s="39">
        <f t="shared" si="26"/>
        <v>0.56555749896000407</v>
      </c>
      <c r="AD54" s="39">
        <f t="shared" si="26"/>
        <v>-0.16050997496000008</v>
      </c>
      <c r="AE54" s="47">
        <f t="shared" si="24"/>
        <v>-1.2483664807969079E-2</v>
      </c>
      <c r="AF54" s="38" t="s">
        <v>40</v>
      </c>
      <c r="AH54" s="9"/>
    </row>
    <row r="55" spans="1:34" ht="47.25" x14ac:dyDescent="0.25">
      <c r="A55" s="34" t="s">
        <v>107</v>
      </c>
      <c r="B55" s="35" t="s">
        <v>108</v>
      </c>
      <c r="C55" s="36" t="s">
        <v>39</v>
      </c>
      <c r="D55" s="36" t="str">
        <f t="shared" si="0"/>
        <v>Г</v>
      </c>
      <c r="E55" s="36" t="s">
        <v>39</v>
      </c>
      <c r="F55" s="37"/>
      <c r="G55" s="37"/>
      <c r="H55" s="37"/>
      <c r="I55" s="37"/>
      <c r="J55" s="37"/>
      <c r="K55" s="37"/>
      <c r="L55" s="37"/>
      <c r="M55" s="37"/>
      <c r="N55" s="37"/>
      <c r="O55" s="38">
        <f t="shared" si="25"/>
        <v>152.79275934</v>
      </c>
      <c r="P55" s="39">
        <f t="shared" ref="P55:AD55" si="27">SUM(P56:P56)</f>
        <v>67.416479289999998</v>
      </c>
      <c r="Q55" s="39">
        <f t="shared" si="27"/>
        <v>49.051631005999994</v>
      </c>
      <c r="R55" s="39">
        <f t="shared" si="27"/>
        <v>18.364848284000004</v>
      </c>
      <c r="S55" s="39">
        <f t="shared" si="27"/>
        <v>17.95980076</v>
      </c>
      <c r="T55" s="39">
        <f t="shared" si="27"/>
        <v>17.79929078504</v>
      </c>
      <c r="U55" s="39">
        <f t="shared" si="27"/>
        <v>2.6531999999999996</v>
      </c>
      <c r="V55" s="39">
        <f t="shared" si="27"/>
        <v>5.2300539940000004</v>
      </c>
      <c r="W55" s="39">
        <f t="shared" si="27"/>
        <v>5.1022002533333337</v>
      </c>
      <c r="X55" s="39">
        <f t="shared" si="27"/>
        <v>5.8870460079999996</v>
      </c>
      <c r="Y55" s="39">
        <f t="shared" si="27"/>
        <v>5.1022002533333337</v>
      </c>
      <c r="Z55" s="39">
        <f t="shared" si="27"/>
        <v>5.6601261799999998</v>
      </c>
      <c r="AA55" s="39">
        <f t="shared" si="27"/>
        <v>5.1022002533333337</v>
      </c>
      <c r="AB55" s="39">
        <f t="shared" si="27"/>
        <v>1.02206460304</v>
      </c>
      <c r="AC55" s="39">
        <f t="shared" si="27"/>
        <v>0.56555749896000407</v>
      </c>
      <c r="AD55" s="39">
        <f t="shared" si="27"/>
        <v>-0.16050997496000008</v>
      </c>
      <c r="AE55" s="47">
        <f t="shared" si="24"/>
        <v>-1.2483664807969079E-2</v>
      </c>
      <c r="AF55" s="38" t="s">
        <v>40</v>
      </c>
      <c r="AH55" s="9"/>
    </row>
    <row r="56" spans="1:34" ht="63" x14ac:dyDescent="0.25">
      <c r="A56" s="34" t="s">
        <v>109</v>
      </c>
      <c r="B56" s="35" t="s">
        <v>110</v>
      </c>
      <c r="C56" s="36" t="s">
        <v>111</v>
      </c>
      <c r="D56" s="36" t="str">
        <f t="shared" si="0"/>
        <v>Е_0030000008</v>
      </c>
      <c r="E56" s="36" t="s">
        <v>94</v>
      </c>
      <c r="F56" s="43">
        <v>0</v>
      </c>
      <c r="G56" s="43">
        <v>0</v>
      </c>
      <c r="H56" s="43">
        <v>3</v>
      </c>
      <c r="I56" s="43">
        <v>0</v>
      </c>
      <c r="J56" s="43">
        <v>0</v>
      </c>
      <c r="K56" s="43">
        <v>0</v>
      </c>
      <c r="L56" s="43">
        <v>0</v>
      </c>
      <c r="M56" s="43" t="s">
        <v>95</v>
      </c>
      <c r="N56" s="43" t="s">
        <v>112</v>
      </c>
      <c r="O56" s="38">
        <v>29.23</v>
      </c>
      <c r="P56" s="39">
        <v>67.416479289999998</v>
      </c>
      <c r="Q56" s="39">
        <v>49.051631005999994</v>
      </c>
      <c r="R56" s="39">
        <f t="shared" ref="R56" si="28">P56-Q56</f>
        <v>18.364848284000004</v>
      </c>
      <c r="S56" s="39">
        <f t="shared" si="22"/>
        <v>17.95980076</v>
      </c>
      <c r="T56" s="39">
        <f t="shared" si="22"/>
        <v>17.79929078504</v>
      </c>
      <c r="U56" s="39">
        <v>2.6531999999999996</v>
      </c>
      <c r="V56" s="39">
        <v>5.2300539940000004</v>
      </c>
      <c r="W56" s="39">
        <v>5.1022002533333337</v>
      </c>
      <c r="X56" s="39">
        <v>5.8870460079999996</v>
      </c>
      <c r="Y56" s="39">
        <v>5.1022002533333337</v>
      </c>
      <c r="Z56" s="39">
        <v>5.6601261799999998</v>
      </c>
      <c r="AA56" s="39">
        <v>5.1022002533333337</v>
      </c>
      <c r="AB56" s="39">
        <v>1.02206460304</v>
      </c>
      <c r="AC56" s="39">
        <f t="shared" ref="AC56:AC72" si="29">R56-T56</f>
        <v>0.56555749896000407</v>
      </c>
      <c r="AD56" s="44">
        <f>(V56+X56+Z56+AB56)-(U56+W56+Y56+AA56)</f>
        <v>-0.16050997496000008</v>
      </c>
      <c r="AE56" s="47">
        <f>IFERROR((AD56)/(U56+W56+Y56+AA56),"нд")</f>
        <v>-8.9371801561121591E-3</v>
      </c>
      <c r="AF56" s="45" t="s">
        <v>40</v>
      </c>
      <c r="AG56" s="8"/>
      <c r="AH56" s="46"/>
    </row>
    <row r="57" spans="1:34" ht="47.25" x14ac:dyDescent="0.25">
      <c r="A57" s="34" t="s">
        <v>113</v>
      </c>
      <c r="B57" s="35" t="s">
        <v>114</v>
      </c>
      <c r="C57" s="36" t="s">
        <v>39</v>
      </c>
      <c r="D57" s="36" t="str">
        <f t="shared" si="0"/>
        <v>Е_0030000009</v>
      </c>
      <c r="E57" s="36" t="s">
        <v>94</v>
      </c>
      <c r="F57" s="43">
        <v>0</v>
      </c>
      <c r="G57" s="43">
        <v>0</v>
      </c>
      <c r="H57" s="43">
        <v>3</v>
      </c>
      <c r="I57" s="43">
        <v>0</v>
      </c>
      <c r="J57" s="43">
        <v>0</v>
      </c>
      <c r="K57" s="43">
        <v>0</v>
      </c>
      <c r="L57" s="43">
        <v>0</v>
      </c>
      <c r="M57" s="43" t="s">
        <v>95</v>
      </c>
      <c r="N57" s="43" t="s">
        <v>115</v>
      </c>
      <c r="O57" s="38">
        <v>3.97</v>
      </c>
      <c r="P57" s="39">
        <v>0</v>
      </c>
      <c r="Q57" s="39">
        <v>0</v>
      </c>
      <c r="R57" s="39">
        <v>0</v>
      </c>
      <c r="S57" s="39">
        <v>0</v>
      </c>
      <c r="T57" s="39">
        <v>0</v>
      </c>
      <c r="U57" s="39">
        <v>0</v>
      </c>
      <c r="V57" s="39">
        <v>0</v>
      </c>
      <c r="W57" s="39">
        <v>0</v>
      </c>
      <c r="X57" s="39">
        <v>0</v>
      </c>
      <c r="Y57" s="39">
        <v>0</v>
      </c>
      <c r="Z57" s="39">
        <v>0</v>
      </c>
      <c r="AA57" s="39">
        <v>0</v>
      </c>
      <c r="AB57" s="39">
        <v>0</v>
      </c>
      <c r="AC57" s="39">
        <v>0</v>
      </c>
      <c r="AD57" s="39">
        <v>0</v>
      </c>
      <c r="AE57" s="40" t="str">
        <f t="shared" ref="AE57:AE70" si="30">IFERROR((AD57)/(U57+W57+Y57),"нд")</f>
        <v>нд</v>
      </c>
      <c r="AF57" s="38" t="s">
        <v>40</v>
      </c>
      <c r="AH57" s="9"/>
    </row>
    <row r="58" spans="1:34" ht="47.25" x14ac:dyDescent="0.25">
      <c r="A58" s="34" t="s">
        <v>116</v>
      </c>
      <c r="B58" s="35" t="s">
        <v>117</v>
      </c>
      <c r="C58" s="36" t="s">
        <v>39</v>
      </c>
      <c r="D58" s="36" t="str">
        <f t="shared" si="0"/>
        <v>Г</v>
      </c>
      <c r="E58" s="36" t="s">
        <v>39</v>
      </c>
      <c r="F58" s="37"/>
      <c r="G58" s="37"/>
      <c r="H58" s="37"/>
      <c r="I58" s="37"/>
      <c r="J58" s="37"/>
      <c r="K58" s="37"/>
      <c r="L58" s="37"/>
      <c r="M58" s="37"/>
      <c r="N58" s="37"/>
      <c r="O58" s="38">
        <f t="shared" ref="O58:O60" si="31">SUM(P58:S58)</f>
        <v>0</v>
      </c>
      <c r="P58" s="39">
        <v>0</v>
      </c>
      <c r="Q58" s="39">
        <v>0</v>
      </c>
      <c r="R58" s="39">
        <v>0</v>
      </c>
      <c r="S58" s="39">
        <v>0</v>
      </c>
      <c r="T58" s="39">
        <v>0</v>
      </c>
      <c r="U58" s="39">
        <v>0</v>
      </c>
      <c r="V58" s="39">
        <v>0</v>
      </c>
      <c r="W58" s="39">
        <v>0</v>
      </c>
      <c r="X58" s="39">
        <v>0</v>
      </c>
      <c r="Y58" s="39">
        <v>0</v>
      </c>
      <c r="Z58" s="39">
        <v>0</v>
      </c>
      <c r="AA58" s="39">
        <v>0</v>
      </c>
      <c r="AB58" s="39">
        <v>0</v>
      </c>
      <c r="AC58" s="39">
        <v>0</v>
      </c>
      <c r="AD58" s="39">
        <v>0</v>
      </c>
      <c r="AE58" s="40" t="str">
        <f t="shared" si="30"/>
        <v>нд</v>
      </c>
      <c r="AF58" s="38" t="s">
        <v>40</v>
      </c>
      <c r="AH58" s="9"/>
    </row>
    <row r="59" spans="1:34" ht="47.25" x14ac:dyDescent="0.25">
      <c r="A59" s="34" t="s">
        <v>118</v>
      </c>
      <c r="B59" s="35" t="s">
        <v>119</v>
      </c>
      <c r="C59" s="36" t="s">
        <v>39</v>
      </c>
      <c r="D59" s="36" t="str">
        <f t="shared" si="0"/>
        <v>Г</v>
      </c>
      <c r="E59" s="36" t="s">
        <v>39</v>
      </c>
      <c r="F59" s="37"/>
      <c r="G59" s="37"/>
      <c r="H59" s="37"/>
      <c r="I59" s="37"/>
      <c r="J59" s="37"/>
      <c r="K59" s="37"/>
      <c r="L59" s="37"/>
      <c r="M59" s="37"/>
      <c r="N59" s="37"/>
      <c r="O59" s="38">
        <f t="shared" si="31"/>
        <v>0</v>
      </c>
      <c r="P59" s="39">
        <v>0</v>
      </c>
      <c r="Q59" s="39">
        <v>0</v>
      </c>
      <c r="R59" s="39">
        <v>0</v>
      </c>
      <c r="S59" s="39">
        <v>0</v>
      </c>
      <c r="T59" s="39">
        <v>0</v>
      </c>
      <c r="U59" s="39">
        <v>0</v>
      </c>
      <c r="V59" s="39">
        <v>0</v>
      </c>
      <c r="W59" s="39">
        <v>0</v>
      </c>
      <c r="X59" s="39">
        <v>0</v>
      </c>
      <c r="Y59" s="39">
        <v>0</v>
      </c>
      <c r="Z59" s="39">
        <v>0</v>
      </c>
      <c r="AA59" s="39">
        <v>0</v>
      </c>
      <c r="AB59" s="39">
        <v>0</v>
      </c>
      <c r="AC59" s="39">
        <v>0</v>
      </c>
      <c r="AD59" s="39">
        <v>0</v>
      </c>
      <c r="AE59" s="40" t="str">
        <f t="shared" si="30"/>
        <v>нд</v>
      </c>
      <c r="AF59" s="38" t="s">
        <v>40</v>
      </c>
      <c r="AH59" s="9"/>
    </row>
    <row r="60" spans="1:34" ht="63" x14ac:dyDescent="0.25">
      <c r="A60" s="34" t="s">
        <v>120</v>
      </c>
      <c r="B60" s="35" t="s">
        <v>121</v>
      </c>
      <c r="C60" s="36" t="s">
        <v>39</v>
      </c>
      <c r="D60" s="36" t="str">
        <f t="shared" si="0"/>
        <v>Г</v>
      </c>
      <c r="E60" s="36" t="s">
        <v>39</v>
      </c>
      <c r="F60" s="37"/>
      <c r="G60" s="37"/>
      <c r="H60" s="37"/>
      <c r="I60" s="37"/>
      <c r="J60" s="37"/>
      <c r="K60" s="37"/>
      <c r="L60" s="37"/>
      <c r="M60" s="37"/>
      <c r="N60" s="37"/>
      <c r="O60" s="38">
        <f t="shared" si="31"/>
        <v>0</v>
      </c>
      <c r="P60" s="39">
        <v>0</v>
      </c>
      <c r="Q60" s="39">
        <v>0</v>
      </c>
      <c r="R60" s="39">
        <v>0</v>
      </c>
      <c r="S60" s="39">
        <v>0</v>
      </c>
      <c r="T60" s="39">
        <v>0</v>
      </c>
      <c r="U60" s="39">
        <v>0</v>
      </c>
      <c r="V60" s="39">
        <v>0</v>
      </c>
      <c r="W60" s="39">
        <v>0</v>
      </c>
      <c r="X60" s="39">
        <v>0</v>
      </c>
      <c r="Y60" s="39">
        <v>0</v>
      </c>
      <c r="Z60" s="39">
        <v>0</v>
      </c>
      <c r="AA60" s="39">
        <v>0</v>
      </c>
      <c r="AB60" s="39">
        <v>0</v>
      </c>
      <c r="AC60" s="39">
        <v>0</v>
      </c>
      <c r="AD60" s="39">
        <v>0</v>
      </c>
      <c r="AE60" s="40" t="str">
        <f t="shared" si="30"/>
        <v>нд</v>
      </c>
      <c r="AF60" s="38" t="s">
        <v>40</v>
      </c>
      <c r="AH60" s="9"/>
    </row>
    <row r="61" spans="1:34" ht="63" x14ac:dyDescent="0.25">
      <c r="A61" s="34" t="s">
        <v>122</v>
      </c>
      <c r="B61" s="35" t="s">
        <v>123</v>
      </c>
      <c r="C61" s="36" t="s">
        <v>39</v>
      </c>
      <c r="D61" s="36" t="str">
        <f t="shared" si="0"/>
        <v>Г</v>
      </c>
      <c r="E61" s="36" t="s">
        <v>39</v>
      </c>
      <c r="F61" s="37"/>
      <c r="G61" s="37"/>
      <c r="H61" s="37"/>
      <c r="I61" s="37"/>
      <c r="J61" s="37"/>
      <c r="K61" s="37"/>
      <c r="L61" s="37"/>
      <c r="M61" s="37"/>
      <c r="N61" s="37"/>
      <c r="O61" s="38">
        <f t="shared" ref="O61" si="32">SUM(O62)</f>
        <v>0</v>
      </c>
      <c r="P61" s="39">
        <v>0</v>
      </c>
      <c r="Q61" s="39">
        <v>0</v>
      </c>
      <c r="R61" s="39">
        <v>0</v>
      </c>
      <c r="S61" s="39">
        <v>0</v>
      </c>
      <c r="T61" s="39">
        <v>0</v>
      </c>
      <c r="U61" s="39">
        <v>0</v>
      </c>
      <c r="V61" s="39">
        <v>0</v>
      </c>
      <c r="W61" s="39">
        <v>0</v>
      </c>
      <c r="X61" s="39">
        <v>0</v>
      </c>
      <c r="Y61" s="39">
        <v>0</v>
      </c>
      <c r="Z61" s="39">
        <v>0</v>
      </c>
      <c r="AA61" s="39">
        <v>0</v>
      </c>
      <c r="AB61" s="39">
        <v>0</v>
      </c>
      <c r="AC61" s="39">
        <v>0</v>
      </c>
      <c r="AD61" s="39">
        <v>0</v>
      </c>
      <c r="AE61" s="40" t="str">
        <f t="shared" si="30"/>
        <v>нд</v>
      </c>
      <c r="AF61" s="38" t="s">
        <v>40</v>
      </c>
      <c r="AH61" s="9"/>
    </row>
    <row r="62" spans="1:34" ht="63" x14ac:dyDescent="0.25">
      <c r="A62" s="34" t="s">
        <v>124</v>
      </c>
      <c r="B62" s="35" t="s">
        <v>125</v>
      </c>
      <c r="C62" s="36" t="s">
        <v>39</v>
      </c>
      <c r="D62" s="36" t="str">
        <f t="shared" si="0"/>
        <v>Е_0000000872</v>
      </c>
      <c r="E62" s="36" t="s">
        <v>94</v>
      </c>
      <c r="F62" s="37">
        <v>0</v>
      </c>
      <c r="G62" s="37">
        <v>0</v>
      </c>
      <c r="H62" s="37">
        <v>0</v>
      </c>
      <c r="I62" s="37">
        <v>0</v>
      </c>
      <c r="J62" s="37">
        <v>0</v>
      </c>
      <c r="K62" s="37">
        <v>0</v>
      </c>
      <c r="L62" s="37">
        <v>0</v>
      </c>
      <c r="M62" s="37">
        <v>8</v>
      </c>
      <c r="N62" s="37">
        <v>72</v>
      </c>
      <c r="O62" s="38">
        <v>0</v>
      </c>
      <c r="P62" s="39">
        <v>0</v>
      </c>
      <c r="Q62" s="39">
        <v>0</v>
      </c>
      <c r="R62" s="39">
        <v>0</v>
      </c>
      <c r="S62" s="39">
        <v>0</v>
      </c>
      <c r="T62" s="39">
        <v>0</v>
      </c>
      <c r="U62" s="39">
        <v>0</v>
      </c>
      <c r="V62" s="39">
        <v>0</v>
      </c>
      <c r="W62" s="39">
        <v>0</v>
      </c>
      <c r="X62" s="39">
        <v>0</v>
      </c>
      <c r="Y62" s="39">
        <v>0</v>
      </c>
      <c r="Z62" s="39">
        <v>0</v>
      </c>
      <c r="AA62" s="39">
        <v>0</v>
      </c>
      <c r="AB62" s="39">
        <v>0</v>
      </c>
      <c r="AC62" s="39">
        <v>0</v>
      </c>
      <c r="AD62" s="39">
        <v>0</v>
      </c>
      <c r="AE62" s="40" t="str">
        <f t="shared" si="30"/>
        <v>нд</v>
      </c>
      <c r="AF62" s="38" t="s">
        <v>40</v>
      </c>
      <c r="AH62" s="9"/>
    </row>
    <row r="63" spans="1:34" ht="63" x14ac:dyDescent="0.25">
      <c r="A63" s="34" t="s">
        <v>126</v>
      </c>
      <c r="B63" s="35" t="s">
        <v>127</v>
      </c>
      <c r="C63" s="36" t="s">
        <v>39</v>
      </c>
      <c r="D63" s="36" t="str">
        <f t="shared" si="0"/>
        <v>Г</v>
      </c>
      <c r="E63" s="36" t="s">
        <v>39</v>
      </c>
      <c r="F63" s="37"/>
      <c r="G63" s="37"/>
      <c r="H63" s="37"/>
      <c r="I63" s="37"/>
      <c r="J63" s="37"/>
      <c r="K63" s="37"/>
      <c r="L63" s="37"/>
      <c r="M63" s="37"/>
      <c r="N63" s="37"/>
      <c r="O63" s="38">
        <f t="shared" ref="O63" si="33">SUM(O64,O65)</f>
        <v>40.98</v>
      </c>
      <c r="P63" s="39">
        <v>0</v>
      </c>
      <c r="Q63" s="39">
        <v>0</v>
      </c>
      <c r="R63" s="39">
        <v>0</v>
      </c>
      <c r="S63" s="39">
        <v>0</v>
      </c>
      <c r="T63" s="39">
        <v>0</v>
      </c>
      <c r="U63" s="39">
        <v>0</v>
      </c>
      <c r="V63" s="39">
        <v>0</v>
      </c>
      <c r="W63" s="39">
        <v>0</v>
      </c>
      <c r="X63" s="39">
        <v>0</v>
      </c>
      <c r="Y63" s="39">
        <v>0</v>
      </c>
      <c r="Z63" s="39">
        <v>0</v>
      </c>
      <c r="AA63" s="39">
        <v>0</v>
      </c>
      <c r="AB63" s="39">
        <v>0</v>
      </c>
      <c r="AC63" s="39">
        <v>0</v>
      </c>
      <c r="AD63" s="39">
        <v>0</v>
      </c>
      <c r="AE63" s="40" t="str">
        <f t="shared" si="30"/>
        <v>нд</v>
      </c>
      <c r="AF63" s="38" t="s">
        <v>40</v>
      </c>
      <c r="AH63" s="9"/>
    </row>
    <row r="64" spans="1:34" ht="63" x14ac:dyDescent="0.25">
      <c r="A64" s="34" t="s">
        <v>128</v>
      </c>
      <c r="B64" s="35" t="s">
        <v>129</v>
      </c>
      <c r="C64" s="36" t="s">
        <v>39</v>
      </c>
      <c r="D64" s="36" t="str">
        <f t="shared" si="0"/>
        <v>Г</v>
      </c>
      <c r="E64" s="36" t="s">
        <v>39</v>
      </c>
      <c r="F64" s="37"/>
      <c r="G64" s="37"/>
      <c r="H64" s="37"/>
      <c r="I64" s="37"/>
      <c r="J64" s="37"/>
      <c r="K64" s="37"/>
      <c r="L64" s="37"/>
      <c r="M64" s="37"/>
      <c r="N64" s="37"/>
      <c r="O64" s="38">
        <f t="shared" ref="O64" si="34">SUM(P64:S64)</f>
        <v>0</v>
      </c>
      <c r="P64" s="39">
        <f t="shared" ref="P64:AD64" si="35">SUM(P65,P66)</f>
        <v>0</v>
      </c>
      <c r="Q64" s="39">
        <f t="shared" si="35"/>
        <v>0</v>
      </c>
      <c r="R64" s="39">
        <f t="shared" si="35"/>
        <v>0</v>
      </c>
      <c r="S64" s="39">
        <f t="shared" si="35"/>
        <v>0</v>
      </c>
      <c r="T64" s="39">
        <f t="shared" si="35"/>
        <v>0</v>
      </c>
      <c r="U64" s="39">
        <f t="shared" si="35"/>
        <v>0</v>
      </c>
      <c r="V64" s="39">
        <f t="shared" si="35"/>
        <v>0</v>
      </c>
      <c r="W64" s="39">
        <f t="shared" si="35"/>
        <v>0</v>
      </c>
      <c r="X64" s="39">
        <f t="shared" si="35"/>
        <v>0</v>
      </c>
      <c r="Y64" s="39">
        <f t="shared" si="35"/>
        <v>0</v>
      </c>
      <c r="Z64" s="39">
        <f t="shared" si="35"/>
        <v>0</v>
      </c>
      <c r="AA64" s="39">
        <f t="shared" si="35"/>
        <v>0</v>
      </c>
      <c r="AB64" s="39">
        <f t="shared" si="35"/>
        <v>0</v>
      </c>
      <c r="AC64" s="39">
        <f t="shared" si="35"/>
        <v>0</v>
      </c>
      <c r="AD64" s="39">
        <f t="shared" si="35"/>
        <v>0</v>
      </c>
      <c r="AE64" s="40" t="str">
        <f t="shared" si="30"/>
        <v>нд</v>
      </c>
      <c r="AF64" s="38" t="s">
        <v>40</v>
      </c>
      <c r="AH64" s="9"/>
    </row>
    <row r="65" spans="1:34" ht="47.25" x14ac:dyDescent="0.25">
      <c r="A65" s="34" t="s">
        <v>130</v>
      </c>
      <c r="B65" s="35" t="s">
        <v>131</v>
      </c>
      <c r="C65" s="36" t="s">
        <v>39</v>
      </c>
      <c r="D65" s="36" t="str">
        <f t="shared" si="0"/>
        <v>Г</v>
      </c>
      <c r="E65" s="36" t="s">
        <v>39</v>
      </c>
      <c r="F65" s="37"/>
      <c r="G65" s="37"/>
      <c r="H65" s="37"/>
      <c r="I65" s="37"/>
      <c r="J65" s="37"/>
      <c r="K65" s="37"/>
      <c r="L65" s="37"/>
      <c r="M65" s="37"/>
      <c r="N65" s="37"/>
      <c r="O65" s="38">
        <f>SUM(O66:O74)</f>
        <v>40.98</v>
      </c>
      <c r="P65" s="39" t="s">
        <v>40</v>
      </c>
      <c r="Q65" s="39" t="s">
        <v>40</v>
      </c>
      <c r="R65" s="39" t="s">
        <v>40</v>
      </c>
      <c r="S65" s="39" t="s">
        <v>40</v>
      </c>
      <c r="T65" s="39" t="s">
        <v>40</v>
      </c>
      <c r="U65" s="39" t="s">
        <v>40</v>
      </c>
      <c r="V65" s="39" t="s">
        <v>40</v>
      </c>
      <c r="W65" s="39" t="s">
        <v>40</v>
      </c>
      <c r="X65" s="39" t="s">
        <v>40</v>
      </c>
      <c r="Y65" s="39" t="s">
        <v>40</v>
      </c>
      <c r="Z65" s="39" t="s">
        <v>40</v>
      </c>
      <c r="AA65" s="39" t="s">
        <v>40</v>
      </c>
      <c r="AB65" s="39" t="s">
        <v>40</v>
      </c>
      <c r="AC65" s="39" t="s">
        <v>40</v>
      </c>
      <c r="AD65" s="39" t="s">
        <v>40</v>
      </c>
      <c r="AE65" s="40" t="str">
        <f t="shared" si="30"/>
        <v>нд</v>
      </c>
      <c r="AF65" s="38" t="s">
        <v>40</v>
      </c>
      <c r="AH65" s="9"/>
    </row>
    <row r="66" spans="1:34" ht="63" x14ac:dyDescent="0.25">
      <c r="A66" s="34" t="s">
        <v>132</v>
      </c>
      <c r="B66" s="35" t="s">
        <v>133</v>
      </c>
      <c r="C66" s="36" t="s">
        <v>39</v>
      </c>
      <c r="D66" s="36" t="str">
        <f t="shared" si="0"/>
        <v>Е_1000000011</v>
      </c>
      <c r="E66" s="36" t="s">
        <v>94</v>
      </c>
      <c r="F66" s="43" t="s">
        <v>134</v>
      </c>
      <c r="G66" s="43" t="s">
        <v>95</v>
      </c>
      <c r="H66" s="43" t="s">
        <v>95</v>
      </c>
      <c r="I66" s="43" t="s">
        <v>95</v>
      </c>
      <c r="J66" s="43" t="s">
        <v>95</v>
      </c>
      <c r="K66" s="43" t="s">
        <v>95</v>
      </c>
      <c r="L66" s="43" t="s">
        <v>95</v>
      </c>
      <c r="M66" s="43" t="s">
        <v>95</v>
      </c>
      <c r="N66" s="43" t="s">
        <v>135</v>
      </c>
      <c r="O66" s="38">
        <v>14.01</v>
      </c>
      <c r="P66" s="39" t="s">
        <v>40</v>
      </c>
      <c r="Q66" s="39" t="s">
        <v>40</v>
      </c>
      <c r="R66" s="39" t="s">
        <v>40</v>
      </c>
      <c r="S66" s="39" t="s">
        <v>40</v>
      </c>
      <c r="T66" s="39" t="s">
        <v>40</v>
      </c>
      <c r="U66" s="39" t="s">
        <v>40</v>
      </c>
      <c r="V66" s="39" t="s">
        <v>40</v>
      </c>
      <c r="W66" s="39" t="s">
        <v>40</v>
      </c>
      <c r="X66" s="39" t="s">
        <v>40</v>
      </c>
      <c r="Y66" s="39" t="s">
        <v>40</v>
      </c>
      <c r="Z66" s="39" t="s">
        <v>40</v>
      </c>
      <c r="AA66" s="39" t="s">
        <v>40</v>
      </c>
      <c r="AB66" s="39" t="s">
        <v>40</v>
      </c>
      <c r="AC66" s="39" t="s">
        <v>40</v>
      </c>
      <c r="AD66" s="39" t="s">
        <v>40</v>
      </c>
      <c r="AE66" s="40" t="str">
        <f t="shared" si="30"/>
        <v>нд</v>
      </c>
      <c r="AF66" s="38" t="s">
        <v>40</v>
      </c>
      <c r="AH66" s="9"/>
    </row>
    <row r="67" spans="1:34" ht="94.5" x14ac:dyDescent="0.25">
      <c r="A67" s="34" t="s">
        <v>136</v>
      </c>
      <c r="B67" s="35" t="s">
        <v>137</v>
      </c>
      <c r="C67" s="36" t="s">
        <v>39</v>
      </c>
      <c r="D67" s="36" t="str">
        <f t="shared" si="0"/>
        <v>Е_1000000012</v>
      </c>
      <c r="E67" s="36" t="s">
        <v>94</v>
      </c>
      <c r="F67" s="43" t="s">
        <v>134</v>
      </c>
      <c r="G67" s="43" t="s">
        <v>95</v>
      </c>
      <c r="H67" s="43" t="s">
        <v>95</v>
      </c>
      <c r="I67" s="43" t="s">
        <v>95</v>
      </c>
      <c r="J67" s="43" t="s">
        <v>95</v>
      </c>
      <c r="K67" s="43" t="s">
        <v>95</v>
      </c>
      <c r="L67" s="43" t="s">
        <v>95</v>
      </c>
      <c r="M67" s="43" t="s">
        <v>95</v>
      </c>
      <c r="N67" s="43" t="s">
        <v>138</v>
      </c>
      <c r="O67" s="38"/>
      <c r="P67" s="39">
        <f t="shared" ref="P67:AD67" si="36">SUM(P68,P69)</f>
        <v>0</v>
      </c>
      <c r="Q67" s="39">
        <f t="shared" si="36"/>
        <v>0</v>
      </c>
      <c r="R67" s="39">
        <f t="shared" si="36"/>
        <v>0</v>
      </c>
      <c r="S67" s="39">
        <f t="shared" si="36"/>
        <v>0</v>
      </c>
      <c r="T67" s="39">
        <f t="shared" si="36"/>
        <v>0</v>
      </c>
      <c r="U67" s="39">
        <f t="shared" si="36"/>
        <v>0</v>
      </c>
      <c r="V67" s="39">
        <f t="shared" si="36"/>
        <v>0</v>
      </c>
      <c r="W67" s="39">
        <f t="shared" si="36"/>
        <v>0</v>
      </c>
      <c r="X67" s="39">
        <f t="shared" si="36"/>
        <v>0</v>
      </c>
      <c r="Y67" s="39">
        <f t="shared" si="36"/>
        <v>0</v>
      </c>
      <c r="Z67" s="39">
        <f t="shared" si="36"/>
        <v>0</v>
      </c>
      <c r="AA67" s="39">
        <f t="shared" si="36"/>
        <v>0</v>
      </c>
      <c r="AB67" s="39">
        <f t="shared" si="36"/>
        <v>0</v>
      </c>
      <c r="AC67" s="39">
        <f t="shared" si="36"/>
        <v>0</v>
      </c>
      <c r="AD67" s="39">
        <f t="shared" si="36"/>
        <v>0</v>
      </c>
      <c r="AE67" s="40" t="str">
        <f t="shared" si="30"/>
        <v>нд</v>
      </c>
      <c r="AF67" s="38" t="s">
        <v>40</v>
      </c>
      <c r="AH67" s="9"/>
    </row>
    <row r="68" spans="1:34" ht="78.75" x14ac:dyDescent="0.25">
      <c r="A68" s="34" t="s">
        <v>139</v>
      </c>
      <c r="B68" s="35" t="s">
        <v>140</v>
      </c>
      <c r="C68" s="36" t="s">
        <v>39</v>
      </c>
      <c r="D68" s="36" t="str">
        <f t="shared" si="0"/>
        <v>Е_1000000013</v>
      </c>
      <c r="E68" s="36" t="s">
        <v>94</v>
      </c>
      <c r="F68" s="43" t="s">
        <v>134</v>
      </c>
      <c r="G68" s="43" t="s">
        <v>95</v>
      </c>
      <c r="H68" s="43" t="s">
        <v>95</v>
      </c>
      <c r="I68" s="43" t="s">
        <v>95</v>
      </c>
      <c r="J68" s="43" t="s">
        <v>95</v>
      </c>
      <c r="K68" s="43" t="s">
        <v>95</v>
      </c>
      <c r="L68" s="43" t="s">
        <v>95</v>
      </c>
      <c r="M68" s="43" t="s">
        <v>95</v>
      </c>
      <c r="N68" s="43" t="s">
        <v>141</v>
      </c>
      <c r="O68" s="38"/>
      <c r="P68" s="39">
        <v>0</v>
      </c>
      <c r="Q68" s="39">
        <v>0</v>
      </c>
      <c r="R68" s="39">
        <v>0</v>
      </c>
      <c r="S68" s="39">
        <v>0</v>
      </c>
      <c r="T68" s="39">
        <v>0</v>
      </c>
      <c r="U68" s="39">
        <v>0</v>
      </c>
      <c r="V68" s="39">
        <v>0</v>
      </c>
      <c r="W68" s="39">
        <v>0</v>
      </c>
      <c r="X68" s="39">
        <v>0</v>
      </c>
      <c r="Y68" s="39">
        <v>0</v>
      </c>
      <c r="Z68" s="39">
        <v>0</v>
      </c>
      <c r="AA68" s="39">
        <v>0</v>
      </c>
      <c r="AB68" s="39">
        <v>0</v>
      </c>
      <c r="AC68" s="39">
        <v>0</v>
      </c>
      <c r="AD68" s="39">
        <v>0</v>
      </c>
      <c r="AE68" s="40" t="str">
        <f t="shared" si="30"/>
        <v>нд</v>
      </c>
      <c r="AF68" s="38" t="s">
        <v>40</v>
      </c>
      <c r="AH68" s="9"/>
    </row>
    <row r="69" spans="1:34" ht="78.75" x14ac:dyDescent="0.25">
      <c r="A69" s="34" t="s">
        <v>142</v>
      </c>
      <c r="B69" s="35" t="s">
        <v>143</v>
      </c>
      <c r="C69" s="36" t="s">
        <v>39</v>
      </c>
      <c r="D69" s="36" t="str">
        <f t="shared" si="0"/>
        <v>Е_0004000021</v>
      </c>
      <c r="E69" s="36" t="s">
        <v>94</v>
      </c>
      <c r="F69" s="43" t="s">
        <v>95</v>
      </c>
      <c r="G69" s="43" t="s">
        <v>95</v>
      </c>
      <c r="H69" s="43" t="s">
        <v>95</v>
      </c>
      <c r="I69" s="43" t="s">
        <v>144</v>
      </c>
      <c r="J69" s="43" t="s">
        <v>95</v>
      </c>
      <c r="K69" s="43" t="s">
        <v>95</v>
      </c>
      <c r="L69" s="43" t="s">
        <v>95</v>
      </c>
      <c r="M69" s="43" t="s">
        <v>95</v>
      </c>
      <c r="N69" s="43" t="s">
        <v>145</v>
      </c>
      <c r="O69" s="38">
        <v>26.97</v>
      </c>
      <c r="P69" s="39">
        <v>0</v>
      </c>
      <c r="Q69" s="39">
        <v>0</v>
      </c>
      <c r="R69" s="39">
        <v>0</v>
      </c>
      <c r="S69" s="39">
        <v>0</v>
      </c>
      <c r="T69" s="39">
        <v>0</v>
      </c>
      <c r="U69" s="39">
        <v>0</v>
      </c>
      <c r="V69" s="39">
        <v>0</v>
      </c>
      <c r="W69" s="39">
        <v>0</v>
      </c>
      <c r="X69" s="39">
        <v>0</v>
      </c>
      <c r="Y69" s="39">
        <v>0</v>
      </c>
      <c r="Z69" s="39">
        <v>0</v>
      </c>
      <c r="AA69" s="39">
        <v>0</v>
      </c>
      <c r="AB69" s="39">
        <v>0</v>
      </c>
      <c r="AC69" s="39">
        <v>0</v>
      </c>
      <c r="AD69" s="39">
        <v>0</v>
      </c>
      <c r="AE69" s="40" t="str">
        <f t="shared" si="30"/>
        <v>нд</v>
      </c>
      <c r="AF69" s="38" t="s">
        <v>40</v>
      </c>
      <c r="AH69" s="9"/>
    </row>
    <row r="70" spans="1:34" ht="47.25" x14ac:dyDescent="0.25">
      <c r="A70" s="34" t="s">
        <v>146</v>
      </c>
      <c r="B70" s="35" t="s">
        <v>147</v>
      </c>
      <c r="C70" s="36" t="s">
        <v>39</v>
      </c>
      <c r="D70" s="36" t="str">
        <f t="shared" si="0"/>
        <v>Е_0004000023</v>
      </c>
      <c r="E70" s="36" t="s">
        <v>94</v>
      </c>
      <c r="F70" s="43" t="s">
        <v>95</v>
      </c>
      <c r="G70" s="43" t="s">
        <v>95</v>
      </c>
      <c r="H70" s="43" t="s">
        <v>95</v>
      </c>
      <c r="I70" s="43" t="s">
        <v>144</v>
      </c>
      <c r="J70" s="43" t="s">
        <v>95</v>
      </c>
      <c r="K70" s="43" t="s">
        <v>95</v>
      </c>
      <c r="L70" s="43" t="s">
        <v>95</v>
      </c>
      <c r="M70" s="43" t="s">
        <v>95</v>
      </c>
      <c r="N70" s="43" t="s">
        <v>148</v>
      </c>
      <c r="O70" s="38"/>
      <c r="P70" s="39">
        <f t="shared" ref="P70:AD70" si="37">SUM(P71:P72)</f>
        <v>221.44223333059199</v>
      </c>
      <c r="Q70" s="39">
        <f t="shared" si="37"/>
        <v>165.46752647599999</v>
      </c>
      <c r="R70" s="39">
        <f t="shared" si="37"/>
        <v>55.974706854592</v>
      </c>
      <c r="S70" s="39">
        <f t="shared" si="37"/>
        <v>52.362942963936007</v>
      </c>
      <c r="T70" s="39">
        <f t="shared" si="37"/>
        <v>49.359007662000003</v>
      </c>
      <c r="U70" s="39">
        <f t="shared" si="37"/>
        <v>9.7500653549999985</v>
      </c>
      <c r="V70" s="39">
        <f t="shared" si="37"/>
        <v>5.2664979659999993</v>
      </c>
      <c r="W70" s="39">
        <f t="shared" si="37"/>
        <v>9.750065355000002</v>
      </c>
      <c r="X70" s="39">
        <f t="shared" si="37"/>
        <v>7.1736410260000003</v>
      </c>
      <c r="Y70" s="39">
        <f t="shared" si="37"/>
        <v>9.750065355000002</v>
      </c>
      <c r="Z70" s="39">
        <f t="shared" si="37"/>
        <v>17.524450958000003</v>
      </c>
      <c r="AA70" s="39">
        <f t="shared" si="37"/>
        <v>23.112746898936003</v>
      </c>
      <c r="AB70" s="39">
        <f t="shared" si="37"/>
        <v>19.394417711999999</v>
      </c>
      <c r="AC70" s="39">
        <f t="shared" si="37"/>
        <v>6.6156991925919986</v>
      </c>
      <c r="AD70" s="39">
        <f t="shared" si="37"/>
        <v>-3.0039353019360071</v>
      </c>
      <c r="AE70" s="47">
        <f t="shared" si="30"/>
        <v>-0.10269795440894275</v>
      </c>
      <c r="AF70" s="38" t="s">
        <v>40</v>
      </c>
      <c r="AH70" s="9"/>
    </row>
    <row r="71" spans="1:34" s="15" customFormat="1" ht="31.5" x14ac:dyDescent="0.25">
      <c r="A71" s="34" t="s">
        <v>149</v>
      </c>
      <c r="B71" s="35" t="s">
        <v>150</v>
      </c>
      <c r="C71" s="36" t="s">
        <v>151</v>
      </c>
      <c r="D71" s="36" t="str">
        <f t="shared" si="0"/>
        <v>Е_0004000024</v>
      </c>
      <c r="E71" s="36" t="s">
        <v>94</v>
      </c>
      <c r="F71" s="43" t="s">
        <v>95</v>
      </c>
      <c r="G71" s="43" t="s">
        <v>95</v>
      </c>
      <c r="H71" s="43" t="s">
        <v>95</v>
      </c>
      <c r="I71" s="43" t="s">
        <v>144</v>
      </c>
      <c r="J71" s="43" t="s">
        <v>95</v>
      </c>
      <c r="K71" s="43" t="s">
        <v>95</v>
      </c>
      <c r="L71" s="43" t="s">
        <v>95</v>
      </c>
      <c r="M71" s="43" t="s">
        <v>95</v>
      </c>
      <c r="N71" s="43" t="s">
        <v>152</v>
      </c>
      <c r="O71" s="38"/>
      <c r="P71" s="39">
        <v>179.29912331</v>
      </c>
      <c r="Q71" s="39">
        <v>136.898254522</v>
      </c>
      <c r="R71" s="39">
        <f t="shared" ref="R71:R72" si="38">P71-Q71</f>
        <v>42.400868787999997</v>
      </c>
      <c r="S71" s="39">
        <f t="shared" si="22"/>
        <v>39.000261420000008</v>
      </c>
      <c r="T71" s="39">
        <f t="shared" si="22"/>
        <v>38.290572294</v>
      </c>
      <c r="U71" s="39">
        <v>9.7500653549999985</v>
      </c>
      <c r="V71" s="39">
        <v>5.2664979659999993</v>
      </c>
      <c r="W71" s="39">
        <v>9.750065355000002</v>
      </c>
      <c r="X71" s="39">
        <v>7.1736410260000003</v>
      </c>
      <c r="Y71" s="39">
        <v>9.750065355000002</v>
      </c>
      <c r="Z71" s="39">
        <v>17.524450958000003</v>
      </c>
      <c r="AA71" s="39">
        <v>9.750065355000002</v>
      </c>
      <c r="AB71" s="39">
        <v>8.3259823439999998</v>
      </c>
      <c r="AC71" s="39">
        <f t="shared" si="29"/>
        <v>4.1102964939999964</v>
      </c>
      <c r="AD71" s="44">
        <f t="shared" ref="AD71:AD72" si="39">(V71+X71+Z71+AB71)-(U71+W71+Y71+AA71)</f>
        <v>-0.70968912600000778</v>
      </c>
      <c r="AE71" s="47">
        <f t="shared" ref="AE71:AE72" si="40">IFERROR((AD71)/(U71+W71+Y71+AA71),"нд")</f>
        <v>-1.8197035100797222E-2</v>
      </c>
      <c r="AF71" s="45" t="s">
        <v>40</v>
      </c>
      <c r="AG71" s="8"/>
      <c r="AH71" s="46"/>
    </row>
    <row r="72" spans="1:34" ht="73.5" customHeight="1" x14ac:dyDescent="0.25">
      <c r="A72" s="34" t="s">
        <v>153</v>
      </c>
      <c r="B72" s="35" t="s">
        <v>154</v>
      </c>
      <c r="C72" s="36" t="s">
        <v>155</v>
      </c>
      <c r="D72" s="36" t="str">
        <f t="shared" si="0"/>
        <v>Е_0004000025</v>
      </c>
      <c r="E72" s="36" t="s">
        <v>94</v>
      </c>
      <c r="F72" s="43" t="s">
        <v>95</v>
      </c>
      <c r="G72" s="43" t="s">
        <v>95</v>
      </c>
      <c r="H72" s="43" t="s">
        <v>95</v>
      </c>
      <c r="I72" s="43" t="s">
        <v>144</v>
      </c>
      <c r="J72" s="43" t="s">
        <v>95</v>
      </c>
      <c r="K72" s="43" t="s">
        <v>95</v>
      </c>
      <c r="L72" s="43" t="s">
        <v>95</v>
      </c>
      <c r="M72" s="43" t="s">
        <v>95</v>
      </c>
      <c r="N72" s="43" t="s">
        <v>156</v>
      </c>
      <c r="O72" s="38"/>
      <c r="P72" s="39">
        <v>42.143110020592005</v>
      </c>
      <c r="Q72" s="39">
        <v>28.569271954000001</v>
      </c>
      <c r="R72" s="39">
        <f t="shared" si="38"/>
        <v>13.573838066592003</v>
      </c>
      <c r="S72" s="39">
        <f t="shared" si="22"/>
        <v>13.362681543936</v>
      </c>
      <c r="T72" s="39">
        <f t="shared" si="22"/>
        <v>11.068435368000001</v>
      </c>
      <c r="U72" s="39">
        <f>[1]J0214_1037000158513_12_69_0!M72*1.2</f>
        <v>0</v>
      </c>
      <c r="V72" s="39">
        <f>[1]J0214_1037000158513_12_69_0!N72*1.2</f>
        <v>0</v>
      </c>
      <c r="W72" s="39">
        <f>[1]J0214_1037000158513_12_69_0!O72*1.2</f>
        <v>0</v>
      </c>
      <c r="X72" s="39">
        <v>0</v>
      </c>
      <c r="Y72" s="39">
        <f>[1]J0214_1037000158513_12_69_0!Q72*1.2</f>
        <v>0</v>
      </c>
      <c r="Z72" s="39">
        <v>0</v>
      </c>
      <c r="AA72" s="39">
        <v>13.362681543936</v>
      </c>
      <c r="AB72" s="39">
        <v>11.068435368000001</v>
      </c>
      <c r="AC72" s="39">
        <f t="shared" si="29"/>
        <v>2.5054026985920022</v>
      </c>
      <c r="AD72" s="44">
        <f t="shared" si="39"/>
        <v>-2.2942461759359993</v>
      </c>
      <c r="AE72" s="47">
        <f t="shared" si="40"/>
        <v>-0.17169055240840719</v>
      </c>
      <c r="AF72" s="45" t="s">
        <v>157</v>
      </c>
      <c r="AG72" s="8"/>
      <c r="AH72" s="46"/>
    </row>
    <row r="73" spans="1:34" ht="47.25" x14ac:dyDescent="0.25">
      <c r="A73" s="34" t="s">
        <v>158</v>
      </c>
      <c r="B73" s="35" t="s">
        <v>159</v>
      </c>
      <c r="C73" s="36" t="s">
        <v>39</v>
      </c>
      <c r="D73" s="36" t="str">
        <f t="shared" si="0"/>
        <v>Е_0003000065</v>
      </c>
      <c r="E73" s="36" t="s">
        <v>94</v>
      </c>
      <c r="F73" s="43" t="s">
        <v>95</v>
      </c>
      <c r="G73" s="43" t="s">
        <v>95</v>
      </c>
      <c r="H73" s="43" t="s">
        <v>95</v>
      </c>
      <c r="I73" s="43" t="s">
        <v>160</v>
      </c>
      <c r="J73" s="43" t="s">
        <v>95</v>
      </c>
      <c r="K73" s="43" t="s">
        <v>95</v>
      </c>
      <c r="L73" s="43" t="s">
        <v>95</v>
      </c>
      <c r="M73" s="43" t="s">
        <v>95</v>
      </c>
      <c r="N73" s="43" t="s">
        <v>161</v>
      </c>
      <c r="O73" s="38">
        <v>0</v>
      </c>
      <c r="P73" s="39">
        <v>0</v>
      </c>
      <c r="Q73" s="39">
        <v>0</v>
      </c>
      <c r="R73" s="39">
        <v>0</v>
      </c>
      <c r="S73" s="39">
        <v>0</v>
      </c>
      <c r="T73" s="39">
        <v>0</v>
      </c>
      <c r="U73" s="39">
        <v>0</v>
      </c>
      <c r="V73" s="39">
        <v>0</v>
      </c>
      <c r="W73" s="39">
        <v>0</v>
      </c>
      <c r="X73" s="39">
        <v>0</v>
      </c>
      <c r="Y73" s="39">
        <v>0</v>
      </c>
      <c r="Z73" s="39">
        <v>0</v>
      </c>
      <c r="AA73" s="39">
        <v>0</v>
      </c>
      <c r="AB73" s="39">
        <v>0</v>
      </c>
      <c r="AC73" s="39">
        <v>0</v>
      </c>
      <c r="AD73" s="39">
        <v>0</v>
      </c>
      <c r="AE73" s="40" t="str">
        <f t="shared" ref="AE73:AE74" si="41">IFERROR((AD73)/(U73+W73+Y73),"нд")</f>
        <v>нд</v>
      </c>
      <c r="AF73" s="38" t="s">
        <v>40</v>
      </c>
      <c r="AH73" s="9"/>
    </row>
    <row r="74" spans="1:34" ht="31.5" x14ac:dyDescent="0.25">
      <c r="A74" s="34" t="s">
        <v>162</v>
      </c>
      <c r="B74" s="35" t="s">
        <v>163</v>
      </c>
      <c r="C74" s="36" t="s">
        <v>39</v>
      </c>
      <c r="D74" s="36" t="str">
        <f t="shared" si="0"/>
        <v>Е_0003400066</v>
      </c>
      <c r="E74" s="36" t="s">
        <v>94</v>
      </c>
      <c r="F74" s="43" t="s">
        <v>95</v>
      </c>
      <c r="G74" s="43" t="s">
        <v>95</v>
      </c>
      <c r="H74" s="43" t="s">
        <v>95</v>
      </c>
      <c r="I74" s="43" t="s">
        <v>160</v>
      </c>
      <c r="J74" s="43" t="s">
        <v>144</v>
      </c>
      <c r="K74" s="43" t="s">
        <v>95</v>
      </c>
      <c r="L74" s="43" t="s">
        <v>95</v>
      </c>
      <c r="M74" s="43" t="s">
        <v>95</v>
      </c>
      <c r="N74" s="43" t="s">
        <v>164</v>
      </c>
      <c r="O74" s="38">
        <v>0</v>
      </c>
      <c r="P74" s="39">
        <f t="shared" ref="P74:AD74" si="42">SUM(P75:P79)</f>
        <v>288.40743706767194</v>
      </c>
      <c r="Q74" s="39">
        <f t="shared" si="42"/>
        <v>168.40084417999998</v>
      </c>
      <c r="R74" s="39">
        <f t="shared" si="42"/>
        <v>120.00659288767199</v>
      </c>
      <c r="S74" s="39">
        <f t="shared" si="42"/>
        <v>129.54462686627397</v>
      </c>
      <c r="T74" s="39">
        <f t="shared" si="42"/>
        <v>127.17327468607999</v>
      </c>
      <c r="U74" s="39">
        <f t="shared" si="42"/>
        <v>0</v>
      </c>
      <c r="V74" s="39">
        <f t="shared" si="42"/>
        <v>0.70750000000000002</v>
      </c>
      <c r="W74" s="39">
        <f t="shared" si="42"/>
        <v>0</v>
      </c>
      <c r="X74" s="39">
        <f t="shared" si="42"/>
        <v>12.927636487999999</v>
      </c>
      <c r="Y74" s="39">
        <f t="shared" si="42"/>
        <v>0</v>
      </c>
      <c r="Z74" s="39">
        <f t="shared" si="42"/>
        <v>22.368713981999999</v>
      </c>
      <c r="AA74" s="39">
        <f t="shared" si="42"/>
        <v>129.54462686627397</v>
      </c>
      <c r="AB74" s="39">
        <f t="shared" si="42"/>
        <v>91.169424216079989</v>
      </c>
      <c r="AC74" s="39">
        <f t="shared" si="42"/>
        <v>-7.1666817984080033</v>
      </c>
      <c r="AD74" s="39">
        <f t="shared" si="42"/>
        <v>-2.3713521801939765</v>
      </c>
      <c r="AE74" s="40" t="str">
        <f t="shared" si="41"/>
        <v>нд</v>
      </c>
      <c r="AF74" s="38" t="s">
        <v>40</v>
      </c>
      <c r="AH74" s="9"/>
    </row>
    <row r="75" spans="1:34" ht="31.5" x14ac:dyDescent="0.25">
      <c r="A75" s="34" t="s">
        <v>165</v>
      </c>
      <c r="B75" s="35" t="s">
        <v>166</v>
      </c>
      <c r="C75" s="36" t="s">
        <v>167</v>
      </c>
      <c r="D75" s="36" t="str">
        <f t="shared" si="0"/>
        <v>Е_0003000075</v>
      </c>
      <c r="E75" s="36" t="s">
        <v>94</v>
      </c>
      <c r="F75" s="43" t="s">
        <v>95</v>
      </c>
      <c r="G75" s="43" t="s">
        <v>95</v>
      </c>
      <c r="H75" s="43" t="s">
        <v>95</v>
      </c>
      <c r="I75" s="43" t="s">
        <v>160</v>
      </c>
      <c r="J75" s="43" t="s">
        <v>95</v>
      </c>
      <c r="K75" s="43" t="s">
        <v>95</v>
      </c>
      <c r="L75" s="43" t="s">
        <v>95</v>
      </c>
      <c r="M75" s="43" t="s">
        <v>95</v>
      </c>
      <c r="N75" s="43" t="s">
        <v>168</v>
      </c>
      <c r="O75" s="38"/>
      <c r="P75" s="39">
        <v>44.225027150000003</v>
      </c>
      <c r="Q75" s="39">
        <v>34.209499992000005</v>
      </c>
      <c r="R75" s="39">
        <f t="shared" ref="R75:R79" si="43">P75-Q75</f>
        <v>10.015527157999998</v>
      </c>
      <c r="S75" s="39">
        <f t="shared" ref="S75:T79" si="44">U75+W75+Y75+AA75</f>
        <v>18.20139999999996</v>
      </c>
      <c r="T75" s="39">
        <f t="shared" si="44"/>
        <v>18.349999992000001</v>
      </c>
      <c r="U75" s="39">
        <f>[1]J0214_1037000158513_12_69_0!M75*1.2</f>
        <v>0</v>
      </c>
      <c r="V75" s="39">
        <f>[1]J0214_1037000158513_12_69_0!N75*1.2</f>
        <v>0</v>
      </c>
      <c r="W75" s="39">
        <f>[1]J0214_1037000158513_12_69_0!O75*1.2</f>
        <v>0</v>
      </c>
      <c r="X75" s="39">
        <v>0</v>
      </c>
      <c r="Y75" s="39">
        <f>[1]J0214_1037000158513_12_69_0!Q75*1.2</f>
        <v>0</v>
      </c>
      <c r="Z75" s="39">
        <v>18.349999992000001</v>
      </c>
      <c r="AA75" s="39">
        <v>18.20139999999996</v>
      </c>
      <c r="AB75" s="39">
        <v>0</v>
      </c>
      <c r="AC75" s="39">
        <f t="shared" ref="AC75:AC79" si="45">R75-T75</f>
        <v>-8.3344728340000032</v>
      </c>
      <c r="AD75" s="44">
        <f t="shared" ref="AD75:AD79" si="46">(V75+X75+Z75+AB75)-(U75+W75+Y75+AA75)</f>
        <v>0.14859999200004026</v>
      </c>
      <c r="AE75" s="47">
        <f t="shared" ref="AE75:AE79" si="47">IFERROR((AD75)/(U75+W75+Y75+AA75),"нд")</f>
        <v>8.1642067093762333E-3</v>
      </c>
      <c r="AF75" s="45" t="s">
        <v>169</v>
      </c>
      <c r="AG75" s="8"/>
      <c r="AH75" s="46"/>
    </row>
    <row r="76" spans="1:34" ht="31.5" x14ac:dyDescent="0.25">
      <c r="A76" s="34" t="s">
        <v>170</v>
      </c>
      <c r="B76" s="35" t="s">
        <v>171</v>
      </c>
      <c r="C76" s="36" t="s">
        <v>172</v>
      </c>
      <c r="D76" s="36" t="str">
        <f t="shared" si="0"/>
        <v>Е_0003400077</v>
      </c>
      <c r="E76" s="36" t="s">
        <v>94</v>
      </c>
      <c r="F76" s="43" t="s">
        <v>95</v>
      </c>
      <c r="G76" s="43" t="s">
        <v>95</v>
      </c>
      <c r="H76" s="43" t="s">
        <v>95</v>
      </c>
      <c r="I76" s="43" t="s">
        <v>160</v>
      </c>
      <c r="J76" s="43" t="s">
        <v>144</v>
      </c>
      <c r="K76" s="43" t="s">
        <v>95</v>
      </c>
      <c r="L76" s="43" t="s">
        <v>95</v>
      </c>
      <c r="M76" s="43" t="s">
        <v>95</v>
      </c>
      <c r="N76" s="43" t="s">
        <v>173</v>
      </c>
      <c r="O76" s="38"/>
      <c r="P76" s="39">
        <v>5.7851729899999995</v>
      </c>
      <c r="Q76" s="39">
        <v>4.2205649999999997</v>
      </c>
      <c r="R76" s="39">
        <f t="shared" si="43"/>
        <v>1.5646079899999998</v>
      </c>
      <c r="S76" s="39">
        <f t="shared" si="44"/>
        <v>1.9684999999999999</v>
      </c>
      <c r="T76" s="39">
        <f t="shared" si="44"/>
        <v>1.9469792879999999</v>
      </c>
      <c r="U76" s="39">
        <f>[1]J0214_1037000158513_12_69_0!M76*1.2</f>
        <v>0</v>
      </c>
      <c r="V76" s="39">
        <f>[1]J0214_1037000158513_12_69_0!N76*1.2</f>
        <v>0</v>
      </c>
      <c r="W76" s="39">
        <f>[1]J0214_1037000158513_12_69_0!O76*1.2</f>
        <v>0</v>
      </c>
      <c r="X76" s="39">
        <v>1.9469792879999999</v>
      </c>
      <c r="Y76" s="39">
        <f>[1]J0214_1037000158513_12_69_0!Q76*1.2</f>
        <v>0</v>
      </c>
      <c r="Z76" s="39">
        <v>0</v>
      </c>
      <c r="AA76" s="39">
        <v>1.9684999999999999</v>
      </c>
      <c r="AB76" s="39">
        <v>0</v>
      </c>
      <c r="AC76" s="39">
        <f t="shared" si="45"/>
        <v>-0.38237129800000003</v>
      </c>
      <c r="AD76" s="44">
        <f t="shared" si="46"/>
        <v>-2.1520712000000053E-2</v>
      </c>
      <c r="AE76" s="47">
        <f t="shared" si="47"/>
        <v>-1.093254356108715E-2</v>
      </c>
      <c r="AF76" s="45" t="s">
        <v>169</v>
      </c>
      <c r="AG76" s="8"/>
      <c r="AH76" s="46"/>
    </row>
    <row r="77" spans="1:34" ht="31.5" x14ac:dyDescent="0.25">
      <c r="A77" s="34" t="s">
        <v>174</v>
      </c>
      <c r="B77" s="35" t="s">
        <v>175</v>
      </c>
      <c r="C77" s="36" t="s">
        <v>176</v>
      </c>
      <c r="D77" s="36" t="str">
        <f t="shared" si="0"/>
        <v>Е_0003400079</v>
      </c>
      <c r="E77" s="36" t="s">
        <v>94</v>
      </c>
      <c r="F77" s="43" t="s">
        <v>95</v>
      </c>
      <c r="G77" s="43" t="s">
        <v>95</v>
      </c>
      <c r="H77" s="43" t="s">
        <v>95</v>
      </c>
      <c r="I77" s="43" t="s">
        <v>160</v>
      </c>
      <c r="J77" s="43" t="s">
        <v>144</v>
      </c>
      <c r="K77" s="43" t="s">
        <v>95</v>
      </c>
      <c r="L77" s="43" t="s">
        <v>95</v>
      </c>
      <c r="M77" s="43" t="s">
        <v>95</v>
      </c>
      <c r="N77" s="43" t="s">
        <v>177</v>
      </c>
      <c r="O77" s="38"/>
      <c r="P77" s="39">
        <v>9.7705848500000005</v>
      </c>
      <c r="Q77" s="39">
        <v>6.9861732300000003</v>
      </c>
      <c r="R77" s="39">
        <f t="shared" si="43"/>
        <v>2.7844116200000002</v>
      </c>
      <c r="S77" s="39">
        <f t="shared" si="44"/>
        <v>3.4024120000000004</v>
      </c>
      <c r="T77" s="39">
        <f t="shared" si="44"/>
        <v>3.0788900039999998</v>
      </c>
      <c r="U77" s="39">
        <f>[1]J0214_1037000158513_12_69_0!M77*1.2</f>
        <v>0</v>
      </c>
      <c r="V77" s="39">
        <f>[1]J0214_1037000158513_12_69_0!N77*1.2</f>
        <v>0</v>
      </c>
      <c r="W77" s="39">
        <f>[1]J0214_1037000158513_12_69_0!O77*1.2</f>
        <v>0</v>
      </c>
      <c r="X77" s="39">
        <v>3.0788900039999998</v>
      </c>
      <c r="Y77" s="39">
        <f>[1]J0214_1037000158513_12_69_0!Q77*1.2</f>
        <v>0</v>
      </c>
      <c r="Z77" s="39">
        <v>0</v>
      </c>
      <c r="AA77" s="39">
        <v>3.4024120000000004</v>
      </c>
      <c r="AB77" s="39">
        <v>0</v>
      </c>
      <c r="AC77" s="39">
        <f t="shared" si="45"/>
        <v>-0.29447838399999959</v>
      </c>
      <c r="AD77" s="44">
        <f t="shared" si="46"/>
        <v>-0.32352199600000064</v>
      </c>
      <c r="AE77" s="47">
        <f t="shared" si="47"/>
        <v>-9.5086073056408399E-2</v>
      </c>
      <c r="AF77" s="45" t="s">
        <v>169</v>
      </c>
      <c r="AG77" s="8"/>
      <c r="AH77" s="46"/>
    </row>
    <row r="78" spans="1:34" ht="31.5" x14ac:dyDescent="0.25">
      <c r="A78" s="34" t="s">
        <v>178</v>
      </c>
      <c r="B78" s="35" t="s">
        <v>179</v>
      </c>
      <c r="C78" s="36" t="s">
        <v>180</v>
      </c>
      <c r="D78" s="36" t="str">
        <f t="shared" si="0"/>
        <v>Е_0004500033</v>
      </c>
      <c r="E78" s="36" t="s">
        <v>94</v>
      </c>
      <c r="F78" s="43" t="s">
        <v>95</v>
      </c>
      <c r="G78" s="43" t="s">
        <v>95</v>
      </c>
      <c r="H78" s="43" t="s">
        <v>95</v>
      </c>
      <c r="I78" s="43" t="s">
        <v>144</v>
      </c>
      <c r="J78" s="43" t="s">
        <v>181</v>
      </c>
      <c r="K78" s="43" t="s">
        <v>95</v>
      </c>
      <c r="L78" s="43" t="s">
        <v>95</v>
      </c>
      <c r="M78" s="43" t="s">
        <v>95</v>
      </c>
      <c r="N78" s="43" t="s">
        <v>182</v>
      </c>
      <c r="O78" s="38">
        <v>120.77</v>
      </c>
      <c r="P78" s="39">
        <v>223.62665207767196</v>
      </c>
      <c r="Q78" s="39">
        <v>122.98460595799997</v>
      </c>
      <c r="R78" s="39">
        <f t="shared" si="43"/>
        <v>100.64204611967199</v>
      </c>
      <c r="S78" s="39">
        <f t="shared" si="44"/>
        <v>100.972314866274</v>
      </c>
      <c r="T78" s="39">
        <f t="shared" si="44"/>
        <v>98.797405402079988</v>
      </c>
      <c r="U78" s="39">
        <f>[1]J0214_1037000158513_12_69_0!M78</f>
        <v>0</v>
      </c>
      <c r="V78" s="39">
        <v>0.6</v>
      </c>
      <c r="W78" s="39">
        <f>[1]J0214_1037000158513_12_69_0!O78</f>
        <v>0</v>
      </c>
      <c r="X78" s="39">
        <v>7.0417671960000003</v>
      </c>
      <c r="Y78" s="39">
        <f>[1]J0214_1037000158513_12_69_0!Q78</f>
        <v>0</v>
      </c>
      <c r="Z78" s="39">
        <v>2.98621399</v>
      </c>
      <c r="AA78" s="39">
        <v>100.972314866274</v>
      </c>
      <c r="AB78" s="39">
        <v>88.169424216079989</v>
      </c>
      <c r="AC78" s="39">
        <f t="shared" si="45"/>
        <v>1.8446407175920001</v>
      </c>
      <c r="AD78" s="44">
        <f t="shared" si="46"/>
        <v>-2.1749094641940161</v>
      </c>
      <c r="AE78" s="47">
        <f t="shared" si="47"/>
        <v>-2.1539661312850247E-2</v>
      </c>
      <c r="AF78" s="45" t="s">
        <v>40</v>
      </c>
      <c r="AG78" s="8"/>
      <c r="AH78" s="46"/>
    </row>
    <row r="79" spans="1:34" ht="63" x14ac:dyDescent="0.25">
      <c r="A79" s="34" t="s">
        <v>183</v>
      </c>
      <c r="B79" s="35" t="s">
        <v>184</v>
      </c>
      <c r="C79" s="36" t="s">
        <v>185</v>
      </c>
      <c r="D79" s="36" t="str">
        <f t="shared" si="0"/>
        <v>Е_0000007038</v>
      </c>
      <c r="E79" s="36" t="s">
        <v>94</v>
      </c>
      <c r="F79" s="43" t="s">
        <v>95</v>
      </c>
      <c r="G79" s="43" t="s">
        <v>95</v>
      </c>
      <c r="H79" s="43" t="s">
        <v>95</v>
      </c>
      <c r="I79" s="43" t="s">
        <v>95</v>
      </c>
      <c r="J79" s="43" t="s">
        <v>95</v>
      </c>
      <c r="K79" s="43" t="s">
        <v>95</v>
      </c>
      <c r="L79" s="43" t="s">
        <v>186</v>
      </c>
      <c r="M79" s="43" t="s">
        <v>95</v>
      </c>
      <c r="N79" s="43" t="s">
        <v>187</v>
      </c>
      <c r="O79" s="38">
        <v>4.8</v>
      </c>
      <c r="P79" s="39">
        <v>5</v>
      </c>
      <c r="Q79" s="39">
        <v>0</v>
      </c>
      <c r="R79" s="39">
        <f t="shared" si="43"/>
        <v>5</v>
      </c>
      <c r="S79" s="39">
        <f t="shared" si="44"/>
        <v>5</v>
      </c>
      <c r="T79" s="39">
        <f t="shared" si="44"/>
        <v>5</v>
      </c>
      <c r="U79" s="39">
        <f>[1]J0214_1037000158513_12_69_0!M79</f>
        <v>0</v>
      </c>
      <c r="V79" s="39">
        <v>0.1075</v>
      </c>
      <c r="W79" s="39">
        <f>[1]J0214_1037000158513_12_69_0!O79</f>
        <v>0</v>
      </c>
      <c r="X79" s="39">
        <v>0.86</v>
      </c>
      <c r="Y79" s="39">
        <f>[1]J0214_1037000158513_12_69_0!Q79</f>
        <v>0</v>
      </c>
      <c r="Z79" s="39">
        <v>1.0325</v>
      </c>
      <c r="AA79" s="39">
        <v>5</v>
      </c>
      <c r="AB79" s="39">
        <v>3</v>
      </c>
      <c r="AC79" s="39">
        <f t="shared" si="45"/>
        <v>0</v>
      </c>
      <c r="AD79" s="44">
        <f t="shared" si="46"/>
        <v>0</v>
      </c>
      <c r="AE79" s="47">
        <f t="shared" si="47"/>
        <v>0</v>
      </c>
      <c r="AF79" s="45" t="s">
        <v>40</v>
      </c>
      <c r="AG79" s="8"/>
      <c r="AH79" s="46"/>
    </row>
    <row r="80" spans="1:34" x14ac:dyDescent="0.25">
      <c r="A80" s="51"/>
      <c r="B80" s="48"/>
    </row>
    <row r="81" spans="2:20" x14ac:dyDescent="0.25">
      <c r="T81" s="49"/>
    </row>
    <row r="82" spans="2:20" ht="18.75" customHeight="1" x14ac:dyDescent="0.25">
      <c r="B82" s="50" t="s">
        <v>188</v>
      </c>
      <c r="C82" s="52"/>
      <c r="D82" s="50"/>
      <c r="E82" s="50"/>
      <c r="F82" s="50"/>
      <c r="G82" s="50"/>
      <c r="H82" s="50"/>
      <c r="I82" s="55" t="s">
        <v>189</v>
      </c>
      <c r="J82" s="55"/>
      <c r="K82" s="55"/>
      <c r="L82" s="55"/>
      <c r="M82" s="55"/>
    </row>
    <row r="83" spans="2:20" ht="18.75" x14ac:dyDescent="0.25">
      <c r="B83" s="50"/>
      <c r="C83" s="52"/>
      <c r="D83" s="50"/>
      <c r="E83" s="50"/>
      <c r="F83" s="50"/>
      <c r="G83" s="50"/>
      <c r="H83" s="50"/>
      <c r="I83" s="50"/>
      <c r="J83" s="50"/>
      <c r="K83" s="50"/>
      <c r="L83" s="50"/>
      <c r="M83" s="50"/>
    </row>
    <row r="84" spans="2:20" ht="18.75" customHeight="1" x14ac:dyDescent="0.25">
      <c r="B84" s="55" t="s">
        <v>190</v>
      </c>
      <c r="C84" s="55"/>
      <c r="D84" s="50"/>
      <c r="E84" s="50"/>
      <c r="F84" s="50"/>
      <c r="G84" s="50"/>
      <c r="H84" s="50"/>
      <c r="I84" s="55" t="s">
        <v>191</v>
      </c>
      <c r="J84" s="55"/>
      <c r="K84" s="55"/>
      <c r="L84" s="55"/>
      <c r="M84" s="55"/>
    </row>
    <row r="85" spans="2:20" ht="18.75" x14ac:dyDescent="0.25">
      <c r="B85" s="50"/>
      <c r="C85" s="52"/>
      <c r="D85" s="50"/>
      <c r="E85" s="50"/>
      <c r="F85" s="50"/>
      <c r="G85" s="50"/>
      <c r="H85" s="50"/>
      <c r="I85" s="50"/>
      <c r="J85" s="50"/>
      <c r="K85" s="50"/>
      <c r="L85" s="50"/>
      <c r="M85" s="50"/>
    </row>
    <row r="86" spans="2:20" ht="56.25" customHeight="1" x14ac:dyDescent="0.25">
      <c r="B86" s="50" t="s">
        <v>192</v>
      </c>
      <c r="C86" s="52"/>
      <c r="D86" s="50"/>
      <c r="E86" s="50"/>
      <c r="F86" s="50"/>
      <c r="G86" s="50"/>
      <c r="H86" s="50"/>
      <c r="I86" s="55" t="s">
        <v>193</v>
      </c>
      <c r="J86" s="55"/>
      <c r="K86" s="55"/>
      <c r="L86" s="55"/>
      <c r="M86" s="55"/>
    </row>
  </sheetData>
  <autoFilter ref="A21:AG79"/>
  <mergeCells count="31">
    <mergeCell ref="A9:AF9"/>
    <mergeCell ref="A4:AF4"/>
    <mergeCell ref="A5:AF5"/>
    <mergeCell ref="A6:AF6"/>
    <mergeCell ref="A7:AF7"/>
    <mergeCell ref="A8:R8"/>
    <mergeCell ref="A10:R10"/>
    <mergeCell ref="A11:AF11"/>
    <mergeCell ref="A12:AF12"/>
    <mergeCell ref="A17:A19"/>
    <mergeCell ref="B17:B19"/>
    <mergeCell ref="C17:C19"/>
    <mergeCell ref="D17:N18"/>
    <mergeCell ref="O17:P19"/>
    <mergeCell ref="Q17:Q19"/>
    <mergeCell ref="R17:R19"/>
    <mergeCell ref="S17:AB17"/>
    <mergeCell ref="AC17:AC19"/>
    <mergeCell ref="AD17:AE17"/>
    <mergeCell ref="AF17:AF19"/>
    <mergeCell ref="S18:T18"/>
    <mergeCell ref="U18:V18"/>
    <mergeCell ref="W18:X18"/>
    <mergeCell ref="Y18:Z18"/>
    <mergeCell ref="AA18:AB18"/>
    <mergeCell ref="AD18:AD19"/>
    <mergeCell ref="AE18:AE19"/>
    <mergeCell ref="I82:M82"/>
    <mergeCell ref="B84:C84"/>
    <mergeCell ref="I84:M84"/>
    <mergeCell ref="I86:M86"/>
  </mergeCells>
  <pageMargins left="0.59055118110236227" right="0.19685039370078741" top="0.19685039370078741" bottom="0.19685039370078741" header="0.27559055118110237" footer="7.874015748031496E-2"/>
  <pageSetup paperSize="8" scale="26"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J0214_1037000158513_10_69_0</vt:lpstr>
      <vt:lpstr>J0214_1037000158513_10_69_0!Заголовки_для_печати</vt:lpstr>
      <vt:lpstr>J0214_1037000158513_10_69_0!Область_печати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Кулагина Татьяна</dc:creator>
  <cp:lastModifiedBy>Кулагина Татьяна</cp:lastModifiedBy>
  <dcterms:created xsi:type="dcterms:W3CDTF">2025-02-13T02:20:17Z</dcterms:created>
  <dcterms:modified xsi:type="dcterms:W3CDTF">2025-02-13T02:24:47Z</dcterms:modified>
</cp:coreProperties>
</file>