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4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F27" i="101" l="1"/>
  <c r="K74" i="98"/>
  <c r="D15" i="102"/>
  <c r="K32" i="98" l="1"/>
  <c r="K16" i="101" l="1"/>
  <c r="K13" i="101"/>
  <c r="K21" i="101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J8" i="97" l="1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<sst xmlns="http://schemas.openxmlformats.org/spreadsheetml/2006/main" count="1419" uniqueCount="378">
  <si>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</si>
  <si>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</si>
  <si>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</si>
  <si>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</si>
  <si>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</si>
  <si>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</si>
  <si>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</si>
  <si>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</si>
  <si>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</si>
  <si>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</si>
  <si>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</si>
  <si>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</si>
  <si>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</si>
  <si>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</si>
  <si>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</si>
  <si>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</si>
  <si>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</si>
  <si>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</si>
  <si>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</si>
  <si>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</si>
  <si>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</si>
  <si>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</si>
  <si>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</si>
  <si>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</si>
  <si>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</si>
  <si>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</si>
  <si>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</si>
  <si>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</si>
  <si>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</si>
  <si>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</si>
  <si>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</si>
  <si>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</si>
  <si>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</si>
  <si>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</si>
  <si>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</si>
  <si>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</si>
  <si>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</si>
  <si>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</si>
  <si>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</si>
  <si>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</si>
  <si>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</si>
  <si>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</si>
  <si>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</si>
  <si>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</si>
  <si>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</si>
  <si>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</si>
  <si>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</si>
  <si>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</si>
  <si>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</si>
  <si>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</si>
  <si>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</si>
  <si>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</si>
  <si>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</si>
  <si>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</si>
  <si>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</si>
  <si>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</si>
  <si>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</si>
  <si>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</si>
  <si>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</si>
  <si>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</si>
  <si>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</si>
  <si>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</si>
  <si>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</si>
  <si>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</si>
  <si>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</si>
  <si>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</si>
  <si>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</si>
  <si>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</si>
  <si>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</si>
  <si>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</si>
  <si>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</si>
  <si>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</si>
  <si>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</si>
  <si>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</si>
  <si>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</si>
  <si>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</si>
  <si>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</si>
  <si>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</si>
  <si>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</si>
  <si>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</si>
  <si>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</si>
  <si>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</si>
  <si>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</si>
  <si>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</si>
  <si>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</si>
  <si>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</si>
  <si>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</si>
  <si>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</si>
  <si>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</si>
  <si>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</si>
  <si>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</si>
  <si>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</si>
  <si>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</si>
  <si>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</si>
  <si>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</si>
  <si>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</si>
  <si>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</si>
  <si>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</si>
  <si>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</si>
  <si>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</si>
  <si>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</si>
  <si>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</si>
  <si>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</si>
  <si>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</si>
  <si>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</si>
  <si>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</si>
  <si>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</si>
  <si>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</si>
  <si>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</si>
  <si>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</si>
  <si>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</si>
  <si>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</si>
  <si>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</si>
  <si>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</si>
  <si>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</si>
  <si>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</si>
  <si>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</si>
  <si>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</si>
  <si>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</si>
  <si>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</si>
  <si>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</si>
  <si>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</si>
  <si>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</si>
  <si>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</si>
  <si>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</si>
  <si>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</si>
  <si>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</si>
  <si>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</si>
  <si>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</si>
  <si>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</si>
  <si>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</si>
  <si>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</si>
  <si>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</si>
  <si>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</si>
  <si>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</si>
  <si>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</si>
  <si>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</si>
  <si>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</si>
  <si>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</si>
  <si>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</si>
  <si>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</si>
  <si>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</si>
  <si>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</si>
  <si>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</si>
  <si>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</si>
  <si>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</si>
  <si>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</si>
  <si>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</si>
  <si>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</si>
  <si>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</si>
  <si>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</si>
  <si>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</si>
  <si>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</si>
  <si>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</si>
  <si>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</si>
  <si>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</si>
  <si>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</si>
  <si>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</si>
  <si>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</si>
  <si>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</si>
  <si>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</si>
  <si>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</si>
  <si>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</si>
  <si>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</si>
  <si>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</si>
  <si>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</si>
  <si>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</si>
  <si>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</si>
  <si>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</si>
  <si>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</si>
  <si>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</si>
  <si>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</si>
  <si>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</si>
  <si>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</si>
  <si>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</si>
  <si>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</si>
  <si>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</si>
  <si>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</si>
  <si>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</si>
  <si>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</si>
  <si>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</si>
  <si>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</si>
  <si>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</si>
  <si>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</si>
  <si>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</si>
  <si>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</si>
  <si>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</si>
  <si>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</si>
  <si>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</si>
  <si>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</si>
  <si>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</si>
  <si>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</si>
  <si>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</si>
  <si>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</si>
  <si>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</si>
  <si>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</si>
  <si>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</si>
  <si>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</si>
  <si>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</si>
  <si>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</si>
  <si>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</si>
  <si>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</si>
  <si>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</si>
  <si>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</si>
  <si>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</si>
  <si>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</si>
  <si>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</si>
  <si>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</si>
  <si>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</si>
  <si>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</si>
  <si>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</si>
  <si>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</si>
  <si>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</si>
  <si>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</si>
  <si>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</si>
  <si>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</si>
  <si>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</si>
  <si>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</si>
  <si>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</si>
  <si>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</si>
  <si>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</si>
  <si>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</si>
  <si>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</si>
  <si>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</si>
  <si>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</si>
  <si>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</si>
  <si>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</si>
  <si>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</si>
  <si>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</si>
  <si>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</si>
  <si>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</si>
  <si>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</si>
  <si>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</si>
  <si>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</si>
  <si>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</si>
  <si>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</si>
  <si>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</si>
  <si>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</si>
  <si>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</si>
  <si>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</si>
  <si>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</si>
  <si>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</si>
  <si>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</si>
  <si>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</si>
  <si>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</si>
  <si>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</si>
  <si>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</si>
  <si>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</si>
  <si>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</si>
  <si>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</si>
  <si>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</si>
  <si>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</si>
  <si>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</si>
  <si>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</si>
  <si>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</si>
  <si>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</si>
  <si>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</si>
  <si>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</si>
  <si>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</si>
  <si>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</si>
  <si>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</si>
  <si>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</si>
  <si>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</si>
  <si>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</si>
  <si>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</si>
  <si>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</si>
  <si>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</si>
  <si>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</si>
  <si>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</si>
  <si>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</si>
  <si>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</si>
  <si>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</si>
  <si>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</si>
  <si>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</si>
  <si>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</si>
  <si>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</si>
  <si>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</si>
  <si>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</si>
  <si>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</si>
  <si>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</si>
  <si>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</si>
  <si>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</si>
  <si>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</si>
  <si>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</si>
  <si>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</si>
  <si>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</si>
  <si>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</si>
  <si>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</si>
  <si>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</si>
  <si>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</si>
  <si>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</si>
  <si>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</si>
  <si>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</si>
  <si>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</si>
  <si>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</si>
  <si>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</si>
  <si>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</si>
  <si>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</si>
  <si>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</si>
  <si>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</si>
  <si>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</si>
  <si>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</si>
  <si>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</si>
  <si>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</si>
  <si>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</si>
  <si>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</si>
  <si>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</si>
  <si>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</si>
  <si>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</si>
  <si>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</si>
  <si>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</si>
  <si>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</si>
  <si>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</si>
  <si>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</si>
  <si>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</si>
  <si>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</si>
  <si>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</si>
  <si>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</si>
  <si>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</si>
  <si>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</si>
  <si>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</si>
  <si>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</si>
  <si>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</si>
  <si>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</si>
  <si>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</si>
  <si>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</si>
  <si>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</si>
  <si>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</si>
  <si>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</si>
  <si>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</si>
  <si>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</si>
  <si>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</si>
  <si>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</si>
  <si>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</si>
  <si>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</si>
  <si>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</si>
  <si>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</si>
  <si>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</si>
  <si>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</si>
  <si>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</si>
  <si>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</si>
  <si>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</si>
  <si>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</si>
  <si>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</si>
  <si>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</si>
  <si>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</si>
  <si>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</si>
  <si>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</si>
  <si>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</si>
  <si>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</si>
  <si>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</si>
  <si>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</si>
  <si>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</si>
  <si>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</si>
  <si>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</si>
  <si>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</si>
  <si>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</si>
  <si>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</si>
  <si>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</si>
  <si>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</si>
  <si>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</si>
  <si>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</si>
  <si>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</si>
  <si>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</si>
  <si>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</si>
  <si>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</si>
  <si>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</si>
  <si>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</si>
  <si>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</si>
  <si>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</si>
  <si>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</si>
  <si>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</si>
  <si>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</si>
  <si>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</si>
  <si>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</si>
  <si>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1, 2, 3, 4 квартал 2023 года</t>
  </si>
  <si>
    <t>J_0004500062</t>
  </si>
  <si>
    <t>Вынос ВЛ-10кВ от ТП 116 до ТП 114а с частных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</si>
</sst>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1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2">
          <cell r="A2">
            <v>0</v>
          </cell>
        </row>
      </sheetData>
      <sheetData sheetId="309" refreshError="1"/>
      <sheetData sheetId="310" refreshError="1"/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P17" sqref="P17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4" t="s">
        <v>345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x14ac:dyDescent="0.25">
      <c r="A2" s="165"/>
      <c r="B2" s="165"/>
      <c r="C2" s="165"/>
      <c r="D2" s="165"/>
      <c r="E2" s="165"/>
      <c r="F2" s="165"/>
      <c r="G2" s="165"/>
      <c r="H2" s="165"/>
      <c r="I2" s="165"/>
      <c r="J2" s="165"/>
    </row>
    <row r="3" spans="1:10" x14ac:dyDescent="0.25">
      <c r="A3" s="165" t="s">
        <v>349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x14ac:dyDescent="0.25">
      <c r="A4" s="166" t="s">
        <v>348</v>
      </c>
      <c r="B4" s="166"/>
      <c r="C4" s="166"/>
      <c r="D4" s="166"/>
      <c r="E4" s="166"/>
      <c r="F4" s="166"/>
      <c r="G4" s="166"/>
      <c r="H4" s="166"/>
      <c r="I4" s="166"/>
      <c r="J4" s="166"/>
    </row>
    <row r="5" spans="1:10" x14ac:dyDescent="0.25">
      <c r="A5" s="165" t="s">
        <v>375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0" ht="53.25" customHeight="1" x14ac:dyDescent="0.25">
      <c r="A6" s="155" t="s">
        <v>80</v>
      </c>
      <c r="B6" s="156"/>
      <c r="C6" s="157"/>
      <c r="D6" s="158" t="s">
        <v>377</v>
      </c>
      <c r="E6" s="159"/>
      <c r="F6" s="159"/>
      <c r="G6" s="159"/>
      <c r="H6" s="159"/>
      <c r="I6" s="159"/>
      <c r="J6" s="160"/>
    </row>
    <row r="7" spans="1:10" x14ac:dyDescent="0.25">
      <c r="A7" s="155" t="s">
        <v>346</v>
      </c>
      <c r="B7" s="156"/>
      <c r="C7" s="157"/>
      <c r="D7" s="161" t="s">
        <v>376</v>
      </c>
      <c r="E7" s="162"/>
      <c r="F7" s="162"/>
      <c r="G7" s="162"/>
      <c r="H7" s="162"/>
      <c r="I7" s="162"/>
      <c r="J7" s="163"/>
    </row>
    <row r="8" spans="1:10" ht="15.75" customHeight="1" x14ac:dyDescent="0.25">
      <c r="A8" s="173" t="s">
        <v>347</v>
      </c>
      <c r="B8" s="173"/>
      <c r="C8" s="173"/>
      <c r="D8" s="173"/>
      <c r="E8" s="173"/>
      <c r="F8" s="173"/>
      <c r="G8" s="173"/>
      <c r="H8" s="173"/>
      <c r="I8" s="173"/>
      <c r="J8" s="173"/>
    </row>
    <row r="9" spans="1:10" ht="15.75" customHeight="1" x14ac:dyDescent="0.25">
      <c r="A9" s="174" t="s">
        <v>0</v>
      </c>
      <c r="B9" s="177" t="s">
        <v>2</v>
      </c>
      <c r="C9" s="180" t="s">
        <v>18</v>
      </c>
      <c r="D9" s="180"/>
      <c r="E9" s="180"/>
      <c r="F9" s="180"/>
      <c r="G9" s="180"/>
      <c r="H9" s="180"/>
      <c r="I9" s="180"/>
      <c r="J9" s="180"/>
    </row>
    <row r="10" spans="1:10" ht="33.75" customHeight="1" x14ac:dyDescent="0.25">
      <c r="A10" s="175"/>
      <c r="B10" s="178"/>
      <c r="C10" s="181" t="s">
        <v>8</v>
      </c>
      <c r="D10" s="181"/>
      <c r="E10" s="181"/>
      <c r="F10" s="181"/>
      <c r="G10" s="181" t="s">
        <v>53</v>
      </c>
      <c r="H10" s="181"/>
      <c r="I10" s="181"/>
      <c r="J10" s="181"/>
    </row>
    <row r="11" spans="1:10" s="8" customFormat="1" ht="63" x14ac:dyDescent="0.25">
      <c r="A11" s="176"/>
      <c r="B11" s="179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8"/>
      <c r="B28" s="168"/>
      <c r="H28" s="133"/>
      <c r="I28" s="133"/>
    </row>
    <row r="29" spans="1:10" s="31" customFormat="1" ht="41.25" customHeight="1" x14ac:dyDescent="0.25">
      <c r="A29" s="168"/>
      <c r="B29" s="168"/>
      <c r="H29" s="133"/>
      <c r="I29" s="133"/>
    </row>
    <row r="30" spans="1:10" s="31" customFormat="1" ht="38.25" customHeight="1" x14ac:dyDescent="0.25">
      <c r="A30" s="168"/>
      <c r="B30" s="168"/>
      <c r="H30" s="133"/>
      <c r="I30" s="133"/>
    </row>
    <row r="31" spans="1:10" s="31" customFormat="1" ht="18.75" customHeight="1" x14ac:dyDescent="0.25">
      <c r="A31" s="169"/>
      <c r="B31" s="169"/>
      <c r="H31" s="133"/>
      <c r="I31" s="133"/>
    </row>
    <row r="32" spans="1:10" s="31" customFormat="1" ht="217.5" customHeight="1" x14ac:dyDescent="0.25">
      <c r="A32" s="170"/>
      <c r="B32" s="171"/>
      <c r="H32" s="133"/>
      <c r="I32" s="133"/>
    </row>
    <row r="33" spans="1:2" ht="53.25" customHeight="1" x14ac:dyDescent="0.25">
      <c r="A33" s="170"/>
      <c r="B33" s="172"/>
    </row>
    <row r="34" spans="1:2" x14ac:dyDescent="0.25">
      <c r="A34" s="167"/>
      <c r="B34" s="167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6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3" t="s">
        <v>350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ht="15.75" customHeight="1" x14ac:dyDescent="0.25">
      <c r="A2" s="174" t="s">
        <v>0</v>
      </c>
      <c r="B2" s="177" t="s">
        <v>2</v>
      </c>
      <c r="C2" s="180" t="s">
        <v>18</v>
      </c>
      <c r="D2" s="180"/>
      <c r="E2" s="180"/>
      <c r="F2" s="180"/>
      <c r="G2" s="180"/>
      <c r="H2" s="180"/>
      <c r="I2" s="180"/>
      <c r="J2" s="180"/>
    </row>
    <row r="3" spans="1:10" ht="33.75" customHeight="1" x14ac:dyDescent="0.25">
      <c r="A3" s="175"/>
      <c r="B3" s="178"/>
      <c r="C3" s="181" t="s">
        <v>8</v>
      </c>
      <c r="D3" s="181"/>
      <c r="E3" s="181"/>
      <c r="F3" s="181"/>
      <c r="G3" s="181" t="s">
        <v>53</v>
      </c>
      <c r="H3" s="181"/>
      <c r="I3" s="181"/>
      <c r="J3" s="181"/>
    </row>
    <row r="4" spans="1:10" s="8" customFormat="1" ht="63" x14ac:dyDescent="0.25">
      <c r="A4" s="176"/>
      <c r="B4" s="179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368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371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369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8"/>
      <c r="B66" s="168"/>
      <c r="H66" s="121"/>
      <c r="I66" s="133"/>
    </row>
    <row r="67" spans="1:9" s="31" customFormat="1" ht="41.25" customHeight="1" x14ac:dyDescent="0.25">
      <c r="A67" s="168"/>
      <c r="B67" s="168"/>
      <c r="H67" s="121"/>
      <c r="I67" s="133"/>
    </row>
    <row r="68" spans="1:9" s="31" customFormat="1" ht="38.25" customHeight="1" x14ac:dyDescent="0.25">
      <c r="A68" s="168"/>
      <c r="B68" s="168"/>
      <c r="H68" s="121"/>
      <c r="I68" s="133"/>
    </row>
    <row r="69" spans="1:9" s="31" customFormat="1" ht="18.75" customHeight="1" x14ac:dyDescent="0.25">
      <c r="A69" s="169"/>
      <c r="B69" s="169"/>
      <c r="H69" s="121"/>
      <c r="I69" s="133"/>
    </row>
    <row r="70" spans="1:9" s="31" customFormat="1" ht="217.5" customHeight="1" x14ac:dyDescent="0.25">
      <c r="A70" s="170"/>
      <c r="B70" s="171"/>
      <c r="H70" s="121"/>
      <c r="I70" s="133"/>
    </row>
    <row r="71" spans="1:9" ht="53.25" customHeight="1" x14ac:dyDescent="0.25">
      <c r="A71" s="170"/>
      <c r="B71" s="172"/>
    </row>
    <row r="72" spans="1:9" x14ac:dyDescent="0.25">
      <c r="A72" s="167"/>
      <c r="B72" s="167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26" activePane="bottomLeft" state="frozen"/>
      <selection pane="bottomLeft" activeCell="K74" sqref="K74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3" t="s">
        <v>351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5.75" customHeight="1" x14ac:dyDescent="0.25">
      <c r="A2" s="174" t="s">
        <v>0</v>
      </c>
      <c r="B2" s="177" t="s">
        <v>2</v>
      </c>
      <c r="C2" s="180" t="s">
        <v>18</v>
      </c>
      <c r="D2" s="180"/>
      <c r="E2" s="180"/>
      <c r="F2" s="180"/>
      <c r="G2" s="180"/>
      <c r="H2" s="180"/>
      <c r="I2" s="180"/>
      <c r="J2" s="180"/>
      <c r="K2" s="180"/>
    </row>
    <row r="3" spans="1:11" ht="33.75" customHeight="1" x14ac:dyDescent="0.25">
      <c r="A3" s="175"/>
      <c r="B3" s="178"/>
      <c r="C3" s="181" t="s">
        <v>8</v>
      </c>
      <c r="D3" s="181"/>
      <c r="E3" s="181"/>
      <c r="F3" s="181"/>
      <c r="G3" s="181"/>
      <c r="H3" s="181" t="s">
        <v>53</v>
      </c>
      <c r="I3" s="187"/>
      <c r="J3" s="187"/>
      <c r="K3" s="187"/>
    </row>
    <row r="4" spans="1:11" s="8" customFormat="1" ht="63" x14ac:dyDescent="0.25">
      <c r="A4" s="176"/>
      <c r="B4" s="179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>
        <v>0.57499999999999996</v>
      </c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635.07599999999991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v>0.02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16.766400000000001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v>0.02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10.7536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>
        <v>1</v>
      </c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>
        <v>1</v>
      </c>
      <c r="F19" s="126">
        <v>0.57499999999999996</v>
      </c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239.2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>
        <v>2</v>
      </c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v>1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F32*I32*E32</f>
        <v>165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>
        <v>1</v>
      </c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>
        <v>1</v>
      </c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3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1069.7959999999998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7"/>
      <c r="B82" s="167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24" activePane="bottomLeft" state="frozen"/>
      <selection activeCell="D1" sqref="D1"/>
      <selection pane="bottomLeft" activeCell="K27" sqref="K27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3" t="s">
        <v>352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15.75" customHeight="1" x14ac:dyDescent="0.25">
      <c r="A3" s="174" t="s">
        <v>0</v>
      </c>
      <c r="B3" s="177" t="s">
        <v>2</v>
      </c>
      <c r="C3" s="180" t="s">
        <v>18</v>
      </c>
      <c r="D3" s="180"/>
      <c r="E3" s="180"/>
      <c r="F3" s="180"/>
      <c r="G3" s="180"/>
      <c r="H3" s="180"/>
      <c r="I3" s="180"/>
      <c r="J3" s="180"/>
      <c r="K3" s="180"/>
    </row>
    <row r="4" spans="1:11" ht="33.75" customHeight="1" x14ac:dyDescent="0.25">
      <c r="A4" s="175"/>
      <c r="B4" s="178"/>
      <c r="C4" s="181" t="s">
        <v>8</v>
      </c>
      <c r="D4" s="181"/>
      <c r="E4" s="181"/>
      <c r="F4" s="181"/>
      <c r="G4" s="181"/>
      <c r="H4" s="181" t="s">
        <v>53</v>
      </c>
      <c r="I4" s="187"/>
      <c r="J4" s="187"/>
      <c r="K4" s="187"/>
    </row>
    <row r="5" spans="1:11" s="8" customFormat="1" ht="63" x14ac:dyDescent="0.25">
      <c r="A5" s="176"/>
      <c r="B5" s="179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364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365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366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367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370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372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373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374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>
        <f>0.239+0.026</f>
        <v>0.26500000000000001</v>
      </c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633.6468000000001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>
        <v>0.114</v>
      </c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294.74928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1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54">
        <v>0.255</v>
      </c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364.14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0.255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155.80500000000001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>
        <v>0.124</v>
      </c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2479.7966400000005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>
        <v>1</v>
      </c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3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3931.1377200000006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7"/>
      <c r="B70" s="167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6" t="s">
        <v>28</v>
      </c>
      <c r="B2" s="206"/>
      <c r="C2" s="206"/>
      <c r="D2" s="206"/>
      <c r="E2" s="206"/>
      <c r="F2" s="206"/>
      <c r="G2" s="206"/>
      <c r="J2" s="68"/>
      <c r="K2" s="68"/>
    </row>
    <row r="3" spans="1:17" ht="36" customHeight="1" x14ac:dyDescent="0.25">
      <c r="A3" s="51" t="s">
        <v>0</v>
      </c>
      <c r="B3" s="1" t="s">
        <v>27</v>
      </c>
      <c r="C3" s="207" t="s">
        <v>17</v>
      </c>
      <c r="D3" s="207"/>
      <c r="E3" s="181" t="s">
        <v>18</v>
      </c>
      <c r="F3" s="181"/>
      <c r="G3" s="181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8">
        <v>3</v>
      </c>
      <c r="D4" s="209"/>
      <c r="E4" s="210">
        <v>4</v>
      </c>
      <c r="F4" s="211"/>
      <c r="G4" s="212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3"/>
      <c r="D5" s="213"/>
      <c r="E5" s="213">
        <f>+т4!K62+т3!K74+т2!J64</f>
        <v>5000.9337200000009</v>
      </c>
      <c r="F5" s="213"/>
      <c r="G5" s="213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5"/>
      <c r="D6" s="205"/>
      <c r="E6" s="205">
        <f>+E5*0.18</f>
        <v>900.16806960000008</v>
      </c>
      <c r="F6" s="205"/>
      <c r="G6" s="205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5"/>
      <c r="D7" s="205"/>
      <c r="E7" s="205">
        <f>+E5*1.18</f>
        <v>5901.1017896000003</v>
      </c>
      <c r="F7" s="205"/>
      <c r="G7" s="205"/>
      <c r="I7" s="77">
        <f>E5*1.18/1000</f>
        <v>5.9011017896000002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3"/>
      <c r="D8" s="204"/>
      <c r="E8" s="205">
        <f>208413*1.073*1.065*1.062*1.062</f>
        <v>268610.61322214518</v>
      </c>
      <c r="F8" s="205"/>
      <c r="G8" s="205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0"/>
      <c r="D9" s="191"/>
      <c r="E9" s="197">
        <v>266603</v>
      </c>
      <c r="F9" s="198"/>
      <c r="G9" s="199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0"/>
      <c r="D10" s="191"/>
      <c r="E10" s="202">
        <f>E8-E11</f>
        <v>2007.6132221451844</v>
      </c>
      <c r="F10" s="198"/>
      <c r="G10" s="199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0"/>
      <c r="D11" s="191"/>
      <c r="E11" s="197">
        <v>266603</v>
      </c>
      <c r="F11" s="198"/>
      <c r="G11" s="199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0"/>
      <c r="D12" s="191"/>
      <c r="E12" s="192"/>
      <c r="F12" s="193"/>
      <c r="G12" s="194"/>
      <c r="H12" s="69"/>
      <c r="I12" s="69"/>
    </row>
    <row r="13" spans="1:17" ht="18" x14ac:dyDescent="0.25">
      <c r="A13" s="32" t="s">
        <v>25</v>
      </c>
      <c r="B13" s="35" t="s">
        <v>59</v>
      </c>
      <c r="C13" s="190"/>
      <c r="D13" s="191"/>
      <c r="E13" s="192"/>
      <c r="F13" s="193"/>
      <c r="G13" s="194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0"/>
      <c r="D15" s="191"/>
      <c r="E15" s="192"/>
      <c r="F15" s="193"/>
      <c r="G15" s="194"/>
      <c r="H15" s="69"/>
      <c r="I15" s="69"/>
    </row>
    <row r="16" spans="1:17" ht="18" x14ac:dyDescent="0.25">
      <c r="A16" s="32" t="s">
        <v>61</v>
      </c>
      <c r="B16" s="35" t="s">
        <v>62</v>
      </c>
      <c r="C16" s="190"/>
      <c r="D16" s="191"/>
      <c r="E16" s="192"/>
      <c r="F16" s="193"/>
      <c r="G16" s="194"/>
      <c r="H16" s="69"/>
      <c r="I16" s="69"/>
    </row>
    <row r="17" spans="1:13" ht="18" x14ac:dyDescent="0.25">
      <c r="A17" s="32" t="s">
        <v>26</v>
      </c>
      <c r="B17" s="35" t="s">
        <v>63</v>
      </c>
      <c r="C17" s="195"/>
      <c r="D17" s="196"/>
      <c r="E17" s="197"/>
      <c r="F17" s="198"/>
      <c r="G17" s="199"/>
      <c r="H17" s="72"/>
      <c r="I17" s="79"/>
    </row>
    <row r="18" spans="1:13" x14ac:dyDescent="0.25">
      <c r="A18" s="54"/>
      <c r="B18" s="38"/>
      <c r="C18" s="200"/>
      <c r="D18" s="200"/>
      <c r="E18" s="201"/>
      <c r="F18" s="201"/>
      <c r="G18" s="201"/>
    </row>
    <row r="19" spans="1:13" ht="18" x14ac:dyDescent="0.25">
      <c r="A19" s="188" t="s">
        <v>67</v>
      </c>
      <c r="B19" s="188"/>
      <c r="C19" s="188"/>
      <c r="D19" s="188"/>
      <c r="E19" s="188"/>
      <c r="F19" s="188"/>
      <c r="G19" s="188"/>
    </row>
    <row r="20" spans="1:13" ht="36" customHeight="1" x14ac:dyDescent="0.25">
      <c r="A20" s="189" t="s">
        <v>64</v>
      </c>
      <c r="B20" s="189"/>
      <c r="C20" s="189"/>
      <c r="D20" s="189"/>
      <c r="E20" s="189"/>
      <c r="F20" s="189"/>
      <c r="G20" s="189"/>
    </row>
    <row r="21" spans="1:13" ht="31.5" customHeight="1" x14ac:dyDescent="0.25">
      <c r="A21" s="189" t="s">
        <v>65</v>
      </c>
      <c r="B21" s="189"/>
      <c r="C21" s="189"/>
      <c r="D21" s="189"/>
      <c r="E21" s="189"/>
      <c r="F21" s="189"/>
      <c r="G21" s="189"/>
      <c r="H21" s="66" t="s">
        <v>23</v>
      </c>
    </row>
    <row r="22" spans="1:13" s="31" customFormat="1" ht="69.75" customHeight="1" x14ac:dyDescent="0.25">
      <c r="A22" s="189" t="s">
        <v>66</v>
      </c>
      <c r="B22" s="189"/>
      <c r="C22" s="189"/>
      <c r="D22" s="189"/>
      <c r="E22" s="189"/>
      <c r="F22" s="189"/>
      <c r="G22" s="189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7"/>
      <c r="B29" s="167"/>
      <c r="C29" s="167"/>
      <c r="D29" s="167"/>
      <c r="E29" s="167"/>
      <c r="F29" s="167"/>
      <c r="G29" s="167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6"/>
      <c r="B1" s="216"/>
      <c r="C1" s="216"/>
      <c r="D1" s="216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5" t="s">
        <v>92</v>
      </c>
      <c r="B4" s="214" t="s">
        <v>96</v>
      </c>
      <c r="C4" s="214" t="s">
        <v>91</v>
      </c>
      <c r="D4" s="214"/>
      <c r="E4" s="21"/>
      <c r="F4" s="20"/>
      <c r="G4" s="22"/>
      <c r="H4" s="20"/>
      <c r="I4" s="105"/>
    </row>
    <row r="5" spans="1:9" ht="53.25" customHeight="1" x14ac:dyDescent="0.25">
      <c r="A5" s="215"/>
      <c r="B5" s="214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10" zoomScaleNormal="124" zoomScaleSheetLayoutView="100" workbookViewId="0">
      <selection activeCell="G26" sqref="G26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7" t="str">
        <f>т1!D6</f>
        <v>Вынос ВЛ-10кВ от ТП 116 до ТП 114а с частных территорий</v>
      </c>
      <c r="C1" s="217"/>
      <c r="D1" s="217"/>
      <c r="G1" s="22"/>
      <c r="H1" s="22"/>
    </row>
    <row r="2" spans="1:14" ht="54.75" customHeight="1" x14ac:dyDescent="0.25">
      <c r="A2" s="218" t="s">
        <v>363</v>
      </c>
      <c r="B2" s="218"/>
      <c r="C2" s="218"/>
      <c r="D2" s="218"/>
      <c r="G2" s="22"/>
      <c r="H2" s="22"/>
    </row>
    <row r="3" spans="1:14" ht="0.75" customHeight="1" x14ac:dyDescent="0.25">
      <c r="A3" s="85" t="s">
        <v>80</v>
      </c>
      <c r="B3" s="219" t="s">
        <v>81</v>
      </c>
      <c r="C3" s="219"/>
      <c r="D3" s="219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5000.9337200000009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1000.1867440000002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6001.1204640000014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362</v>
      </c>
      <c r="C10" s="90"/>
      <c r="D10" s="150">
        <f>D8-D9</f>
        <v>6001.1204640000014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4365.0884459999997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v>0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v>0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v>0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f>4.365088446*1000</f>
        <v>4365.0884459999997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v>0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7442.316186484104</v>
      </c>
      <c r="E20" s="99"/>
      <c r="F20" s="100"/>
      <c r="G20" s="100"/>
      <c r="H20" s="101"/>
      <c r="I20" s="101"/>
    </row>
    <row r="21" spans="1:9" ht="36" customHeight="1" x14ac:dyDescent="0.25">
      <c r="A21" s="188" t="s">
        <v>67</v>
      </c>
      <c r="B21" s="188"/>
      <c r="C21" s="188"/>
      <c r="D21" s="188"/>
    </row>
    <row r="22" spans="1:9" ht="31.5" customHeight="1" x14ac:dyDescent="0.25">
      <c r="A22" s="189" t="s">
        <v>64</v>
      </c>
      <c r="B22" s="189"/>
      <c r="C22" s="189"/>
      <c r="D22" s="189"/>
    </row>
    <row r="23" spans="1:9" s="31" customFormat="1" ht="80.25" customHeight="1" x14ac:dyDescent="0.25">
      <c r="A23" s="189" t="s">
        <v>66</v>
      </c>
      <c r="B23" s="189"/>
      <c r="C23" s="189"/>
      <c r="D23" s="189"/>
      <c r="E23" s="65"/>
      <c r="F23" s="24"/>
    </row>
    <row r="24" spans="1:9" s="31" customFormat="1" ht="18.75" customHeight="1" x14ac:dyDescent="0.25">
      <c r="A24" s="220"/>
      <c r="B24" s="220"/>
      <c r="C24" s="220"/>
      <c r="D24" s="220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7"/>
      <c r="B30" s="167"/>
      <c r="C30" s="167"/>
      <c r="D30" s="16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2024-02-14T03:10:37Z</dcterms:modified>
</cp:coreProperties>
</file>