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48" i="101" l="1"/>
  <c r="F38" i="101"/>
  <c r="F24" i="101"/>
  <c r="F22" i="101"/>
  <c r="F20" i="101"/>
  <c r="F18" i="101"/>
  <c r="F9" i="101"/>
  <c r="F32" i="98"/>
  <c r="F29" i="98"/>
  <c r="F25" i="98"/>
  <c r="F24" i="98"/>
  <c r="F23" i="98"/>
  <c r="F12" i="98"/>
  <c r="F8" i="98"/>
  <c r="D15" i="102"/>
  <c r="K32" i="98" l="1"/>
  <c r="D16" i="102" l="1"/>
  <c r="D14" i="102"/>
  <c r="D13" i="102"/>
  <c r="D12" i="102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<sst xmlns="http://schemas.openxmlformats.org/spreadsheetml/2006/main" count="1419" uniqueCount="378">
  <si>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</si>
  <si>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</si>
  <si>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</si>
  <si>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</si>
  <si>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</si>
  <si>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</si>
  <si>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</si>
  <si>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</si>
  <si>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</si>
  <si>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</si>
  <si>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</si>
  <si>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</si>
  <si>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</si>
  <si>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</si>
  <si>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</si>
  <si>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</si>
  <si>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</si>
  <si>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</si>
  <si>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</si>
  <si>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</si>
  <si>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</si>
  <si>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</si>
  <si>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</si>
  <si>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</si>
  <si>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</si>
  <si>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</si>
  <si>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</si>
  <si>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</si>
  <si>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</si>
  <si>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</si>
  <si>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</si>
  <si>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</si>
  <si>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</si>
  <si>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</si>
  <si>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</si>
  <si>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</si>
  <si>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</si>
  <si>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</si>
  <si>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</si>
  <si>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</si>
  <si>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</si>
  <si>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</si>
  <si>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</si>
  <si>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</si>
  <si>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</si>
  <si>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</si>
  <si>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</si>
  <si>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</si>
  <si>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</si>
  <si>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</si>
  <si>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</si>
  <si>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</si>
  <si>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</si>
  <si>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</si>
  <si>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</si>
  <si>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</si>
  <si>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</si>
  <si>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</si>
  <si>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</si>
  <si>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</si>
  <si>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</si>
  <si>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</si>
  <si>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</si>
  <si>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</si>
  <si>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</si>
  <si>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</si>
  <si>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</si>
  <si>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</si>
  <si>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</si>
  <si>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</si>
  <si>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</si>
  <si>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</si>
  <si>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</si>
  <si>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</si>
  <si>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</si>
  <si>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</si>
  <si>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</si>
  <si>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</si>
  <si>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</si>
  <si>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</si>
  <si>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</si>
  <si>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</si>
  <si>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</si>
  <si>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</si>
  <si>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</si>
  <si>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</si>
  <si>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</si>
  <si>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</si>
  <si>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</si>
  <si>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</si>
  <si>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</si>
  <si>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</si>
  <si>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</si>
  <si>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</si>
  <si>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</si>
  <si>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</si>
  <si>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</si>
  <si>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</si>
  <si>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</si>
  <si>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</si>
  <si>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</si>
  <si>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</si>
  <si>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</si>
  <si>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</si>
  <si>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</si>
  <si>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</si>
  <si>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</si>
  <si>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</si>
  <si>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</si>
  <si>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</si>
  <si>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</si>
  <si>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</si>
  <si>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</si>
  <si>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</si>
  <si>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</si>
  <si>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</si>
  <si>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</si>
  <si>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</si>
  <si>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</si>
  <si>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</si>
  <si>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</si>
  <si>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</si>
  <si>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</si>
  <si>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</si>
  <si>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</si>
  <si>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</si>
  <si>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</si>
  <si>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</si>
  <si>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</si>
  <si>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</si>
  <si>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</si>
  <si>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</si>
  <si>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</si>
  <si>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</si>
  <si>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</si>
  <si>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</si>
  <si>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</si>
  <si>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</si>
  <si>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</si>
  <si>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</si>
  <si>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</si>
  <si>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</si>
  <si>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</si>
  <si>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</si>
  <si>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</si>
  <si>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</si>
  <si>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</si>
  <si>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</si>
  <si>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</si>
  <si>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</si>
  <si>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</si>
  <si>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</si>
  <si>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</si>
  <si>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</si>
  <si>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</si>
  <si>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</si>
  <si>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</si>
  <si>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</si>
  <si>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</si>
  <si>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</si>
  <si>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</si>
  <si>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</si>
  <si>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</si>
  <si>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</si>
  <si>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</si>
  <si>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</si>
  <si>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</si>
  <si>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</si>
  <si>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</si>
  <si>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</si>
  <si>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</si>
  <si>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</si>
  <si>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</si>
  <si>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</si>
  <si>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</si>
  <si>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</si>
  <si>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</si>
  <si>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</si>
  <si>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</si>
  <si>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</si>
  <si>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</si>
  <si>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</si>
  <si>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</si>
  <si>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</si>
  <si>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</si>
  <si>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</si>
  <si>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</si>
  <si>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</si>
  <si>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</si>
  <si>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</si>
  <si>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</si>
  <si>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</si>
  <si>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</si>
  <si>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</si>
  <si>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</si>
  <si>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</si>
  <si>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</si>
  <si>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</si>
  <si>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</si>
  <si>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</si>
  <si>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</si>
  <si>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</si>
  <si>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</si>
  <si>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</si>
  <si>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</si>
  <si>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</si>
  <si>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</si>
  <si>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</si>
  <si>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</si>
  <si>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</si>
  <si>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</si>
  <si>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</si>
  <si>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</si>
  <si>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</si>
  <si>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</si>
  <si>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</si>
  <si>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</si>
  <si>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</si>
  <si>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</si>
  <si>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</si>
  <si>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</si>
  <si>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</si>
  <si>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</si>
  <si>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</si>
  <si>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</si>
  <si>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</si>
  <si>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</si>
  <si>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</si>
  <si>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</si>
  <si>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</si>
  <si>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</si>
  <si>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</si>
  <si>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</si>
  <si>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</si>
  <si>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</si>
  <si>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</si>
  <si>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</si>
  <si>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</si>
  <si>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</si>
  <si>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</si>
  <si>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</si>
  <si>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</si>
  <si>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</si>
  <si>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</si>
  <si>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</si>
  <si>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</si>
  <si>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</si>
  <si>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</si>
  <si>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</si>
  <si>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</si>
  <si>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</si>
  <si>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</si>
  <si>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</si>
  <si>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</si>
  <si>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</si>
  <si>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</si>
  <si>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</si>
  <si>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</si>
  <si>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</si>
  <si>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</si>
  <si>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</si>
  <si>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</si>
  <si>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</si>
  <si>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</si>
  <si>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</si>
  <si>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</si>
  <si>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</si>
  <si>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</si>
  <si>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</si>
  <si>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</si>
  <si>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</si>
  <si>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</si>
  <si>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</si>
  <si>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</si>
  <si>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</si>
  <si>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</si>
  <si>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</si>
  <si>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</si>
  <si>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</si>
  <si>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</si>
  <si>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</si>
  <si>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</si>
  <si>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</si>
  <si>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</si>
  <si>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</si>
  <si>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</si>
  <si>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</si>
  <si>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</si>
  <si>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</si>
  <si>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</si>
  <si>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</si>
  <si>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</si>
  <si>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</si>
  <si>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</si>
  <si>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</si>
  <si>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</si>
  <si>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</si>
  <si>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</si>
  <si>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</si>
  <si>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</si>
  <si>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</si>
  <si>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</si>
  <si>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</si>
  <si>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</si>
  <si>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</si>
  <si>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</si>
  <si>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</si>
  <si>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</si>
  <si>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</si>
  <si>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</si>
  <si>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</si>
  <si>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</si>
  <si>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</si>
  <si>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</si>
  <si>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</si>
  <si>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</si>
  <si>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</si>
  <si>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</si>
  <si>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</si>
  <si>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</si>
  <si>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</si>
  <si>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</si>
  <si>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</si>
  <si>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</si>
  <si>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</si>
  <si>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</si>
  <si>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</si>
  <si>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</si>
  <si>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</si>
  <si>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</si>
  <si>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</si>
  <si>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</si>
  <si>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</si>
  <si>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</si>
  <si>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</si>
  <si>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</si>
  <si>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</si>
  <si>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</si>
  <si>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</si>
  <si>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</si>
  <si>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</si>
  <si>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</si>
  <si>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</si>
  <si>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</si>
  <si>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</si>
  <si>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</si>
  <si>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</si>
  <si>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</si>
  <si>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</si>
  <si>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</si>
  <si>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</si>
  <si>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</si>
  <si>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</si>
  <si>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</si>
  <si>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</si>
  <si>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</si>
  <si>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</si>
  <si>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</si>
  <si>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</si>
  <si>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</si>
  <si>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</si>
  <si>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</si>
  <si>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</si>
  <si>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</si>
  <si>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</si>
  <si>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</si>
  <si>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</si>
  <si>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</si>
  <si>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</si>
  <si>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</si>
  <si>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</si>
  <si>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</si>
  <si>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</si>
  <si>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</si>
  <si>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</si>
  <si>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</si>
  <si>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</si>
  <si>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3, 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</si>
</sst>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R16" sqref="R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3" t="s">
        <v>345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25">
      <c r="A3" s="164" t="s">
        <v>349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165" t="s">
        <v>348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4" t="s">
        <v>377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53.25" customHeight="1" x14ac:dyDescent="0.25">
      <c r="A6" s="154" t="s">
        <v>80</v>
      </c>
      <c r="B6" s="155"/>
      <c r="C6" s="156"/>
      <c r="D6" s="157" t="s">
        <v>363</v>
      </c>
      <c r="E6" s="158"/>
      <c r="F6" s="158"/>
      <c r="G6" s="158"/>
      <c r="H6" s="158"/>
      <c r="I6" s="158"/>
      <c r="J6" s="159"/>
    </row>
    <row r="7" spans="1:10" x14ac:dyDescent="0.25">
      <c r="A7" s="154" t="s">
        <v>346</v>
      </c>
      <c r="B7" s="155"/>
      <c r="C7" s="156"/>
      <c r="D7" s="160" t="s">
        <v>362</v>
      </c>
      <c r="E7" s="161"/>
      <c r="F7" s="161"/>
      <c r="G7" s="161"/>
      <c r="H7" s="161"/>
      <c r="I7" s="161"/>
      <c r="J7" s="162"/>
    </row>
    <row r="8" spans="1:10" ht="15.75" customHeight="1" x14ac:dyDescent="0.25">
      <c r="A8" s="172" t="s">
        <v>347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10" ht="15.75" customHeight="1" x14ac:dyDescent="0.25">
      <c r="A9" s="173" t="s">
        <v>0</v>
      </c>
      <c r="B9" s="176" t="s">
        <v>2</v>
      </c>
      <c r="C9" s="179" t="s">
        <v>18</v>
      </c>
      <c r="D9" s="179"/>
      <c r="E9" s="179"/>
      <c r="F9" s="179"/>
      <c r="G9" s="179"/>
      <c r="H9" s="179"/>
      <c r="I9" s="179"/>
      <c r="J9" s="179"/>
    </row>
    <row r="10" spans="1:10" ht="33.75" customHeight="1" x14ac:dyDescent="0.25">
      <c r="A10" s="174"/>
      <c r="B10" s="177"/>
      <c r="C10" s="180" t="s">
        <v>8</v>
      </c>
      <c r="D10" s="180"/>
      <c r="E10" s="180"/>
      <c r="F10" s="180"/>
      <c r="G10" s="180" t="s">
        <v>53</v>
      </c>
      <c r="H10" s="180"/>
      <c r="I10" s="180"/>
      <c r="J10" s="180"/>
    </row>
    <row r="11" spans="1:10" s="8" customFormat="1" ht="63" x14ac:dyDescent="0.25">
      <c r="A11" s="175"/>
      <c r="B11" s="17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7"/>
      <c r="B28" s="167"/>
      <c r="H28" s="133"/>
      <c r="I28" s="133"/>
    </row>
    <row r="29" spans="1:10" s="31" customFormat="1" ht="41.25" customHeight="1" x14ac:dyDescent="0.25">
      <c r="A29" s="167"/>
      <c r="B29" s="167"/>
      <c r="H29" s="133"/>
      <c r="I29" s="133"/>
    </row>
    <row r="30" spans="1:10" s="31" customFormat="1" ht="38.25" customHeight="1" x14ac:dyDescent="0.25">
      <c r="A30" s="167"/>
      <c r="B30" s="167"/>
      <c r="H30" s="133"/>
      <c r="I30" s="133"/>
    </row>
    <row r="31" spans="1:10" s="31" customFormat="1" ht="18.75" customHeight="1" x14ac:dyDescent="0.25">
      <c r="A31" s="168"/>
      <c r="B31" s="168"/>
      <c r="H31" s="133"/>
      <c r="I31" s="133"/>
    </row>
    <row r="32" spans="1:10" s="31" customFormat="1" ht="217.5" customHeight="1" x14ac:dyDescent="0.25">
      <c r="A32" s="169"/>
      <c r="B32" s="170"/>
      <c r="H32" s="133"/>
      <c r="I32" s="133"/>
    </row>
    <row r="33" spans="1:2" ht="53.25" customHeight="1" x14ac:dyDescent="0.25">
      <c r="A33" s="169"/>
      <c r="B33" s="171"/>
    </row>
    <row r="34" spans="1:2" x14ac:dyDescent="0.25">
      <c r="A34" s="166"/>
      <c r="B34" s="166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2" t="s">
        <v>350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</row>
    <row r="3" spans="1:10" ht="33.75" customHeight="1" x14ac:dyDescent="0.25">
      <c r="A3" s="174"/>
      <c r="B3" s="177"/>
      <c r="C3" s="180" t="s">
        <v>8</v>
      </c>
      <c r="D3" s="180"/>
      <c r="E3" s="180"/>
      <c r="F3" s="180"/>
      <c r="G3" s="180" t="s">
        <v>53</v>
      </c>
      <c r="H3" s="180"/>
      <c r="I3" s="180"/>
      <c r="J3" s="180"/>
    </row>
    <row r="4" spans="1:10" s="8" customFormat="1" ht="63" x14ac:dyDescent="0.25">
      <c r="A4" s="175"/>
      <c r="B4" s="17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370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373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371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7"/>
      <c r="B66" s="167"/>
      <c r="H66" s="121"/>
      <c r="I66" s="133"/>
    </row>
    <row r="67" spans="1:9" s="31" customFormat="1" ht="41.25" customHeight="1" x14ac:dyDescent="0.25">
      <c r="A67" s="167"/>
      <c r="B67" s="167"/>
      <c r="H67" s="121"/>
      <c r="I67" s="133"/>
    </row>
    <row r="68" spans="1:9" s="31" customFormat="1" ht="38.25" customHeight="1" x14ac:dyDescent="0.25">
      <c r="A68" s="167"/>
      <c r="B68" s="167"/>
      <c r="H68" s="121"/>
      <c r="I68" s="133"/>
    </row>
    <row r="69" spans="1:9" s="31" customFormat="1" ht="18.75" customHeight="1" x14ac:dyDescent="0.25">
      <c r="A69" s="168"/>
      <c r="B69" s="168"/>
      <c r="H69" s="121"/>
      <c r="I69" s="133"/>
    </row>
    <row r="70" spans="1:9" s="31" customFormat="1" ht="217.5" customHeight="1" x14ac:dyDescent="0.25">
      <c r="A70" s="169"/>
      <c r="B70" s="170"/>
      <c r="H70" s="121"/>
      <c r="I70" s="133"/>
    </row>
    <row r="71" spans="1:9" ht="53.25" customHeight="1" x14ac:dyDescent="0.25">
      <c r="A71" s="169"/>
      <c r="B71" s="171"/>
    </row>
    <row r="72" spans="1:9" x14ac:dyDescent="0.25">
      <c r="A72" s="166"/>
      <c r="B72" s="166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K8" sqref="K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2" t="s">
        <v>351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  <c r="K2" s="179"/>
    </row>
    <row r="3" spans="1:11" ht="33.75" customHeight="1" x14ac:dyDescent="0.25">
      <c r="A3" s="174"/>
      <c r="B3" s="177"/>
      <c r="C3" s="180" t="s">
        <v>8</v>
      </c>
      <c r="D3" s="180"/>
      <c r="E3" s="180"/>
      <c r="F3" s="180"/>
      <c r="G3" s="180"/>
      <c r="H3" s="180" t="s">
        <v>53</v>
      </c>
      <c r="I3" s="186"/>
      <c r="J3" s="186"/>
      <c r="K3" s="186"/>
    </row>
    <row r="4" spans="1:11" s="8" customFormat="1" ht="63" x14ac:dyDescent="0.25">
      <c r="A4" s="175"/>
      <c r="B4" s="17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f>1.485+1.126</f>
        <v>2.6109999999999998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2188.8535199999997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f>4.003+0.884</f>
        <v>4.8870000000000005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2627.6421600000003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>
        <v>1</v>
      </c>
      <c r="F14" s="126">
        <v>0.14000000000000001</v>
      </c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87.651200000000003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>
        <f>0.627+0.037</f>
        <v>0.66400000000000003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100.82176000000001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f>1.382+0.414</f>
        <v>1.7959999999999998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326.87199999999996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f>0.67+0.222</f>
        <v>0.89200000000000002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192.02976000000001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v>2.024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473.61599999999999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>
        <v>9.4E-2</v>
      </c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25.515360000000001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f>0.691+0.453</f>
        <v>1.1439999999999999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425.93407999999999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>
        <v>2</v>
      </c>
      <c r="F30" s="126">
        <v>0.14000000000000001</v>
      </c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118.51840000000001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f>40+9</f>
        <v>49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F32*I32*E32</f>
        <v>8085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14652.454240000001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6"/>
      <c r="B82" s="16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9" activePane="bottomLeft" state="frozen"/>
      <selection activeCell="D1" sqref="D1"/>
      <selection pane="bottomLeft" activeCell="K19" sqref="K19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2" t="s">
        <v>352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.75" customHeight="1" x14ac:dyDescent="0.25">
      <c r="A3" s="173" t="s">
        <v>0</v>
      </c>
      <c r="B3" s="176" t="s">
        <v>2</v>
      </c>
      <c r="C3" s="179" t="s">
        <v>18</v>
      </c>
      <c r="D3" s="179"/>
      <c r="E3" s="179"/>
      <c r="F3" s="179"/>
      <c r="G3" s="179"/>
      <c r="H3" s="179"/>
      <c r="I3" s="179"/>
      <c r="J3" s="179"/>
      <c r="K3" s="179"/>
    </row>
    <row r="4" spans="1:11" ht="33.75" customHeight="1" x14ac:dyDescent="0.25">
      <c r="A4" s="174"/>
      <c r="B4" s="177"/>
      <c r="C4" s="180" t="s">
        <v>8</v>
      </c>
      <c r="D4" s="180"/>
      <c r="E4" s="180"/>
      <c r="F4" s="180"/>
      <c r="G4" s="180"/>
      <c r="H4" s="180" t="s">
        <v>53</v>
      </c>
      <c r="I4" s="186"/>
      <c r="J4" s="186"/>
      <c r="K4" s="186"/>
    </row>
    <row r="5" spans="1:11" s="8" customFormat="1" ht="63" x14ac:dyDescent="0.25">
      <c r="A5" s="175"/>
      <c r="B5" s="17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>
        <f>0.024+0.037</f>
        <v>6.0999999999999999E-2</v>
      </c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20.027520000000003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>
        <v>0.23200000000000001</v>
      </c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85.190400000000011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v>0.11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47.282400000000003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v>2.5000000000000001E-2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12.096000000000002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v>9.8000000000000004E-2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57.047760000000004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v>0.13800000000000001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160.66512000000003</v>
      </c>
    </row>
    <row r="18" spans="1:11" s="55" customFormat="1" ht="47.25" x14ac:dyDescent="0.25">
      <c r="A18" s="49" t="s">
        <v>239</v>
      </c>
      <c r="B18" s="13" t="s">
        <v>366</v>
      </c>
      <c r="C18" s="124">
        <v>0.4</v>
      </c>
      <c r="D18" s="25" t="s">
        <v>143</v>
      </c>
      <c r="E18" s="25">
        <v>1</v>
      </c>
      <c r="F18" s="124">
        <f>0.433+0.126</f>
        <v>0.55899999999999994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373.09896000000003</v>
      </c>
    </row>
    <row r="19" spans="1:11" s="55" customFormat="1" ht="47.25" x14ac:dyDescent="0.25">
      <c r="A19" s="49" t="s">
        <v>240</v>
      </c>
      <c r="B19" s="13" t="s">
        <v>367</v>
      </c>
      <c r="C19" s="140">
        <v>0.4</v>
      </c>
      <c r="D19" s="25" t="s">
        <v>143</v>
      </c>
      <c r="E19" s="25">
        <v>2</v>
      </c>
      <c r="F19" s="140">
        <v>8.4000000000000005E-2</v>
      </c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112.12992000000003</v>
      </c>
    </row>
    <row r="20" spans="1:11" s="55" customFormat="1" ht="47.25" x14ac:dyDescent="0.25">
      <c r="A20" s="49" t="s">
        <v>241</v>
      </c>
      <c r="B20" s="13" t="s">
        <v>368</v>
      </c>
      <c r="C20" s="124">
        <v>0.4</v>
      </c>
      <c r="D20" s="25" t="s">
        <v>144</v>
      </c>
      <c r="E20" s="25">
        <v>1</v>
      </c>
      <c r="F20" s="124">
        <f>0.477+0.476</f>
        <v>0.95299999999999996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743.11127999999997</v>
      </c>
    </row>
    <row r="21" spans="1:11" s="55" customFormat="1" ht="47.25" x14ac:dyDescent="0.25">
      <c r="A21" s="49" t="s">
        <v>242</v>
      </c>
      <c r="B21" s="13" t="s">
        <v>369</v>
      </c>
      <c r="C21" s="144">
        <v>0.4</v>
      </c>
      <c r="D21" s="25" t="s">
        <v>144</v>
      </c>
      <c r="E21" s="25">
        <v>2</v>
      </c>
      <c r="F21" s="144">
        <v>0.20399999999999999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318.14207999999996</v>
      </c>
    </row>
    <row r="22" spans="1:11" s="10" customFormat="1" ht="47.25" x14ac:dyDescent="0.25">
      <c r="A22" s="49" t="s">
        <v>243</v>
      </c>
      <c r="B22" s="13" t="s">
        <v>372</v>
      </c>
      <c r="C22" s="124">
        <v>0.4</v>
      </c>
      <c r="D22" s="25" t="s">
        <v>145</v>
      </c>
      <c r="E22" s="25">
        <v>1</v>
      </c>
      <c r="F22" s="124">
        <f>0.045+0.205</f>
        <v>0.25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247.32000000000002</v>
      </c>
    </row>
    <row r="23" spans="1:11" s="10" customFormat="1" ht="47.25" x14ac:dyDescent="0.25">
      <c r="A23" s="49" t="s">
        <v>244</v>
      </c>
      <c r="B23" s="13" t="s">
        <v>374</v>
      </c>
      <c r="C23" s="137">
        <v>0.4</v>
      </c>
      <c r="D23" s="25" t="s">
        <v>145</v>
      </c>
      <c r="E23" s="25">
        <v>2</v>
      </c>
      <c r="F23" s="137">
        <v>0.39850000000000002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788.45616000000007</v>
      </c>
    </row>
    <row r="24" spans="1:11" s="55" customFormat="1" ht="47.25" x14ac:dyDescent="0.25">
      <c r="A24" s="49" t="s">
        <v>245</v>
      </c>
      <c r="B24" s="13" t="s">
        <v>375</v>
      </c>
      <c r="C24" s="124">
        <v>0.4</v>
      </c>
      <c r="D24" s="25" t="s">
        <v>146</v>
      </c>
      <c r="E24" s="25">
        <v>1</v>
      </c>
      <c r="F24" s="124">
        <f>0.61+0.183</f>
        <v>0.79299999999999993</v>
      </c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955.78704000000005</v>
      </c>
    </row>
    <row r="25" spans="1:11" s="55" customFormat="1" ht="47.25" x14ac:dyDescent="0.25">
      <c r="A25" s="49" t="s">
        <v>246</v>
      </c>
      <c r="B25" s="13" t="s">
        <v>376</v>
      </c>
      <c r="C25" s="137">
        <v>0.4</v>
      </c>
      <c r="D25" s="25" t="s">
        <v>146</v>
      </c>
      <c r="E25" s="25">
        <v>2</v>
      </c>
      <c r="F25" s="137">
        <v>0.193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465.23808000000002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f>1.9155+0.685</f>
        <v>2.6005000000000003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1289.8480000000002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2.6004999999999998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1588.9054999999998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f>0.74+0.342</f>
        <v>1.0820000000000001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17912.856240000005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v>0.41599999999999998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10372.976640000001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35550.179100000008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6"/>
      <c r="B70" s="166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8"/>
      <c r="K2" s="68"/>
    </row>
    <row r="3" spans="1:17" ht="36" customHeight="1" x14ac:dyDescent="0.25">
      <c r="A3" s="51" t="s">
        <v>0</v>
      </c>
      <c r="B3" s="1" t="s">
        <v>27</v>
      </c>
      <c r="C3" s="206" t="s">
        <v>17</v>
      </c>
      <c r="D3" s="206"/>
      <c r="E3" s="180" t="s">
        <v>18</v>
      </c>
      <c r="F3" s="180"/>
      <c r="G3" s="18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7">
        <v>3</v>
      </c>
      <c r="D4" s="208"/>
      <c r="E4" s="209">
        <v>4</v>
      </c>
      <c r="F4" s="210"/>
      <c r="G4" s="21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2"/>
      <c r="D5" s="212"/>
      <c r="E5" s="212">
        <f>+т4!K62+т3!K74+т2!J64</f>
        <v>50202.633340000008</v>
      </c>
      <c r="F5" s="212"/>
      <c r="G5" s="21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4"/>
      <c r="D6" s="204"/>
      <c r="E6" s="204">
        <f>+E5*0.18</f>
        <v>9036.4740012000002</v>
      </c>
      <c r="F6" s="204"/>
      <c r="G6" s="20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4"/>
      <c r="D7" s="204"/>
      <c r="E7" s="204">
        <f>+E5*1.18</f>
        <v>59239.107341200004</v>
      </c>
      <c r="F7" s="204"/>
      <c r="G7" s="204"/>
      <c r="I7" s="77">
        <f>E5*1.18/1000</f>
        <v>59.239107341200004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2"/>
      <c r="D8" s="203"/>
      <c r="E8" s="204">
        <f>208413*1.073*1.065*1.062*1.062</f>
        <v>268610.61322214518</v>
      </c>
      <c r="F8" s="204"/>
      <c r="G8" s="20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9"/>
      <c r="D9" s="190"/>
      <c r="E9" s="196">
        <v>266603</v>
      </c>
      <c r="F9" s="197"/>
      <c r="G9" s="198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9"/>
      <c r="D10" s="190"/>
      <c r="E10" s="201">
        <f>E8-E11</f>
        <v>2007.6132221451844</v>
      </c>
      <c r="F10" s="197"/>
      <c r="G10" s="198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9"/>
      <c r="D11" s="190"/>
      <c r="E11" s="196">
        <v>266603</v>
      </c>
      <c r="F11" s="197"/>
      <c r="G11" s="198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9"/>
      <c r="D12" s="190"/>
      <c r="E12" s="191"/>
      <c r="F12" s="192"/>
      <c r="G12" s="193"/>
      <c r="H12" s="69"/>
      <c r="I12" s="69"/>
    </row>
    <row r="13" spans="1:17" ht="18" x14ac:dyDescent="0.25">
      <c r="A13" s="32" t="s">
        <v>25</v>
      </c>
      <c r="B13" s="35" t="s">
        <v>59</v>
      </c>
      <c r="C13" s="189"/>
      <c r="D13" s="190"/>
      <c r="E13" s="191"/>
      <c r="F13" s="192"/>
      <c r="G13" s="193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9"/>
      <c r="D15" s="190"/>
      <c r="E15" s="191"/>
      <c r="F15" s="192"/>
      <c r="G15" s="193"/>
      <c r="H15" s="69"/>
      <c r="I15" s="69"/>
    </row>
    <row r="16" spans="1:17" ht="18" x14ac:dyDescent="0.25">
      <c r="A16" s="32" t="s">
        <v>61</v>
      </c>
      <c r="B16" s="35" t="s">
        <v>62</v>
      </c>
      <c r="C16" s="189"/>
      <c r="D16" s="190"/>
      <c r="E16" s="191"/>
      <c r="F16" s="192"/>
      <c r="G16" s="193"/>
      <c r="H16" s="69"/>
      <c r="I16" s="69"/>
    </row>
    <row r="17" spans="1:13" ht="18" x14ac:dyDescent="0.25">
      <c r="A17" s="32" t="s">
        <v>26</v>
      </c>
      <c r="B17" s="35" t="s">
        <v>63</v>
      </c>
      <c r="C17" s="194"/>
      <c r="D17" s="195"/>
      <c r="E17" s="196"/>
      <c r="F17" s="197"/>
      <c r="G17" s="198"/>
      <c r="H17" s="72"/>
      <c r="I17" s="79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6" t="s">
        <v>23</v>
      </c>
    </row>
    <row r="22" spans="1:13" s="31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6"/>
      <c r="B29" s="166"/>
      <c r="C29" s="166"/>
      <c r="D29" s="166"/>
      <c r="E29" s="166"/>
      <c r="F29" s="166"/>
      <c r="G29" s="16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16" sqref="F16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и реконструкция сетей электроснабжения 0,4кВ</v>
      </c>
      <c r="C1" s="216"/>
      <c r="D1" s="216"/>
      <c r="G1" s="22"/>
      <c r="H1" s="22"/>
    </row>
    <row r="2" spans="1:14" ht="54.75" customHeight="1" x14ac:dyDescent="0.25">
      <c r="A2" s="217" t="s">
        <v>365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50202.633340000008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10040.526668000002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60243.160008000006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60243.160008000006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175898.515942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31.709487958*1000</f>
        <v>31709.487958000002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f>33.647641898*1000</f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35.116213938*1000</f>
        <v>35116.213938000001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36.424910728*1000</f>
        <v>36424.910728000003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f>39.00026142*1000</f>
        <v>39000.261420000003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70088.538167544961</v>
      </c>
      <c r="E20" s="99"/>
      <c r="F20" s="100"/>
      <c r="G20" s="100"/>
      <c r="H20" s="101"/>
      <c r="I20" s="101"/>
    </row>
    <row r="21" spans="1:9" ht="36" customHeight="1" x14ac:dyDescent="0.25">
      <c r="A21" s="187" t="s">
        <v>67</v>
      </c>
      <c r="B21" s="187"/>
      <c r="C21" s="187"/>
      <c r="D21" s="187"/>
    </row>
    <row r="22" spans="1:9" ht="31.5" customHeight="1" x14ac:dyDescent="0.25">
      <c r="A22" s="188" t="s">
        <v>64</v>
      </c>
      <c r="B22" s="188"/>
      <c r="C22" s="188"/>
      <c r="D22" s="188"/>
    </row>
    <row r="23" spans="1:9" s="31" customFormat="1" ht="80.25" customHeight="1" x14ac:dyDescent="0.25">
      <c r="A23" s="188" t="s">
        <v>66</v>
      </c>
      <c r="B23" s="188"/>
      <c r="C23" s="188"/>
      <c r="D23" s="188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6"/>
      <c r="B30" s="166"/>
      <c r="C30" s="166"/>
      <c r="D30" s="16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2024-02-14T03:32:58Z</dcterms:modified>
</cp:coreProperties>
</file>