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Раскрытие информации ПП24\п19 ппн аб6 УНЦ 1кв.2023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5" i="102" l="1"/>
  <c r="D14" i="102" l="1"/>
  <c r="K16" i="101" l="1"/>
  <c r="K13" i="101"/>
  <c r="K21" i="101" l="1"/>
  <c r="D12" i="102" l="1"/>
  <c r="K19" i="101" l="1"/>
  <c r="J28" i="97" l="1"/>
  <c r="J13" i="97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<sst xmlns="http://schemas.openxmlformats.org/spreadsheetml/2006/main" count="1419" uniqueCount="378">
  <si>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</si>
  <si>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</si>
  <si>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</si>
  <si>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</si>
  <si>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</si>
  <si>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</si>
  <si>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</si>
  <si>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</si>
  <si>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</si>
  <si>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</si>
  <si>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</si>
  <si>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</si>
  <si>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</si>
  <si>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</si>
  <si>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</si>
  <si>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</si>
  <si>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</si>
  <si>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</si>
  <si>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</si>
  <si>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</si>
  <si>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</si>
  <si>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</si>
  <si>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</si>
  <si>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</si>
  <si>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</si>
  <si>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</si>
  <si>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</si>
  <si>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</si>
  <si>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</si>
  <si>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</si>
  <si>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</si>
  <si>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</si>
  <si>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</si>
  <si>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</si>
  <si>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</si>
  <si>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</si>
  <si>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</si>
  <si>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</si>
  <si>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</si>
  <si>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</si>
  <si>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</si>
  <si>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</si>
  <si>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</si>
  <si>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</si>
  <si>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</si>
  <si>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</si>
  <si>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</si>
  <si>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</si>
  <si>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</si>
  <si>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</si>
  <si>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</si>
  <si>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</si>
  <si>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</si>
  <si>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</si>
  <si>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</si>
  <si>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</si>
  <si>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</si>
  <si>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</si>
  <si>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</si>
  <si>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</si>
  <si>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</si>
  <si>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</si>
  <si>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</si>
  <si>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</si>
  <si>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</si>
  <si>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</si>
  <si>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</si>
  <si>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</si>
  <si>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</si>
  <si>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</si>
  <si>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</si>
  <si>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</si>
  <si>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</si>
  <si>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</si>
  <si>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</si>
  <si>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</si>
  <si>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</si>
  <si>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</si>
  <si>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</si>
  <si>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</si>
  <si>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</si>
  <si>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</si>
  <si>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</si>
  <si>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</si>
  <si>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</si>
  <si>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</si>
  <si>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</si>
  <si>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</si>
  <si>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</si>
  <si>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</si>
  <si>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</si>
  <si>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</si>
  <si>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</si>
  <si>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</si>
  <si>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</si>
  <si>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</si>
  <si>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</si>
  <si>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</si>
  <si>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</si>
  <si>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</si>
  <si>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</si>
  <si>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</si>
  <si>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</si>
  <si>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</si>
  <si>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</si>
  <si>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</si>
  <si>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</si>
  <si>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</si>
  <si>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</si>
  <si>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</si>
  <si>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</si>
  <si>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</si>
  <si>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</si>
  <si>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</si>
  <si>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</si>
  <si>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</si>
  <si>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</si>
  <si>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</si>
  <si>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</si>
  <si>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</si>
  <si>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</si>
  <si>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</si>
  <si>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</si>
  <si>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</si>
  <si>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</si>
  <si>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</si>
  <si>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</si>
  <si>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</si>
  <si>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</si>
  <si>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</si>
  <si>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</si>
  <si>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</si>
  <si>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</si>
  <si>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</si>
  <si>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</si>
  <si>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</si>
  <si>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</si>
  <si>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</si>
  <si>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</si>
  <si>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</si>
  <si>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</si>
  <si>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</si>
  <si>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</si>
  <si>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</si>
  <si>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</si>
  <si>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</si>
  <si>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</si>
  <si>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</si>
  <si>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</si>
  <si>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</si>
  <si>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</si>
  <si>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</si>
  <si>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</si>
  <si>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</si>
  <si>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</si>
  <si>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</si>
  <si>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</si>
  <si>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</si>
  <si>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</si>
  <si>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</si>
  <si>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</si>
  <si>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</si>
  <si>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</si>
  <si>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</si>
  <si>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</si>
  <si>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</si>
  <si>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</si>
  <si>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</si>
  <si>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</si>
  <si>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</si>
  <si>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</si>
  <si>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</si>
  <si>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</si>
  <si>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</si>
  <si>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</si>
  <si>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</si>
  <si>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</si>
  <si>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</si>
  <si>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</si>
  <si>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</si>
  <si>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</si>
  <si>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</si>
  <si>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</si>
  <si>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</si>
  <si>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</si>
  <si>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</si>
  <si>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</si>
  <si>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</si>
  <si>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</si>
  <si>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</si>
  <si>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</si>
  <si>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</si>
  <si>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</si>
  <si>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</si>
  <si>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</si>
  <si>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</si>
  <si>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</si>
  <si>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</si>
  <si>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</si>
  <si>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</si>
  <si>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</si>
  <si>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</si>
  <si>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</si>
  <si>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</si>
  <si>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</si>
  <si>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</si>
  <si>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</si>
  <si>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</si>
  <si>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</si>
  <si>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</si>
  <si>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</si>
  <si>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</si>
  <si>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</si>
  <si>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</si>
  <si>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</si>
  <si>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</si>
  <si>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</si>
  <si>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</si>
  <si>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</si>
  <si>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</si>
  <si>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</si>
  <si>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</si>
  <si>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</si>
  <si>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</si>
  <si>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</si>
  <si>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</si>
  <si>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</si>
  <si>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</si>
  <si>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</si>
  <si>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</si>
  <si>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</si>
  <si>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</si>
  <si>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</si>
  <si>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</si>
  <si>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</si>
  <si>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</si>
  <si>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</si>
  <si>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</si>
  <si>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</si>
  <si>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</si>
  <si>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</si>
  <si>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</si>
  <si>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</si>
  <si>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</si>
  <si>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</si>
  <si>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</si>
  <si>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</si>
  <si>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</si>
  <si>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</si>
  <si>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</si>
  <si>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</si>
  <si>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</si>
  <si>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</si>
  <si>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</si>
  <si>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</si>
  <si>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</si>
  <si>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</si>
  <si>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</si>
  <si>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</si>
  <si>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</si>
  <si>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</si>
  <si>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</si>
  <si>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</si>
  <si>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</si>
  <si>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</si>
  <si>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</si>
  <si>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</si>
  <si>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</si>
  <si>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</si>
  <si>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</si>
  <si>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</si>
  <si>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</si>
  <si>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</si>
  <si>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</si>
  <si>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</si>
  <si>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</si>
  <si>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</si>
  <si>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</si>
  <si>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</si>
  <si>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</si>
  <si>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</si>
  <si>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</si>
  <si>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</si>
  <si>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</si>
  <si>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</si>
  <si>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</si>
  <si>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</si>
  <si>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</si>
  <si>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</si>
  <si>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</si>
  <si>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</si>
  <si>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</si>
  <si>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</si>
  <si>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</si>
  <si>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</si>
  <si>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</si>
  <si>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</si>
  <si>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</si>
  <si>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</si>
  <si>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</si>
  <si>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</si>
  <si>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</si>
  <si>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</si>
  <si>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</si>
  <si>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</si>
  <si>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</si>
  <si>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</si>
  <si>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</si>
  <si>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</si>
  <si>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</si>
  <si>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</si>
  <si>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</si>
  <si>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</si>
  <si>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</si>
  <si>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</si>
  <si>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</si>
  <si>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</si>
  <si>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</si>
  <si>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</si>
  <si>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</si>
  <si>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</si>
  <si>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</si>
  <si>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</si>
  <si>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</si>
  <si>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</si>
  <si>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</si>
  <si>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</si>
  <si>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</si>
  <si>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</si>
  <si>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</si>
  <si>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</si>
  <si>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</si>
  <si>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</si>
  <si>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</si>
  <si>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</si>
  <si>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</si>
  <si>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</si>
  <si>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</si>
  <si>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</si>
  <si>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</si>
  <si>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</si>
  <si>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</si>
  <si>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</si>
  <si>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</si>
  <si>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</si>
  <si>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</si>
  <si>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</si>
  <si>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</si>
  <si>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</si>
  <si>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</si>
  <si>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</si>
  <si>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</si>
  <si>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</si>
  <si>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</si>
  <si>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</si>
  <si>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</si>
  <si>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</si>
  <si>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</si>
  <si>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</si>
  <si>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</si>
  <si>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</si>
  <si>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</si>
  <si>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J_0000500016</t>
  </si>
  <si>
    <t>Строительство и реконструкция сетей электроснабжения 0,4кВ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</si>
  <si>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</si>
  <si>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</si>
  <si>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</si>
  <si>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</si>
  <si>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</si>
  <si>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</si>
  <si>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</si>
  <si>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</si>
  <si>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</si>
  <si>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</si>
  <si>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</si>
  <si>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</si>
  <si>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</si>
  <si>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Год раскрытия информации: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</si>
</sst>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0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170" fontId="5" fillId="0" borderId="10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/>
      <sheetData sheetId="434"/>
      <sheetData sheetId="435"/>
      <sheetData sheetId="436"/>
      <sheetData sheetId="437">
        <row r="8">
          <cell r="D8">
            <v>15739</v>
          </cell>
        </row>
      </sheetData>
      <sheetData sheetId="438">
        <row r="8">
          <cell r="D8">
            <v>15739</v>
          </cell>
        </row>
      </sheetData>
      <sheetData sheetId="439">
        <row r="8">
          <cell r="D8">
            <v>15739</v>
          </cell>
        </row>
      </sheetData>
      <sheetData sheetId="440">
        <row r="8">
          <cell r="D8">
            <v>15739</v>
          </cell>
        </row>
      </sheetData>
      <sheetData sheetId="441">
        <row r="8">
          <cell r="D8">
            <v>15739</v>
          </cell>
        </row>
      </sheetData>
      <sheetData sheetId="442">
        <row r="8">
          <cell r="D8">
            <v>15739</v>
          </cell>
        </row>
      </sheetData>
      <sheetData sheetId="443">
        <row r="8">
          <cell r="D8">
            <v>15739</v>
          </cell>
        </row>
      </sheetData>
      <sheetData sheetId="444">
        <row r="8">
          <cell r="D8">
            <v>15739</v>
          </cell>
        </row>
      </sheetData>
      <sheetData sheetId="445">
        <row r="8">
          <cell r="D8">
            <v>15739</v>
          </cell>
        </row>
      </sheetData>
      <sheetData sheetId="446">
        <row r="8">
          <cell r="D8">
            <v>15739</v>
          </cell>
        </row>
      </sheetData>
      <sheetData sheetId="447">
        <row r="8">
          <cell r="D8">
            <v>15739</v>
          </cell>
        </row>
      </sheetData>
      <sheetData sheetId="448">
        <row r="8">
          <cell r="D8">
            <v>15739</v>
          </cell>
        </row>
      </sheetData>
      <sheetData sheetId="449">
        <row r="8">
          <cell r="D8">
            <v>15739</v>
          </cell>
        </row>
      </sheetData>
      <sheetData sheetId="450">
        <row r="8">
          <cell r="D8">
            <v>15739</v>
          </cell>
        </row>
      </sheetData>
      <sheetData sheetId="451">
        <row r="8">
          <cell r="D8">
            <v>15739</v>
          </cell>
        </row>
      </sheetData>
      <sheetData sheetId="452">
        <row r="8">
          <cell r="D8">
            <v>15739</v>
          </cell>
        </row>
      </sheetData>
      <sheetData sheetId="453">
        <row r="8">
          <cell r="D8">
            <v>15739</v>
          </cell>
        </row>
      </sheetData>
      <sheetData sheetId="454">
        <row r="8">
          <cell r="D8">
            <v>15739</v>
          </cell>
        </row>
      </sheetData>
      <sheetData sheetId="455">
        <row r="8">
          <cell r="D8">
            <v>15739</v>
          </cell>
        </row>
      </sheetData>
      <sheetData sheetId="456">
        <row r="8">
          <cell r="D8">
            <v>15739</v>
          </cell>
        </row>
      </sheetData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2">
          <cell r="A2">
            <v>0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2">
          <cell r="A2">
            <v>0</v>
          </cell>
        </row>
      </sheetData>
      <sheetData sheetId="670">
        <row r="2">
          <cell r="A2">
            <v>0</v>
          </cell>
        </row>
      </sheetData>
      <sheetData sheetId="671">
        <row r="2">
          <cell r="A2">
            <v>0</v>
          </cell>
        </row>
      </sheetData>
      <sheetData sheetId="672" refreshError="1"/>
      <sheetData sheetId="673" refreshError="1"/>
      <sheetData sheetId="674" refreshError="1"/>
      <sheetData sheetId="675"/>
      <sheetData sheetId="676"/>
      <sheetData sheetId="677" refreshError="1"/>
      <sheetData sheetId="678" refreshError="1"/>
      <sheetData sheetId="679" refreshError="1"/>
      <sheetData sheetId="680" refreshError="1"/>
      <sheetData sheetId="681"/>
      <sheetData sheetId="682"/>
      <sheetData sheetId="683"/>
      <sheetData sheetId="684" refreshError="1"/>
      <sheetData sheetId="685">
        <row r="9">
          <cell r="C9" t="str">
            <v>ВСЕГО</v>
          </cell>
        </row>
      </sheetData>
      <sheetData sheetId="686">
        <row r="9">
          <cell r="C9" t="str">
            <v>ВСЕГО</v>
          </cell>
        </row>
      </sheetData>
      <sheetData sheetId="687">
        <row r="9">
          <cell r="C9" t="str">
            <v>ВСЕГО</v>
          </cell>
        </row>
      </sheetData>
      <sheetData sheetId="688">
        <row r="9">
          <cell r="C9" t="str">
            <v>ВСЕГО</v>
          </cell>
        </row>
      </sheetData>
      <sheetData sheetId="689">
        <row r="9">
          <cell r="C9" t="str">
            <v>ВСЕГО</v>
          </cell>
        </row>
      </sheetData>
      <sheetData sheetId="690">
        <row r="9">
          <cell r="C9" t="str">
            <v>ВСЕГО</v>
          </cell>
        </row>
      </sheetData>
      <sheetData sheetId="691">
        <row r="9">
          <cell r="C9" t="str">
            <v>ВСЕГО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 refreshError="1"/>
      <sheetData sheetId="74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743">
        <row r="8">
          <cell r="D8">
            <v>15739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L11" sqref="L11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78" t="s">
        <v>345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x14ac:dyDescent="0.25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0" x14ac:dyDescent="0.25">
      <c r="A3" s="179" t="s">
        <v>349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x14ac:dyDescent="0.25">
      <c r="A4" s="180" t="s">
        <v>348</v>
      </c>
      <c r="B4" s="180"/>
      <c r="C4" s="180"/>
      <c r="D4" s="180"/>
      <c r="E4" s="180"/>
      <c r="F4" s="180"/>
      <c r="G4" s="180"/>
      <c r="H4" s="180"/>
      <c r="I4" s="180"/>
      <c r="J4" s="180"/>
    </row>
    <row r="5" spans="1:10" x14ac:dyDescent="0.25">
      <c r="A5" s="179" t="s">
        <v>377</v>
      </c>
      <c r="B5" s="179"/>
      <c r="C5" s="179"/>
      <c r="D5" s="179"/>
      <c r="E5" s="179"/>
      <c r="F5" s="179"/>
      <c r="G5" s="179"/>
      <c r="H5" s="179"/>
      <c r="I5" s="179"/>
      <c r="J5" s="179"/>
    </row>
    <row r="6" spans="1:10" ht="53.25" customHeight="1" x14ac:dyDescent="0.25">
      <c r="A6" s="169" t="s">
        <v>80</v>
      </c>
      <c r="B6" s="170"/>
      <c r="C6" s="171"/>
      <c r="D6" s="172" t="s">
        <v>363</v>
      </c>
      <c r="E6" s="173"/>
      <c r="F6" s="173"/>
      <c r="G6" s="173"/>
      <c r="H6" s="173"/>
      <c r="I6" s="173"/>
      <c r="J6" s="174"/>
    </row>
    <row r="7" spans="1:10" x14ac:dyDescent="0.25">
      <c r="A7" s="169" t="s">
        <v>346</v>
      </c>
      <c r="B7" s="170"/>
      <c r="C7" s="171"/>
      <c r="D7" s="175" t="s">
        <v>362</v>
      </c>
      <c r="E7" s="176"/>
      <c r="F7" s="176"/>
      <c r="G7" s="176"/>
      <c r="H7" s="176"/>
      <c r="I7" s="176"/>
      <c r="J7" s="177"/>
    </row>
    <row r="8" spans="1:10" ht="15.75" customHeight="1" x14ac:dyDescent="0.25">
      <c r="A8" s="154" t="s">
        <v>347</v>
      </c>
      <c r="B8" s="154"/>
      <c r="C8" s="154"/>
      <c r="D8" s="154"/>
      <c r="E8" s="154"/>
      <c r="F8" s="154"/>
      <c r="G8" s="154"/>
      <c r="H8" s="154"/>
      <c r="I8" s="154"/>
      <c r="J8" s="154"/>
    </row>
    <row r="9" spans="1:10" ht="15.75" customHeight="1" x14ac:dyDescent="0.25">
      <c r="A9" s="155" t="s">
        <v>0</v>
      </c>
      <c r="B9" s="158" t="s">
        <v>2</v>
      </c>
      <c r="C9" s="161" t="s">
        <v>18</v>
      </c>
      <c r="D9" s="161"/>
      <c r="E9" s="161"/>
      <c r="F9" s="161"/>
      <c r="G9" s="161"/>
      <c r="H9" s="161"/>
      <c r="I9" s="161"/>
      <c r="J9" s="161"/>
    </row>
    <row r="10" spans="1:10" ht="33.75" customHeight="1" x14ac:dyDescent="0.25">
      <c r="A10" s="156"/>
      <c r="B10" s="159"/>
      <c r="C10" s="162" t="s">
        <v>8</v>
      </c>
      <c r="D10" s="162"/>
      <c r="E10" s="162"/>
      <c r="F10" s="162"/>
      <c r="G10" s="162" t="s">
        <v>53</v>
      </c>
      <c r="H10" s="162"/>
      <c r="I10" s="162"/>
      <c r="J10" s="162"/>
    </row>
    <row r="11" spans="1:10" s="8" customFormat="1" ht="63" x14ac:dyDescent="0.25">
      <c r="A11" s="157"/>
      <c r="B11" s="160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321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322</v>
      </c>
      <c r="C14" s="131">
        <v>0.23</v>
      </c>
      <c r="D14" s="131" t="s">
        <v>323</v>
      </c>
      <c r="E14" s="131"/>
      <c r="F14" s="131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322</v>
      </c>
      <c r="C15" s="131">
        <v>0.4</v>
      </c>
      <c r="D15" s="131" t="s">
        <v>326</v>
      </c>
      <c r="E15" s="131"/>
      <c r="F15" s="131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322</v>
      </c>
      <c r="C16" s="131">
        <v>0.4</v>
      </c>
      <c r="D16" s="131" t="s">
        <v>327</v>
      </c>
      <c r="E16" s="131"/>
      <c r="F16" s="131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322</v>
      </c>
      <c r="C17" s="118" t="s">
        <v>119</v>
      </c>
      <c r="D17" s="131" t="s">
        <v>328</v>
      </c>
      <c r="E17" s="131"/>
      <c r="F17" s="131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329</v>
      </c>
      <c r="E18" s="131"/>
      <c r="F18" s="131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331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332</v>
      </c>
      <c r="C20" s="131" t="s">
        <v>52</v>
      </c>
      <c r="D20" s="131" t="s">
        <v>333</v>
      </c>
      <c r="E20" s="131"/>
      <c r="F20" s="131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332</v>
      </c>
      <c r="C21" s="131" t="s">
        <v>52</v>
      </c>
      <c r="D21" s="131" t="s">
        <v>334</v>
      </c>
      <c r="E21" s="131"/>
      <c r="F21" s="131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337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338</v>
      </c>
      <c r="C23" s="131" t="s">
        <v>52</v>
      </c>
      <c r="D23" s="131" t="s">
        <v>339</v>
      </c>
      <c r="E23" s="131"/>
      <c r="F23" s="131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341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342</v>
      </c>
      <c r="C25" s="131" t="s">
        <v>52</v>
      </c>
      <c r="D25" s="131" t="s">
        <v>344</v>
      </c>
      <c r="E25" s="131"/>
      <c r="F25" s="131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4"/>
      <c r="B28" s="164"/>
      <c r="H28" s="133"/>
      <c r="I28" s="133"/>
    </row>
    <row r="29" spans="1:10" s="31" customFormat="1" ht="41.25" customHeight="1" x14ac:dyDescent="0.25">
      <c r="A29" s="164"/>
      <c r="B29" s="164"/>
      <c r="H29" s="133"/>
      <c r="I29" s="133"/>
    </row>
    <row r="30" spans="1:10" s="31" customFormat="1" ht="38.25" customHeight="1" x14ac:dyDescent="0.25">
      <c r="A30" s="164"/>
      <c r="B30" s="164"/>
      <c r="H30" s="133"/>
      <c r="I30" s="133"/>
    </row>
    <row r="31" spans="1:10" s="31" customFormat="1" ht="18.75" customHeight="1" x14ac:dyDescent="0.25">
      <c r="A31" s="165"/>
      <c r="B31" s="165"/>
      <c r="H31" s="133"/>
      <c r="I31" s="133"/>
    </row>
    <row r="32" spans="1:10" s="31" customFormat="1" ht="217.5" customHeight="1" x14ac:dyDescent="0.25">
      <c r="A32" s="166"/>
      <c r="B32" s="167"/>
      <c r="H32" s="133"/>
      <c r="I32" s="133"/>
    </row>
    <row r="33" spans="1:2" ht="53.25" customHeight="1" x14ac:dyDescent="0.25">
      <c r="A33" s="166"/>
      <c r="B33" s="168"/>
    </row>
    <row r="34" spans="1:2" x14ac:dyDescent="0.25">
      <c r="A34" s="163"/>
      <c r="B34" s="163"/>
    </row>
    <row r="35" spans="1:2" x14ac:dyDescent="0.25">
      <c r="B35" s="115"/>
    </row>
    <row r="39" spans="1:2" x14ac:dyDescent="0.25">
      <c r="B39" s="115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F63" sqref="F6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54" t="s">
        <v>350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ht="15.75" customHeight="1" x14ac:dyDescent="0.25">
      <c r="A2" s="155" t="s">
        <v>0</v>
      </c>
      <c r="B2" s="158" t="s">
        <v>2</v>
      </c>
      <c r="C2" s="161" t="s">
        <v>18</v>
      </c>
      <c r="D2" s="161"/>
      <c r="E2" s="161"/>
      <c r="F2" s="161"/>
      <c r="G2" s="161"/>
      <c r="H2" s="161"/>
      <c r="I2" s="161"/>
      <c r="J2" s="161"/>
    </row>
    <row r="3" spans="1:10" ht="33.75" customHeight="1" x14ac:dyDescent="0.25">
      <c r="A3" s="156"/>
      <c r="B3" s="159"/>
      <c r="C3" s="162" t="s">
        <v>8</v>
      </c>
      <c r="D3" s="162"/>
      <c r="E3" s="162"/>
      <c r="F3" s="162"/>
      <c r="G3" s="162" t="s">
        <v>53</v>
      </c>
      <c r="H3" s="162"/>
      <c r="I3" s="162"/>
      <c r="J3" s="162"/>
    </row>
    <row r="4" spans="1:10" s="8" customFormat="1" ht="63" x14ac:dyDescent="0.25">
      <c r="A4" s="157"/>
      <c r="B4" s="160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370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373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304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18" t="s">
        <v>118</v>
      </c>
      <c r="B27" s="13" t="s">
        <v>294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295</v>
      </c>
      <c r="C28" s="139" t="s">
        <v>75</v>
      </c>
      <c r="D28" s="139" t="s">
        <v>371</v>
      </c>
      <c r="E28" s="139"/>
      <c r="F28" s="139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18" t="s">
        <v>43</v>
      </c>
      <c r="B29" s="13" t="s">
        <v>295</v>
      </c>
      <c r="C29" s="131" t="s">
        <v>75</v>
      </c>
      <c r="D29" s="131" t="s">
        <v>296</v>
      </c>
      <c r="E29" s="131"/>
      <c r="F29" s="131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18" t="s">
        <v>44</v>
      </c>
      <c r="B30" s="13" t="s">
        <v>295</v>
      </c>
      <c r="C30" s="131" t="s">
        <v>75</v>
      </c>
      <c r="D30" s="131" t="s">
        <v>297</v>
      </c>
      <c r="E30" s="131"/>
      <c r="F30" s="131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18" t="s">
        <v>253</v>
      </c>
      <c r="B31" s="13" t="s">
        <v>295</v>
      </c>
      <c r="C31" s="131" t="s">
        <v>75</v>
      </c>
      <c r="D31" s="131" t="s">
        <v>298</v>
      </c>
      <c r="E31" s="131"/>
      <c r="F31" s="131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18" t="s">
        <v>254</v>
      </c>
      <c r="B32" s="13" t="s">
        <v>295</v>
      </c>
      <c r="C32" s="131" t="s">
        <v>75</v>
      </c>
      <c r="D32" s="131" t="s">
        <v>299</v>
      </c>
      <c r="E32" s="131"/>
      <c r="F32" s="131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18" t="s">
        <v>255</v>
      </c>
      <c r="B33" s="13" t="s">
        <v>295</v>
      </c>
      <c r="C33" s="131" t="s">
        <v>75</v>
      </c>
      <c r="D33" s="131" t="s">
        <v>300</v>
      </c>
      <c r="E33" s="131"/>
      <c r="F33" s="131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18" t="s">
        <v>256</v>
      </c>
      <c r="B34" s="13" t="s">
        <v>295</v>
      </c>
      <c r="C34" s="131" t="s">
        <v>75</v>
      </c>
      <c r="D34" s="131" t="s">
        <v>301</v>
      </c>
      <c r="E34" s="131"/>
      <c r="F34" s="131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18" t="s">
        <v>72</v>
      </c>
      <c r="B35" s="13" t="s">
        <v>303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295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295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295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295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18" t="s">
        <v>276</v>
      </c>
      <c r="B40" s="13" t="s">
        <v>295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18" t="s">
        <v>277</v>
      </c>
      <c r="B41" s="13" t="s">
        <v>295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18" t="s">
        <v>293</v>
      </c>
      <c r="B42" s="13" t="s">
        <v>295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1" t="s">
        <v>310</v>
      </c>
      <c r="E44" s="45"/>
      <c r="F44" s="45" t="s">
        <v>302</v>
      </c>
      <c r="G44" s="132" t="s">
        <v>309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311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308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308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308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308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308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308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312</v>
      </c>
      <c r="B52" s="13" t="s">
        <v>308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3" t="s">
        <v>291</v>
      </c>
      <c r="H55" s="117">
        <v>964</v>
      </c>
      <c r="I55" s="132">
        <v>1.01</v>
      </c>
      <c r="J55" s="114">
        <f>+E55*H55</f>
        <v>0</v>
      </c>
    </row>
    <row r="56" spans="1:10" s="16" customFormat="1" ht="65.25" customHeight="1" x14ac:dyDescent="0.25">
      <c r="A56" s="118" t="s">
        <v>313</v>
      </c>
      <c r="B56" s="13" t="s">
        <v>305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314</v>
      </c>
      <c r="B57" s="13" t="s">
        <v>306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315</v>
      </c>
      <c r="B58" s="13" t="s">
        <v>306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18" t="s">
        <v>316</v>
      </c>
      <c r="B59" s="13" t="s">
        <v>306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317</v>
      </c>
      <c r="B60" s="13" t="s">
        <v>306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318</v>
      </c>
      <c r="B61" s="13" t="s">
        <v>306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319</v>
      </c>
      <c r="B62" s="13" t="s">
        <v>306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320</v>
      </c>
      <c r="B63" s="13" t="s">
        <v>306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4"/>
      <c r="B66" s="164"/>
      <c r="H66" s="121"/>
      <c r="I66" s="133"/>
    </row>
    <row r="67" spans="1:9" s="31" customFormat="1" ht="41.25" customHeight="1" x14ac:dyDescent="0.25">
      <c r="A67" s="164"/>
      <c r="B67" s="164"/>
      <c r="H67" s="121"/>
      <c r="I67" s="133"/>
    </row>
    <row r="68" spans="1:9" s="31" customFormat="1" ht="38.25" customHeight="1" x14ac:dyDescent="0.25">
      <c r="A68" s="164"/>
      <c r="B68" s="164"/>
      <c r="H68" s="121"/>
      <c r="I68" s="133"/>
    </row>
    <row r="69" spans="1:9" s="31" customFormat="1" ht="18.75" customHeight="1" x14ac:dyDescent="0.25">
      <c r="A69" s="165"/>
      <c r="B69" s="165"/>
      <c r="H69" s="121"/>
      <c r="I69" s="133"/>
    </row>
    <row r="70" spans="1:9" s="31" customFormat="1" ht="217.5" customHeight="1" x14ac:dyDescent="0.25">
      <c r="A70" s="166"/>
      <c r="B70" s="167"/>
      <c r="H70" s="121"/>
      <c r="I70" s="133"/>
    </row>
    <row r="71" spans="1:9" ht="53.25" customHeight="1" x14ac:dyDescent="0.25">
      <c r="A71" s="166"/>
      <c r="B71" s="168"/>
    </row>
    <row r="72" spans="1:9" x14ac:dyDescent="0.25">
      <c r="A72" s="163"/>
      <c r="B72" s="163"/>
    </row>
    <row r="73" spans="1:9" x14ac:dyDescent="0.25">
      <c r="B73" s="115"/>
    </row>
    <row r="77" spans="1:9" x14ac:dyDescent="0.25">
      <c r="B77" s="115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" activePane="bottomLeft" state="frozen"/>
      <selection pane="bottomLeft" activeCell="F62" sqref="F62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54" t="s">
        <v>351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1" ht="15.75" customHeight="1" x14ac:dyDescent="0.25">
      <c r="A2" s="155" t="s">
        <v>0</v>
      </c>
      <c r="B2" s="158" t="s">
        <v>2</v>
      </c>
      <c r="C2" s="161" t="s">
        <v>18</v>
      </c>
      <c r="D2" s="161"/>
      <c r="E2" s="161"/>
      <c r="F2" s="161"/>
      <c r="G2" s="161"/>
      <c r="H2" s="161"/>
      <c r="I2" s="161"/>
      <c r="J2" s="161"/>
      <c r="K2" s="161"/>
    </row>
    <row r="3" spans="1:11" ht="33.75" customHeight="1" x14ac:dyDescent="0.25">
      <c r="A3" s="156"/>
      <c r="B3" s="159"/>
      <c r="C3" s="162" t="s">
        <v>8</v>
      </c>
      <c r="D3" s="162"/>
      <c r="E3" s="162"/>
      <c r="F3" s="162"/>
      <c r="G3" s="162"/>
      <c r="H3" s="162" t="s">
        <v>53</v>
      </c>
      <c r="I3" s="181"/>
      <c r="J3" s="181"/>
      <c r="K3" s="181"/>
    </row>
    <row r="4" spans="1:11" s="8" customFormat="1" ht="63" x14ac:dyDescent="0.25">
      <c r="A4" s="157"/>
      <c r="B4" s="160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>
        <v>2.69</v>
      </c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2255.0807999999997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>
        <v>2.69</v>
      </c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1446.3592000000001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/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53">
        <v>0.17100000000000001</v>
      </c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25.964640000000003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>
        <v>0.55200000000000005</v>
      </c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100.46400000000001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>
        <v>1</v>
      </c>
      <c r="F25" s="126">
        <v>4.2999999999999997E-2</v>
      </c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9.2570399999999999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>
        <v>1.427</v>
      </c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333.91800000000001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>
        <v>0.497</v>
      </c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185.04303999999999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>
        <v>13</v>
      </c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2145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>
        <v>13</v>
      </c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39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6540.0867199999993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6"/>
      <c r="B76" s="186"/>
    </row>
    <row r="77" spans="1:11" s="31" customFormat="1" ht="41.25" customHeight="1" x14ac:dyDescent="0.25">
      <c r="A77" s="186"/>
      <c r="B77" s="186"/>
    </row>
    <row r="78" spans="1:11" s="31" customFormat="1" ht="38.25" customHeight="1" x14ac:dyDescent="0.25">
      <c r="A78" s="186"/>
      <c r="B78" s="186"/>
    </row>
    <row r="79" spans="1:11" s="31" customFormat="1" ht="18.75" customHeight="1" x14ac:dyDescent="0.25">
      <c r="A79" s="182"/>
      <c r="B79" s="182"/>
    </row>
    <row r="80" spans="1:11" s="31" customFormat="1" ht="42" customHeight="1" x14ac:dyDescent="0.25">
      <c r="A80" s="183"/>
      <c r="B80" s="184"/>
    </row>
    <row r="81" spans="1:2" ht="53.25" customHeight="1" x14ac:dyDescent="0.25">
      <c r="A81" s="183"/>
      <c r="B81" s="185"/>
    </row>
    <row r="82" spans="1:2" x14ac:dyDescent="0.25">
      <c r="A82" s="163"/>
      <c r="B82" s="163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6" activePane="bottomLeft" state="frozen"/>
      <selection activeCell="D1" sqref="D1"/>
      <selection pane="bottomLeft" activeCell="F56" sqref="F56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54" t="s">
        <v>352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</row>
    <row r="3" spans="1:11" ht="15.75" customHeight="1" x14ac:dyDescent="0.25">
      <c r="A3" s="155" t="s">
        <v>0</v>
      </c>
      <c r="B3" s="158" t="s">
        <v>2</v>
      </c>
      <c r="C3" s="161" t="s">
        <v>18</v>
      </c>
      <c r="D3" s="161"/>
      <c r="E3" s="161"/>
      <c r="F3" s="161"/>
      <c r="G3" s="161"/>
      <c r="H3" s="161"/>
      <c r="I3" s="161"/>
      <c r="J3" s="161"/>
      <c r="K3" s="161"/>
    </row>
    <row r="4" spans="1:11" ht="33.75" customHeight="1" x14ac:dyDescent="0.25">
      <c r="A4" s="156"/>
      <c r="B4" s="159"/>
      <c r="C4" s="162" t="s">
        <v>8</v>
      </c>
      <c r="D4" s="162"/>
      <c r="E4" s="162"/>
      <c r="F4" s="162"/>
      <c r="G4" s="162"/>
      <c r="H4" s="162" t="s">
        <v>53</v>
      </c>
      <c r="I4" s="181"/>
      <c r="J4" s="181"/>
      <c r="K4" s="181"/>
    </row>
    <row r="5" spans="1:11" s="8" customFormat="1" ht="63" x14ac:dyDescent="0.25">
      <c r="A5" s="157"/>
      <c r="B5" s="160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>
        <v>0.14199999999999999</v>
      </c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52.142399999999995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>
        <v>0.03</v>
      </c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12.895200000000001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/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>
        <v>7.8E-2</v>
      </c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45.405360000000002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>
        <v>0.13800000000000001</v>
      </c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160.66512000000003</v>
      </c>
    </row>
    <row r="18" spans="1:11" s="55" customFormat="1" ht="47.25" x14ac:dyDescent="0.25">
      <c r="A18" s="49" t="s">
        <v>239</v>
      </c>
      <c r="B18" s="13" t="s">
        <v>366</v>
      </c>
      <c r="C18" s="124">
        <v>0.4</v>
      </c>
      <c r="D18" s="25" t="s">
        <v>143</v>
      </c>
      <c r="E18" s="25">
        <v>1</v>
      </c>
      <c r="F18" s="124">
        <v>0.115</v>
      </c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76.755600000000015</v>
      </c>
    </row>
    <row r="19" spans="1:11" s="55" customFormat="1" ht="47.25" x14ac:dyDescent="0.25">
      <c r="A19" s="49" t="s">
        <v>240</v>
      </c>
      <c r="B19" s="13" t="s">
        <v>367</v>
      </c>
      <c r="C19" s="140">
        <v>0.4</v>
      </c>
      <c r="D19" s="25" t="s">
        <v>143</v>
      </c>
      <c r="E19" s="25">
        <v>2</v>
      </c>
      <c r="F19" s="140"/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368</v>
      </c>
      <c r="C20" s="124">
        <v>0.4</v>
      </c>
      <c r="D20" s="25" t="s">
        <v>144</v>
      </c>
      <c r="E20" s="25">
        <v>1</v>
      </c>
      <c r="F20" s="124">
        <v>0.156</v>
      </c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121.64256000000002</v>
      </c>
    </row>
    <row r="21" spans="1:11" s="55" customFormat="1" ht="47.25" x14ac:dyDescent="0.25">
      <c r="A21" s="49" t="s">
        <v>242</v>
      </c>
      <c r="B21" s="13" t="s">
        <v>369</v>
      </c>
      <c r="C21" s="144">
        <v>0.4</v>
      </c>
      <c r="D21" s="25" t="s">
        <v>144</v>
      </c>
      <c r="E21" s="25">
        <v>2</v>
      </c>
      <c r="F21" s="144"/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372</v>
      </c>
      <c r="C22" s="124">
        <v>0.4</v>
      </c>
      <c r="D22" s="25" t="s">
        <v>145</v>
      </c>
      <c r="E22" s="25">
        <v>1</v>
      </c>
      <c r="F22" s="124">
        <v>4.4999999999999998E-2</v>
      </c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44.517600000000002</v>
      </c>
    </row>
    <row r="23" spans="1:11" s="10" customFormat="1" ht="47.25" x14ac:dyDescent="0.25">
      <c r="A23" s="49" t="s">
        <v>244</v>
      </c>
      <c r="B23" s="13" t="s">
        <v>374</v>
      </c>
      <c r="C23" s="137">
        <v>0.4</v>
      </c>
      <c r="D23" s="25" t="s">
        <v>145</v>
      </c>
      <c r="E23" s="25">
        <v>2</v>
      </c>
      <c r="F23" s="137"/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375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376</v>
      </c>
      <c r="C25" s="137">
        <v>0.4</v>
      </c>
      <c r="D25" s="25" t="s">
        <v>146</v>
      </c>
      <c r="E25" s="25">
        <v>2</v>
      </c>
      <c r="F25" s="137"/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/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/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/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>
        <v>0.56000000000000005</v>
      </c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277.76000000000005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57"/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>
        <v>0.70399999999999996</v>
      </c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430.14399999999995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>
        <v>0.14399999999999999</v>
      </c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2383.9660799999997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/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361</v>
      </c>
      <c r="E52" s="25" t="s">
        <v>52</v>
      </c>
      <c r="F52" s="124"/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>
        <v>3</v>
      </c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9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3614.8939199999995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6"/>
      <c r="B64" s="186"/>
    </row>
    <row r="65" spans="1:11" s="31" customFormat="1" ht="41.25" customHeight="1" x14ac:dyDescent="0.25">
      <c r="A65" s="186"/>
      <c r="B65" s="186"/>
    </row>
    <row r="66" spans="1:11" s="31" customFormat="1" ht="38.25" customHeight="1" x14ac:dyDescent="0.25">
      <c r="A66" s="186"/>
      <c r="B66" s="186"/>
    </row>
    <row r="67" spans="1:11" s="31" customFormat="1" ht="18.75" customHeight="1" x14ac:dyDescent="0.25">
      <c r="A67" s="182"/>
      <c r="B67" s="182"/>
    </row>
    <row r="68" spans="1:11" s="31" customFormat="1" ht="217.5" customHeight="1" x14ac:dyDescent="0.25">
      <c r="A68" s="183"/>
      <c r="B68" s="184"/>
    </row>
    <row r="69" spans="1:11" ht="53.25" customHeight="1" x14ac:dyDescent="0.25">
      <c r="A69" s="183"/>
      <c r="B69" s="185"/>
    </row>
    <row r="70" spans="1:11" x14ac:dyDescent="0.25">
      <c r="A70" s="163"/>
      <c r="B70" s="163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190" t="s">
        <v>28</v>
      </c>
      <c r="B2" s="190"/>
      <c r="C2" s="190"/>
      <c r="D2" s="190"/>
      <c r="E2" s="190"/>
      <c r="F2" s="190"/>
      <c r="G2" s="190"/>
      <c r="J2" s="68"/>
      <c r="K2" s="68"/>
    </row>
    <row r="3" spans="1:17" ht="36" customHeight="1" x14ac:dyDescent="0.25">
      <c r="A3" s="51" t="s">
        <v>0</v>
      </c>
      <c r="B3" s="1" t="s">
        <v>27</v>
      </c>
      <c r="C3" s="191" t="s">
        <v>17</v>
      </c>
      <c r="D3" s="191"/>
      <c r="E3" s="162" t="s">
        <v>18</v>
      </c>
      <c r="F3" s="162"/>
      <c r="G3" s="162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92">
        <v>3</v>
      </c>
      <c r="D4" s="193"/>
      <c r="E4" s="194">
        <v>4</v>
      </c>
      <c r="F4" s="195"/>
      <c r="G4" s="196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7"/>
      <c r="D5" s="197"/>
      <c r="E5" s="197">
        <f>+т4!K62+т3!K74+т2!J64</f>
        <v>10154.980639999998</v>
      </c>
      <c r="F5" s="197"/>
      <c r="G5" s="197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9"/>
      <c r="D6" s="189"/>
      <c r="E6" s="189">
        <f>+E5*0.18</f>
        <v>1827.8965151999996</v>
      </c>
      <c r="F6" s="189"/>
      <c r="G6" s="189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9"/>
      <c r="D7" s="189"/>
      <c r="E7" s="189">
        <f>+E5*1.18</f>
        <v>11982.877155199996</v>
      </c>
      <c r="F7" s="189"/>
      <c r="G7" s="189"/>
      <c r="I7" s="77">
        <f>E5*1.18/1000</f>
        <v>11.982877155199997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7"/>
      <c r="D8" s="188"/>
      <c r="E8" s="189">
        <f>208413*1.073*1.065*1.062*1.062</f>
        <v>268610.61322214518</v>
      </c>
      <c r="F8" s="189"/>
      <c r="G8" s="189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8"/>
      <c r="D9" s="199"/>
      <c r="E9" s="200">
        <v>266603</v>
      </c>
      <c r="F9" s="201"/>
      <c r="G9" s="202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98"/>
      <c r="D10" s="199"/>
      <c r="E10" s="203">
        <f>E8-E11</f>
        <v>2007.6132221451844</v>
      </c>
      <c r="F10" s="201"/>
      <c r="G10" s="202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98"/>
      <c r="D11" s="199"/>
      <c r="E11" s="200">
        <v>266603</v>
      </c>
      <c r="F11" s="201"/>
      <c r="G11" s="202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98"/>
      <c r="D12" s="199"/>
      <c r="E12" s="204"/>
      <c r="F12" s="205"/>
      <c r="G12" s="206"/>
      <c r="H12" s="69"/>
      <c r="I12" s="69"/>
    </row>
    <row r="13" spans="1:17" ht="18" x14ac:dyDescent="0.25">
      <c r="A13" s="32" t="s">
        <v>25</v>
      </c>
      <c r="B13" s="35" t="s">
        <v>59</v>
      </c>
      <c r="C13" s="198"/>
      <c r="D13" s="199"/>
      <c r="E13" s="204"/>
      <c r="F13" s="205"/>
      <c r="G13" s="206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98"/>
      <c r="D15" s="199"/>
      <c r="E15" s="204"/>
      <c r="F15" s="205"/>
      <c r="G15" s="206"/>
      <c r="H15" s="69"/>
      <c r="I15" s="69"/>
    </row>
    <row r="16" spans="1:17" ht="18" x14ac:dyDescent="0.25">
      <c r="A16" s="32" t="s">
        <v>61</v>
      </c>
      <c r="B16" s="35" t="s">
        <v>62</v>
      </c>
      <c r="C16" s="198"/>
      <c r="D16" s="199"/>
      <c r="E16" s="204"/>
      <c r="F16" s="205"/>
      <c r="G16" s="206"/>
      <c r="H16" s="69"/>
      <c r="I16" s="69"/>
    </row>
    <row r="17" spans="1:13" ht="18" x14ac:dyDescent="0.25">
      <c r="A17" s="32" t="s">
        <v>26</v>
      </c>
      <c r="B17" s="35" t="s">
        <v>63</v>
      </c>
      <c r="C17" s="207"/>
      <c r="D17" s="208"/>
      <c r="E17" s="200"/>
      <c r="F17" s="201"/>
      <c r="G17" s="202"/>
      <c r="H17" s="72"/>
      <c r="I17" s="79"/>
    </row>
    <row r="18" spans="1:13" x14ac:dyDescent="0.25">
      <c r="A18" s="54"/>
      <c r="B18" s="38"/>
      <c r="C18" s="209"/>
      <c r="D18" s="209"/>
      <c r="E18" s="210"/>
      <c r="F18" s="210"/>
      <c r="G18" s="210"/>
    </row>
    <row r="19" spans="1:13" ht="18" x14ac:dyDescent="0.25">
      <c r="A19" s="211" t="s">
        <v>67</v>
      </c>
      <c r="B19" s="211"/>
      <c r="C19" s="211"/>
      <c r="D19" s="211"/>
      <c r="E19" s="211"/>
      <c r="F19" s="211"/>
      <c r="G19" s="211"/>
    </row>
    <row r="20" spans="1:13" ht="36" customHeight="1" x14ac:dyDescent="0.25">
      <c r="A20" s="212" t="s">
        <v>64</v>
      </c>
      <c r="B20" s="212"/>
      <c r="C20" s="212"/>
      <c r="D20" s="212"/>
      <c r="E20" s="212"/>
      <c r="F20" s="212"/>
      <c r="G20" s="212"/>
    </row>
    <row r="21" spans="1:13" ht="31.5" customHeight="1" x14ac:dyDescent="0.25">
      <c r="A21" s="212" t="s">
        <v>65</v>
      </c>
      <c r="B21" s="212"/>
      <c r="C21" s="212"/>
      <c r="D21" s="212"/>
      <c r="E21" s="212"/>
      <c r="F21" s="212"/>
      <c r="G21" s="212"/>
      <c r="H21" s="66" t="s">
        <v>23</v>
      </c>
    </row>
    <row r="22" spans="1:13" s="31" customFormat="1" ht="69.75" customHeight="1" x14ac:dyDescent="0.25">
      <c r="A22" s="212" t="s">
        <v>66</v>
      </c>
      <c r="B22" s="212"/>
      <c r="C22" s="212"/>
      <c r="D22" s="212"/>
      <c r="E22" s="212"/>
      <c r="F22" s="212"/>
      <c r="G22" s="212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6"/>
      <c r="B23" s="186"/>
      <c r="C23" s="186"/>
      <c r="D23" s="186"/>
      <c r="E23" s="186"/>
      <c r="F23" s="186"/>
      <c r="G23" s="186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6"/>
      <c r="B24" s="186"/>
      <c r="C24" s="186"/>
      <c r="D24" s="186"/>
      <c r="E24" s="186"/>
      <c r="F24" s="186"/>
      <c r="G24" s="186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6"/>
      <c r="B25" s="186"/>
      <c r="C25" s="186"/>
      <c r="D25" s="186"/>
      <c r="E25" s="186"/>
      <c r="F25" s="186"/>
      <c r="G25" s="186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74"/>
      <c r="I27" s="75"/>
      <c r="J27" s="76"/>
      <c r="K27" s="76"/>
      <c r="L27" s="76"/>
      <c r="M27" s="76"/>
    </row>
    <row r="28" spans="1:13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3" x14ac:dyDescent="0.25">
      <c r="A29" s="163"/>
      <c r="B29" s="163"/>
      <c r="C29" s="163"/>
      <c r="D29" s="163"/>
      <c r="E29" s="163"/>
      <c r="F29" s="163"/>
      <c r="G29" s="163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5"/>
      <c r="B1" s="215"/>
      <c r="C1" s="215"/>
      <c r="D1" s="215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4" t="s">
        <v>92</v>
      </c>
      <c r="B4" s="213" t="s">
        <v>96</v>
      </c>
      <c r="C4" s="213" t="s">
        <v>91</v>
      </c>
      <c r="D4" s="213"/>
      <c r="E4" s="21"/>
      <c r="F4" s="20"/>
      <c r="G4" s="22"/>
      <c r="H4" s="20"/>
      <c r="I4" s="105"/>
    </row>
    <row r="5" spans="1:9" ht="53.25" customHeight="1" x14ac:dyDescent="0.25">
      <c r="A5" s="214"/>
      <c r="B5" s="213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I20" sqref="I20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6" t="str">
        <f>т1!D6</f>
        <v>Строительство и реконструкция сетей электроснабжения 0,4кВ</v>
      </c>
      <c r="C1" s="216"/>
      <c r="D1" s="216"/>
      <c r="G1" s="22"/>
      <c r="H1" s="22"/>
    </row>
    <row r="2" spans="1:14" ht="54.75" customHeight="1" x14ac:dyDescent="0.25">
      <c r="A2" s="217" t="s">
        <v>365</v>
      </c>
      <c r="B2" s="217"/>
      <c r="C2" s="217"/>
      <c r="D2" s="217"/>
      <c r="G2" s="22"/>
      <c r="H2" s="22"/>
    </row>
    <row r="3" spans="1:14" ht="0.75" customHeight="1" x14ac:dyDescent="0.25">
      <c r="A3" s="85" t="s">
        <v>80</v>
      </c>
      <c r="B3" s="218" t="s">
        <v>81</v>
      </c>
      <c r="C3" s="218"/>
      <c r="D3" s="218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148">
        <f>т1!J26+т2!J64+т3!K74+т4!K62</f>
        <v>10154.980639999998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149">
        <f>+D6*0.2</f>
        <v>2030.9961279999998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149">
        <f>SUM(D6:D7)</f>
        <v>12185.976767999997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49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364</v>
      </c>
      <c r="C10" s="90"/>
      <c r="D10" s="150">
        <f>D8-D9</f>
        <v>12185.976767999997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1">
        <f>+D12+D13+D14+D15+D16+D17+D18+D19</f>
        <v>150475.98479672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2">
        <f>32.905532345856*1000</f>
        <v>32905.532345856001</v>
      </c>
      <c r="E12" s="91"/>
      <c r="F12" s="91"/>
      <c r="G12" s="91"/>
      <c r="H12" s="92"/>
      <c r="I12" s="95">
        <v>104</v>
      </c>
      <c r="J12" s="6">
        <v>20</v>
      </c>
    </row>
    <row r="13" spans="1:14" ht="21" customHeight="1" x14ac:dyDescent="0.25">
      <c r="A13" s="89" t="s">
        <v>25</v>
      </c>
      <c r="B13" s="94" t="s">
        <v>355</v>
      </c>
      <c r="C13" s="94"/>
      <c r="D13" s="151">
        <v>33647.641898000002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356</v>
      </c>
      <c r="C14" s="94"/>
      <c r="D14" s="151">
        <f>35.116213938*1000</f>
        <v>35116.213938000001</v>
      </c>
      <c r="E14" s="91"/>
      <c r="F14" s="91"/>
      <c r="G14" s="91"/>
      <c r="H14" s="92"/>
      <c r="I14" s="95">
        <v>110.8</v>
      </c>
      <c r="J14" s="6">
        <v>22</v>
      </c>
    </row>
    <row r="15" spans="1:14" ht="18" x14ac:dyDescent="0.25">
      <c r="A15" s="89" t="s">
        <v>83</v>
      </c>
      <c r="B15" s="94" t="s">
        <v>357</v>
      </c>
      <c r="C15" s="94"/>
      <c r="D15" s="151">
        <f>9.806335194*1000</f>
        <v>9806.3351940000011</v>
      </c>
      <c r="E15" s="91"/>
      <c r="F15" s="91"/>
      <c r="G15" s="91"/>
      <c r="H15" s="92"/>
      <c r="I15" s="95">
        <v>104.8</v>
      </c>
      <c r="J15" s="6">
        <v>23</v>
      </c>
    </row>
    <row r="16" spans="1:14" ht="18" x14ac:dyDescent="0.25">
      <c r="A16" s="89" t="s">
        <v>84</v>
      </c>
      <c r="B16" s="94" t="s">
        <v>358</v>
      </c>
      <c r="C16" s="94"/>
      <c r="D16" s="151">
        <v>39000.261420864001</v>
      </c>
      <c r="E16" s="91"/>
      <c r="F16" s="91"/>
      <c r="G16" s="91"/>
      <c r="H16" s="92"/>
      <c r="I16" s="95">
        <v>105.2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50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50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50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0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13998.2093375514</v>
      </c>
      <c r="E20" s="99"/>
      <c r="F20" s="100"/>
      <c r="G20" s="100"/>
      <c r="H20" s="101"/>
      <c r="I20" s="101"/>
    </row>
    <row r="21" spans="1:9" ht="36" customHeight="1" x14ac:dyDescent="0.25">
      <c r="A21" s="211" t="s">
        <v>67</v>
      </c>
      <c r="B21" s="211"/>
      <c r="C21" s="211"/>
      <c r="D21" s="211"/>
    </row>
    <row r="22" spans="1:9" ht="31.5" customHeight="1" x14ac:dyDescent="0.25">
      <c r="A22" s="212" t="s">
        <v>64</v>
      </c>
      <c r="B22" s="212"/>
      <c r="C22" s="212"/>
      <c r="D22" s="212"/>
    </row>
    <row r="23" spans="1:9" s="31" customFormat="1" ht="80.25" customHeight="1" x14ac:dyDescent="0.25">
      <c r="A23" s="212" t="s">
        <v>66</v>
      </c>
      <c r="B23" s="212"/>
      <c r="C23" s="212"/>
      <c r="D23" s="212"/>
      <c r="E23" s="65"/>
      <c r="F23" s="24"/>
    </row>
    <row r="24" spans="1:9" s="31" customFormat="1" ht="18.75" customHeight="1" x14ac:dyDescent="0.25">
      <c r="A24" s="219"/>
      <c r="B24" s="219"/>
      <c r="C24" s="219"/>
      <c r="D24" s="219"/>
      <c r="E24" s="65"/>
      <c r="F24" s="24"/>
    </row>
    <row r="25" spans="1:9" s="31" customFormat="1" ht="41.25" customHeight="1" x14ac:dyDescent="0.25">
      <c r="A25" s="186"/>
      <c r="B25" s="186"/>
      <c r="C25" s="186"/>
      <c r="D25" s="186"/>
      <c r="E25" s="65"/>
      <c r="F25" s="24"/>
    </row>
    <row r="26" spans="1:9" s="31" customFormat="1" ht="38.25" customHeight="1" x14ac:dyDescent="0.25">
      <c r="A26" s="186"/>
      <c r="B26" s="186"/>
      <c r="C26" s="186"/>
      <c r="D26" s="186"/>
      <c r="E26"/>
      <c r="F26" s="24"/>
    </row>
    <row r="27" spans="1:9" s="31" customFormat="1" ht="18.75" customHeight="1" x14ac:dyDescent="0.25">
      <c r="A27" s="182"/>
      <c r="B27" s="182"/>
      <c r="C27" s="182"/>
      <c r="D27" s="182"/>
      <c r="E27" s="65"/>
      <c r="F27" s="24"/>
    </row>
    <row r="28" spans="1:9" s="31" customFormat="1" ht="217.5" customHeight="1" x14ac:dyDescent="0.25">
      <c r="A28" s="183"/>
      <c r="B28" s="184"/>
      <c r="C28" s="184"/>
      <c r="D28" s="184"/>
      <c r="E28" s="65"/>
      <c r="F28" s="24"/>
    </row>
    <row r="29" spans="1:9" ht="53.25" customHeight="1" x14ac:dyDescent="0.25">
      <c r="A29" s="183"/>
      <c r="B29" s="185"/>
      <c r="C29" s="185"/>
      <c r="D29" s="185"/>
    </row>
    <row r="30" spans="1:9" x14ac:dyDescent="0.25">
      <c r="A30" s="163"/>
      <c r="B30" s="163"/>
      <c r="C30" s="163"/>
      <c r="D30" s="163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Гостищева Ирина Петровна</cp:lastModifiedBy>
  <cp:lastPrinted>2019-02-22T05:01:41Z</cp:lastPrinted>
  <dcterms:created xsi:type="dcterms:W3CDTF">2009-07-27T10:10:26Z</dcterms:created>
  <dcterms:modified xsi:type="dcterms:W3CDTF">2023-05-05T09:01:29Z</dcterms:modified>
</cp:coreProperties>
</file>