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0.3\pto\Масс\Инвест программа\2017\Корректировка 2017\Обосновывающие материалы\УНЦ\"/>
    </mc:Choice>
  </mc:AlternateContent>
  <bookViews>
    <workbookView xWindow="0" yWindow="0" windowWidth="24000" windowHeight="14385" tabRatio="879" activeTab="7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т1!$12:$12</definedName>
    <definedName name="_xlnm.Print_Titles" localSheetId="1">т2!$6:$6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т1!$A$1:$P$44</definedName>
    <definedName name="_xlnm.Print_Area" localSheetId="1">т2!$A$1:$P$44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(2)'!$A$1:$E$24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A24" i="102" l="1"/>
  <c r="A1" i="91"/>
  <c r="D14" i="102" l="1"/>
  <c r="D7" i="91"/>
  <c r="D6" i="91"/>
  <c r="I15" i="91" l="1"/>
  <c r="I44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O20" i="101"/>
  <c r="P20" i="101" s="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8" i="101"/>
  <c r="P16" i="98"/>
  <c r="P7" i="98"/>
  <c r="P8" i="97"/>
  <c r="P9" i="97"/>
  <c r="P7" i="97"/>
  <c r="P19" i="98" l="1"/>
  <c r="P30" i="101"/>
  <c r="P18" i="97" l="1"/>
  <c r="P23" i="97" s="1"/>
  <c r="D6" i="102" s="1"/>
  <c r="D11" i="102" l="1"/>
  <c r="D7" i="102" l="1"/>
  <c r="D8" i="102" s="1"/>
  <c r="D10" i="102" s="1"/>
  <c r="D20" i="102" l="1"/>
  <c r="F20" i="102" s="1"/>
  <c r="F10" i="102"/>
  <c r="E5" i="100"/>
  <c r="E6" i="100" l="1"/>
  <c r="E7" i="100"/>
  <c r="I7" i="100"/>
  <c r="E10" i="100"/>
  <c r="E8" i="100"/>
  <c r="I8" i="100" s="1"/>
  <c r="B1" i="102" l="1"/>
</calcChain>
</file>

<file path=xl/sharedStrings.xml><?xml version="1.0" encoding="utf-8"?>
<sst xmlns="http://schemas.openxmlformats.org/spreadsheetml/2006/main" count="1014" uniqueCount="250">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</sst>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2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0" xfId="52" applyFont="1" applyFill="1" applyAlignment="1">
      <alignment horizontal="right"/>
    </xf>
    <xf numFmtId="0" fontId="5" fillId="0" borderId="22" xfId="52" applyFont="1" applyFill="1" applyBorder="1" applyAlignment="1">
      <alignment horizontal="righ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4" borderId="10" xfId="52" applyNumberFormat="1" applyFont="1" applyFill="1" applyBorder="1" applyAlignment="1">
      <alignment horizontal="left" wrapText="1"/>
    </xf>
    <xf numFmtId="0" fontId="5" fillId="24" borderId="10" xfId="52" applyNumberFormat="1" applyFont="1" applyFill="1" applyBorder="1" applyAlignment="1">
      <alignment horizontal="left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94">
          <cell r="B94" t="str">
            <v>Обеспечение надежности и бесперебойности электроснабжения потребителей Октябрьского района г. Томска путем обеспечения второй  надежности электроснабжения ТП 196</v>
          </cell>
          <cell r="C94" t="str">
            <v>Е_0004000027</v>
          </cell>
          <cell r="BU94">
            <v>1.223815366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6"/>
  <sheetViews>
    <sheetView view="pageBreakPreview" topLeftCell="A7" zoomScale="60" zoomScaleNormal="70" workbookViewId="0">
      <selection activeCell="D6" sqref="D6:O7"/>
    </sheetView>
  </sheetViews>
  <sheetFormatPr defaultColWidth="9" defaultRowHeight="15.75" x14ac:dyDescent="0.25"/>
  <cols>
    <col min="1" max="1" width="8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" style="5" customWidth="1"/>
    <col min="10" max="10" width="0.125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45" customHeight="1" x14ac:dyDescent="0.25">
      <c r="A1" s="169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47"/>
      <c r="R1" s="47"/>
      <c r="S1" s="47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</row>
    <row r="2" spans="1:33" ht="18.75" x14ac:dyDescent="0.3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</row>
    <row r="3" spans="1:33" ht="18.75" x14ac:dyDescent="0.25">
      <c r="A3" s="171" t="s">
        <v>184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</row>
    <row r="4" spans="1:33" x14ac:dyDescent="0.25">
      <c r="A4" s="172" t="s">
        <v>54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48"/>
      <c r="R4" s="48"/>
      <c r="S4" s="48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x14ac:dyDescent="0.3">
      <c r="A5" s="173" t="s">
        <v>185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49"/>
      <c r="R5" s="49"/>
      <c r="S5" s="49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36.75" customHeight="1" x14ac:dyDescent="0.3">
      <c r="A6" s="174" t="s">
        <v>159</v>
      </c>
      <c r="B6" s="174"/>
      <c r="C6" s="175"/>
      <c r="D6" s="220" t="str">
        <f>[10]В0228_1037000158513_02_0_69_!$B$94</f>
        <v>Обеспечение надежности и бесперебойности электроснабжения потребителей Октябрьского района г. Томска путем обеспечения второй  надежности электроснабжения ТП 196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92"/>
      <c r="Q6" s="49"/>
      <c r="R6" s="49"/>
      <c r="S6" s="49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18.75" x14ac:dyDescent="0.25">
      <c r="A7" s="174" t="s">
        <v>161</v>
      </c>
      <c r="B7" s="174"/>
      <c r="C7" s="175"/>
      <c r="D7" s="221" t="str">
        <f>[10]В0228_1037000158513_02_0_69_!$C$94</f>
        <v>Е_0004000027</v>
      </c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9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ht="15" customHeight="1" x14ac:dyDescent="0.25">
      <c r="A8" s="168" t="s">
        <v>10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</row>
    <row r="9" spans="1:33" ht="15" customHeight="1" x14ac:dyDescent="0.25">
      <c r="A9" s="159" t="s">
        <v>0</v>
      </c>
      <c r="B9" s="162" t="s">
        <v>2</v>
      </c>
      <c r="C9" s="167" t="s">
        <v>53</v>
      </c>
      <c r="D9" s="167"/>
      <c r="E9" s="167"/>
      <c r="F9" s="167"/>
      <c r="G9" s="167"/>
      <c r="H9" s="167"/>
      <c r="I9" s="167"/>
      <c r="J9" s="41"/>
    </row>
    <row r="10" spans="1:33" ht="33.75" customHeight="1" x14ac:dyDescent="0.25">
      <c r="A10" s="160"/>
      <c r="B10" s="163"/>
      <c r="C10" s="165" t="s">
        <v>13</v>
      </c>
      <c r="D10" s="165"/>
      <c r="E10" s="165"/>
      <c r="F10" s="165"/>
      <c r="G10" s="165" t="s">
        <v>119</v>
      </c>
      <c r="H10" s="166"/>
      <c r="I10" s="166"/>
    </row>
    <row r="11" spans="1:33" s="8" customFormat="1" ht="63" x14ac:dyDescent="0.25">
      <c r="A11" s="161"/>
      <c r="B11" s="164"/>
      <c r="C11" s="82" t="s">
        <v>31</v>
      </c>
      <c r="D11" s="82" t="s">
        <v>9</v>
      </c>
      <c r="E11" s="82" t="s">
        <v>114</v>
      </c>
      <c r="F11" s="82" t="s">
        <v>11</v>
      </c>
      <c r="G11" s="82" t="s">
        <v>14</v>
      </c>
      <c r="H11" s="82" t="s">
        <v>57</v>
      </c>
      <c r="I11" s="12" t="s">
        <v>56</v>
      </c>
      <c r="J11" s="11"/>
    </row>
    <row r="12" spans="1:33" s="11" customFormat="1" x14ac:dyDescent="0.25">
      <c r="A12" s="81">
        <v>1</v>
      </c>
      <c r="B12" s="82">
        <v>2</v>
      </c>
      <c r="C12" s="82">
        <v>10</v>
      </c>
      <c r="D12" s="12">
        <v>11</v>
      </c>
      <c r="E12" s="82">
        <v>12</v>
      </c>
      <c r="F12" s="12">
        <v>13</v>
      </c>
      <c r="G12" s="82">
        <v>14</v>
      </c>
      <c r="H12" s="12">
        <v>15</v>
      </c>
      <c r="I12" s="82">
        <v>16</v>
      </c>
    </row>
    <row r="13" spans="1:33" s="8" customFormat="1" ht="47.25" x14ac:dyDescent="0.25">
      <c r="A13" s="81">
        <v>1</v>
      </c>
      <c r="B13" s="13" t="s">
        <v>110</v>
      </c>
      <c r="C13" s="82" t="s">
        <v>118</v>
      </c>
      <c r="D13" s="82" t="s">
        <v>118</v>
      </c>
      <c r="E13" s="82" t="s">
        <v>118</v>
      </c>
      <c r="F13" s="82" t="s">
        <v>118</v>
      </c>
      <c r="G13" s="82" t="s">
        <v>118</v>
      </c>
      <c r="H13" s="82" t="s">
        <v>118</v>
      </c>
      <c r="I13" s="82" t="s">
        <v>118</v>
      </c>
    </row>
    <row r="14" spans="1:33" s="8" customFormat="1" ht="63" x14ac:dyDescent="0.25">
      <c r="A14" s="81" t="s">
        <v>93</v>
      </c>
      <c r="B14" s="14" t="s">
        <v>73</v>
      </c>
      <c r="C14" s="82"/>
      <c r="D14" s="82" t="s">
        <v>28</v>
      </c>
      <c r="E14" s="82"/>
      <c r="F14" s="82" t="s">
        <v>70</v>
      </c>
      <c r="G14" s="15" t="s">
        <v>35</v>
      </c>
      <c r="H14" s="9"/>
      <c r="I14" s="10"/>
    </row>
    <row r="15" spans="1:33" s="8" customFormat="1" ht="63" x14ac:dyDescent="0.25">
      <c r="A15" s="81" t="s">
        <v>94</v>
      </c>
      <c r="B15" s="14" t="s">
        <v>74</v>
      </c>
      <c r="C15" s="158" t="s">
        <v>153</v>
      </c>
      <c r="D15" s="82" t="s">
        <v>28</v>
      </c>
      <c r="E15" s="82"/>
      <c r="F15" s="82" t="s">
        <v>70</v>
      </c>
      <c r="G15" s="15" t="s">
        <v>35</v>
      </c>
      <c r="H15" s="9">
        <v>1660</v>
      </c>
      <c r="I15" s="10">
        <f>E15*H15</f>
        <v>0</v>
      </c>
    </row>
    <row r="16" spans="1:33" s="8" customFormat="1" ht="15" customHeight="1" x14ac:dyDescent="0.25">
      <c r="A16" s="70"/>
      <c r="B16" s="14" t="s">
        <v>1</v>
      </c>
      <c r="C16" s="82"/>
      <c r="D16" s="82"/>
      <c r="E16" s="82"/>
      <c r="F16" s="82"/>
      <c r="G16" s="15"/>
      <c r="H16" s="9"/>
      <c r="I16" s="10"/>
    </row>
    <row r="17" spans="1:9" s="18" customFormat="1" ht="47.25" x14ac:dyDescent="0.25">
      <c r="A17" s="71">
        <v>2</v>
      </c>
      <c r="B17" s="13" t="s">
        <v>29</v>
      </c>
      <c r="C17" s="82" t="s">
        <v>118</v>
      </c>
      <c r="D17" s="82" t="s">
        <v>118</v>
      </c>
      <c r="E17" s="82" t="s">
        <v>118</v>
      </c>
      <c r="F17" s="82" t="s">
        <v>118</v>
      </c>
      <c r="G17" s="82" t="s">
        <v>118</v>
      </c>
      <c r="H17" s="82" t="s">
        <v>118</v>
      </c>
      <c r="I17" s="82" t="s">
        <v>118</v>
      </c>
    </row>
    <row r="18" spans="1:9" s="18" customFormat="1" ht="46.5" customHeight="1" x14ac:dyDescent="0.25">
      <c r="A18" s="71" t="s">
        <v>95</v>
      </c>
      <c r="B18" s="14" t="s">
        <v>71</v>
      </c>
      <c r="C18" s="82"/>
      <c r="D18" s="86" t="s">
        <v>135</v>
      </c>
      <c r="E18" s="82"/>
      <c r="F18" s="82" t="s">
        <v>70</v>
      </c>
      <c r="G18" s="15" t="s">
        <v>34</v>
      </c>
      <c r="H18" s="20"/>
      <c r="I18" s="17"/>
    </row>
    <row r="19" spans="1:9" s="18" customFormat="1" ht="49.5" customHeight="1" x14ac:dyDescent="0.25">
      <c r="A19" s="71" t="s">
        <v>96</v>
      </c>
      <c r="B19" s="14" t="s">
        <v>72</v>
      </c>
      <c r="C19" s="82"/>
      <c r="D19" s="86" t="s">
        <v>135</v>
      </c>
      <c r="E19" s="82"/>
      <c r="F19" s="82" t="s">
        <v>70</v>
      </c>
      <c r="G19" s="15" t="s">
        <v>34</v>
      </c>
      <c r="H19" s="20"/>
      <c r="I19" s="17"/>
    </row>
    <row r="20" spans="1:9" s="18" customFormat="1" ht="16.5" customHeight="1" x14ac:dyDescent="0.25">
      <c r="A20" s="71"/>
      <c r="B20" s="14" t="s">
        <v>1</v>
      </c>
      <c r="C20" s="82"/>
      <c r="D20" s="86"/>
      <c r="E20" s="82"/>
      <c r="F20" s="82"/>
      <c r="G20" s="15"/>
      <c r="H20" s="20"/>
      <c r="I20" s="17"/>
    </row>
    <row r="21" spans="1:9" s="18" customFormat="1" ht="47.25" x14ac:dyDescent="0.25">
      <c r="A21" s="71" t="s">
        <v>97</v>
      </c>
      <c r="B21" s="14" t="s">
        <v>141</v>
      </c>
      <c r="C21" s="82" t="s">
        <v>118</v>
      </c>
      <c r="D21" s="82" t="s">
        <v>118</v>
      </c>
      <c r="E21" s="82" t="s">
        <v>118</v>
      </c>
      <c r="F21" s="82" t="s">
        <v>118</v>
      </c>
      <c r="G21" s="82" t="s">
        <v>118</v>
      </c>
      <c r="H21" s="82" t="s">
        <v>118</v>
      </c>
      <c r="I21" s="82" t="s">
        <v>118</v>
      </c>
    </row>
    <row r="22" spans="1:9" s="18" customFormat="1" ht="31.5" x14ac:dyDescent="0.25">
      <c r="A22" s="71" t="s">
        <v>99</v>
      </c>
      <c r="B22" s="14" t="s">
        <v>75</v>
      </c>
      <c r="C22" s="82"/>
      <c r="D22" s="82" t="s">
        <v>33</v>
      </c>
      <c r="E22" s="82"/>
      <c r="F22" s="82" t="s">
        <v>21</v>
      </c>
      <c r="G22" s="16" t="s">
        <v>36</v>
      </c>
      <c r="H22" s="20"/>
      <c r="I22" s="17"/>
    </row>
    <row r="23" spans="1:9" s="18" customFormat="1" ht="31.5" x14ac:dyDescent="0.25">
      <c r="A23" s="71" t="s">
        <v>100</v>
      </c>
      <c r="B23" s="14" t="s">
        <v>76</v>
      </c>
      <c r="C23" s="82"/>
      <c r="D23" s="82" t="s">
        <v>33</v>
      </c>
      <c r="E23" s="82"/>
      <c r="F23" s="82" t="s">
        <v>21</v>
      </c>
      <c r="G23" s="16" t="s">
        <v>36</v>
      </c>
      <c r="H23" s="20"/>
      <c r="I23" s="17"/>
    </row>
    <row r="24" spans="1:9" s="18" customFormat="1" ht="14.25" customHeight="1" x14ac:dyDescent="0.25">
      <c r="A24" s="71"/>
      <c r="B24" s="14" t="s">
        <v>1</v>
      </c>
      <c r="C24" s="82"/>
      <c r="D24" s="82"/>
      <c r="E24" s="82"/>
      <c r="F24" s="82"/>
      <c r="G24" s="16"/>
      <c r="H24" s="20"/>
      <c r="I24" s="17"/>
    </row>
    <row r="25" spans="1:9" s="18" customFormat="1" ht="33" customHeight="1" x14ac:dyDescent="0.25">
      <c r="A25" s="71" t="s">
        <v>98</v>
      </c>
      <c r="B25" s="14" t="s">
        <v>142</v>
      </c>
      <c r="C25" s="82" t="s">
        <v>118</v>
      </c>
      <c r="D25" s="82" t="s">
        <v>118</v>
      </c>
      <c r="E25" s="82" t="s">
        <v>118</v>
      </c>
      <c r="F25" s="82" t="s">
        <v>118</v>
      </c>
      <c r="G25" s="82" t="s">
        <v>118</v>
      </c>
      <c r="H25" s="82" t="s">
        <v>118</v>
      </c>
      <c r="I25" s="82" t="s">
        <v>118</v>
      </c>
    </row>
    <row r="26" spans="1:9" s="18" customFormat="1" ht="34.5" customHeight="1" x14ac:dyDescent="0.25">
      <c r="A26" s="71" t="s">
        <v>101</v>
      </c>
      <c r="B26" s="14" t="s">
        <v>77</v>
      </c>
      <c r="C26" s="19"/>
      <c r="D26" s="82" t="s">
        <v>136</v>
      </c>
      <c r="E26" s="20"/>
      <c r="F26" s="82" t="s">
        <v>12</v>
      </c>
      <c r="G26" s="16" t="s">
        <v>37</v>
      </c>
      <c r="H26" s="20"/>
      <c r="I26" s="17"/>
    </row>
    <row r="27" spans="1:9" s="18" customFormat="1" ht="41.25" customHeight="1" x14ac:dyDescent="0.25">
      <c r="A27" s="71" t="s">
        <v>102</v>
      </c>
      <c r="B27" s="14" t="s">
        <v>78</v>
      </c>
      <c r="C27" s="19"/>
      <c r="D27" s="82" t="s">
        <v>136</v>
      </c>
      <c r="E27" s="20"/>
      <c r="F27" s="82" t="s">
        <v>12</v>
      </c>
      <c r="G27" s="16" t="s">
        <v>37</v>
      </c>
      <c r="H27" s="20"/>
      <c r="I27" s="17"/>
    </row>
    <row r="28" spans="1:9" s="18" customFormat="1" x14ac:dyDescent="0.25">
      <c r="A28" s="71"/>
      <c r="B28" s="14" t="s">
        <v>1</v>
      </c>
      <c r="C28" s="19"/>
      <c r="D28" s="82"/>
      <c r="E28" s="20"/>
      <c r="F28" s="82"/>
      <c r="G28" s="16"/>
      <c r="H28" s="20"/>
      <c r="I28" s="17"/>
    </row>
    <row r="29" spans="1:9" s="18" customFormat="1" ht="47.25" x14ac:dyDescent="0.25">
      <c r="A29" s="71">
        <v>4</v>
      </c>
      <c r="B29" s="14" t="s">
        <v>4</v>
      </c>
      <c r="C29" s="82"/>
      <c r="D29" s="82" t="s">
        <v>80</v>
      </c>
      <c r="E29" s="21" t="s">
        <v>103</v>
      </c>
      <c r="F29" s="21" t="s">
        <v>32</v>
      </c>
      <c r="G29" s="16" t="s">
        <v>38</v>
      </c>
      <c r="H29" s="20"/>
      <c r="I29" s="17"/>
    </row>
    <row r="30" spans="1:9" s="18" customFormat="1" ht="47.25" x14ac:dyDescent="0.25">
      <c r="A30" s="71">
        <v>5</v>
      </c>
      <c r="B30" s="14" t="s">
        <v>91</v>
      </c>
      <c r="C30" s="82"/>
      <c r="D30" s="82" t="s">
        <v>118</v>
      </c>
      <c r="E30" s="21" t="s">
        <v>104</v>
      </c>
      <c r="F30" s="21" t="s">
        <v>32</v>
      </c>
      <c r="G30" s="16" t="s">
        <v>39</v>
      </c>
      <c r="H30" s="3" t="s">
        <v>118</v>
      </c>
      <c r="I30" s="3" t="s">
        <v>118</v>
      </c>
    </row>
    <row r="31" spans="1:9" s="18" customFormat="1" ht="63" x14ac:dyDescent="0.25">
      <c r="A31" s="71" t="s">
        <v>105</v>
      </c>
      <c r="B31" s="14" t="s">
        <v>73</v>
      </c>
      <c r="C31" s="82"/>
      <c r="D31" s="82" t="s">
        <v>118</v>
      </c>
      <c r="E31" s="21"/>
      <c r="F31" s="21" t="s">
        <v>32</v>
      </c>
      <c r="G31" s="16" t="s">
        <v>39</v>
      </c>
      <c r="H31" s="3" t="s">
        <v>118</v>
      </c>
      <c r="I31" s="3" t="s">
        <v>118</v>
      </c>
    </row>
    <row r="32" spans="1:9" s="18" customFormat="1" ht="63" x14ac:dyDescent="0.25">
      <c r="A32" s="71" t="s">
        <v>106</v>
      </c>
      <c r="B32" s="14" t="s">
        <v>74</v>
      </c>
      <c r="C32" s="82"/>
      <c r="D32" s="82" t="s">
        <v>118</v>
      </c>
      <c r="E32" s="21"/>
      <c r="F32" s="21" t="s">
        <v>32</v>
      </c>
      <c r="G32" s="16" t="s">
        <v>39</v>
      </c>
      <c r="H32" s="3" t="s">
        <v>118</v>
      </c>
      <c r="I32" s="3" t="s">
        <v>118</v>
      </c>
    </row>
    <row r="33" spans="1:9" s="18" customFormat="1" ht="18.75" x14ac:dyDescent="0.25">
      <c r="A33" s="71" t="s">
        <v>1</v>
      </c>
      <c r="B33" s="14" t="s">
        <v>1</v>
      </c>
      <c r="C33" s="82"/>
      <c r="D33" s="82" t="s">
        <v>118</v>
      </c>
      <c r="E33" s="21"/>
      <c r="F33" s="21" t="s">
        <v>32</v>
      </c>
      <c r="G33" s="16" t="s">
        <v>39</v>
      </c>
      <c r="H33" s="3" t="s">
        <v>118</v>
      </c>
      <c r="I33" s="3" t="s">
        <v>118</v>
      </c>
    </row>
    <row r="34" spans="1:9" s="18" customFormat="1" ht="18.75" x14ac:dyDescent="0.25">
      <c r="A34" s="71" t="s">
        <v>107</v>
      </c>
      <c r="B34" s="14" t="s">
        <v>71</v>
      </c>
      <c r="C34" s="82"/>
      <c r="D34" s="82" t="s">
        <v>118</v>
      </c>
      <c r="E34" s="21"/>
      <c r="F34" s="21" t="s">
        <v>32</v>
      </c>
      <c r="G34" s="16" t="s">
        <v>39</v>
      </c>
      <c r="H34" s="3" t="s">
        <v>118</v>
      </c>
      <c r="I34" s="3" t="s">
        <v>118</v>
      </c>
    </row>
    <row r="35" spans="1:9" s="18" customFormat="1" ht="18.75" x14ac:dyDescent="0.25">
      <c r="A35" s="71" t="s">
        <v>107</v>
      </c>
      <c r="B35" s="14" t="s">
        <v>72</v>
      </c>
      <c r="C35" s="82"/>
      <c r="D35" s="82" t="s">
        <v>118</v>
      </c>
      <c r="E35" s="21"/>
      <c r="F35" s="21" t="s">
        <v>32</v>
      </c>
      <c r="G35" s="16" t="s">
        <v>39</v>
      </c>
      <c r="H35" s="3" t="s">
        <v>118</v>
      </c>
      <c r="I35" s="3" t="s">
        <v>118</v>
      </c>
    </row>
    <row r="36" spans="1:9" s="18" customFormat="1" ht="18.75" x14ac:dyDescent="0.25">
      <c r="A36" s="71"/>
      <c r="B36" s="14" t="s">
        <v>1</v>
      </c>
      <c r="C36" s="82"/>
      <c r="D36" s="82" t="s">
        <v>118</v>
      </c>
      <c r="E36" s="21"/>
      <c r="F36" s="21" t="s">
        <v>32</v>
      </c>
      <c r="G36" s="16" t="s">
        <v>39</v>
      </c>
      <c r="H36" s="3" t="s">
        <v>118</v>
      </c>
      <c r="I36" s="3" t="s">
        <v>118</v>
      </c>
    </row>
    <row r="37" spans="1:9" s="18" customFormat="1" ht="18.75" x14ac:dyDescent="0.25">
      <c r="A37" s="71" t="s">
        <v>107</v>
      </c>
      <c r="B37" s="14" t="s">
        <v>75</v>
      </c>
      <c r="C37" s="82"/>
      <c r="D37" s="82" t="s">
        <v>118</v>
      </c>
      <c r="E37" s="21"/>
      <c r="F37" s="21" t="s">
        <v>32</v>
      </c>
      <c r="G37" s="16" t="s">
        <v>39</v>
      </c>
      <c r="H37" s="3" t="s">
        <v>118</v>
      </c>
      <c r="I37" s="3" t="s">
        <v>118</v>
      </c>
    </row>
    <row r="38" spans="1:9" s="18" customFormat="1" ht="18.75" x14ac:dyDescent="0.25">
      <c r="A38" s="71" t="s">
        <v>107</v>
      </c>
      <c r="B38" s="14" t="s">
        <v>76</v>
      </c>
      <c r="C38" s="82"/>
      <c r="D38" s="82" t="s">
        <v>118</v>
      </c>
      <c r="E38" s="21"/>
      <c r="F38" s="21" t="s">
        <v>32</v>
      </c>
      <c r="G38" s="16" t="s">
        <v>39</v>
      </c>
      <c r="H38" s="3" t="s">
        <v>118</v>
      </c>
      <c r="I38" s="3" t="s">
        <v>118</v>
      </c>
    </row>
    <row r="39" spans="1:9" s="18" customFormat="1" ht="18.75" x14ac:dyDescent="0.25">
      <c r="A39" s="71"/>
      <c r="B39" s="14" t="s">
        <v>1</v>
      </c>
      <c r="C39" s="82"/>
      <c r="D39" s="82" t="s">
        <v>118</v>
      </c>
      <c r="E39" s="21"/>
      <c r="F39" s="21" t="s">
        <v>32</v>
      </c>
      <c r="G39" s="16" t="s">
        <v>39</v>
      </c>
      <c r="H39" s="3" t="s">
        <v>118</v>
      </c>
      <c r="I39" s="3" t="s">
        <v>118</v>
      </c>
    </row>
    <row r="40" spans="1:9" s="18" customFormat="1" ht="99" customHeight="1" x14ac:dyDescent="0.25">
      <c r="A40" s="71" t="s">
        <v>107</v>
      </c>
      <c r="B40" s="14" t="s">
        <v>111</v>
      </c>
      <c r="C40" s="82"/>
      <c r="D40" s="82" t="s">
        <v>109</v>
      </c>
      <c r="E40" s="21"/>
      <c r="F40" s="21" t="s">
        <v>32</v>
      </c>
      <c r="G40" s="16" t="s">
        <v>39</v>
      </c>
      <c r="H40" s="3" t="s">
        <v>118</v>
      </c>
      <c r="I40" s="3" t="s">
        <v>118</v>
      </c>
    </row>
    <row r="41" spans="1:9" s="18" customFormat="1" ht="31.5" x14ac:dyDescent="0.25">
      <c r="A41" s="71" t="s">
        <v>107</v>
      </c>
      <c r="B41" s="14" t="s">
        <v>92</v>
      </c>
      <c r="C41" s="82"/>
      <c r="D41" s="82" t="s">
        <v>108</v>
      </c>
      <c r="E41" s="21"/>
      <c r="F41" s="21" t="s">
        <v>32</v>
      </c>
      <c r="G41" s="16" t="s">
        <v>39</v>
      </c>
      <c r="H41" s="3" t="s">
        <v>118</v>
      </c>
      <c r="I41" s="3" t="s">
        <v>118</v>
      </c>
    </row>
    <row r="42" spans="1:9" s="18" customFormat="1" x14ac:dyDescent="0.25">
      <c r="A42" s="71">
        <v>6</v>
      </c>
      <c r="B42" s="14" t="s">
        <v>5</v>
      </c>
      <c r="C42" s="82"/>
      <c r="D42" s="82" t="s">
        <v>23</v>
      </c>
      <c r="E42" s="82">
        <v>1</v>
      </c>
      <c r="F42" s="82" t="s">
        <v>21</v>
      </c>
      <c r="G42" s="16" t="s">
        <v>40</v>
      </c>
      <c r="H42" s="20"/>
      <c r="I42" s="17"/>
    </row>
    <row r="43" spans="1:9" s="18" customFormat="1" x14ac:dyDescent="0.25">
      <c r="A43" s="71">
        <v>7</v>
      </c>
      <c r="B43" s="14" t="s">
        <v>6</v>
      </c>
      <c r="C43" s="82"/>
      <c r="D43" s="82" t="s">
        <v>18</v>
      </c>
      <c r="E43" s="82">
        <v>1</v>
      </c>
      <c r="F43" s="82" t="s">
        <v>21</v>
      </c>
      <c r="G43" s="16" t="s">
        <v>41</v>
      </c>
      <c r="H43" s="20"/>
      <c r="I43" s="17"/>
    </row>
    <row r="44" spans="1:9" s="18" customFormat="1" ht="45.7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90">
        <f>SUM(I14:I43)</f>
        <v>0</v>
      </c>
    </row>
    <row r="45" spans="1:9" s="52" customFormat="1" ht="18.75" customHeight="1" x14ac:dyDescent="0.25">
      <c r="A45" s="180"/>
      <c r="B45" s="180"/>
      <c r="C45" s="180"/>
      <c r="D45" s="180"/>
      <c r="E45" s="180"/>
      <c r="F45" s="180"/>
      <c r="G45" s="180"/>
      <c r="H45" s="84"/>
      <c r="I45" s="36"/>
    </row>
    <row r="46" spans="1:9" s="52" customFormat="1" ht="41.25" customHeight="1" x14ac:dyDescent="0.25">
      <c r="A46" s="180"/>
      <c r="B46" s="180"/>
      <c r="C46" s="180"/>
      <c r="D46" s="180"/>
      <c r="E46" s="180"/>
      <c r="F46" s="180"/>
      <c r="G46" s="180"/>
      <c r="H46" s="84"/>
      <c r="I46" s="36"/>
    </row>
    <row r="47" spans="1:9" s="52" customFormat="1" ht="38.25" customHeight="1" x14ac:dyDescent="0.25">
      <c r="A47" s="180"/>
      <c r="B47" s="180"/>
      <c r="C47" s="180"/>
      <c r="D47" s="180"/>
      <c r="E47" s="180"/>
      <c r="F47" s="180"/>
      <c r="G47" s="180"/>
      <c r="H47" s="87"/>
      <c r="I47" s="36"/>
    </row>
    <row r="48" spans="1:9" s="52" customFormat="1" ht="18.75" customHeight="1" x14ac:dyDescent="0.25">
      <c r="A48" s="181"/>
      <c r="B48" s="181"/>
      <c r="C48" s="181"/>
      <c r="D48" s="181"/>
      <c r="E48" s="181"/>
      <c r="F48" s="181"/>
      <c r="G48" s="181"/>
      <c r="H48" s="84"/>
      <c r="I48" s="36"/>
    </row>
    <row r="49" spans="1:9" s="52" customFormat="1" ht="217.5" customHeight="1" x14ac:dyDescent="0.25">
      <c r="A49" s="176"/>
      <c r="B49" s="179"/>
      <c r="C49" s="179"/>
      <c r="D49" s="179"/>
      <c r="E49" s="179"/>
      <c r="F49" s="179"/>
      <c r="G49" s="179"/>
      <c r="H49" s="84"/>
      <c r="I49" s="36"/>
    </row>
    <row r="50" spans="1:9" ht="53.25" customHeight="1" x14ac:dyDescent="0.25">
      <c r="A50" s="176"/>
      <c r="B50" s="177"/>
      <c r="C50" s="177"/>
      <c r="D50" s="177"/>
      <c r="E50" s="177"/>
      <c r="F50" s="177"/>
      <c r="G50" s="177"/>
    </row>
    <row r="51" spans="1:9" x14ac:dyDescent="0.25">
      <c r="A51" s="178"/>
      <c r="B51" s="178"/>
      <c r="C51" s="178"/>
      <c r="D51" s="178"/>
      <c r="E51" s="178"/>
      <c r="F51" s="178"/>
      <c r="G51" s="178"/>
    </row>
    <row r="52" spans="1:9" x14ac:dyDescent="0.25">
      <c r="B52" s="87"/>
    </row>
    <row r="56" spans="1:9" x14ac:dyDescent="0.25">
      <c r="B56" s="87"/>
    </row>
  </sheetData>
  <mergeCells count="22">
    <mergeCell ref="A50:G50"/>
    <mergeCell ref="A51:G51"/>
    <mergeCell ref="A49:G49"/>
    <mergeCell ref="A45:G45"/>
    <mergeCell ref="A46:G46"/>
    <mergeCell ref="A47:G47"/>
    <mergeCell ref="A48:G48"/>
    <mergeCell ref="A8:P8"/>
    <mergeCell ref="A1:P1"/>
    <mergeCell ref="A2:P2"/>
    <mergeCell ref="A3:P3"/>
    <mergeCell ref="A4:P4"/>
    <mergeCell ref="A5:P5"/>
    <mergeCell ref="D6:O6"/>
    <mergeCell ref="D7:O7"/>
    <mergeCell ref="A6:C6"/>
    <mergeCell ref="A7:C7"/>
    <mergeCell ref="A9:A11"/>
    <mergeCell ref="B9:B11"/>
    <mergeCell ref="C10:F10"/>
    <mergeCell ref="G10:I10"/>
    <mergeCell ref="C9:I9"/>
  </mergeCells>
  <pageMargins left="0.47244094488188981" right="0.19685039370078741" top="0.19685039370078741" bottom="0.19685039370078741" header="0.19685039370078741" footer="0.19685039370078741"/>
  <pageSetup paperSize="8" scale="9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zoomScale="70" zoomScaleNormal="70" zoomScaleSheetLayoutView="70" workbookViewId="0">
      <pane ySplit="6" topLeftCell="A7" activePane="bottomLeft" state="frozen"/>
      <selection pane="bottomLeft" activeCell="C5" sqref="C5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0.125" style="6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ht="18.75" customHeight="1" x14ac:dyDescent="0.25">
      <c r="A3" s="159" t="s">
        <v>0</v>
      </c>
      <c r="B3" s="162" t="s">
        <v>2</v>
      </c>
      <c r="C3" s="167" t="s">
        <v>53</v>
      </c>
      <c r="D3" s="167"/>
      <c r="E3" s="167"/>
      <c r="F3" s="167"/>
      <c r="G3" s="167"/>
      <c r="H3" s="167"/>
      <c r="I3" s="167"/>
    </row>
    <row r="4" spans="1:16" ht="33.75" customHeight="1" x14ac:dyDescent="0.25">
      <c r="A4" s="160"/>
      <c r="B4" s="163"/>
      <c r="C4" s="165" t="s">
        <v>13</v>
      </c>
      <c r="D4" s="165"/>
      <c r="E4" s="165"/>
      <c r="F4" s="165"/>
      <c r="G4" s="165" t="s">
        <v>119</v>
      </c>
      <c r="H4" s="166"/>
      <c r="I4" s="166"/>
    </row>
    <row r="5" spans="1:16" s="8" customFormat="1" ht="63" x14ac:dyDescent="0.25">
      <c r="A5" s="161"/>
      <c r="B5" s="164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57</v>
      </c>
      <c r="I5" s="12" t="s">
        <v>56</v>
      </c>
    </row>
    <row r="6" spans="1:16" s="11" customFormat="1" x14ac:dyDescent="0.25">
      <c r="A6" s="81">
        <v>1</v>
      </c>
      <c r="B6" s="82">
        <v>2</v>
      </c>
      <c r="C6" s="82">
        <v>10</v>
      </c>
      <c r="D6" s="12">
        <v>11</v>
      </c>
      <c r="E6" s="82">
        <v>12</v>
      </c>
      <c r="F6" s="12">
        <v>13</v>
      </c>
      <c r="G6" s="82">
        <v>14</v>
      </c>
      <c r="H6" s="12">
        <v>15</v>
      </c>
      <c r="I6" s="82">
        <v>16</v>
      </c>
    </row>
    <row r="7" spans="1:16" s="18" customFormat="1" ht="31.5" x14ac:dyDescent="0.25">
      <c r="A7" s="81">
        <v>1</v>
      </c>
      <c r="B7" s="13" t="s">
        <v>47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</row>
    <row r="8" spans="1:16" s="18" customFormat="1" ht="63" x14ac:dyDescent="0.25">
      <c r="A8" s="81" t="s">
        <v>93</v>
      </c>
      <c r="B8" s="14" t="s">
        <v>73</v>
      </c>
      <c r="C8" s="82"/>
      <c r="D8" s="82" t="s">
        <v>28</v>
      </c>
      <c r="E8" s="82"/>
      <c r="F8" s="82" t="s">
        <v>70</v>
      </c>
      <c r="G8" s="15" t="s">
        <v>35</v>
      </c>
      <c r="H8" s="20"/>
      <c r="I8" s="10"/>
    </row>
    <row r="9" spans="1:16" s="18" customFormat="1" ht="63" x14ac:dyDescent="0.25">
      <c r="A9" s="81" t="s">
        <v>94</v>
      </c>
      <c r="B9" s="14" t="s">
        <v>74</v>
      </c>
      <c r="C9" s="82"/>
      <c r="D9" s="82" t="s">
        <v>28</v>
      </c>
      <c r="E9" s="82"/>
      <c r="F9" s="82" t="s">
        <v>70</v>
      </c>
      <c r="G9" s="15" t="s">
        <v>35</v>
      </c>
      <c r="H9" s="20"/>
      <c r="I9" s="10"/>
    </row>
    <row r="10" spans="1:16" s="18" customFormat="1" x14ac:dyDescent="0.25">
      <c r="A10" s="81" t="s">
        <v>1</v>
      </c>
      <c r="B10" s="14" t="s">
        <v>1</v>
      </c>
      <c r="C10" s="82"/>
      <c r="D10" s="82"/>
      <c r="E10" s="82"/>
      <c r="F10" s="82"/>
      <c r="G10" s="15"/>
      <c r="H10" s="20"/>
      <c r="I10" s="10"/>
    </row>
    <row r="11" spans="1:16" s="18" customFormat="1" ht="47.25" x14ac:dyDescent="0.25">
      <c r="A11" s="71">
        <v>2</v>
      </c>
      <c r="B11" s="13" t="s">
        <v>29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</row>
    <row r="12" spans="1:16" s="18" customFormat="1" ht="52.5" customHeight="1" x14ac:dyDescent="0.25">
      <c r="A12" s="71" t="s">
        <v>95</v>
      </c>
      <c r="B12" s="14" t="s">
        <v>71</v>
      </c>
      <c r="C12" s="82"/>
      <c r="D12" s="86" t="s">
        <v>135</v>
      </c>
      <c r="E12" s="82"/>
      <c r="F12" s="82" t="s">
        <v>70</v>
      </c>
      <c r="G12" s="15" t="s">
        <v>34</v>
      </c>
      <c r="H12" s="20"/>
      <c r="I12" s="17"/>
    </row>
    <row r="13" spans="1:16" s="18" customFormat="1" ht="48.75" customHeight="1" x14ac:dyDescent="0.25">
      <c r="A13" s="71" t="s">
        <v>96</v>
      </c>
      <c r="B13" s="14" t="s">
        <v>72</v>
      </c>
      <c r="C13" s="82"/>
      <c r="D13" s="86" t="s">
        <v>135</v>
      </c>
      <c r="E13" s="82"/>
      <c r="F13" s="82" t="s">
        <v>70</v>
      </c>
      <c r="G13" s="15" t="s">
        <v>34</v>
      </c>
      <c r="H13" s="20"/>
      <c r="I13" s="17"/>
    </row>
    <row r="14" spans="1:16" s="18" customFormat="1" x14ac:dyDescent="0.25">
      <c r="A14" s="71" t="s">
        <v>1</v>
      </c>
      <c r="B14" s="14" t="s">
        <v>1</v>
      </c>
      <c r="C14" s="82"/>
      <c r="D14" s="86"/>
      <c r="E14" s="82"/>
      <c r="F14" s="82"/>
      <c r="G14" s="15"/>
      <c r="H14" s="20"/>
      <c r="I14" s="17"/>
    </row>
    <row r="15" spans="1:16" s="18" customFormat="1" x14ac:dyDescent="0.25">
      <c r="A15" s="71" t="s">
        <v>97</v>
      </c>
      <c r="B15" s="14" t="s">
        <v>139</v>
      </c>
      <c r="C15" s="82"/>
      <c r="D15" s="82"/>
      <c r="E15" s="82"/>
      <c r="F15" s="82"/>
      <c r="G15" s="15"/>
      <c r="H15" s="20"/>
      <c r="I15" s="17"/>
    </row>
    <row r="16" spans="1:16" s="18" customFormat="1" ht="31.5" x14ac:dyDescent="0.25">
      <c r="A16" s="71" t="s">
        <v>99</v>
      </c>
      <c r="B16" s="14" t="s">
        <v>75</v>
      </c>
      <c r="C16" s="82"/>
      <c r="D16" s="82" t="s">
        <v>33</v>
      </c>
      <c r="E16" s="82"/>
      <c r="F16" s="82" t="s">
        <v>21</v>
      </c>
      <c r="G16" s="16" t="s">
        <v>36</v>
      </c>
      <c r="H16" s="20"/>
      <c r="I16" s="17"/>
    </row>
    <row r="17" spans="1:9" s="18" customFormat="1" ht="31.5" x14ac:dyDescent="0.25">
      <c r="A17" s="71" t="s">
        <v>100</v>
      </c>
      <c r="B17" s="14" t="s">
        <v>76</v>
      </c>
      <c r="C17" s="82"/>
      <c r="D17" s="82" t="s">
        <v>33</v>
      </c>
      <c r="E17" s="82"/>
      <c r="F17" s="82" t="s">
        <v>21</v>
      </c>
      <c r="G17" s="16" t="s">
        <v>36</v>
      </c>
      <c r="H17" s="20"/>
      <c r="I17" s="17"/>
    </row>
    <row r="18" spans="1:9" s="18" customFormat="1" x14ac:dyDescent="0.25">
      <c r="A18" s="71" t="s">
        <v>1</v>
      </c>
      <c r="B18" s="14" t="s">
        <v>1</v>
      </c>
      <c r="C18" s="82"/>
      <c r="D18" s="82"/>
      <c r="E18" s="82"/>
      <c r="F18" s="82"/>
      <c r="G18" s="16"/>
      <c r="H18" s="20"/>
      <c r="I18" s="17"/>
    </row>
    <row r="19" spans="1:9" s="18" customFormat="1" x14ac:dyDescent="0.25">
      <c r="A19" s="71" t="s">
        <v>98</v>
      </c>
      <c r="B19" s="14" t="s">
        <v>140</v>
      </c>
      <c r="C19" s="82"/>
      <c r="D19" s="82"/>
      <c r="E19" s="82"/>
      <c r="F19" s="82"/>
      <c r="G19" s="16"/>
      <c r="H19" s="20"/>
      <c r="I19" s="17"/>
    </row>
    <row r="20" spans="1:9" s="18" customFormat="1" ht="31.5" x14ac:dyDescent="0.25">
      <c r="A20" s="71" t="s">
        <v>101</v>
      </c>
      <c r="B20" s="14" t="s">
        <v>77</v>
      </c>
      <c r="C20" s="19"/>
      <c r="D20" s="82" t="s">
        <v>136</v>
      </c>
      <c r="E20" s="20"/>
      <c r="F20" s="82" t="s">
        <v>12</v>
      </c>
      <c r="G20" s="16" t="s">
        <v>37</v>
      </c>
      <c r="H20" s="20"/>
      <c r="I20" s="17"/>
    </row>
    <row r="21" spans="1:9" s="18" customFormat="1" ht="31.5" x14ac:dyDescent="0.25">
      <c r="A21" s="71" t="s">
        <v>102</v>
      </c>
      <c r="B21" s="14" t="s">
        <v>78</v>
      </c>
      <c r="C21" s="19"/>
      <c r="D21" s="82" t="s">
        <v>136</v>
      </c>
      <c r="E21" s="20"/>
      <c r="F21" s="82" t="s">
        <v>12</v>
      </c>
      <c r="G21" s="16" t="s">
        <v>37</v>
      </c>
      <c r="H21" s="20"/>
      <c r="I21" s="17"/>
    </row>
    <row r="22" spans="1:9" s="18" customFormat="1" x14ac:dyDescent="0.25">
      <c r="A22" s="71" t="s">
        <v>1</v>
      </c>
      <c r="B22" s="14" t="s">
        <v>1</v>
      </c>
      <c r="C22" s="19"/>
      <c r="D22" s="82"/>
      <c r="E22" s="20"/>
      <c r="F22" s="82"/>
      <c r="G22" s="16"/>
      <c r="H22" s="20"/>
      <c r="I22" s="17"/>
    </row>
    <row r="23" spans="1:9" s="18" customFormat="1" ht="47.25" x14ac:dyDescent="0.25">
      <c r="A23" s="71">
        <v>4</v>
      </c>
      <c r="B23" s="14" t="s">
        <v>4</v>
      </c>
      <c r="C23" s="82"/>
      <c r="D23" s="82" t="s">
        <v>80</v>
      </c>
      <c r="E23" s="21" t="s">
        <v>103</v>
      </c>
      <c r="F23" s="21" t="s">
        <v>32</v>
      </c>
      <c r="G23" s="16" t="s">
        <v>38</v>
      </c>
      <c r="H23" s="20"/>
      <c r="I23" s="17"/>
    </row>
    <row r="24" spans="1:9" s="18" customFormat="1" ht="47.25" x14ac:dyDescent="0.25">
      <c r="A24" s="71">
        <v>5</v>
      </c>
      <c r="B24" s="14" t="s">
        <v>17</v>
      </c>
      <c r="C24" s="82"/>
      <c r="D24" s="82" t="s">
        <v>118</v>
      </c>
      <c r="E24" s="21" t="s">
        <v>104</v>
      </c>
      <c r="F24" s="21" t="s">
        <v>32</v>
      </c>
      <c r="G24" s="15" t="s">
        <v>39</v>
      </c>
      <c r="H24" s="17" t="s">
        <v>118</v>
      </c>
      <c r="I24" s="17" t="s">
        <v>118</v>
      </c>
    </row>
    <row r="25" spans="1:9" s="18" customFormat="1" ht="63" x14ac:dyDescent="0.25">
      <c r="A25" s="71" t="s">
        <v>105</v>
      </c>
      <c r="B25" s="14" t="s">
        <v>73</v>
      </c>
      <c r="C25" s="82"/>
      <c r="D25" s="82" t="s">
        <v>118</v>
      </c>
      <c r="E25" s="21"/>
      <c r="F25" s="21" t="s">
        <v>32</v>
      </c>
      <c r="G25" s="16" t="s">
        <v>39</v>
      </c>
      <c r="H25" s="17" t="s">
        <v>118</v>
      </c>
      <c r="I25" s="17" t="s">
        <v>118</v>
      </c>
    </row>
    <row r="26" spans="1:9" s="18" customFormat="1" ht="63" x14ac:dyDescent="0.25">
      <c r="A26" s="71" t="s">
        <v>106</v>
      </c>
      <c r="B26" s="14" t="s">
        <v>74</v>
      </c>
      <c r="C26" s="82"/>
      <c r="D26" s="82" t="s">
        <v>118</v>
      </c>
      <c r="E26" s="21"/>
      <c r="F26" s="21" t="s">
        <v>32</v>
      </c>
      <c r="G26" s="16" t="s">
        <v>39</v>
      </c>
      <c r="H26" s="17" t="s">
        <v>118</v>
      </c>
      <c r="I26" s="17" t="s">
        <v>118</v>
      </c>
    </row>
    <row r="27" spans="1:9" s="18" customFormat="1" ht="18.75" x14ac:dyDescent="0.25">
      <c r="A27" s="71" t="s">
        <v>1</v>
      </c>
      <c r="B27" s="14" t="s">
        <v>1</v>
      </c>
      <c r="C27" s="82"/>
      <c r="D27" s="82" t="s">
        <v>118</v>
      </c>
      <c r="E27" s="21"/>
      <c r="F27" s="21" t="s">
        <v>32</v>
      </c>
      <c r="G27" s="16" t="s">
        <v>39</v>
      </c>
      <c r="H27" s="17" t="s">
        <v>118</v>
      </c>
      <c r="I27" s="17" t="s">
        <v>118</v>
      </c>
    </row>
    <row r="28" spans="1:9" s="18" customFormat="1" ht="18.75" x14ac:dyDescent="0.25">
      <c r="A28" s="71" t="s">
        <v>107</v>
      </c>
      <c r="B28" s="14" t="s">
        <v>71</v>
      </c>
      <c r="C28" s="82"/>
      <c r="D28" s="82" t="s">
        <v>118</v>
      </c>
      <c r="E28" s="21"/>
      <c r="F28" s="21" t="s">
        <v>32</v>
      </c>
      <c r="G28" s="16" t="s">
        <v>39</v>
      </c>
      <c r="H28" s="17" t="s">
        <v>118</v>
      </c>
      <c r="I28" s="17" t="s">
        <v>118</v>
      </c>
    </row>
    <row r="29" spans="1:9" s="18" customFormat="1" ht="18.75" x14ac:dyDescent="0.25">
      <c r="A29" s="71" t="s">
        <v>107</v>
      </c>
      <c r="B29" s="14" t="s">
        <v>72</v>
      </c>
      <c r="C29" s="82"/>
      <c r="D29" s="82" t="s">
        <v>118</v>
      </c>
      <c r="E29" s="21"/>
      <c r="F29" s="21" t="s">
        <v>32</v>
      </c>
      <c r="G29" s="16" t="s">
        <v>39</v>
      </c>
      <c r="H29" s="17" t="s">
        <v>118</v>
      </c>
      <c r="I29" s="17" t="s">
        <v>118</v>
      </c>
    </row>
    <row r="30" spans="1:9" s="18" customFormat="1" ht="18.75" x14ac:dyDescent="0.25">
      <c r="A30" s="71"/>
      <c r="B30" s="14" t="s">
        <v>1</v>
      </c>
      <c r="C30" s="82"/>
      <c r="D30" s="82" t="s">
        <v>118</v>
      </c>
      <c r="E30" s="21"/>
      <c r="F30" s="21" t="s">
        <v>32</v>
      </c>
      <c r="G30" s="16" t="s">
        <v>39</v>
      </c>
      <c r="H30" s="17" t="s">
        <v>118</v>
      </c>
      <c r="I30" s="17" t="s">
        <v>118</v>
      </c>
    </row>
    <row r="31" spans="1:9" s="18" customFormat="1" ht="18.75" x14ac:dyDescent="0.25">
      <c r="A31" s="71" t="s">
        <v>107</v>
      </c>
      <c r="B31" s="14" t="s">
        <v>75</v>
      </c>
      <c r="C31" s="82"/>
      <c r="D31" s="82" t="s">
        <v>118</v>
      </c>
      <c r="E31" s="21"/>
      <c r="F31" s="21" t="s">
        <v>32</v>
      </c>
      <c r="G31" s="16" t="s">
        <v>39</v>
      </c>
      <c r="H31" s="17" t="s">
        <v>118</v>
      </c>
      <c r="I31" s="17" t="s">
        <v>118</v>
      </c>
    </row>
    <row r="32" spans="1:9" s="18" customFormat="1" ht="18.75" x14ac:dyDescent="0.25">
      <c r="A32" s="71" t="s">
        <v>107</v>
      </c>
      <c r="B32" s="14" t="s">
        <v>76</v>
      </c>
      <c r="C32" s="82"/>
      <c r="D32" s="82" t="s">
        <v>118</v>
      </c>
      <c r="E32" s="21"/>
      <c r="F32" s="21" t="s">
        <v>32</v>
      </c>
      <c r="G32" s="16" t="s">
        <v>39</v>
      </c>
      <c r="H32" s="17" t="s">
        <v>118</v>
      </c>
      <c r="I32" s="17" t="s">
        <v>118</v>
      </c>
    </row>
    <row r="33" spans="1:12" s="18" customFormat="1" ht="18.75" x14ac:dyDescent="0.25">
      <c r="A33" s="71"/>
      <c r="B33" s="14" t="s">
        <v>1</v>
      </c>
      <c r="C33" s="82"/>
      <c r="D33" s="82" t="s">
        <v>118</v>
      </c>
      <c r="E33" s="21"/>
      <c r="F33" s="21" t="s">
        <v>32</v>
      </c>
      <c r="G33" s="16" t="s">
        <v>39</v>
      </c>
      <c r="H33" s="17" t="s">
        <v>118</v>
      </c>
      <c r="I33" s="17" t="s">
        <v>118</v>
      </c>
    </row>
    <row r="34" spans="1:12" s="18" customFormat="1" x14ac:dyDescent="0.25">
      <c r="A34" s="71">
        <v>6</v>
      </c>
      <c r="B34" s="14" t="s">
        <v>19</v>
      </c>
      <c r="C34" s="82"/>
      <c r="D34" s="20"/>
      <c r="E34" s="3"/>
      <c r="F34" s="20"/>
      <c r="G34" s="20"/>
      <c r="H34" s="20"/>
      <c r="I34" s="17"/>
    </row>
    <row r="35" spans="1:12" s="18" customFormat="1" ht="63" x14ac:dyDescent="0.25">
      <c r="A35" s="71" t="s">
        <v>112</v>
      </c>
      <c r="B35" s="14" t="s">
        <v>73</v>
      </c>
      <c r="C35" s="82"/>
      <c r="D35" s="82"/>
      <c r="E35" s="3">
        <v>1</v>
      </c>
      <c r="F35" s="82" t="s">
        <v>21</v>
      </c>
      <c r="G35" s="15" t="s">
        <v>42</v>
      </c>
      <c r="H35" s="20"/>
      <c r="I35" s="17"/>
    </row>
    <row r="36" spans="1:12" s="18" customFormat="1" ht="63" x14ac:dyDescent="0.25">
      <c r="A36" s="71" t="s">
        <v>113</v>
      </c>
      <c r="B36" s="14" t="s">
        <v>74</v>
      </c>
      <c r="C36" s="82"/>
      <c r="D36" s="82"/>
      <c r="E36" s="3">
        <v>1</v>
      </c>
      <c r="F36" s="82" t="s">
        <v>21</v>
      </c>
      <c r="G36" s="15" t="s">
        <v>42</v>
      </c>
      <c r="H36" s="20"/>
      <c r="I36" s="17"/>
    </row>
    <row r="37" spans="1:12" s="18" customFormat="1" x14ac:dyDescent="0.25">
      <c r="A37" s="71" t="s">
        <v>1</v>
      </c>
      <c r="B37" s="14" t="s">
        <v>1</v>
      </c>
      <c r="C37" s="82"/>
      <c r="D37" s="82"/>
      <c r="E37" s="3" t="s">
        <v>1</v>
      </c>
      <c r="F37" s="82" t="s">
        <v>21</v>
      </c>
      <c r="G37" s="15" t="s">
        <v>42</v>
      </c>
      <c r="H37" s="20"/>
      <c r="I37" s="17"/>
    </row>
    <row r="38" spans="1:12" s="18" customFormat="1" x14ac:dyDescent="0.25">
      <c r="A38" s="71" t="s">
        <v>115</v>
      </c>
      <c r="B38" s="14" t="s">
        <v>71</v>
      </c>
      <c r="C38" s="82"/>
      <c r="D38" s="82"/>
      <c r="E38" s="3">
        <v>1</v>
      </c>
      <c r="F38" s="82" t="s">
        <v>21</v>
      </c>
      <c r="G38" s="15" t="s">
        <v>42</v>
      </c>
      <c r="H38" s="20"/>
      <c r="I38" s="17"/>
    </row>
    <row r="39" spans="1:12" s="18" customFormat="1" x14ac:dyDescent="0.25">
      <c r="A39" s="71" t="s">
        <v>115</v>
      </c>
      <c r="B39" s="14" t="s">
        <v>72</v>
      </c>
      <c r="C39" s="82"/>
      <c r="D39" s="82"/>
      <c r="E39" s="3">
        <v>1</v>
      </c>
      <c r="F39" s="82" t="s">
        <v>21</v>
      </c>
      <c r="G39" s="15" t="s">
        <v>42</v>
      </c>
      <c r="H39" s="20"/>
      <c r="I39" s="17"/>
    </row>
    <row r="40" spans="1:12" s="18" customFormat="1" x14ac:dyDescent="0.25">
      <c r="A40" s="71" t="s">
        <v>1</v>
      </c>
      <c r="B40" s="14" t="s">
        <v>1</v>
      </c>
      <c r="C40" s="82"/>
      <c r="D40" s="82"/>
      <c r="E40" s="3" t="s">
        <v>1</v>
      </c>
      <c r="F40" s="82" t="s">
        <v>21</v>
      </c>
      <c r="G40" s="15" t="s">
        <v>42</v>
      </c>
      <c r="H40" s="20"/>
      <c r="I40" s="17"/>
    </row>
    <row r="41" spans="1:12" s="18" customFormat="1" x14ac:dyDescent="0.25">
      <c r="A41" s="71" t="s">
        <v>115</v>
      </c>
      <c r="B41" s="14" t="s">
        <v>75</v>
      </c>
      <c r="C41" s="82"/>
      <c r="D41" s="82"/>
      <c r="E41" s="3">
        <v>1</v>
      </c>
      <c r="F41" s="82" t="s">
        <v>21</v>
      </c>
      <c r="G41" s="15" t="s">
        <v>42</v>
      </c>
      <c r="H41" s="20"/>
      <c r="I41" s="17"/>
    </row>
    <row r="42" spans="1:12" s="18" customFormat="1" x14ac:dyDescent="0.25">
      <c r="A42" s="71" t="s">
        <v>115</v>
      </c>
      <c r="B42" s="14" t="s">
        <v>76</v>
      </c>
      <c r="C42" s="82"/>
      <c r="D42" s="82"/>
      <c r="E42" s="3">
        <v>1</v>
      </c>
      <c r="F42" s="82" t="s">
        <v>21</v>
      </c>
      <c r="G42" s="15" t="s">
        <v>42</v>
      </c>
      <c r="H42" s="20"/>
      <c r="I42" s="17"/>
    </row>
    <row r="43" spans="1:12" s="18" customFormat="1" x14ac:dyDescent="0.25">
      <c r="A43" s="71" t="s">
        <v>1</v>
      </c>
      <c r="B43" s="14" t="s">
        <v>1</v>
      </c>
      <c r="C43" s="82"/>
      <c r="D43" s="82"/>
      <c r="E43" s="3" t="s">
        <v>1</v>
      </c>
      <c r="F43" s="82" t="s">
        <v>21</v>
      </c>
      <c r="G43" s="15" t="s">
        <v>42</v>
      </c>
      <c r="H43" s="20"/>
      <c r="I43" s="17"/>
    </row>
    <row r="44" spans="1:12" s="18" customFormat="1" ht="54.7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23"/>
    </row>
    <row r="45" spans="1:12" s="18" customFormat="1" x14ac:dyDescent="0.25">
      <c r="A45" s="73"/>
      <c r="B45" s="30"/>
      <c r="C45" s="27"/>
      <c r="D45" s="27"/>
      <c r="E45" s="27"/>
      <c r="F45" s="27"/>
      <c r="G45" s="27"/>
      <c r="H45" s="31"/>
      <c r="I45" s="32"/>
      <c r="J45" s="5"/>
      <c r="K45" s="6"/>
      <c r="L45" s="6"/>
    </row>
    <row r="46" spans="1:12" s="52" customFormat="1" ht="18.75" customHeight="1" x14ac:dyDescent="0.25">
      <c r="A46" s="180"/>
      <c r="B46" s="180"/>
      <c r="C46" s="180"/>
      <c r="D46" s="180"/>
      <c r="E46" s="180"/>
      <c r="F46" s="180"/>
      <c r="G46" s="180"/>
      <c r="H46" s="84"/>
      <c r="I46" s="36"/>
    </row>
    <row r="47" spans="1:12" s="52" customFormat="1" ht="41.25" customHeight="1" x14ac:dyDescent="0.25">
      <c r="A47" s="180"/>
      <c r="B47" s="180"/>
      <c r="C47" s="180"/>
      <c r="D47" s="180"/>
      <c r="E47" s="180"/>
      <c r="F47" s="180"/>
      <c r="G47" s="180"/>
      <c r="H47" s="84"/>
      <c r="I47" s="36"/>
    </row>
    <row r="48" spans="1:12" s="52" customFormat="1" ht="38.25" customHeight="1" x14ac:dyDescent="0.25">
      <c r="A48" s="180"/>
      <c r="B48" s="180"/>
      <c r="C48" s="180"/>
      <c r="D48" s="180"/>
      <c r="E48" s="180"/>
      <c r="F48" s="180"/>
      <c r="G48" s="180"/>
      <c r="H48" s="87"/>
      <c r="I48" s="36"/>
    </row>
    <row r="49" spans="1:9" s="52" customFormat="1" ht="18.75" customHeight="1" x14ac:dyDescent="0.25">
      <c r="A49" s="181"/>
      <c r="B49" s="181"/>
      <c r="C49" s="181"/>
      <c r="D49" s="181"/>
      <c r="E49" s="181"/>
      <c r="F49" s="181"/>
      <c r="G49" s="181"/>
      <c r="H49" s="84"/>
      <c r="I49" s="36"/>
    </row>
    <row r="50" spans="1:9" s="52" customFormat="1" ht="217.5" customHeight="1" x14ac:dyDescent="0.25">
      <c r="A50" s="176"/>
      <c r="B50" s="179"/>
      <c r="C50" s="179"/>
      <c r="D50" s="179"/>
      <c r="E50" s="179"/>
      <c r="F50" s="179"/>
      <c r="G50" s="179"/>
      <c r="H50" s="84"/>
      <c r="I50" s="36"/>
    </row>
    <row r="51" spans="1:9" ht="53.25" customHeight="1" x14ac:dyDescent="0.25">
      <c r="A51" s="176"/>
      <c r="B51" s="177"/>
      <c r="C51" s="177"/>
      <c r="D51" s="177"/>
      <c r="E51" s="177"/>
      <c r="F51" s="177"/>
      <c r="G51" s="177"/>
    </row>
    <row r="52" spans="1:9" x14ac:dyDescent="0.25">
      <c r="A52" s="178"/>
      <c r="B52" s="178"/>
      <c r="C52" s="178"/>
      <c r="D52" s="178"/>
      <c r="E52" s="178"/>
      <c r="F52" s="178"/>
      <c r="G52" s="178"/>
    </row>
    <row r="53" spans="1:9" x14ac:dyDescent="0.25">
      <c r="B53" s="87"/>
    </row>
    <row r="57" spans="1:9" x14ac:dyDescent="0.25">
      <c r="B57" s="87"/>
    </row>
  </sheetData>
  <mergeCells count="13">
    <mergeCell ref="A49:G49"/>
    <mergeCell ref="A50:G50"/>
    <mergeCell ref="A51:G51"/>
    <mergeCell ref="A52:G52"/>
    <mergeCell ref="A46:G46"/>
    <mergeCell ref="A47:G47"/>
    <mergeCell ref="A48:G48"/>
    <mergeCell ref="C4:F4"/>
    <mergeCell ref="G4:I4"/>
    <mergeCell ref="A2:P2"/>
    <mergeCell ref="C3:I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8" scale="90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8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149" hidden="1" customWidth="1"/>
    <col min="4" max="4" width="23.5" style="4" hidden="1" customWidth="1"/>
    <col min="5" max="5" width="13.625" style="149" hidden="1" customWidth="1"/>
    <col min="6" max="6" width="10.875" style="149" hidden="1" customWidth="1"/>
    <col min="7" max="7" width="13.875" style="142" hidden="1" customWidth="1"/>
    <col min="8" max="8" width="16.75" style="142" hidden="1" customWidth="1"/>
    <col min="9" max="9" width="15.125" style="148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5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59" t="s">
        <v>0</v>
      </c>
      <c r="B2" s="162" t="s">
        <v>2</v>
      </c>
      <c r="C2" s="167" t="s">
        <v>52</v>
      </c>
      <c r="D2" s="167"/>
      <c r="E2" s="167"/>
      <c r="F2" s="167"/>
      <c r="G2" s="167"/>
      <c r="H2" s="167"/>
      <c r="I2" s="167"/>
      <c r="J2" s="167" t="s">
        <v>53</v>
      </c>
      <c r="K2" s="167"/>
      <c r="L2" s="167"/>
      <c r="M2" s="167"/>
      <c r="N2" s="167"/>
      <c r="O2" s="167"/>
      <c r="P2" s="167"/>
    </row>
    <row r="3" spans="1:16" ht="33.75" customHeight="1" x14ac:dyDescent="0.25">
      <c r="A3" s="160"/>
      <c r="B3" s="163"/>
      <c r="C3" s="165" t="s">
        <v>13</v>
      </c>
      <c r="D3" s="165"/>
      <c r="E3" s="165"/>
      <c r="F3" s="165"/>
      <c r="G3" s="165" t="s">
        <v>119</v>
      </c>
      <c r="H3" s="165"/>
      <c r="I3" s="165"/>
      <c r="J3" s="165" t="s">
        <v>13</v>
      </c>
      <c r="K3" s="165"/>
      <c r="L3" s="165"/>
      <c r="M3" s="165"/>
      <c r="N3" s="165" t="s">
        <v>119</v>
      </c>
      <c r="O3" s="165"/>
      <c r="P3" s="165"/>
    </row>
    <row r="4" spans="1:16" s="8" customFormat="1" ht="63" x14ac:dyDescent="0.25">
      <c r="A4" s="161"/>
      <c r="B4" s="164"/>
      <c r="C4" s="144" t="s">
        <v>31</v>
      </c>
      <c r="D4" s="144" t="s">
        <v>9</v>
      </c>
      <c r="E4" s="144" t="s">
        <v>114</v>
      </c>
      <c r="F4" s="144" t="s">
        <v>11</v>
      </c>
      <c r="G4" s="144" t="s">
        <v>14</v>
      </c>
      <c r="H4" s="144" t="s">
        <v>55</v>
      </c>
      <c r="I4" s="12" t="s">
        <v>56</v>
      </c>
      <c r="J4" s="144" t="s">
        <v>31</v>
      </c>
      <c r="K4" s="144" t="s">
        <v>9</v>
      </c>
      <c r="L4" s="144" t="s">
        <v>114</v>
      </c>
      <c r="M4" s="144" t="s">
        <v>11</v>
      </c>
      <c r="N4" s="144" t="s">
        <v>14</v>
      </c>
      <c r="O4" s="152" t="s">
        <v>57</v>
      </c>
      <c r="P4" s="12" t="s">
        <v>56</v>
      </c>
    </row>
    <row r="5" spans="1:16" s="11" customFormat="1" x14ac:dyDescent="0.25">
      <c r="A5" s="69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2">
        <v>9</v>
      </c>
      <c r="J5" s="144">
        <v>10</v>
      </c>
      <c r="K5" s="12">
        <v>11</v>
      </c>
      <c r="L5" s="144">
        <v>12</v>
      </c>
      <c r="M5" s="12">
        <v>13</v>
      </c>
      <c r="N5" s="144">
        <v>14</v>
      </c>
      <c r="O5" s="12">
        <v>15</v>
      </c>
      <c r="P5" s="144">
        <v>16</v>
      </c>
    </row>
    <row r="6" spans="1:16" s="18" customFormat="1" ht="56.25" customHeight="1" x14ac:dyDescent="0.25">
      <c r="A6" s="143">
        <v>1</v>
      </c>
      <c r="B6" s="14" t="s">
        <v>121</v>
      </c>
      <c r="C6" s="144" t="s">
        <v>118</v>
      </c>
      <c r="D6" s="144" t="s">
        <v>118</v>
      </c>
      <c r="E6" s="144" t="s">
        <v>118</v>
      </c>
      <c r="F6" s="144" t="s">
        <v>118</v>
      </c>
      <c r="G6" s="144" t="s">
        <v>118</v>
      </c>
      <c r="H6" s="144" t="s">
        <v>118</v>
      </c>
      <c r="I6" s="144" t="s">
        <v>118</v>
      </c>
      <c r="J6" s="144" t="s">
        <v>118</v>
      </c>
      <c r="K6" s="144" t="s">
        <v>118</v>
      </c>
      <c r="L6" s="144" t="s">
        <v>118</v>
      </c>
      <c r="M6" s="144" t="s">
        <v>118</v>
      </c>
      <c r="N6" s="144" t="s">
        <v>118</v>
      </c>
      <c r="O6" s="152" t="s">
        <v>118</v>
      </c>
      <c r="P6" s="144" t="s">
        <v>118</v>
      </c>
    </row>
    <row r="7" spans="1:16" s="18" customFormat="1" ht="54" customHeight="1" x14ac:dyDescent="0.25">
      <c r="A7" s="143" t="s">
        <v>93</v>
      </c>
      <c r="B7" s="14" t="s">
        <v>81</v>
      </c>
      <c r="C7" s="144"/>
      <c r="D7" s="144" t="s">
        <v>30</v>
      </c>
      <c r="E7" s="144"/>
      <c r="F7" s="144" t="s">
        <v>21</v>
      </c>
      <c r="G7" s="15" t="s">
        <v>43</v>
      </c>
      <c r="H7" s="20"/>
      <c r="I7" s="10"/>
      <c r="J7" s="144" t="s">
        <v>153</v>
      </c>
      <c r="K7" s="144" t="s">
        <v>154</v>
      </c>
      <c r="L7" s="144"/>
      <c r="M7" s="144" t="s">
        <v>21</v>
      </c>
      <c r="N7" s="15" t="s">
        <v>210</v>
      </c>
      <c r="O7" s="3">
        <v>2078</v>
      </c>
      <c r="P7" s="10">
        <f>L7*O7</f>
        <v>0</v>
      </c>
    </row>
    <row r="8" spans="1:16" s="18" customFormat="1" ht="57" customHeight="1" x14ac:dyDescent="0.25">
      <c r="A8" s="154" t="s">
        <v>94</v>
      </c>
      <c r="B8" s="14" t="s">
        <v>82</v>
      </c>
      <c r="C8" s="144"/>
      <c r="D8" s="144" t="s">
        <v>30</v>
      </c>
      <c r="E8" s="144"/>
      <c r="F8" s="144" t="s">
        <v>21</v>
      </c>
      <c r="G8" s="15" t="s">
        <v>43</v>
      </c>
      <c r="H8" s="20"/>
      <c r="I8" s="10"/>
      <c r="J8" s="144" t="s">
        <v>153</v>
      </c>
      <c r="K8" s="144" t="s">
        <v>155</v>
      </c>
      <c r="L8" s="144"/>
      <c r="M8" s="144" t="s">
        <v>21</v>
      </c>
      <c r="N8" s="15" t="s">
        <v>210</v>
      </c>
      <c r="O8" s="3">
        <v>1632</v>
      </c>
      <c r="P8" s="10">
        <f t="shared" ref="P8:P16" si="0">L8*O8</f>
        <v>0</v>
      </c>
    </row>
    <row r="9" spans="1:16" s="18" customFormat="1" ht="65.25" customHeight="1" x14ac:dyDescent="0.25">
      <c r="A9" s="154" t="s">
        <v>146</v>
      </c>
      <c r="B9" s="14" t="s">
        <v>202</v>
      </c>
      <c r="C9" s="144"/>
      <c r="D9" s="144" t="s">
        <v>30</v>
      </c>
      <c r="E9" s="144"/>
      <c r="F9" s="144" t="s">
        <v>21</v>
      </c>
      <c r="G9" s="15" t="s">
        <v>43</v>
      </c>
      <c r="H9" s="20"/>
      <c r="I9" s="10"/>
      <c r="J9" s="144" t="s">
        <v>153</v>
      </c>
      <c r="K9" s="144" t="s">
        <v>156</v>
      </c>
      <c r="L9" s="144"/>
      <c r="M9" s="144" t="s">
        <v>21</v>
      </c>
      <c r="N9" s="15" t="s">
        <v>210</v>
      </c>
      <c r="O9" s="3">
        <v>1462</v>
      </c>
      <c r="P9" s="10">
        <f t="shared" si="0"/>
        <v>0</v>
      </c>
    </row>
    <row r="10" spans="1:16" s="18" customFormat="1" ht="65.25" customHeight="1" x14ac:dyDescent="0.25">
      <c r="A10" s="154" t="s">
        <v>186</v>
      </c>
      <c r="B10" s="14" t="s">
        <v>203</v>
      </c>
      <c r="C10" s="152"/>
      <c r="D10" s="152"/>
      <c r="E10" s="152"/>
      <c r="F10" s="152"/>
      <c r="G10" s="15"/>
      <c r="H10" s="20"/>
      <c r="I10" s="10"/>
      <c r="J10" s="152" t="s">
        <v>153</v>
      </c>
      <c r="K10" s="152" t="s">
        <v>187</v>
      </c>
      <c r="L10" s="152"/>
      <c r="M10" s="152" t="s">
        <v>21</v>
      </c>
      <c r="N10" s="15" t="s">
        <v>210</v>
      </c>
      <c r="O10" s="3">
        <v>1321</v>
      </c>
      <c r="P10" s="10">
        <f t="shared" si="0"/>
        <v>0</v>
      </c>
    </row>
    <row r="11" spans="1:16" s="18" customFormat="1" ht="65.25" customHeight="1" x14ac:dyDescent="0.25">
      <c r="A11" s="154" t="s">
        <v>188</v>
      </c>
      <c r="B11" s="14" t="s">
        <v>204</v>
      </c>
      <c r="C11" s="152"/>
      <c r="D11" s="152"/>
      <c r="E11" s="152"/>
      <c r="F11" s="152"/>
      <c r="G11" s="15"/>
      <c r="H11" s="20"/>
      <c r="I11" s="10"/>
      <c r="J11" s="152" t="s">
        <v>153</v>
      </c>
      <c r="K11" s="152" t="s">
        <v>194</v>
      </c>
      <c r="L11" s="152"/>
      <c r="M11" s="152" t="s">
        <v>21</v>
      </c>
      <c r="N11" s="15" t="s">
        <v>210</v>
      </c>
      <c r="O11" s="3">
        <v>1419</v>
      </c>
      <c r="P11" s="10">
        <f t="shared" si="0"/>
        <v>0</v>
      </c>
    </row>
    <row r="12" spans="1:16" s="18" customFormat="1" ht="65.25" customHeight="1" x14ac:dyDescent="0.25">
      <c r="A12" s="154" t="s">
        <v>189</v>
      </c>
      <c r="B12" s="14" t="s">
        <v>205</v>
      </c>
      <c r="C12" s="152"/>
      <c r="D12" s="152"/>
      <c r="E12" s="152"/>
      <c r="F12" s="152"/>
      <c r="G12" s="15"/>
      <c r="H12" s="20"/>
      <c r="I12" s="10"/>
      <c r="J12" s="152" t="s">
        <v>153</v>
      </c>
      <c r="K12" s="152" t="s">
        <v>195</v>
      </c>
      <c r="L12" s="152"/>
      <c r="M12" s="152" t="s">
        <v>21</v>
      </c>
      <c r="N12" s="15" t="s">
        <v>210</v>
      </c>
      <c r="O12" s="3">
        <v>1112</v>
      </c>
      <c r="P12" s="10">
        <f t="shared" si="0"/>
        <v>0</v>
      </c>
    </row>
    <row r="13" spans="1:16" s="18" customFormat="1" ht="65.25" customHeight="1" x14ac:dyDescent="0.25">
      <c r="A13" s="154" t="s">
        <v>190</v>
      </c>
      <c r="B13" s="14" t="s">
        <v>206</v>
      </c>
      <c r="C13" s="152"/>
      <c r="D13" s="152"/>
      <c r="E13" s="152"/>
      <c r="F13" s="152"/>
      <c r="G13" s="15"/>
      <c r="H13" s="20"/>
      <c r="I13" s="10"/>
      <c r="J13" s="152" t="s">
        <v>153</v>
      </c>
      <c r="K13" s="152" t="s">
        <v>196</v>
      </c>
      <c r="L13" s="152"/>
      <c r="M13" s="152" t="s">
        <v>21</v>
      </c>
      <c r="N13" s="15" t="s">
        <v>210</v>
      </c>
      <c r="O13" s="3">
        <v>905</v>
      </c>
      <c r="P13" s="10">
        <f t="shared" si="0"/>
        <v>0</v>
      </c>
    </row>
    <row r="14" spans="1:16" s="18" customFormat="1" ht="65.25" customHeight="1" x14ac:dyDescent="0.25">
      <c r="A14" s="154" t="s">
        <v>191</v>
      </c>
      <c r="B14" s="14" t="s">
        <v>207</v>
      </c>
      <c r="C14" s="152"/>
      <c r="D14" s="152"/>
      <c r="E14" s="152"/>
      <c r="F14" s="152"/>
      <c r="G14" s="15"/>
      <c r="H14" s="20"/>
      <c r="I14" s="10"/>
      <c r="J14" s="152" t="s">
        <v>153</v>
      </c>
      <c r="K14" s="152" t="s">
        <v>197</v>
      </c>
      <c r="L14" s="152"/>
      <c r="M14" s="152" t="s">
        <v>21</v>
      </c>
      <c r="N14" s="15" t="s">
        <v>210</v>
      </c>
      <c r="O14" s="3">
        <v>856</v>
      </c>
      <c r="P14" s="10">
        <f t="shared" si="0"/>
        <v>0</v>
      </c>
    </row>
    <row r="15" spans="1:16" s="18" customFormat="1" ht="65.25" customHeight="1" x14ac:dyDescent="0.25">
      <c r="A15" s="154" t="s">
        <v>192</v>
      </c>
      <c r="B15" s="14" t="s">
        <v>208</v>
      </c>
      <c r="C15" s="152"/>
      <c r="D15" s="152"/>
      <c r="E15" s="152"/>
      <c r="F15" s="152"/>
      <c r="G15" s="15"/>
      <c r="H15" s="20"/>
      <c r="I15" s="10"/>
      <c r="J15" s="152" t="s">
        <v>153</v>
      </c>
      <c r="K15" s="152" t="s">
        <v>198</v>
      </c>
      <c r="L15" s="152"/>
      <c r="M15" s="152" t="s">
        <v>21</v>
      </c>
      <c r="N15" s="15" t="s">
        <v>211</v>
      </c>
      <c r="O15" s="3">
        <v>499</v>
      </c>
      <c r="P15" s="10">
        <f t="shared" si="0"/>
        <v>0</v>
      </c>
    </row>
    <row r="16" spans="1:16" s="18" customFormat="1" ht="65.25" customHeight="1" x14ac:dyDescent="0.25">
      <c r="A16" s="154" t="s">
        <v>193</v>
      </c>
      <c r="B16" s="14" t="s">
        <v>209</v>
      </c>
      <c r="C16" s="152"/>
      <c r="D16" s="152"/>
      <c r="E16" s="152"/>
      <c r="F16" s="152"/>
      <c r="G16" s="15"/>
      <c r="H16" s="20"/>
      <c r="I16" s="10"/>
      <c r="J16" s="152" t="s">
        <v>153</v>
      </c>
      <c r="K16" s="152" t="s">
        <v>199</v>
      </c>
      <c r="L16" s="152"/>
      <c r="M16" s="152" t="s">
        <v>21</v>
      </c>
      <c r="N16" s="15" t="s">
        <v>212</v>
      </c>
      <c r="O16" s="3">
        <v>455</v>
      </c>
      <c r="P16" s="10">
        <f t="shared" si="0"/>
        <v>0</v>
      </c>
    </row>
    <row r="17" spans="1:16" ht="33" customHeight="1" x14ac:dyDescent="0.25">
      <c r="A17" s="71">
        <v>2</v>
      </c>
      <c r="B17" s="14" t="s">
        <v>120</v>
      </c>
      <c r="C17" s="66" t="s">
        <v>118</v>
      </c>
      <c r="D17" s="66" t="s">
        <v>118</v>
      </c>
      <c r="E17" s="66" t="s">
        <v>118</v>
      </c>
      <c r="F17" s="66" t="s">
        <v>118</v>
      </c>
      <c r="G17" s="66" t="s">
        <v>118</v>
      </c>
      <c r="H17" s="66" t="s">
        <v>118</v>
      </c>
      <c r="I17" s="66" t="s">
        <v>118</v>
      </c>
      <c r="J17" s="66" t="s">
        <v>118</v>
      </c>
      <c r="K17" s="66" t="s">
        <v>118</v>
      </c>
      <c r="L17" s="66" t="s">
        <v>118</v>
      </c>
      <c r="M17" s="66" t="s">
        <v>118</v>
      </c>
      <c r="N17" s="66" t="s">
        <v>118</v>
      </c>
      <c r="O17" s="66" t="s">
        <v>118</v>
      </c>
      <c r="P17" s="66" t="s">
        <v>118</v>
      </c>
    </row>
    <row r="18" spans="1:16" ht="15.75" customHeight="1" x14ac:dyDescent="0.25">
      <c r="A18" s="71" t="s">
        <v>95</v>
      </c>
      <c r="B18" s="14" t="s">
        <v>83</v>
      </c>
      <c r="C18" s="66"/>
      <c r="D18" s="66" t="s">
        <v>20</v>
      </c>
      <c r="E18" s="66"/>
      <c r="F18" s="66" t="s">
        <v>21</v>
      </c>
      <c r="G18" s="145" t="s">
        <v>44</v>
      </c>
      <c r="H18" s="145"/>
      <c r="I18" s="34"/>
      <c r="J18" s="66"/>
      <c r="K18" s="66" t="s">
        <v>200</v>
      </c>
      <c r="L18" s="66"/>
      <c r="M18" s="66" t="s">
        <v>21</v>
      </c>
      <c r="N18" s="145" t="s">
        <v>213</v>
      </c>
      <c r="O18" s="153">
        <v>27716</v>
      </c>
      <c r="P18" s="150">
        <f>+L18*O18</f>
        <v>0</v>
      </c>
    </row>
    <row r="19" spans="1:16" ht="15.75" customHeight="1" x14ac:dyDescent="0.25">
      <c r="A19" s="71" t="s">
        <v>96</v>
      </c>
      <c r="B19" s="14" t="s">
        <v>84</v>
      </c>
      <c r="C19" s="66"/>
      <c r="D19" s="66" t="s">
        <v>20</v>
      </c>
      <c r="E19" s="66"/>
      <c r="F19" s="66" t="s">
        <v>21</v>
      </c>
      <c r="G19" s="145" t="s">
        <v>44</v>
      </c>
      <c r="H19" s="145"/>
      <c r="I19" s="34"/>
      <c r="J19" s="66"/>
      <c r="K19" s="66" t="s">
        <v>201</v>
      </c>
      <c r="L19" s="66"/>
      <c r="M19" s="66" t="s">
        <v>21</v>
      </c>
      <c r="N19" s="145" t="s">
        <v>177</v>
      </c>
      <c r="O19" s="153">
        <v>40400</v>
      </c>
      <c r="P19" s="150">
        <f>+L19*O19</f>
        <v>0</v>
      </c>
    </row>
    <row r="20" spans="1:16" ht="15.75" customHeight="1" x14ac:dyDescent="0.25">
      <c r="A20" s="71" t="s">
        <v>214</v>
      </c>
      <c r="B20" s="14" t="s">
        <v>215</v>
      </c>
      <c r="C20" s="66"/>
      <c r="D20" s="66"/>
      <c r="E20" s="66"/>
      <c r="F20" s="66"/>
      <c r="G20" s="153"/>
      <c r="H20" s="153"/>
      <c r="I20" s="34"/>
      <c r="J20" s="66" t="s">
        <v>118</v>
      </c>
      <c r="K20" s="66" t="s">
        <v>118</v>
      </c>
      <c r="L20" s="66" t="s">
        <v>118</v>
      </c>
      <c r="M20" s="66" t="s">
        <v>118</v>
      </c>
      <c r="N20" s="66" t="s">
        <v>118</v>
      </c>
      <c r="O20" s="66" t="s">
        <v>118</v>
      </c>
      <c r="P20" s="66" t="s">
        <v>118</v>
      </c>
    </row>
    <row r="21" spans="1:16" ht="15.75" customHeight="1" x14ac:dyDescent="0.25">
      <c r="A21" s="71" t="s">
        <v>97</v>
      </c>
      <c r="B21" s="14" t="s">
        <v>216</v>
      </c>
      <c r="C21" s="66"/>
      <c r="D21" s="66"/>
      <c r="E21" s="66"/>
      <c r="F21" s="66"/>
      <c r="G21" s="153"/>
      <c r="H21" s="153"/>
      <c r="I21" s="34"/>
      <c r="J21" s="66">
        <v>35</v>
      </c>
      <c r="K21" s="66" t="s">
        <v>20</v>
      </c>
      <c r="L21" s="66"/>
      <c r="M21" s="66" t="s">
        <v>21</v>
      </c>
      <c r="N21" s="153" t="s">
        <v>217</v>
      </c>
      <c r="O21" s="153">
        <v>5010</v>
      </c>
      <c r="P21" s="150">
        <f t="shared" ref="P21:P22" si="1">+L21*O21</f>
        <v>0</v>
      </c>
    </row>
    <row r="22" spans="1:16" ht="15.75" customHeight="1" x14ac:dyDescent="0.25">
      <c r="A22" s="71" t="s">
        <v>98</v>
      </c>
      <c r="B22" s="14" t="s">
        <v>218</v>
      </c>
      <c r="C22" s="66"/>
      <c r="D22" s="66"/>
      <c r="E22" s="66"/>
      <c r="F22" s="66"/>
      <c r="G22" s="153"/>
      <c r="H22" s="153"/>
      <c r="I22" s="34"/>
      <c r="J22" s="66">
        <v>35</v>
      </c>
      <c r="K22" s="66" t="s">
        <v>219</v>
      </c>
      <c r="L22" s="66"/>
      <c r="M22" s="66"/>
      <c r="N22" s="153"/>
      <c r="O22" s="153"/>
      <c r="P22" s="150">
        <f t="shared" si="1"/>
        <v>0</v>
      </c>
    </row>
    <row r="23" spans="1:16" s="18" customFormat="1" ht="55.5" customHeight="1" x14ac:dyDescent="0.25">
      <c r="A23" s="71"/>
      <c r="B23" s="14" t="s">
        <v>58</v>
      </c>
      <c r="C23" s="144" t="s">
        <v>118</v>
      </c>
      <c r="D23" s="144" t="s">
        <v>118</v>
      </c>
      <c r="E23" s="144" t="s">
        <v>118</v>
      </c>
      <c r="F23" s="144" t="s">
        <v>118</v>
      </c>
      <c r="G23" s="144" t="s">
        <v>118</v>
      </c>
      <c r="H23" s="144" t="s">
        <v>118</v>
      </c>
      <c r="I23" s="23"/>
      <c r="J23" s="144" t="s">
        <v>118</v>
      </c>
      <c r="K23" s="144" t="s">
        <v>118</v>
      </c>
      <c r="L23" s="144" t="s">
        <v>118</v>
      </c>
      <c r="M23" s="144" t="s">
        <v>118</v>
      </c>
      <c r="N23" s="144" t="s">
        <v>118</v>
      </c>
      <c r="O23" s="152" t="s">
        <v>118</v>
      </c>
      <c r="P23" s="23">
        <f>SUM(P7:P16,P18:P19,P21:P22)</f>
        <v>0</v>
      </c>
    </row>
    <row r="24" spans="1:16" ht="15.75" customHeight="1" x14ac:dyDescent="0.25">
      <c r="A24" s="74"/>
      <c r="B24" s="35"/>
      <c r="C24" s="29"/>
      <c r="D24" s="147"/>
      <c r="E24" s="147"/>
      <c r="F24" s="147"/>
      <c r="G24" s="146"/>
      <c r="H24" s="146"/>
      <c r="I24" s="36"/>
      <c r="J24" s="33"/>
      <c r="K24" s="33"/>
    </row>
    <row r="25" spans="1:16" s="52" customFormat="1" ht="18.75" customHeight="1" x14ac:dyDescent="0.25">
      <c r="A25" s="186"/>
      <c r="B25" s="186"/>
      <c r="C25" s="186"/>
      <c r="D25" s="186"/>
      <c r="E25" s="186"/>
      <c r="F25" s="186"/>
      <c r="G25" s="186"/>
      <c r="H25" s="146"/>
      <c r="I25" s="36"/>
      <c r="O25" s="157"/>
    </row>
    <row r="26" spans="1:16" s="52" customFormat="1" ht="41.25" customHeight="1" x14ac:dyDescent="0.25">
      <c r="A26" s="186"/>
      <c r="B26" s="186"/>
      <c r="C26" s="186"/>
      <c r="D26" s="186"/>
      <c r="E26" s="186"/>
      <c r="F26" s="186"/>
      <c r="G26" s="186"/>
      <c r="H26" s="146"/>
      <c r="I26" s="36"/>
      <c r="O26" s="157"/>
    </row>
    <row r="27" spans="1:16" s="52" customFormat="1" ht="38.25" customHeight="1" x14ac:dyDescent="0.25">
      <c r="A27" s="186"/>
      <c r="B27" s="186"/>
      <c r="C27" s="186"/>
      <c r="D27" s="186"/>
      <c r="E27" s="186"/>
      <c r="F27" s="186"/>
      <c r="G27" s="186"/>
      <c r="H27" s="151"/>
      <c r="I27" s="36"/>
      <c r="O27" s="157"/>
    </row>
    <row r="28" spans="1:16" s="52" customFormat="1" ht="18.75" customHeight="1" x14ac:dyDescent="0.25">
      <c r="A28" s="182"/>
      <c r="B28" s="182"/>
      <c r="C28" s="182"/>
      <c r="D28" s="182"/>
      <c r="E28" s="182"/>
      <c r="F28" s="182"/>
      <c r="G28" s="182"/>
      <c r="H28" s="146"/>
      <c r="I28" s="36"/>
      <c r="O28" s="157"/>
    </row>
    <row r="29" spans="1:16" s="52" customFormat="1" ht="217.5" customHeight="1" x14ac:dyDescent="0.25">
      <c r="A29" s="183"/>
      <c r="B29" s="184"/>
      <c r="C29" s="184"/>
      <c r="D29" s="184"/>
      <c r="E29" s="184"/>
      <c r="F29" s="184"/>
      <c r="G29" s="184"/>
      <c r="H29" s="146"/>
      <c r="I29" s="36"/>
      <c r="O29" s="157"/>
    </row>
    <row r="30" spans="1:16" ht="53.25" customHeight="1" x14ac:dyDescent="0.25">
      <c r="A30" s="183"/>
      <c r="B30" s="185"/>
      <c r="C30" s="185"/>
      <c r="D30" s="185"/>
      <c r="E30" s="185"/>
      <c r="F30" s="185"/>
      <c r="G30" s="185"/>
    </row>
    <row r="31" spans="1:16" x14ac:dyDescent="0.25">
      <c r="A31" s="178"/>
      <c r="B31" s="178"/>
      <c r="C31" s="178"/>
      <c r="D31" s="178"/>
      <c r="E31" s="178"/>
      <c r="F31" s="178"/>
      <c r="G31" s="178"/>
    </row>
    <row r="32" spans="1:16" x14ac:dyDescent="0.25">
      <c r="B32" s="151"/>
    </row>
    <row r="36" spans="2:2" x14ac:dyDescent="0.25">
      <c r="B36" s="151"/>
    </row>
  </sheetData>
  <mergeCells count="16">
    <mergeCell ref="A28:G28"/>
    <mergeCell ref="A29:G29"/>
    <mergeCell ref="A30:G30"/>
    <mergeCell ref="A31:G31"/>
    <mergeCell ref="A25:G25"/>
    <mergeCell ref="A26:G26"/>
    <mergeCell ref="A27:G27"/>
    <mergeCell ref="G3:I3"/>
    <mergeCell ref="J3:M3"/>
    <mergeCell ref="N3:P3"/>
    <mergeCell ref="A1:P1"/>
    <mergeCell ref="C2:I2"/>
    <mergeCell ref="J2:P2"/>
    <mergeCell ref="C3:F3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59" t="s">
        <v>0</v>
      </c>
      <c r="B2" s="162" t="s">
        <v>2</v>
      </c>
      <c r="C2" s="167" t="s">
        <v>52</v>
      </c>
      <c r="D2" s="167"/>
      <c r="E2" s="167"/>
      <c r="F2" s="167"/>
      <c r="G2" s="167"/>
      <c r="H2" s="167"/>
      <c r="I2" s="167"/>
      <c r="J2" s="167" t="s">
        <v>53</v>
      </c>
      <c r="K2" s="167"/>
      <c r="L2" s="167"/>
      <c r="M2" s="167"/>
      <c r="N2" s="167"/>
      <c r="O2" s="167"/>
      <c r="P2" s="167"/>
    </row>
    <row r="3" spans="1:16" ht="33.75" customHeight="1" x14ac:dyDescent="0.25">
      <c r="A3" s="160"/>
      <c r="B3" s="163"/>
      <c r="C3" s="165" t="s">
        <v>13</v>
      </c>
      <c r="D3" s="165"/>
      <c r="E3" s="165"/>
      <c r="F3" s="165"/>
      <c r="G3" s="165" t="s">
        <v>119</v>
      </c>
      <c r="H3" s="166"/>
      <c r="I3" s="166"/>
      <c r="J3" s="165" t="s">
        <v>13</v>
      </c>
      <c r="K3" s="165"/>
      <c r="L3" s="165"/>
      <c r="M3" s="165"/>
      <c r="N3" s="165" t="s">
        <v>119</v>
      </c>
      <c r="O3" s="166"/>
      <c r="P3" s="166"/>
    </row>
    <row r="4" spans="1:16" s="8" customFormat="1" ht="63" x14ac:dyDescent="0.25">
      <c r="A4" s="161"/>
      <c r="B4" s="164"/>
      <c r="C4" s="82" t="s">
        <v>31</v>
      </c>
      <c r="D4" s="82" t="s">
        <v>9</v>
      </c>
      <c r="E4" s="82" t="s">
        <v>114</v>
      </c>
      <c r="F4" s="82" t="s">
        <v>11</v>
      </c>
      <c r="G4" s="82" t="s">
        <v>14</v>
      </c>
      <c r="H4" s="82" t="s">
        <v>55</v>
      </c>
      <c r="I4" s="12" t="s">
        <v>56</v>
      </c>
      <c r="J4" s="82" t="s">
        <v>31</v>
      </c>
      <c r="K4" s="82" t="s">
        <v>9</v>
      </c>
      <c r="L4" s="82" t="s">
        <v>114</v>
      </c>
      <c r="M4" s="82" t="s">
        <v>11</v>
      </c>
      <c r="N4" s="82" t="s">
        <v>14</v>
      </c>
      <c r="O4" s="82" t="s">
        <v>57</v>
      </c>
      <c r="P4" s="12" t="s">
        <v>56</v>
      </c>
    </row>
    <row r="5" spans="1:16" s="11" customFormat="1" x14ac:dyDescent="0.25">
      <c r="A5" s="69">
        <v>1</v>
      </c>
      <c r="B5" s="82">
        <v>2</v>
      </c>
      <c r="C5" s="82">
        <v>3</v>
      </c>
      <c r="D5" s="82">
        <v>4</v>
      </c>
      <c r="E5" s="82">
        <v>5</v>
      </c>
      <c r="F5" s="82">
        <v>6</v>
      </c>
      <c r="G5" s="82">
        <v>7</v>
      </c>
      <c r="H5" s="82">
        <v>8</v>
      </c>
      <c r="I5" s="12">
        <v>9</v>
      </c>
      <c r="J5" s="82">
        <v>10</v>
      </c>
      <c r="K5" s="12">
        <v>11</v>
      </c>
      <c r="L5" s="82">
        <v>12</v>
      </c>
      <c r="M5" s="12">
        <v>13</v>
      </c>
      <c r="N5" s="82">
        <v>14</v>
      </c>
      <c r="O5" s="12">
        <v>15</v>
      </c>
      <c r="P5" s="82">
        <v>16</v>
      </c>
    </row>
    <row r="6" spans="1:16" s="11" customFormat="1" ht="51" customHeight="1" x14ac:dyDescent="0.25">
      <c r="A6" s="81">
        <v>1</v>
      </c>
      <c r="B6" s="13" t="s">
        <v>144</v>
      </c>
      <c r="C6" s="82" t="s">
        <v>118</v>
      </c>
      <c r="D6" s="82" t="s">
        <v>118</v>
      </c>
      <c r="E6" s="82" t="s">
        <v>118</v>
      </c>
      <c r="F6" s="82" t="s">
        <v>118</v>
      </c>
      <c r="G6" s="82" t="s">
        <v>118</v>
      </c>
      <c r="H6" s="82" t="s">
        <v>118</v>
      </c>
      <c r="I6" s="82" t="s">
        <v>118</v>
      </c>
      <c r="J6" s="82" t="s">
        <v>118</v>
      </c>
      <c r="K6" s="82" t="s">
        <v>118</v>
      </c>
      <c r="L6" s="82" t="s">
        <v>118</v>
      </c>
      <c r="M6" s="82" t="s">
        <v>118</v>
      </c>
      <c r="N6" s="82" t="s">
        <v>118</v>
      </c>
      <c r="O6" s="82" t="s">
        <v>118</v>
      </c>
      <c r="P6" s="82" t="s">
        <v>118</v>
      </c>
    </row>
    <row r="7" spans="1:16" s="11" customFormat="1" ht="63" x14ac:dyDescent="0.25">
      <c r="A7" s="81" t="s">
        <v>93</v>
      </c>
      <c r="B7" s="13" t="s">
        <v>85</v>
      </c>
      <c r="C7" s="82"/>
      <c r="D7" s="37" t="s">
        <v>22</v>
      </c>
      <c r="E7" s="82"/>
      <c r="F7" s="86" t="s">
        <v>3</v>
      </c>
      <c r="G7" s="15" t="s">
        <v>45</v>
      </c>
      <c r="H7" s="82"/>
      <c r="I7" s="17"/>
      <c r="J7" s="82" t="s">
        <v>153</v>
      </c>
      <c r="K7" s="37" t="s">
        <v>222</v>
      </c>
      <c r="L7" s="82">
        <v>0.9</v>
      </c>
      <c r="M7" s="86" t="s">
        <v>3</v>
      </c>
      <c r="N7" s="15" t="s">
        <v>228</v>
      </c>
      <c r="O7" s="82">
        <v>1705</v>
      </c>
      <c r="P7" s="17">
        <f>L7*O7</f>
        <v>1534.5</v>
      </c>
    </row>
    <row r="8" spans="1:16" s="11" customFormat="1" ht="63" x14ac:dyDescent="0.25">
      <c r="A8" s="81" t="s">
        <v>94</v>
      </c>
      <c r="B8" s="13" t="s">
        <v>86</v>
      </c>
      <c r="C8" s="82"/>
      <c r="D8" s="37" t="s">
        <v>22</v>
      </c>
      <c r="E8" s="82"/>
      <c r="F8" s="86" t="s">
        <v>3</v>
      </c>
      <c r="G8" s="15" t="s">
        <v>45</v>
      </c>
      <c r="H8" s="82"/>
      <c r="I8" s="17"/>
      <c r="J8" s="82">
        <v>35</v>
      </c>
      <c r="K8" s="37" t="s">
        <v>223</v>
      </c>
      <c r="L8" s="82"/>
      <c r="M8" s="86" t="s">
        <v>3</v>
      </c>
      <c r="N8" s="15" t="s">
        <v>228</v>
      </c>
      <c r="O8" s="82">
        <v>7418</v>
      </c>
      <c r="P8" s="17">
        <f>L8*O8</f>
        <v>0</v>
      </c>
    </row>
    <row r="9" spans="1:16" s="11" customFormat="1" ht="47.25" x14ac:dyDescent="0.25">
      <c r="A9" s="154" t="s">
        <v>146</v>
      </c>
      <c r="B9" s="13" t="s">
        <v>224</v>
      </c>
      <c r="C9" s="82"/>
      <c r="D9" s="82"/>
      <c r="E9" s="82"/>
      <c r="F9" s="82"/>
      <c r="G9" s="82"/>
      <c r="H9" s="82"/>
      <c r="I9" s="17"/>
      <c r="J9" s="152" t="s">
        <v>153</v>
      </c>
      <c r="K9" s="37" t="s">
        <v>226</v>
      </c>
      <c r="L9" s="82"/>
      <c r="M9" s="156" t="s">
        <v>3</v>
      </c>
      <c r="N9" s="15" t="s">
        <v>229</v>
      </c>
      <c r="O9" s="82">
        <v>2007</v>
      </c>
      <c r="P9" s="17">
        <f t="shared" ref="P9:P10" si="0">L9*O9</f>
        <v>0</v>
      </c>
    </row>
    <row r="10" spans="1:16" s="11" customFormat="1" ht="47.25" x14ac:dyDescent="0.25">
      <c r="A10" s="154" t="s">
        <v>186</v>
      </c>
      <c r="B10" s="13" t="s">
        <v>225</v>
      </c>
      <c r="C10" s="152"/>
      <c r="D10" s="152"/>
      <c r="E10" s="152"/>
      <c r="F10" s="152"/>
      <c r="G10" s="152"/>
      <c r="H10" s="152"/>
      <c r="I10" s="17"/>
      <c r="J10" s="152">
        <v>35</v>
      </c>
      <c r="K10" s="37" t="s">
        <v>227</v>
      </c>
      <c r="L10" s="152"/>
      <c r="M10" s="156" t="s">
        <v>3</v>
      </c>
      <c r="N10" s="15" t="s">
        <v>229</v>
      </c>
      <c r="O10" s="152">
        <v>8261</v>
      </c>
      <c r="P10" s="17">
        <f t="shared" si="0"/>
        <v>0</v>
      </c>
    </row>
    <row r="11" spans="1:16" s="11" customFormat="1" x14ac:dyDescent="0.25">
      <c r="A11" s="81">
        <v>2</v>
      </c>
      <c r="B11" s="14" t="s">
        <v>27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  <c r="J11" s="82" t="s">
        <v>118</v>
      </c>
      <c r="K11" s="82" t="s">
        <v>118</v>
      </c>
      <c r="L11" s="82" t="s">
        <v>118</v>
      </c>
      <c r="M11" s="82" t="s">
        <v>118</v>
      </c>
      <c r="N11" s="82" t="s">
        <v>118</v>
      </c>
      <c r="O11" s="82" t="s">
        <v>118</v>
      </c>
      <c r="P11" s="82" t="s">
        <v>118</v>
      </c>
    </row>
    <row r="12" spans="1:16" s="11" customFormat="1" x14ac:dyDescent="0.25">
      <c r="A12" s="81" t="s">
        <v>95</v>
      </c>
      <c r="B12" s="14" t="s">
        <v>87</v>
      </c>
      <c r="C12" s="82"/>
      <c r="D12" s="82" t="s">
        <v>23</v>
      </c>
      <c r="E12" s="82"/>
      <c r="F12" s="38" t="s">
        <v>25</v>
      </c>
      <c r="G12" s="15" t="s">
        <v>46</v>
      </c>
      <c r="H12" s="82"/>
      <c r="I12" s="17"/>
      <c r="J12" s="82"/>
      <c r="K12" s="82" t="s">
        <v>23</v>
      </c>
      <c r="L12" s="82"/>
      <c r="M12" s="38" t="s">
        <v>25</v>
      </c>
      <c r="N12" s="15" t="s">
        <v>46</v>
      </c>
      <c r="O12" s="82"/>
      <c r="P12" s="17"/>
    </row>
    <row r="13" spans="1:16" s="11" customFormat="1" x14ac:dyDescent="0.25">
      <c r="A13" s="81" t="s">
        <v>96</v>
      </c>
      <c r="B13" s="14" t="s">
        <v>88</v>
      </c>
      <c r="C13" s="82"/>
      <c r="D13" s="82" t="s">
        <v>23</v>
      </c>
      <c r="E13" s="82"/>
      <c r="F13" s="38" t="s">
        <v>25</v>
      </c>
      <c r="G13" s="15" t="s">
        <v>46</v>
      </c>
      <c r="H13" s="82"/>
      <c r="I13" s="17"/>
      <c r="J13" s="82"/>
      <c r="K13" s="82" t="s">
        <v>23</v>
      </c>
      <c r="L13" s="82"/>
      <c r="M13" s="38" t="s">
        <v>25</v>
      </c>
      <c r="N13" s="15" t="s">
        <v>46</v>
      </c>
      <c r="O13" s="82"/>
      <c r="P13" s="17"/>
    </row>
    <row r="14" spans="1:16" s="11" customFormat="1" x14ac:dyDescent="0.25">
      <c r="A14" s="81" t="s">
        <v>1</v>
      </c>
      <c r="B14" s="14" t="s">
        <v>1</v>
      </c>
      <c r="C14" s="82"/>
      <c r="D14" s="82"/>
      <c r="E14" s="82"/>
      <c r="F14" s="38"/>
      <c r="G14" s="15"/>
      <c r="H14" s="82"/>
      <c r="I14" s="17"/>
      <c r="J14" s="82"/>
      <c r="K14" s="82"/>
      <c r="L14" s="82"/>
      <c r="M14" s="38"/>
      <c r="N14" s="15"/>
      <c r="O14" s="82"/>
      <c r="P14" s="17"/>
    </row>
    <row r="15" spans="1:16" s="18" customFormat="1" ht="30" customHeight="1" x14ac:dyDescent="0.25">
      <c r="A15" s="71">
        <v>3</v>
      </c>
      <c r="B15" s="14" t="s">
        <v>6</v>
      </c>
      <c r="C15" s="82" t="s">
        <v>118</v>
      </c>
      <c r="D15" s="82" t="s">
        <v>118</v>
      </c>
      <c r="E15" s="82" t="s">
        <v>118</v>
      </c>
      <c r="F15" s="82" t="s">
        <v>118</v>
      </c>
      <c r="G15" s="82" t="s">
        <v>118</v>
      </c>
      <c r="H15" s="82" t="s">
        <v>118</v>
      </c>
      <c r="I15" s="82" t="s">
        <v>118</v>
      </c>
      <c r="J15" s="82" t="s">
        <v>118</v>
      </c>
      <c r="K15" s="82" t="s">
        <v>118</v>
      </c>
      <c r="L15" s="82" t="s">
        <v>118</v>
      </c>
      <c r="M15" s="82" t="s">
        <v>118</v>
      </c>
      <c r="N15" s="82" t="s">
        <v>118</v>
      </c>
      <c r="O15" s="82" t="s">
        <v>118</v>
      </c>
      <c r="P15" s="82" t="s">
        <v>118</v>
      </c>
    </row>
    <row r="16" spans="1:16" s="18" customFormat="1" ht="30" customHeight="1" x14ac:dyDescent="0.25">
      <c r="A16" s="71" t="s">
        <v>97</v>
      </c>
      <c r="B16" s="13" t="s">
        <v>85</v>
      </c>
      <c r="C16" s="82"/>
      <c r="D16" s="82" t="s">
        <v>23</v>
      </c>
      <c r="E16" s="82">
        <v>1</v>
      </c>
      <c r="F16" s="82" t="s">
        <v>21</v>
      </c>
      <c r="G16" s="15" t="s">
        <v>116</v>
      </c>
      <c r="H16" s="20"/>
      <c r="I16" s="17"/>
      <c r="J16" s="154" t="s">
        <v>220</v>
      </c>
      <c r="K16" s="82" t="s">
        <v>157</v>
      </c>
      <c r="L16" s="82">
        <v>1</v>
      </c>
      <c r="M16" s="82" t="s">
        <v>21</v>
      </c>
      <c r="N16" s="15" t="s">
        <v>116</v>
      </c>
      <c r="O16" s="3">
        <v>510</v>
      </c>
      <c r="P16" s="17">
        <f>L16*O16</f>
        <v>510</v>
      </c>
    </row>
    <row r="17" spans="1:16" s="18" customFormat="1" ht="30" customHeight="1" x14ac:dyDescent="0.25">
      <c r="A17" s="71" t="s">
        <v>98</v>
      </c>
      <c r="B17" s="13" t="s">
        <v>86</v>
      </c>
      <c r="C17" s="82"/>
      <c r="D17" s="82" t="s">
        <v>23</v>
      </c>
      <c r="E17" s="82">
        <v>1</v>
      </c>
      <c r="F17" s="82" t="s">
        <v>21</v>
      </c>
      <c r="G17" s="15" t="s">
        <v>116</v>
      </c>
      <c r="H17" s="20"/>
      <c r="I17" s="17"/>
      <c r="J17" s="154" t="s">
        <v>220</v>
      </c>
      <c r="K17" s="152" t="s">
        <v>221</v>
      </c>
      <c r="L17" s="82"/>
      <c r="M17" s="82" t="s">
        <v>21</v>
      </c>
      <c r="N17" s="15" t="s">
        <v>116</v>
      </c>
      <c r="O17" s="3">
        <v>2108</v>
      </c>
      <c r="P17" s="17">
        <f t="shared" ref="P17" si="1">L17*O17</f>
        <v>0</v>
      </c>
    </row>
    <row r="18" spans="1:16" s="18" customFormat="1" ht="15" customHeight="1" x14ac:dyDescent="0.25">
      <c r="A18" s="71" t="s">
        <v>1</v>
      </c>
      <c r="B18" s="13" t="s">
        <v>1</v>
      </c>
      <c r="C18" s="82"/>
      <c r="D18" s="82"/>
      <c r="E18" s="82"/>
      <c r="F18" s="82"/>
      <c r="G18" s="15"/>
      <c r="H18" s="20"/>
      <c r="I18" s="17"/>
      <c r="J18" s="82"/>
      <c r="K18" s="82"/>
      <c r="L18" s="82"/>
      <c r="M18" s="82"/>
      <c r="N18" s="15"/>
      <c r="O18" s="20"/>
      <c r="P18" s="17"/>
    </row>
    <row r="19" spans="1:16" s="18" customFormat="1" ht="51" customHeight="1" x14ac:dyDescent="0.25">
      <c r="A19" s="71"/>
      <c r="B19" s="50" t="s">
        <v>122</v>
      </c>
      <c r="C19" s="83" t="s">
        <v>118</v>
      </c>
      <c r="D19" s="83" t="s">
        <v>118</v>
      </c>
      <c r="E19" s="83" t="s">
        <v>118</v>
      </c>
      <c r="F19" s="83" t="s">
        <v>118</v>
      </c>
      <c r="G19" s="83" t="s">
        <v>118</v>
      </c>
      <c r="H19" s="83" t="s">
        <v>118</v>
      </c>
      <c r="I19" s="83"/>
      <c r="J19" s="83" t="s">
        <v>118</v>
      </c>
      <c r="K19" s="83" t="s">
        <v>118</v>
      </c>
      <c r="L19" s="83" t="s">
        <v>118</v>
      </c>
      <c r="M19" s="83" t="s">
        <v>118</v>
      </c>
      <c r="N19" s="83" t="s">
        <v>118</v>
      </c>
      <c r="O19" s="83" t="s">
        <v>118</v>
      </c>
      <c r="P19" s="90">
        <f>SUM(P7:P10,P16:P17)</f>
        <v>2044.5</v>
      </c>
    </row>
    <row r="20" spans="1:16" ht="15.75" customHeight="1" x14ac:dyDescent="0.25">
      <c r="A20" s="74"/>
      <c r="B20" s="35"/>
      <c r="C20" s="29"/>
      <c r="D20" s="85"/>
      <c r="E20" s="85"/>
      <c r="F20" s="85"/>
      <c r="G20" s="84"/>
      <c r="H20" s="84"/>
      <c r="I20" s="36"/>
      <c r="J20" s="33"/>
      <c r="K20" s="33"/>
    </row>
    <row r="21" spans="1:16" s="52" customFormat="1" ht="18.75" customHeight="1" x14ac:dyDescent="0.25">
      <c r="A21" s="180"/>
      <c r="B21" s="180"/>
      <c r="C21" s="180"/>
      <c r="D21" s="180"/>
      <c r="E21" s="180"/>
      <c r="F21" s="180"/>
      <c r="G21" s="180"/>
      <c r="H21" s="84"/>
      <c r="I21" s="36"/>
    </row>
    <row r="22" spans="1:16" s="52" customFormat="1" ht="41.25" customHeight="1" x14ac:dyDescent="0.25">
      <c r="A22" s="180"/>
      <c r="B22" s="180"/>
      <c r="C22" s="180"/>
      <c r="D22" s="180"/>
      <c r="E22" s="180"/>
      <c r="F22" s="180"/>
      <c r="G22" s="180"/>
      <c r="H22" s="84"/>
      <c r="I22" s="36"/>
    </row>
    <row r="23" spans="1:16" s="52" customFormat="1" ht="38.25" customHeight="1" x14ac:dyDescent="0.25">
      <c r="A23" s="180"/>
      <c r="B23" s="180"/>
      <c r="C23" s="180"/>
      <c r="D23" s="180"/>
      <c r="E23" s="180"/>
      <c r="F23" s="180"/>
      <c r="G23" s="180"/>
      <c r="H23" s="87"/>
      <c r="I23" s="36"/>
    </row>
    <row r="24" spans="1:16" s="52" customFormat="1" ht="18.75" customHeight="1" x14ac:dyDescent="0.25">
      <c r="A24" s="181"/>
      <c r="B24" s="181"/>
      <c r="C24" s="181"/>
      <c r="D24" s="181"/>
      <c r="E24" s="181"/>
      <c r="F24" s="181"/>
      <c r="G24" s="181"/>
      <c r="H24" s="84"/>
      <c r="I24" s="36"/>
    </row>
    <row r="25" spans="1:16" s="52" customFormat="1" ht="42" customHeight="1" x14ac:dyDescent="0.25">
      <c r="A25" s="176"/>
      <c r="B25" s="179"/>
      <c r="C25" s="179"/>
      <c r="D25" s="179"/>
      <c r="E25" s="179"/>
      <c r="F25" s="179"/>
      <c r="G25" s="179"/>
      <c r="H25" s="84"/>
      <c r="I25" s="36"/>
    </row>
    <row r="26" spans="1:16" ht="53.25" customHeight="1" x14ac:dyDescent="0.25">
      <c r="A26" s="176"/>
      <c r="B26" s="177"/>
      <c r="C26" s="177"/>
      <c r="D26" s="177"/>
      <c r="E26" s="177"/>
      <c r="F26" s="177"/>
      <c r="G26" s="177"/>
    </row>
    <row r="27" spans="1:16" x14ac:dyDescent="0.25">
      <c r="A27" s="178"/>
      <c r="B27" s="178"/>
      <c r="C27" s="178"/>
      <c r="D27" s="178"/>
      <c r="E27" s="178"/>
      <c r="F27" s="178"/>
      <c r="G27" s="178"/>
    </row>
    <row r="28" spans="1:16" x14ac:dyDescent="0.25">
      <c r="B28" s="87"/>
    </row>
    <row r="32" spans="1:16" x14ac:dyDescent="0.25">
      <c r="B32" s="87"/>
    </row>
  </sheetData>
  <mergeCells count="16">
    <mergeCell ref="A24:G24"/>
    <mergeCell ref="A25:G25"/>
    <mergeCell ref="A26:G26"/>
    <mergeCell ref="A27:G27"/>
    <mergeCell ref="A21:G21"/>
    <mergeCell ref="A22:G22"/>
    <mergeCell ref="A23:G23"/>
    <mergeCell ref="C3:F3"/>
    <mergeCell ref="G3:I3"/>
    <mergeCell ref="J3:M3"/>
    <mergeCell ref="N3:P3"/>
    <mergeCell ref="A1:P1"/>
    <mergeCell ref="C2:I2"/>
    <mergeCell ref="J2:P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62" fitToHeight="0" orientation="portrait" r:id="rId1"/>
  <headerFooter differentFirst="1">
    <oddHeader>&amp;C&amp;P</oddHeader>
  </headerFooter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A3" sqref="A3:A5"/>
    </sheetView>
  </sheetViews>
  <sheetFormatPr defaultColWidth="9" defaultRowHeight="15.75" x14ac:dyDescent="0.25"/>
  <cols>
    <col min="1" max="1" width="7.625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4"/>
      <c r="B1" s="35"/>
      <c r="C1" s="29"/>
      <c r="D1" s="85"/>
      <c r="E1" s="85"/>
      <c r="F1" s="85"/>
      <c r="G1" s="84"/>
      <c r="H1" s="84"/>
      <c r="I1" s="36"/>
      <c r="J1" s="33"/>
      <c r="K1" s="33"/>
    </row>
    <row r="2" spans="1:16" ht="15.75" customHeight="1" x14ac:dyDescent="0.25">
      <c r="A2" s="168" t="s">
        <v>26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59" t="s">
        <v>0</v>
      </c>
      <c r="B3" s="162" t="s">
        <v>2</v>
      </c>
      <c r="C3" s="167" t="s">
        <v>52</v>
      </c>
      <c r="D3" s="167"/>
      <c r="E3" s="167"/>
      <c r="F3" s="167"/>
      <c r="G3" s="167"/>
      <c r="H3" s="167"/>
      <c r="I3" s="167"/>
      <c r="J3" s="167" t="s">
        <v>53</v>
      </c>
      <c r="K3" s="167"/>
      <c r="L3" s="167"/>
      <c r="M3" s="167"/>
      <c r="N3" s="167"/>
      <c r="O3" s="167"/>
      <c r="P3" s="167"/>
    </row>
    <row r="4" spans="1:16" ht="33.75" customHeight="1" x14ac:dyDescent="0.25">
      <c r="A4" s="160"/>
      <c r="B4" s="163"/>
      <c r="C4" s="165" t="s">
        <v>13</v>
      </c>
      <c r="D4" s="165"/>
      <c r="E4" s="165"/>
      <c r="F4" s="165"/>
      <c r="G4" s="165" t="s">
        <v>119</v>
      </c>
      <c r="H4" s="166"/>
      <c r="I4" s="166"/>
      <c r="J4" s="165" t="s">
        <v>13</v>
      </c>
      <c r="K4" s="165"/>
      <c r="L4" s="165"/>
      <c r="M4" s="165"/>
      <c r="N4" s="165" t="s">
        <v>119</v>
      </c>
      <c r="O4" s="166"/>
      <c r="P4" s="166"/>
    </row>
    <row r="5" spans="1:16" s="8" customFormat="1" ht="63" x14ac:dyDescent="0.25">
      <c r="A5" s="161"/>
      <c r="B5" s="164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55</v>
      </c>
      <c r="I5" s="12" t="s">
        <v>56</v>
      </c>
      <c r="J5" s="82" t="s">
        <v>31</v>
      </c>
      <c r="K5" s="82" t="s">
        <v>9</v>
      </c>
      <c r="L5" s="82" t="s">
        <v>114</v>
      </c>
      <c r="M5" s="82" t="s">
        <v>11</v>
      </c>
      <c r="N5" s="82" t="s">
        <v>14</v>
      </c>
      <c r="O5" s="82" t="s">
        <v>57</v>
      </c>
      <c r="P5" s="12" t="s">
        <v>56</v>
      </c>
    </row>
    <row r="6" spans="1:16" s="11" customFormat="1" x14ac:dyDescent="0.25">
      <c r="A6" s="69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2">
        <v>9</v>
      </c>
      <c r="J6" s="82">
        <v>10</v>
      </c>
      <c r="K6" s="12">
        <v>11</v>
      </c>
      <c r="L6" s="82">
        <v>12</v>
      </c>
      <c r="M6" s="12">
        <v>13</v>
      </c>
      <c r="N6" s="82">
        <v>14</v>
      </c>
      <c r="O6" s="12">
        <v>15</v>
      </c>
      <c r="P6" s="82">
        <v>16</v>
      </c>
    </row>
    <row r="7" spans="1:16" s="11" customFormat="1" ht="58.5" customHeight="1" x14ac:dyDescent="0.25">
      <c r="A7" s="71">
        <v>1</v>
      </c>
      <c r="B7" s="14" t="s">
        <v>143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  <c r="J7" s="82" t="s">
        <v>118</v>
      </c>
      <c r="K7" s="82" t="s">
        <v>118</v>
      </c>
      <c r="L7" s="82" t="s">
        <v>118</v>
      </c>
      <c r="M7" s="82" t="s">
        <v>118</v>
      </c>
      <c r="N7" s="82" t="s">
        <v>118</v>
      </c>
      <c r="O7" s="82" t="s">
        <v>118</v>
      </c>
      <c r="P7" s="82" t="s">
        <v>118</v>
      </c>
    </row>
    <row r="8" spans="1:16" s="11" customFormat="1" ht="47.25" x14ac:dyDescent="0.25">
      <c r="A8" s="71" t="s">
        <v>93</v>
      </c>
      <c r="B8" s="14" t="s">
        <v>230</v>
      </c>
      <c r="C8" s="82"/>
      <c r="D8" s="37" t="s">
        <v>145</v>
      </c>
      <c r="E8" s="82"/>
      <c r="F8" s="86" t="s">
        <v>3</v>
      </c>
      <c r="G8" s="15" t="s">
        <v>49</v>
      </c>
      <c r="H8" s="82"/>
      <c r="I8" s="17"/>
      <c r="J8" s="82">
        <v>10</v>
      </c>
      <c r="K8" s="37" t="s">
        <v>235</v>
      </c>
      <c r="L8" s="82"/>
      <c r="M8" s="86" t="s">
        <v>3</v>
      </c>
      <c r="N8" s="15" t="s">
        <v>49</v>
      </c>
      <c r="O8" s="82">
        <v>2086</v>
      </c>
      <c r="P8" s="17">
        <f>L8*O8</f>
        <v>0</v>
      </c>
    </row>
    <row r="9" spans="1:16" s="79" customFormat="1" ht="47.25" x14ac:dyDescent="0.25">
      <c r="A9" s="71" t="s">
        <v>94</v>
      </c>
      <c r="B9" s="14" t="s">
        <v>90</v>
      </c>
      <c r="C9" s="82"/>
      <c r="D9" s="37" t="s">
        <v>145</v>
      </c>
      <c r="E9" s="82"/>
      <c r="F9" s="86" t="s">
        <v>3</v>
      </c>
      <c r="G9" s="15" t="s">
        <v>49</v>
      </c>
      <c r="H9" s="82"/>
      <c r="I9" s="17"/>
      <c r="J9" s="82">
        <v>10</v>
      </c>
      <c r="K9" s="37" t="s">
        <v>236</v>
      </c>
      <c r="L9" s="82"/>
      <c r="M9" s="86" t="s">
        <v>3</v>
      </c>
      <c r="N9" s="15" t="s">
        <v>243</v>
      </c>
      <c r="O9" s="82">
        <v>2250</v>
      </c>
      <c r="P9" s="17">
        <f t="shared" ref="P9:P10" si="0">L9*O9</f>
        <v>0</v>
      </c>
    </row>
    <row r="10" spans="1:16" s="79" customFormat="1" ht="47.25" x14ac:dyDescent="0.25">
      <c r="A10" s="71" t="s">
        <v>146</v>
      </c>
      <c r="B10" s="14" t="s">
        <v>231</v>
      </c>
      <c r="C10" s="88"/>
      <c r="D10" s="37" t="s">
        <v>145</v>
      </c>
      <c r="E10" s="88"/>
      <c r="F10" s="89" t="s">
        <v>3</v>
      </c>
      <c r="G10" s="15" t="s">
        <v>49</v>
      </c>
      <c r="H10" s="88"/>
      <c r="I10" s="17"/>
      <c r="J10" s="88">
        <v>10</v>
      </c>
      <c r="K10" s="37" t="s">
        <v>237</v>
      </c>
      <c r="L10" s="88"/>
      <c r="M10" s="89" t="s">
        <v>3</v>
      </c>
      <c r="N10" s="15" t="s">
        <v>243</v>
      </c>
      <c r="O10" s="88">
        <v>2421</v>
      </c>
      <c r="P10" s="17">
        <f t="shared" si="0"/>
        <v>0</v>
      </c>
    </row>
    <row r="11" spans="1:16" s="11" customFormat="1" ht="47.25" x14ac:dyDescent="0.25">
      <c r="A11" s="71" t="s">
        <v>190</v>
      </c>
      <c r="B11" s="14" t="s">
        <v>232</v>
      </c>
      <c r="C11" s="152"/>
      <c r="D11" s="37" t="s">
        <v>145</v>
      </c>
      <c r="E11" s="152"/>
      <c r="F11" s="156" t="s">
        <v>3</v>
      </c>
      <c r="G11" s="15" t="s">
        <v>49</v>
      </c>
      <c r="H11" s="152"/>
      <c r="I11" s="17"/>
      <c r="J11" s="152">
        <v>10</v>
      </c>
      <c r="K11" s="37" t="s">
        <v>238</v>
      </c>
      <c r="L11" s="152"/>
      <c r="M11" s="156" t="s">
        <v>3</v>
      </c>
      <c r="N11" s="15" t="s">
        <v>243</v>
      </c>
      <c r="O11" s="152">
        <f>O8*2</f>
        <v>4172</v>
      </c>
      <c r="P11" s="17">
        <f>L11*O11</f>
        <v>0</v>
      </c>
    </row>
    <row r="12" spans="1:16" s="79" customFormat="1" ht="47.25" x14ac:dyDescent="0.25">
      <c r="A12" s="71" t="s">
        <v>191</v>
      </c>
      <c r="B12" s="14" t="s">
        <v>233</v>
      </c>
      <c r="C12" s="152"/>
      <c r="D12" s="37" t="s">
        <v>145</v>
      </c>
      <c r="E12" s="152"/>
      <c r="F12" s="156" t="s">
        <v>3</v>
      </c>
      <c r="G12" s="15" t="s">
        <v>49</v>
      </c>
      <c r="H12" s="152"/>
      <c r="I12" s="17"/>
      <c r="J12" s="152">
        <v>10</v>
      </c>
      <c r="K12" s="37" t="s">
        <v>239</v>
      </c>
      <c r="L12" s="152"/>
      <c r="M12" s="156" t="s">
        <v>3</v>
      </c>
      <c r="N12" s="15" t="s">
        <v>243</v>
      </c>
      <c r="O12" s="152">
        <f>O9*2</f>
        <v>4500</v>
      </c>
      <c r="P12" s="17">
        <f t="shared" ref="P12:P20" si="1">L12*O12</f>
        <v>0</v>
      </c>
    </row>
    <row r="13" spans="1:16" s="79" customFormat="1" ht="47.25" x14ac:dyDescent="0.25">
      <c r="A13" s="71" t="s">
        <v>192</v>
      </c>
      <c r="B13" s="14" t="s">
        <v>234</v>
      </c>
      <c r="C13" s="152"/>
      <c r="D13" s="37" t="s">
        <v>145</v>
      </c>
      <c r="E13" s="152"/>
      <c r="F13" s="156" t="s">
        <v>3</v>
      </c>
      <c r="G13" s="15" t="s">
        <v>49</v>
      </c>
      <c r="H13" s="152"/>
      <c r="I13" s="17"/>
      <c r="J13" s="152">
        <v>10</v>
      </c>
      <c r="K13" s="37" t="s">
        <v>240</v>
      </c>
      <c r="L13" s="152"/>
      <c r="M13" s="156" t="s">
        <v>3</v>
      </c>
      <c r="N13" s="15" t="s">
        <v>243</v>
      </c>
      <c r="O13" s="152">
        <f>O10*2</f>
        <v>4842</v>
      </c>
      <c r="P13" s="17">
        <f t="shared" si="1"/>
        <v>0</v>
      </c>
    </row>
    <row r="14" spans="1:16" s="11" customFormat="1" ht="47.25" x14ac:dyDescent="0.25">
      <c r="A14" s="71" t="s">
        <v>93</v>
      </c>
      <c r="B14" s="14" t="s">
        <v>230</v>
      </c>
      <c r="C14" s="152"/>
      <c r="D14" s="37" t="s">
        <v>145</v>
      </c>
      <c r="E14" s="152"/>
      <c r="F14" s="156" t="s">
        <v>3</v>
      </c>
      <c r="G14" s="15" t="s">
        <v>49</v>
      </c>
      <c r="H14" s="152"/>
      <c r="I14" s="17"/>
      <c r="J14" s="152">
        <v>6</v>
      </c>
      <c r="K14" s="37" t="s">
        <v>235</v>
      </c>
      <c r="L14" s="152"/>
      <c r="M14" s="156" t="s">
        <v>3</v>
      </c>
      <c r="N14" s="15" t="s">
        <v>49</v>
      </c>
      <c r="O14" s="152">
        <v>2026</v>
      </c>
      <c r="P14" s="17">
        <f>L14*O14</f>
        <v>0</v>
      </c>
    </row>
    <row r="15" spans="1:16" s="79" customFormat="1" ht="47.25" x14ac:dyDescent="0.25">
      <c r="A15" s="71" t="s">
        <v>94</v>
      </c>
      <c r="B15" s="14" t="s">
        <v>90</v>
      </c>
      <c r="C15" s="152"/>
      <c r="D15" s="37" t="s">
        <v>145</v>
      </c>
      <c r="E15" s="152"/>
      <c r="F15" s="156" t="s">
        <v>3</v>
      </c>
      <c r="G15" s="15" t="s">
        <v>49</v>
      </c>
      <c r="H15" s="152"/>
      <c r="I15" s="17"/>
      <c r="J15" s="152">
        <v>6</v>
      </c>
      <c r="K15" s="37" t="s">
        <v>236</v>
      </c>
      <c r="L15" s="152"/>
      <c r="M15" s="156" t="s">
        <v>3</v>
      </c>
      <c r="N15" s="15" t="s">
        <v>243</v>
      </c>
      <c r="O15" s="152">
        <v>2133</v>
      </c>
      <c r="P15" s="17">
        <f t="shared" ref="P15:P16" si="2">L15*O15</f>
        <v>0</v>
      </c>
    </row>
    <row r="16" spans="1:16" s="79" customFormat="1" ht="47.25" x14ac:dyDescent="0.25">
      <c r="A16" s="71" t="s">
        <v>146</v>
      </c>
      <c r="B16" s="14" t="s">
        <v>231</v>
      </c>
      <c r="C16" s="152"/>
      <c r="D16" s="37" t="s">
        <v>145</v>
      </c>
      <c r="E16" s="152"/>
      <c r="F16" s="156" t="s">
        <v>3</v>
      </c>
      <c r="G16" s="15" t="s">
        <v>49</v>
      </c>
      <c r="H16" s="152"/>
      <c r="I16" s="17"/>
      <c r="J16" s="152">
        <v>6</v>
      </c>
      <c r="K16" s="37" t="s">
        <v>237</v>
      </c>
      <c r="L16" s="152"/>
      <c r="M16" s="156" t="s">
        <v>3</v>
      </c>
      <c r="N16" s="15" t="s">
        <v>243</v>
      </c>
      <c r="O16" s="152">
        <v>2366</v>
      </c>
      <c r="P16" s="17">
        <f t="shared" si="2"/>
        <v>0</v>
      </c>
    </row>
    <row r="17" spans="1:16" s="11" customFormat="1" ht="47.25" x14ac:dyDescent="0.25">
      <c r="A17" s="71" t="s">
        <v>190</v>
      </c>
      <c r="B17" s="14" t="s">
        <v>232</v>
      </c>
      <c r="C17" s="152"/>
      <c r="D17" s="37" t="s">
        <v>145</v>
      </c>
      <c r="E17" s="152"/>
      <c r="F17" s="156" t="s">
        <v>3</v>
      </c>
      <c r="G17" s="15" t="s">
        <v>49</v>
      </c>
      <c r="H17" s="152"/>
      <c r="I17" s="17"/>
      <c r="J17" s="152">
        <v>6</v>
      </c>
      <c r="K17" s="37" t="s">
        <v>238</v>
      </c>
      <c r="L17" s="152"/>
      <c r="M17" s="156" t="s">
        <v>3</v>
      </c>
      <c r="N17" s="15" t="s">
        <v>243</v>
      </c>
      <c r="O17" s="152">
        <f>O14*2</f>
        <v>4052</v>
      </c>
      <c r="P17" s="17">
        <f>L17*O17</f>
        <v>0</v>
      </c>
    </row>
    <row r="18" spans="1:16" s="79" customFormat="1" ht="47.25" x14ac:dyDescent="0.25">
      <c r="A18" s="71" t="s">
        <v>191</v>
      </c>
      <c r="B18" s="14" t="s">
        <v>233</v>
      </c>
      <c r="C18" s="152"/>
      <c r="D18" s="37" t="s">
        <v>145</v>
      </c>
      <c r="E18" s="152"/>
      <c r="F18" s="156" t="s">
        <v>3</v>
      </c>
      <c r="G18" s="15" t="s">
        <v>49</v>
      </c>
      <c r="H18" s="152"/>
      <c r="I18" s="17"/>
      <c r="J18" s="152">
        <v>6</v>
      </c>
      <c r="K18" s="37" t="s">
        <v>239</v>
      </c>
      <c r="L18" s="152"/>
      <c r="M18" s="156" t="s">
        <v>3</v>
      </c>
      <c r="N18" s="15" t="s">
        <v>243</v>
      </c>
      <c r="O18" s="152">
        <f>O15*2</f>
        <v>4266</v>
      </c>
      <c r="P18" s="17">
        <f t="shared" ref="P18:P19" si="3">L18*O18</f>
        <v>0</v>
      </c>
    </row>
    <row r="19" spans="1:16" s="79" customFormat="1" ht="47.25" x14ac:dyDescent="0.25">
      <c r="A19" s="71" t="s">
        <v>192</v>
      </c>
      <c r="B19" s="14" t="s">
        <v>234</v>
      </c>
      <c r="C19" s="152"/>
      <c r="D19" s="37" t="s">
        <v>145</v>
      </c>
      <c r="E19" s="152"/>
      <c r="F19" s="156" t="s">
        <v>3</v>
      </c>
      <c r="G19" s="15" t="s">
        <v>49</v>
      </c>
      <c r="H19" s="152"/>
      <c r="I19" s="17"/>
      <c r="J19" s="152">
        <v>6</v>
      </c>
      <c r="K19" s="37" t="s">
        <v>240</v>
      </c>
      <c r="L19" s="152"/>
      <c r="M19" s="156" t="s">
        <v>3</v>
      </c>
      <c r="N19" s="15" t="s">
        <v>243</v>
      </c>
      <c r="O19" s="152">
        <f>O16*2</f>
        <v>4732</v>
      </c>
      <c r="P19" s="17">
        <f t="shared" si="3"/>
        <v>0</v>
      </c>
    </row>
    <row r="20" spans="1:16" s="79" customFormat="1" ht="47.25" x14ac:dyDescent="0.25">
      <c r="A20" s="71" t="s">
        <v>193</v>
      </c>
      <c r="B20" s="14" t="s">
        <v>241</v>
      </c>
      <c r="C20" s="152"/>
      <c r="D20" s="37"/>
      <c r="E20" s="152"/>
      <c r="F20" s="156"/>
      <c r="G20" s="15"/>
      <c r="H20" s="152"/>
      <c r="I20" s="17"/>
      <c r="J20" s="152">
        <v>35</v>
      </c>
      <c r="K20" s="37" t="s">
        <v>242</v>
      </c>
      <c r="L20" s="152"/>
      <c r="M20" s="156" t="s">
        <v>3</v>
      </c>
      <c r="N20" s="15" t="s">
        <v>243</v>
      </c>
      <c r="O20" s="152">
        <f>3281*2</f>
        <v>6562</v>
      </c>
      <c r="P20" s="17">
        <f t="shared" si="1"/>
        <v>0</v>
      </c>
    </row>
    <row r="21" spans="1:16" s="11" customFormat="1" x14ac:dyDescent="0.25">
      <c r="A21" s="71">
        <v>2</v>
      </c>
      <c r="B21" s="39" t="s">
        <v>123</v>
      </c>
      <c r="C21" s="82" t="s">
        <v>118</v>
      </c>
      <c r="D21" s="82" t="s">
        <v>118</v>
      </c>
      <c r="E21" s="82" t="s">
        <v>118</v>
      </c>
      <c r="F21" s="82" t="s">
        <v>118</v>
      </c>
      <c r="G21" s="82" t="s">
        <v>118</v>
      </c>
      <c r="H21" s="82" t="s">
        <v>118</v>
      </c>
      <c r="I21" s="82" t="s">
        <v>118</v>
      </c>
      <c r="J21" s="82" t="s">
        <v>118</v>
      </c>
      <c r="K21" s="82" t="s">
        <v>118</v>
      </c>
      <c r="L21" s="82" t="s">
        <v>118</v>
      </c>
      <c r="M21" s="82" t="s">
        <v>118</v>
      </c>
      <c r="N21" s="82" t="s">
        <v>118</v>
      </c>
      <c r="O21" s="82" t="s">
        <v>118</v>
      </c>
      <c r="P21" s="82" t="s">
        <v>118</v>
      </c>
    </row>
    <row r="22" spans="1:16" s="11" customFormat="1" ht="31.5" x14ac:dyDescent="0.25">
      <c r="A22" s="71" t="s">
        <v>95</v>
      </c>
      <c r="B22" s="14" t="s">
        <v>89</v>
      </c>
      <c r="C22" s="82"/>
      <c r="D22" s="37" t="s">
        <v>137</v>
      </c>
      <c r="E22" s="82"/>
      <c r="F22" s="86" t="s">
        <v>3</v>
      </c>
      <c r="G22" s="15" t="s">
        <v>48</v>
      </c>
      <c r="H22" s="82"/>
      <c r="I22" s="17"/>
      <c r="J22" s="154" t="s">
        <v>244</v>
      </c>
      <c r="K22" s="37" t="s">
        <v>245</v>
      </c>
      <c r="L22" s="82"/>
      <c r="M22" s="86" t="s">
        <v>3</v>
      </c>
      <c r="N22" s="15" t="s">
        <v>48</v>
      </c>
      <c r="O22" s="82">
        <v>591</v>
      </c>
      <c r="P22" s="17">
        <f>L22*O22</f>
        <v>0</v>
      </c>
    </row>
    <row r="23" spans="1:16" s="11" customFormat="1" ht="31.5" x14ac:dyDescent="0.25">
      <c r="A23" s="71" t="s">
        <v>96</v>
      </c>
      <c r="B23" s="14" t="s">
        <v>90</v>
      </c>
      <c r="C23" s="82"/>
      <c r="D23" s="37" t="s">
        <v>137</v>
      </c>
      <c r="E23" s="82"/>
      <c r="F23" s="86" t="s">
        <v>3</v>
      </c>
      <c r="G23" s="15" t="s">
        <v>48</v>
      </c>
      <c r="H23" s="82"/>
      <c r="I23" s="17"/>
      <c r="J23" s="154" t="s">
        <v>244</v>
      </c>
      <c r="K23" s="37" t="s">
        <v>246</v>
      </c>
      <c r="L23" s="82"/>
      <c r="M23" s="86" t="s">
        <v>3</v>
      </c>
      <c r="N23" s="15" t="s">
        <v>48</v>
      </c>
      <c r="O23" s="82">
        <v>1101</v>
      </c>
      <c r="P23" s="17">
        <f t="shared" ref="P23:P29" si="4">L23*O23</f>
        <v>0</v>
      </c>
    </row>
    <row r="24" spans="1:16" s="11" customFormat="1" ht="31.5" x14ac:dyDescent="0.25">
      <c r="A24" s="71" t="s">
        <v>247</v>
      </c>
      <c r="B24" s="14" t="s">
        <v>231</v>
      </c>
      <c r="C24" s="82"/>
      <c r="D24" s="37"/>
      <c r="E24" s="82"/>
      <c r="F24" s="86"/>
      <c r="G24" s="15"/>
      <c r="H24" s="82"/>
      <c r="I24" s="17"/>
      <c r="J24" s="82">
        <v>35</v>
      </c>
      <c r="K24" s="37" t="s">
        <v>246</v>
      </c>
      <c r="L24" s="82"/>
      <c r="M24" s="156" t="s">
        <v>3</v>
      </c>
      <c r="N24" s="15" t="s">
        <v>48</v>
      </c>
      <c r="O24" s="82">
        <v>3972</v>
      </c>
      <c r="P24" s="17">
        <f t="shared" si="4"/>
        <v>0</v>
      </c>
    </row>
    <row r="25" spans="1:16" s="11" customFormat="1" ht="27" customHeight="1" x14ac:dyDescent="0.25">
      <c r="A25" s="71">
        <v>3</v>
      </c>
      <c r="B25" s="40" t="s">
        <v>24</v>
      </c>
      <c r="C25" s="82" t="s">
        <v>118</v>
      </c>
      <c r="D25" s="82" t="s">
        <v>118</v>
      </c>
      <c r="E25" s="82" t="s">
        <v>118</v>
      </c>
      <c r="F25" s="82" t="s">
        <v>118</v>
      </c>
      <c r="G25" s="82" t="s">
        <v>118</v>
      </c>
      <c r="H25" s="82" t="s">
        <v>118</v>
      </c>
      <c r="I25" s="82" t="s">
        <v>118</v>
      </c>
      <c r="J25" s="82" t="s">
        <v>118</v>
      </c>
      <c r="K25" s="82" t="s">
        <v>118</v>
      </c>
      <c r="L25" s="82" t="s">
        <v>118</v>
      </c>
      <c r="M25" s="82" t="s">
        <v>118</v>
      </c>
      <c r="N25" s="82" t="s">
        <v>118</v>
      </c>
      <c r="O25" s="82" t="s">
        <v>118</v>
      </c>
      <c r="P25" s="152" t="s">
        <v>118</v>
      </c>
    </row>
    <row r="26" spans="1:16" s="11" customFormat="1" ht="78.75" x14ac:dyDescent="0.25">
      <c r="A26" s="71" t="s">
        <v>97</v>
      </c>
      <c r="B26" s="14" t="s">
        <v>89</v>
      </c>
      <c r="C26" s="82"/>
      <c r="D26" s="37" t="s">
        <v>138</v>
      </c>
      <c r="E26" s="82"/>
      <c r="F26" s="38" t="s">
        <v>25</v>
      </c>
      <c r="G26" s="15" t="s">
        <v>50</v>
      </c>
      <c r="H26" s="82"/>
      <c r="I26" s="17"/>
      <c r="J26" s="154" t="s">
        <v>248</v>
      </c>
      <c r="K26" s="37" t="s">
        <v>249</v>
      </c>
      <c r="L26" s="82"/>
      <c r="M26" s="38" t="s">
        <v>25</v>
      </c>
      <c r="N26" s="15" t="s">
        <v>50</v>
      </c>
      <c r="O26" s="82">
        <v>48117</v>
      </c>
      <c r="P26" s="17">
        <f t="shared" si="4"/>
        <v>0</v>
      </c>
    </row>
    <row r="27" spans="1:16" s="11" customFormat="1" x14ac:dyDescent="0.25">
      <c r="A27" s="71">
        <v>4</v>
      </c>
      <c r="B27" s="14" t="s">
        <v>6</v>
      </c>
      <c r="C27" s="82"/>
      <c r="D27" s="37"/>
      <c r="E27" s="82"/>
      <c r="F27" s="82"/>
      <c r="G27" s="82"/>
      <c r="H27" s="82"/>
      <c r="I27" s="17"/>
      <c r="J27" s="152" t="s">
        <v>118</v>
      </c>
      <c r="K27" s="152" t="s">
        <v>118</v>
      </c>
      <c r="L27" s="152" t="s">
        <v>118</v>
      </c>
      <c r="M27" s="152" t="s">
        <v>118</v>
      </c>
      <c r="N27" s="152" t="s">
        <v>118</v>
      </c>
      <c r="O27" s="152" t="s">
        <v>118</v>
      </c>
      <c r="P27" s="152" t="s">
        <v>118</v>
      </c>
    </row>
    <row r="28" spans="1:16" s="11" customFormat="1" ht="31.5" x14ac:dyDescent="0.25">
      <c r="A28" s="71" t="s">
        <v>117</v>
      </c>
      <c r="B28" s="14" t="s">
        <v>89</v>
      </c>
      <c r="C28" s="82"/>
      <c r="D28" s="37"/>
      <c r="E28" s="82"/>
      <c r="F28" s="86" t="s">
        <v>3</v>
      </c>
      <c r="G28" s="15" t="s">
        <v>51</v>
      </c>
      <c r="H28" s="82"/>
      <c r="I28" s="17"/>
      <c r="J28" s="82">
        <v>10</v>
      </c>
      <c r="K28" s="37"/>
      <c r="L28" s="82"/>
      <c r="M28" s="86" t="s">
        <v>3</v>
      </c>
      <c r="N28" s="15" t="s">
        <v>51</v>
      </c>
      <c r="O28" s="82">
        <v>611</v>
      </c>
      <c r="P28" s="17">
        <f t="shared" si="4"/>
        <v>0</v>
      </c>
    </row>
    <row r="29" spans="1:16" s="11" customFormat="1" ht="31.5" x14ac:dyDescent="0.25">
      <c r="A29" s="71" t="s">
        <v>147</v>
      </c>
      <c r="B29" s="14" t="s">
        <v>90</v>
      </c>
      <c r="C29" s="82"/>
      <c r="D29" s="37"/>
      <c r="E29" s="82"/>
      <c r="F29" s="86" t="s">
        <v>3</v>
      </c>
      <c r="G29" s="15" t="s">
        <v>51</v>
      </c>
      <c r="H29" s="82"/>
      <c r="I29" s="17"/>
      <c r="J29" s="82">
        <v>35</v>
      </c>
      <c r="K29" s="37"/>
      <c r="L29" s="82"/>
      <c r="M29" s="86" t="s">
        <v>3</v>
      </c>
      <c r="N29" s="15" t="s">
        <v>51</v>
      </c>
      <c r="O29" s="82">
        <v>4461</v>
      </c>
      <c r="P29" s="17">
        <f t="shared" si="4"/>
        <v>0</v>
      </c>
    </row>
    <row r="30" spans="1:16" ht="50.25" customHeight="1" x14ac:dyDescent="0.25">
      <c r="A30" s="71"/>
      <c r="B30" s="50" t="s">
        <v>59</v>
      </c>
      <c r="C30" s="22"/>
      <c r="D30" s="82"/>
      <c r="E30" s="82"/>
      <c r="F30" s="82"/>
      <c r="G30" s="3"/>
      <c r="H30" s="3"/>
      <c r="I30" s="23"/>
      <c r="J30" s="22"/>
      <c r="K30" s="82"/>
      <c r="L30" s="82"/>
      <c r="M30" s="82"/>
      <c r="N30" s="3"/>
      <c r="O30" s="3"/>
      <c r="P30" s="23">
        <f>SUM(P8:P20,P22:P24,P26,P28:P29)</f>
        <v>0</v>
      </c>
    </row>
    <row r="31" spans="1:16" ht="15.75" customHeight="1" x14ac:dyDescent="0.25">
      <c r="D31" s="7"/>
      <c r="J31" s="33"/>
      <c r="K31" s="33"/>
    </row>
    <row r="32" spans="1:16" s="52" customFormat="1" ht="18.75" customHeight="1" x14ac:dyDescent="0.25">
      <c r="A32" s="180"/>
      <c r="B32" s="180"/>
      <c r="C32" s="180"/>
      <c r="D32" s="180"/>
      <c r="E32" s="180"/>
      <c r="F32" s="180"/>
      <c r="G32" s="180"/>
      <c r="H32" s="84"/>
      <c r="I32" s="36"/>
    </row>
    <row r="33" spans="1:16" s="52" customFormat="1" ht="41.25" customHeight="1" x14ac:dyDescent="0.25">
      <c r="A33" s="180"/>
      <c r="B33" s="180"/>
      <c r="C33" s="180"/>
      <c r="D33" s="180"/>
      <c r="E33" s="180"/>
      <c r="F33" s="180"/>
      <c r="G33" s="180"/>
      <c r="H33" s="84"/>
      <c r="I33" s="36"/>
    </row>
    <row r="34" spans="1:16" s="52" customFormat="1" ht="38.25" customHeight="1" x14ac:dyDescent="0.25">
      <c r="A34" s="180"/>
      <c r="B34" s="180"/>
      <c r="C34" s="180"/>
      <c r="D34" s="180"/>
      <c r="E34" s="180"/>
      <c r="F34" s="180"/>
      <c r="G34" s="180"/>
      <c r="H34" s="87"/>
      <c r="I34" s="36"/>
    </row>
    <row r="35" spans="1:16" s="52" customFormat="1" ht="18.75" customHeight="1" x14ac:dyDescent="0.25">
      <c r="A35" s="181"/>
      <c r="B35" s="181"/>
      <c r="C35" s="181"/>
      <c r="D35" s="181"/>
      <c r="E35" s="181"/>
      <c r="F35" s="181"/>
      <c r="G35" s="181"/>
      <c r="H35" s="84"/>
      <c r="I35" s="36"/>
    </row>
    <row r="36" spans="1:16" s="52" customFormat="1" ht="217.5" customHeight="1" x14ac:dyDescent="0.25">
      <c r="A36" s="176"/>
      <c r="B36" s="179"/>
      <c r="C36" s="179"/>
      <c r="D36" s="179"/>
      <c r="E36" s="179"/>
      <c r="F36" s="179"/>
      <c r="G36" s="179"/>
      <c r="H36" s="84"/>
      <c r="I36" s="36"/>
    </row>
    <row r="37" spans="1:16" ht="53.25" customHeight="1" x14ac:dyDescent="0.25">
      <c r="A37" s="176"/>
      <c r="B37" s="177"/>
      <c r="C37" s="177"/>
      <c r="D37" s="177"/>
      <c r="E37" s="177"/>
      <c r="F37" s="177"/>
      <c r="G37" s="177"/>
    </row>
    <row r="38" spans="1:16" x14ac:dyDescent="0.25">
      <c r="A38" s="178"/>
      <c r="B38" s="178"/>
      <c r="C38" s="178"/>
      <c r="D38" s="178"/>
      <c r="E38" s="178"/>
      <c r="F38" s="178"/>
      <c r="G38" s="178"/>
    </row>
    <row r="39" spans="1:16" s="7" customFormat="1" x14ac:dyDescent="0.25">
      <c r="A39" s="68"/>
      <c r="B39" s="87"/>
      <c r="D39" s="4"/>
      <c r="G39" s="80"/>
      <c r="H39" s="80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8"/>
      <c r="B43" s="87"/>
      <c r="D43" s="4"/>
      <c r="G43" s="80"/>
      <c r="H43" s="80"/>
      <c r="I43" s="5"/>
      <c r="J43" s="6"/>
      <c r="K43" s="6"/>
      <c r="L43" s="6"/>
      <c r="M43" s="6"/>
      <c r="N43" s="6"/>
      <c r="O43" s="6"/>
      <c r="P43" s="6"/>
    </row>
  </sheetData>
  <mergeCells count="16">
    <mergeCell ref="A37:G37"/>
    <mergeCell ref="A38:G38"/>
    <mergeCell ref="N4:P4"/>
    <mergeCell ref="A32:G32"/>
    <mergeCell ref="A33:G33"/>
    <mergeCell ref="A34:G34"/>
    <mergeCell ref="A35:G35"/>
    <mergeCell ref="A36:G36"/>
    <mergeCell ref="B3:B5"/>
    <mergeCell ref="A3:A5"/>
    <mergeCell ref="A2:P2"/>
    <mergeCell ref="C3:I3"/>
    <mergeCell ref="J3:P3"/>
    <mergeCell ref="C4:F4"/>
    <mergeCell ref="G4:I4"/>
    <mergeCell ref="J4:M4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96" customWidth="1"/>
    <col min="9" max="9" width="15.125" style="97" customWidth="1"/>
    <col min="10" max="10" width="14" style="99" customWidth="1"/>
    <col min="11" max="11" width="22.375" style="99" customWidth="1"/>
    <col min="12" max="12" width="13.5" style="99" customWidth="1"/>
    <col min="13" max="13" width="10.875" style="9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8"/>
      <c r="K1" s="98"/>
    </row>
    <row r="2" spans="1:17" ht="42" customHeight="1" x14ac:dyDescent="0.25">
      <c r="A2" s="190" t="s">
        <v>65</v>
      </c>
      <c r="B2" s="190"/>
      <c r="C2" s="190"/>
      <c r="D2" s="190"/>
      <c r="E2" s="190"/>
      <c r="F2" s="190"/>
      <c r="G2" s="190"/>
      <c r="J2" s="98"/>
      <c r="K2" s="98"/>
    </row>
    <row r="3" spans="1:17" ht="36" customHeight="1" x14ac:dyDescent="0.25">
      <c r="A3" s="75" t="s">
        <v>0</v>
      </c>
      <c r="B3" s="1" t="s">
        <v>64</v>
      </c>
      <c r="C3" s="191" t="s">
        <v>52</v>
      </c>
      <c r="D3" s="191"/>
      <c r="E3" s="165" t="s">
        <v>53</v>
      </c>
      <c r="F3" s="165"/>
      <c r="G3" s="165"/>
      <c r="I3" s="100"/>
      <c r="J3" s="100"/>
      <c r="K3" s="101"/>
      <c r="L3" s="102"/>
      <c r="M3" s="103"/>
      <c r="N3" s="24"/>
      <c r="O3" s="33"/>
      <c r="P3" s="24"/>
      <c r="Q3" s="52"/>
    </row>
    <row r="4" spans="1:17" ht="15" customHeight="1" x14ac:dyDescent="0.25">
      <c r="A4" s="76">
        <v>1</v>
      </c>
      <c r="B4" s="54">
        <v>2</v>
      </c>
      <c r="C4" s="192">
        <v>3</v>
      </c>
      <c r="D4" s="193"/>
      <c r="E4" s="194">
        <v>4</v>
      </c>
      <c r="F4" s="195"/>
      <c r="G4" s="196"/>
      <c r="I4" s="104"/>
      <c r="J4" s="105"/>
      <c r="K4" s="104"/>
      <c r="L4" s="105"/>
      <c r="M4" s="104"/>
      <c r="N4" s="36"/>
      <c r="O4" s="62"/>
      <c r="P4" s="36"/>
      <c r="Q4" s="62"/>
    </row>
    <row r="5" spans="1:17" ht="90.75" customHeight="1" x14ac:dyDescent="0.25">
      <c r="A5" s="77">
        <v>1</v>
      </c>
      <c r="B5" s="51" t="s">
        <v>66</v>
      </c>
      <c r="C5" s="197"/>
      <c r="D5" s="197"/>
      <c r="E5" s="197">
        <f>+т5!P30+т4!P19+т3!P23</f>
        <v>2044.5</v>
      </c>
      <c r="F5" s="197"/>
      <c r="G5" s="197"/>
      <c r="I5" s="104"/>
      <c r="J5" s="105"/>
      <c r="K5" s="98"/>
      <c r="L5" s="98"/>
      <c r="M5" s="106"/>
      <c r="N5" s="52"/>
      <c r="O5" s="52"/>
      <c r="P5" s="52"/>
      <c r="Q5" s="52"/>
    </row>
    <row r="6" spans="1:17" x14ac:dyDescent="0.25">
      <c r="A6" s="77">
        <v>2</v>
      </c>
      <c r="B6" s="2" t="s">
        <v>7</v>
      </c>
      <c r="C6" s="189"/>
      <c r="D6" s="189"/>
      <c r="E6" s="189">
        <f>+E5*0.18</f>
        <v>368.01</v>
      </c>
      <c r="F6" s="189"/>
      <c r="G6" s="189"/>
      <c r="I6" s="104"/>
      <c r="J6" s="105"/>
      <c r="K6" s="98"/>
      <c r="L6" s="98"/>
      <c r="M6" s="106"/>
      <c r="N6" s="52"/>
      <c r="O6" s="52"/>
      <c r="P6" s="52"/>
      <c r="Q6" s="52"/>
    </row>
    <row r="7" spans="1:17" ht="112.5" customHeight="1" x14ac:dyDescent="0.25">
      <c r="A7" s="77">
        <v>3</v>
      </c>
      <c r="B7" s="2" t="s">
        <v>124</v>
      </c>
      <c r="C7" s="189"/>
      <c r="D7" s="189"/>
      <c r="E7" s="189">
        <f>+E5*1.18</f>
        <v>2412.5099999999998</v>
      </c>
      <c r="F7" s="189"/>
      <c r="G7" s="189"/>
      <c r="I7" s="107">
        <f>E5*1.18/1000</f>
        <v>2.4125099999999997</v>
      </c>
      <c r="J7" s="105"/>
      <c r="K7" s="98"/>
      <c r="L7" s="98"/>
      <c r="M7" s="106"/>
      <c r="N7" s="52"/>
      <c r="O7" s="52"/>
      <c r="P7" s="52"/>
      <c r="Q7" s="52"/>
    </row>
    <row r="8" spans="1:17" ht="53.25" customHeight="1" x14ac:dyDescent="0.25">
      <c r="A8" s="53" t="s">
        <v>150</v>
      </c>
      <c r="B8" s="67" t="s">
        <v>68</v>
      </c>
      <c r="C8" s="187"/>
      <c r="D8" s="188"/>
      <c r="E8" s="189">
        <f>208413*1.073*1.065*1.062*1.062</f>
        <v>268610.61322214518</v>
      </c>
      <c r="F8" s="189"/>
      <c r="G8" s="189"/>
      <c r="I8" s="107">
        <f>E8/1000</f>
        <v>268.61061322214516</v>
      </c>
      <c r="J8" s="105"/>
      <c r="K8" s="98"/>
      <c r="L8" s="98"/>
      <c r="M8" s="106"/>
      <c r="N8" s="52"/>
      <c r="O8" s="52"/>
      <c r="P8" s="52"/>
      <c r="Q8" s="52"/>
    </row>
    <row r="9" spans="1:17" ht="69" customHeight="1" x14ac:dyDescent="0.25">
      <c r="A9" s="53" t="s">
        <v>151</v>
      </c>
      <c r="B9" s="55" t="s">
        <v>158</v>
      </c>
      <c r="C9" s="198"/>
      <c r="D9" s="199"/>
      <c r="E9" s="200">
        <v>266603</v>
      </c>
      <c r="F9" s="201"/>
      <c r="G9" s="202"/>
      <c r="H9" s="99"/>
      <c r="I9" s="99"/>
      <c r="J9" s="98"/>
      <c r="K9" s="98" t="s">
        <v>60</v>
      </c>
    </row>
    <row r="10" spans="1:17" ht="53.25" customHeight="1" x14ac:dyDescent="0.25">
      <c r="A10" s="53" t="s">
        <v>152</v>
      </c>
      <c r="B10" s="55" t="s">
        <v>149</v>
      </c>
      <c r="C10" s="198"/>
      <c r="D10" s="199"/>
      <c r="E10" s="203">
        <f>E8-E11</f>
        <v>2007.6132221451844</v>
      </c>
      <c r="F10" s="201"/>
      <c r="G10" s="202"/>
      <c r="H10" s="99"/>
      <c r="I10" s="99"/>
      <c r="J10" s="98"/>
      <c r="K10" s="98"/>
    </row>
    <row r="11" spans="1:17" ht="84" customHeight="1" x14ac:dyDescent="0.25">
      <c r="A11" s="53" t="s">
        <v>148</v>
      </c>
      <c r="B11" s="55" t="s">
        <v>67</v>
      </c>
      <c r="C11" s="198"/>
      <c r="D11" s="199"/>
      <c r="E11" s="200">
        <v>266603</v>
      </c>
      <c r="F11" s="201"/>
      <c r="G11" s="202"/>
      <c r="H11" s="99"/>
      <c r="I11" s="99"/>
      <c r="J11" s="108"/>
      <c r="K11" s="108"/>
    </row>
    <row r="12" spans="1:17" ht="21" customHeight="1" x14ac:dyDescent="0.25">
      <c r="A12" s="53" t="s">
        <v>61</v>
      </c>
      <c r="B12" s="56" t="s">
        <v>125</v>
      </c>
      <c r="C12" s="198"/>
      <c r="D12" s="199"/>
      <c r="E12" s="204"/>
      <c r="F12" s="205"/>
      <c r="G12" s="206"/>
      <c r="H12" s="99"/>
      <c r="I12" s="99"/>
    </row>
    <row r="13" spans="1:17" ht="18" x14ac:dyDescent="0.25">
      <c r="A13" s="53" t="s">
        <v>62</v>
      </c>
      <c r="B13" s="56" t="s">
        <v>126</v>
      </c>
      <c r="C13" s="198"/>
      <c r="D13" s="199"/>
      <c r="E13" s="204"/>
      <c r="F13" s="205"/>
      <c r="G13" s="206"/>
      <c r="H13" s="99"/>
      <c r="I13" s="99"/>
    </row>
    <row r="14" spans="1:17" ht="18" x14ac:dyDescent="0.25">
      <c r="A14" s="53" t="s">
        <v>69</v>
      </c>
      <c r="B14" s="56" t="s">
        <v>127</v>
      </c>
      <c r="C14" s="60"/>
      <c r="D14" s="61"/>
      <c r="E14" s="63"/>
      <c r="F14" s="64"/>
      <c r="G14" s="65"/>
      <c r="H14" s="99"/>
      <c r="I14" s="99"/>
    </row>
    <row r="15" spans="1:17" x14ac:dyDescent="0.25">
      <c r="A15" s="53" t="s">
        <v>1</v>
      </c>
      <c r="B15" s="57" t="s">
        <v>1</v>
      </c>
      <c r="C15" s="198"/>
      <c r="D15" s="199"/>
      <c r="E15" s="204"/>
      <c r="F15" s="205"/>
      <c r="G15" s="206"/>
      <c r="H15" s="99"/>
      <c r="I15" s="99"/>
    </row>
    <row r="16" spans="1:17" ht="18" x14ac:dyDescent="0.25">
      <c r="A16" s="53" t="s">
        <v>128</v>
      </c>
      <c r="B16" s="56" t="s">
        <v>129</v>
      </c>
      <c r="C16" s="198"/>
      <c r="D16" s="199"/>
      <c r="E16" s="204"/>
      <c r="F16" s="205"/>
      <c r="G16" s="206"/>
      <c r="H16" s="99"/>
      <c r="I16" s="99"/>
    </row>
    <row r="17" spans="1:13" ht="18" x14ac:dyDescent="0.25">
      <c r="A17" s="53" t="s">
        <v>63</v>
      </c>
      <c r="B17" s="56" t="s">
        <v>130</v>
      </c>
      <c r="C17" s="207"/>
      <c r="D17" s="208"/>
      <c r="E17" s="200"/>
      <c r="F17" s="201"/>
      <c r="G17" s="202"/>
      <c r="H17" s="102"/>
      <c r="I17" s="109"/>
    </row>
    <row r="18" spans="1:13" x14ac:dyDescent="0.25">
      <c r="A18" s="78"/>
      <c r="B18" s="59"/>
      <c r="C18" s="209"/>
      <c r="D18" s="209"/>
      <c r="E18" s="210"/>
      <c r="F18" s="210"/>
      <c r="G18" s="210"/>
    </row>
    <row r="19" spans="1:13" ht="18" x14ac:dyDescent="0.25">
      <c r="A19" s="211" t="s">
        <v>134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131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132</v>
      </c>
      <c r="B21" s="212"/>
      <c r="C21" s="212"/>
      <c r="D21" s="212"/>
      <c r="E21" s="212"/>
      <c r="F21" s="212"/>
      <c r="G21" s="212"/>
      <c r="H21" s="96" t="s">
        <v>60</v>
      </c>
    </row>
    <row r="22" spans="1:13" s="52" customFormat="1" ht="69.75" customHeight="1" x14ac:dyDescent="0.25">
      <c r="A22" s="212" t="s">
        <v>133</v>
      </c>
      <c r="B22" s="212"/>
      <c r="C22" s="212"/>
      <c r="D22" s="212"/>
      <c r="E22" s="212"/>
      <c r="F22" s="212"/>
      <c r="G22" s="212"/>
      <c r="H22" s="104"/>
      <c r="I22" s="105"/>
      <c r="J22" s="106"/>
      <c r="K22" s="106"/>
      <c r="L22" s="106"/>
      <c r="M22" s="106"/>
    </row>
    <row r="23" spans="1:13" s="52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104"/>
      <c r="I23" s="105"/>
      <c r="J23" s="106"/>
      <c r="K23" s="106"/>
      <c r="L23" s="106"/>
      <c r="M23" s="106"/>
    </row>
    <row r="24" spans="1:13" s="52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104"/>
      <c r="I24" s="105"/>
      <c r="J24" s="106"/>
      <c r="K24" s="106"/>
      <c r="L24" s="106"/>
      <c r="M24" s="106"/>
    </row>
    <row r="25" spans="1:13" s="52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110"/>
      <c r="I25" s="105"/>
      <c r="J25" s="106"/>
      <c r="K25" s="106"/>
      <c r="L25" s="106"/>
      <c r="M25" s="106"/>
    </row>
    <row r="26" spans="1:13" s="52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104"/>
      <c r="I26" s="105"/>
      <c r="J26" s="106"/>
      <c r="K26" s="106"/>
      <c r="L26" s="106"/>
      <c r="M26" s="106"/>
    </row>
    <row r="27" spans="1:13" s="52" customFormat="1" ht="217.5" customHeight="1" x14ac:dyDescent="0.25">
      <c r="A27" s="176"/>
      <c r="B27" s="179"/>
      <c r="C27" s="179"/>
      <c r="D27" s="179"/>
      <c r="E27" s="179"/>
      <c r="F27" s="179"/>
      <c r="G27" s="179"/>
      <c r="H27" s="104"/>
      <c r="I27" s="105"/>
      <c r="J27" s="106"/>
      <c r="K27" s="106"/>
      <c r="L27" s="106"/>
      <c r="M27" s="106"/>
    </row>
    <row r="28" spans="1:13" ht="53.25" customHeight="1" x14ac:dyDescent="0.25">
      <c r="A28" s="176"/>
      <c r="B28" s="177"/>
      <c r="C28" s="177"/>
      <c r="D28" s="177"/>
      <c r="E28" s="177"/>
      <c r="F28" s="177"/>
      <c r="G28" s="177"/>
    </row>
    <row r="29" spans="1:13" x14ac:dyDescent="0.25">
      <c r="A29" s="178"/>
      <c r="B29" s="178"/>
      <c r="C29" s="178"/>
      <c r="D29" s="178"/>
      <c r="E29" s="178"/>
      <c r="F29" s="178"/>
      <c r="G29" s="178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33"/>
      <c r="C2" s="33"/>
    </row>
    <row r="3" spans="1:9" ht="78.75" hidden="1" customHeight="1" x14ac:dyDescent="0.25">
      <c r="B3" s="33"/>
      <c r="C3" s="33"/>
    </row>
    <row r="4" spans="1:9" s="135" customFormat="1" ht="66.75" customHeight="1" x14ac:dyDescent="0.25">
      <c r="A4" s="214" t="s">
        <v>179</v>
      </c>
      <c r="B4" s="213" t="s">
        <v>183</v>
      </c>
      <c r="C4" s="213" t="s">
        <v>178</v>
      </c>
      <c r="D4" s="213"/>
      <c r="E4" s="27"/>
      <c r="F4" s="24"/>
      <c r="G4" s="33"/>
      <c r="H4" s="24"/>
      <c r="I4" s="136"/>
    </row>
    <row r="5" spans="1:9" ht="53.25" customHeight="1" x14ac:dyDescent="0.25">
      <c r="A5" s="214"/>
      <c r="B5" s="213"/>
      <c r="C5" s="134" t="s">
        <v>180</v>
      </c>
      <c r="D5" s="12" t="s">
        <v>181</v>
      </c>
      <c r="E5" s="136"/>
      <c r="F5" s="36"/>
      <c r="G5" s="136"/>
      <c r="H5" s="36"/>
      <c r="I5" s="136"/>
    </row>
    <row r="6" spans="1:9" ht="90.75" customHeight="1" x14ac:dyDescent="0.25">
      <c r="A6" s="134" t="s">
        <v>160</v>
      </c>
      <c r="B6" s="17">
        <v>250706.94077945419</v>
      </c>
      <c r="C6" s="138">
        <v>248795.16594795472</v>
      </c>
      <c r="D6" s="138">
        <v>362613.31015836267</v>
      </c>
      <c r="E6" s="52"/>
      <c r="F6" s="52"/>
      <c r="G6" s="52"/>
      <c r="H6" s="52"/>
      <c r="I6" s="52"/>
    </row>
    <row r="7" spans="1:9" ht="84.75" customHeight="1" x14ac:dyDescent="0.25">
      <c r="A7" s="134" t="s">
        <v>182</v>
      </c>
      <c r="B7" s="17">
        <v>53691.3</v>
      </c>
      <c r="C7" s="137">
        <v>46326</v>
      </c>
      <c r="D7" s="138">
        <v>74467.48485116614</v>
      </c>
      <c r="E7" s="52"/>
      <c r="F7" s="52"/>
      <c r="G7" s="52"/>
      <c r="H7" s="52"/>
      <c r="I7" s="52"/>
    </row>
    <row r="8" spans="1:9" ht="112.5" customHeight="1" x14ac:dyDescent="0.25">
      <c r="A8" s="139"/>
      <c r="B8" s="140"/>
      <c r="C8" s="141"/>
      <c r="D8" s="141"/>
      <c r="E8" s="52"/>
      <c r="F8" s="52"/>
      <c r="G8" s="52"/>
      <c r="H8" s="52"/>
      <c r="I8" s="52"/>
    </row>
    <row r="9" spans="1:9" ht="53.25" customHeight="1" x14ac:dyDescent="0.25">
      <c r="A9" s="136"/>
      <c r="B9" s="36"/>
      <c r="C9" s="33"/>
      <c r="D9" s="33"/>
      <c r="E9" s="52"/>
      <c r="F9" s="52"/>
      <c r="G9" s="52"/>
      <c r="H9" s="52"/>
      <c r="I9" s="52"/>
    </row>
    <row r="10" spans="1:9" ht="69" customHeight="1" x14ac:dyDescent="0.25">
      <c r="A10" s="122"/>
      <c r="B10" s="122"/>
      <c r="C10" s="123"/>
      <c r="D10" s="123"/>
    </row>
    <row r="11" spans="1:9" hidden="1" x14ac:dyDescent="0.25">
      <c r="A11" s="122"/>
      <c r="B11" s="122"/>
      <c r="C11" s="123"/>
      <c r="D11" s="123" t="s">
        <v>163</v>
      </c>
    </row>
    <row r="12" spans="1:9" hidden="1" x14ac:dyDescent="0.25">
      <c r="A12" s="122"/>
      <c r="B12" s="122"/>
      <c r="C12" s="123"/>
      <c r="D12" s="126">
        <v>114.30972260932106</v>
      </c>
    </row>
    <row r="13" spans="1:9" ht="21" hidden="1" customHeight="1" x14ac:dyDescent="0.25">
      <c r="A13" s="122"/>
      <c r="B13" s="122"/>
      <c r="C13" s="123"/>
      <c r="D13" s="126">
        <v>106.03167494679889</v>
      </c>
    </row>
    <row r="14" spans="1:9" hidden="1" x14ac:dyDescent="0.25">
      <c r="A14" s="122"/>
      <c r="B14" s="122"/>
      <c r="C14" s="123"/>
      <c r="D14" s="126">
        <v>105.04380984686162</v>
      </c>
    </row>
    <row r="15" spans="1:9" hidden="1" x14ac:dyDescent="0.25">
      <c r="A15" s="122"/>
      <c r="B15" s="122"/>
      <c r="C15" s="123"/>
      <c r="D15" s="126">
        <v>104.53189530144731</v>
      </c>
    </row>
    <row r="16" spans="1:9" hidden="1" x14ac:dyDescent="0.25">
      <c r="A16" s="122"/>
      <c r="B16" s="122"/>
      <c r="C16" s="123"/>
      <c r="D16" s="126">
        <v>104.16560516944568</v>
      </c>
    </row>
    <row r="17" spans="1:4" hidden="1" x14ac:dyDescent="0.25">
      <c r="A17" s="127"/>
      <c r="B17" s="127"/>
      <c r="C17" s="128"/>
      <c r="D17" s="126">
        <v>103.9</v>
      </c>
    </row>
    <row r="18" spans="1:4" hidden="1" x14ac:dyDescent="0.25">
      <c r="A18" s="127"/>
      <c r="B18" s="127"/>
      <c r="C18" s="128"/>
      <c r="D18" s="126">
        <v>104</v>
      </c>
    </row>
    <row r="19" spans="1:4" hidden="1" x14ac:dyDescent="0.25">
      <c r="A19" s="127"/>
      <c r="B19" s="127"/>
      <c r="C19" s="128"/>
      <c r="D19" s="126">
        <v>104</v>
      </c>
    </row>
    <row r="20" spans="1:4" x14ac:dyDescent="0.25">
      <c r="A20" s="131"/>
      <c r="B20" s="131"/>
      <c r="C20" s="132"/>
      <c r="D20" s="132"/>
    </row>
    <row r="21" spans="1:4" ht="36" customHeight="1" x14ac:dyDescent="0.25"/>
    <row r="22" spans="1:4" ht="31.5" customHeight="1" x14ac:dyDescent="0.25"/>
    <row r="23" spans="1:4" s="52" customFormat="1" ht="80.25" customHeight="1" x14ac:dyDescent="0.25">
      <c r="A23" s="36"/>
    </row>
    <row r="24" spans="1:4" s="52" customFormat="1" ht="18.75" customHeight="1" x14ac:dyDescent="0.25">
      <c r="A24" s="36"/>
    </row>
    <row r="25" spans="1:4" s="52" customFormat="1" ht="41.25" customHeight="1" x14ac:dyDescent="0.25">
      <c r="A25" s="36"/>
    </row>
    <row r="26" spans="1:4" s="52" customFormat="1" ht="38.25" customHeight="1" x14ac:dyDescent="0.25">
      <c r="A26" s="36"/>
    </row>
    <row r="27" spans="1:4" s="52" customFormat="1" ht="18.75" customHeight="1" x14ac:dyDescent="0.25">
      <c r="A27" s="36"/>
    </row>
    <row r="28" spans="1:4" s="52" customFormat="1" ht="217.5" customHeight="1" x14ac:dyDescent="0.25">
      <c r="A28" s="36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="85" zoomScaleNormal="124" zoomScaleSheetLayoutView="85" workbookViewId="0">
      <selection activeCell="D11" sqref="D11:D16"/>
    </sheetView>
  </sheetViews>
  <sheetFormatPr defaultRowHeight="15.75" x14ac:dyDescent="0.25"/>
  <cols>
    <col min="1" max="1" width="9.625" style="68" customWidth="1"/>
    <col min="2" max="2" width="34.375" style="4" customWidth="1"/>
    <col min="3" max="3" width="23.75" style="4" customWidth="1"/>
    <col min="4" max="4" width="23.75" style="7" customWidth="1"/>
    <col min="5" max="5" width="5.125" style="91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49.5" customHeight="1" x14ac:dyDescent="0.25">
      <c r="B1" s="216" t="str">
        <f>+т1!D6</f>
        <v>Обеспечение надежности и бесперебойности электроснабжения потребителей Октябрьского района г. Томска путем обеспечения второй  надежности электроснабжения ТП 196</v>
      </c>
      <c r="C1" s="216"/>
      <c r="D1" s="216"/>
      <c r="G1" s="33"/>
      <c r="H1" s="33"/>
    </row>
    <row r="2" spans="1:14" ht="48.75" customHeight="1" x14ac:dyDescent="0.25">
      <c r="A2" s="217" t="s">
        <v>65</v>
      </c>
      <c r="B2" s="217"/>
      <c r="C2" s="217"/>
      <c r="D2" s="217"/>
      <c r="G2" s="33"/>
      <c r="H2" s="33"/>
    </row>
    <row r="3" spans="1:14" ht="78.75" hidden="1" x14ac:dyDescent="0.25">
      <c r="A3" s="115" t="s">
        <v>159</v>
      </c>
      <c r="B3" s="218" t="s">
        <v>160</v>
      </c>
      <c r="C3" s="218"/>
      <c r="D3" s="218"/>
      <c r="G3" s="33"/>
      <c r="H3" s="33"/>
    </row>
    <row r="4" spans="1:14" s="112" customFormat="1" ht="57.75" customHeight="1" x14ac:dyDescent="0.25">
      <c r="A4" s="116" t="s">
        <v>0</v>
      </c>
      <c r="B4" s="1" t="s">
        <v>64</v>
      </c>
      <c r="C4" s="117" t="s">
        <v>52</v>
      </c>
      <c r="D4" s="111" t="s">
        <v>53</v>
      </c>
      <c r="F4" s="133"/>
      <c r="G4" s="133"/>
      <c r="H4" s="114"/>
      <c r="I4" s="24"/>
      <c r="J4" s="27"/>
      <c r="K4" s="24"/>
      <c r="L4" s="33"/>
      <c r="M4" s="24"/>
      <c r="N4" s="113"/>
    </row>
    <row r="5" spans="1:14" ht="15" customHeight="1" x14ac:dyDescent="0.25">
      <c r="A5" s="118">
        <v>1</v>
      </c>
      <c r="B5" s="1">
        <v>2</v>
      </c>
      <c r="C5" s="1">
        <v>3</v>
      </c>
      <c r="D5" s="117">
        <v>4</v>
      </c>
      <c r="F5" s="93"/>
      <c r="G5" s="36"/>
      <c r="H5" s="93"/>
      <c r="I5" s="36"/>
      <c r="J5" s="93"/>
      <c r="K5" s="36"/>
      <c r="L5" s="93"/>
      <c r="M5" s="36"/>
      <c r="N5" s="93"/>
    </row>
    <row r="6" spans="1:14" ht="90.75" customHeight="1" x14ac:dyDescent="0.25">
      <c r="A6" s="77">
        <v>1</v>
      </c>
      <c r="B6" s="2" t="s">
        <v>66</v>
      </c>
      <c r="C6" s="2"/>
      <c r="D6" s="95">
        <f>+т5!P30+т4!P19+т3!P23+т1!I44</f>
        <v>2044.5</v>
      </c>
      <c r="F6" s="93"/>
      <c r="G6" s="36"/>
      <c r="H6" s="33"/>
      <c r="I6" s="33"/>
      <c r="J6" s="52"/>
      <c r="K6" s="52"/>
      <c r="L6" s="52"/>
      <c r="M6" s="52"/>
      <c r="N6" s="52"/>
    </row>
    <row r="7" spans="1:14" x14ac:dyDescent="0.25">
      <c r="A7" s="77">
        <v>2</v>
      </c>
      <c r="B7" s="2" t="s">
        <v>7</v>
      </c>
      <c r="C7" s="2"/>
      <c r="D7" s="94">
        <f>+D6*0.18</f>
        <v>368.01</v>
      </c>
      <c r="F7" s="93"/>
      <c r="G7" s="36"/>
      <c r="H7" s="33"/>
      <c r="I7" s="33"/>
      <c r="J7" s="52"/>
      <c r="K7" s="52"/>
      <c r="L7" s="52"/>
      <c r="M7" s="52"/>
      <c r="N7" s="52"/>
    </row>
    <row r="8" spans="1:14" ht="112.5" customHeight="1" x14ac:dyDescent="0.25">
      <c r="A8" s="77">
        <v>3</v>
      </c>
      <c r="B8" s="2" t="s">
        <v>124</v>
      </c>
      <c r="C8" s="2"/>
      <c r="D8" s="94">
        <f>SUM(D6:D7)</f>
        <v>2412.5100000000002</v>
      </c>
      <c r="F8" s="93"/>
      <c r="G8" s="36"/>
      <c r="H8" s="33"/>
      <c r="I8" s="33"/>
      <c r="J8" s="52"/>
      <c r="K8" s="52"/>
      <c r="L8" s="52"/>
      <c r="M8" s="52"/>
      <c r="N8" s="52"/>
    </row>
    <row r="9" spans="1:14" ht="53.25" customHeight="1" x14ac:dyDescent="0.25">
      <c r="A9" s="53" t="s">
        <v>150</v>
      </c>
      <c r="B9" s="67" t="s">
        <v>68</v>
      </c>
      <c r="C9" s="67"/>
      <c r="D9" s="94"/>
      <c r="F9" s="93"/>
      <c r="G9" s="36"/>
      <c r="H9" s="33"/>
      <c r="I9" s="33"/>
      <c r="J9" s="52"/>
      <c r="K9" s="52"/>
      <c r="L9" s="52"/>
      <c r="M9" s="52"/>
      <c r="N9" s="52"/>
    </row>
    <row r="10" spans="1:14" ht="69" customHeight="1" x14ac:dyDescent="0.25">
      <c r="A10" s="119">
        <v>5</v>
      </c>
      <c r="B10" s="120" t="s">
        <v>162</v>
      </c>
      <c r="C10" s="120"/>
      <c r="D10" s="121">
        <f>D8-D9</f>
        <v>2412.5100000000002</v>
      </c>
      <c r="E10" s="122"/>
      <c r="F10" s="122">
        <f>D10/1000</f>
        <v>2.4125100000000002</v>
      </c>
      <c r="G10" s="122"/>
      <c r="H10" s="123"/>
      <c r="I10" s="123"/>
    </row>
    <row r="11" spans="1:14" ht="48.75" x14ac:dyDescent="0.25">
      <c r="A11" s="119">
        <v>6</v>
      </c>
      <c r="B11" s="120" t="s">
        <v>67</v>
      </c>
      <c r="C11" s="120"/>
      <c r="D11" s="222">
        <f>+D12+D13+D14+D15+D16+D17+D18+D19</f>
        <v>1223.815366</v>
      </c>
      <c r="E11" s="124"/>
      <c r="F11" s="122"/>
      <c r="G11" s="122"/>
      <c r="H11" s="123"/>
      <c r="I11" s="123" t="s">
        <v>163</v>
      </c>
    </row>
    <row r="12" spans="1:14" ht="18" x14ac:dyDescent="0.25">
      <c r="A12" s="119" t="s">
        <v>61</v>
      </c>
      <c r="B12" s="125" t="s">
        <v>164</v>
      </c>
      <c r="C12" s="125"/>
      <c r="D12" s="223"/>
      <c r="E12" s="122"/>
      <c r="F12" s="122"/>
      <c r="G12" s="122"/>
      <c r="H12" s="123"/>
      <c r="I12" s="126">
        <v>114.3</v>
      </c>
    </row>
    <row r="13" spans="1:14" ht="21" customHeight="1" x14ac:dyDescent="0.25">
      <c r="A13" s="119" t="s">
        <v>62</v>
      </c>
      <c r="B13" s="125" t="s">
        <v>165</v>
      </c>
      <c r="C13" s="125"/>
      <c r="D13" s="222"/>
      <c r="E13" s="122"/>
      <c r="F13" s="122"/>
      <c r="G13" s="122"/>
      <c r="H13" s="123"/>
      <c r="I13" s="126">
        <v>108.1</v>
      </c>
    </row>
    <row r="14" spans="1:14" ht="18" x14ac:dyDescent="0.25">
      <c r="A14" s="119" t="s">
        <v>69</v>
      </c>
      <c r="B14" s="125" t="s">
        <v>166</v>
      </c>
      <c r="C14" s="125"/>
      <c r="D14" s="222">
        <f>[10]В0228_1037000158513_02_0_69_!$BU$94*1000</f>
        <v>1223.815366</v>
      </c>
      <c r="E14" s="122"/>
      <c r="F14" s="122"/>
      <c r="G14" s="122"/>
      <c r="H14" s="123"/>
      <c r="I14" s="126">
        <v>105.4</v>
      </c>
    </row>
    <row r="15" spans="1:14" ht="18" x14ac:dyDescent="0.25">
      <c r="A15" s="119" t="s">
        <v>167</v>
      </c>
      <c r="B15" s="125" t="s">
        <v>168</v>
      </c>
      <c r="C15" s="125"/>
      <c r="D15" s="222"/>
      <c r="E15" s="122"/>
      <c r="F15" s="122"/>
      <c r="G15" s="122"/>
      <c r="H15" s="123"/>
      <c r="I15" s="126">
        <v>104.4</v>
      </c>
    </row>
    <row r="16" spans="1:14" ht="18" x14ac:dyDescent="0.25">
      <c r="A16" s="119" t="s">
        <v>169</v>
      </c>
      <c r="B16" s="125" t="s">
        <v>170</v>
      </c>
      <c r="C16" s="125"/>
      <c r="D16" s="222"/>
      <c r="E16" s="122"/>
      <c r="F16" s="122"/>
      <c r="G16" s="122"/>
      <c r="H16" s="123"/>
      <c r="I16" s="126">
        <v>104.6</v>
      </c>
    </row>
    <row r="17" spans="1:9" ht="18" hidden="1" x14ac:dyDescent="0.25">
      <c r="A17" s="119" t="s">
        <v>171</v>
      </c>
      <c r="B17" s="125" t="s">
        <v>172</v>
      </c>
      <c r="C17" s="125"/>
      <c r="D17" s="121">
        <v>0</v>
      </c>
      <c r="E17" s="127"/>
      <c r="F17" s="127"/>
      <c r="G17" s="127"/>
      <c r="H17" s="128"/>
      <c r="I17" s="126"/>
    </row>
    <row r="18" spans="1:9" ht="18" hidden="1" x14ac:dyDescent="0.25">
      <c r="A18" s="119" t="s">
        <v>173</v>
      </c>
      <c r="B18" s="125" t="s">
        <v>174</v>
      </c>
      <c r="C18" s="125"/>
      <c r="D18" s="121">
        <v>0</v>
      </c>
      <c r="E18" s="127"/>
      <c r="F18" s="127"/>
      <c r="G18" s="127"/>
      <c r="H18" s="128"/>
      <c r="I18" s="126"/>
    </row>
    <row r="19" spans="1:9" ht="18" hidden="1" x14ac:dyDescent="0.25">
      <c r="A19" s="119" t="s">
        <v>175</v>
      </c>
      <c r="B19" s="125" t="s">
        <v>176</v>
      </c>
      <c r="C19" s="125"/>
      <c r="D19" s="121">
        <v>0</v>
      </c>
      <c r="E19" s="127"/>
      <c r="F19" s="127"/>
      <c r="G19" s="127"/>
      <c r="H19" s="128"/>
      <c r="I19" s="126"/>
    </row>
    <row r="20" spans="1:9" ht="33.75" x14ac:dyDescent="0.25">
      <c r="A20" s="119">
        <v>8</v>
      </c>
      <c r="B20" s="129" t="s">
        <v>68</v>
      </c>
      <c r="C20" s="129"/>
      <c r="D20" s="12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3061.3394645999101</v>
      </c>
      <c r="E20" s="130"/>
      <c r="F20" s="131">
        <f>D20/1000</f>
        <v>3.0613394645999099</v>
      </c>
      <c r="G20" s="131"/>
      <c r="H20" s="132"/>
      <c r="I20" s="132"/>
    </row>
    <row r="21" spans="1:9" ht="36" customHeight="1" x14ac:dyDescent="0.25">
      <c r="A21" s="211" t="s">
        <v>134</v>
      </c>
      <c r="B21" s="211"/>
      <c r="C21" s="211"/>
      <c r="D21" s="211"/>
    </row>
    <row r="22" spans="1:9" ht="31.5" customHeight="1" x14ac:dyDescent="0.25">
      <c r="A22" s="212" t="s">
        <v>131</v>
      </c>
      <c r="B22" s="212"/>
      <c r="C22" s="212"/>
      <c r="D22" s="212"/>
    </row>
    <row r="23" spans="1:9" s="52" customFormat="1" ht="80.25" customHeight="1" x14ac:dyDescent="0.25">
      <c r="A23" s="212" t="s">
        <v>133</v>
      </c>
      <c r="B23" s="212"/>
      <c r="C23" s="212"/>
      <c r="D23" s="212"/>
      <c r="E23" s="93"/>
      <c r="F23" s="36"/>
    </row>
    <row r="24" spans="1:9" s="52" customFormat="1" ht="18.75" customHeight="1" x14ac:dyDescent="0.25">
      <c r="A24" s="219" t="str">
        <f>'[9]т6 (2)'!$A$24:$D$24</f>
        <v>Технический директор                                                                                     Р.Х. Валитов</v>
      </c>
      <c r="B24" s="219"/>
      <c r="C24" s="219"/>
      <c r="D24" s="219"/>
      <c r="E24" s="93"/>
      <c r="F24" s="36"/>
    </row>
    <row r="25" spans="1:9" s="52" customFormat="1" ht="41.25" customHeight="1" x14ac:dyDescent="0.25">
      <c r="A25" s="180"/>
      <c r="B25" s="180"/>
      <c r="C25" s="180"/>
      <c r="D25" s="180"/>
      <c r="E25" s="93"/>
      <c r="F25" s="36"/>
    </row>
    <row r="26" spans="1:9" s="52" customFormat="1" ht="38.25" customHeight="1" x14ac:dyDescent="0.25">
      <c r="A26" s="180"/>
      <c r="B26" s="180"/>
      <c r="C26" s="180"/>
      <c r="D26" s="180"/>
      <c r="E26"/>
      <c r="F26" s="36"/>
    </row>
    <row r="27" spans="1:9" s="52" customFormat="1" ht="18.75" customHeight="1" x14ac:dyDescent="0.25">
      <c r="A27" s="181"/>
      <c r="B27" s="181"/>
      <c r="C27" s="181"/>
      <c r="D27" s="181"/>
      <c r="E27" s="93"/>
      <c r="F27" s="36"/>
    </row>
    <row r="28" spans="1:9" s="52" customFormat="1" ht="217.5" customHeight="1" x14ac:dyDescent="0.25">
      <c r="A28" s="176"/>
      <c r="B28" s="179"/>
      <c r="C28" s="179"/>
      <c r="D28" s="179"/>
      <c r="E28" s="93"/>
      <c r="F28" s="36"/>
    </row>
    <row r="29" spans="1:9" ht="53.25" customHeight="1" x14ac:dyDescent="0.25">
      <c r="A29" s="176"/>
      <c r="B29" s="177"/>
      <c r="C29" s="177"/>
      <c r="D29" s="177"/>
    </row>
    <row r="30" spans="1:9" x14ac:dyDescent="0.25">
      <c r="A30" s="178"/>
      <c r="B30" s="178"/>
      <c r="C30" s="178"/>
      <c r="D30" s="17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Ломаева Наталья</cp:lastModifiedBy>
  <cp:lastPrinted>2017-04-11T07:39:12Z</cp:lastPrinted>
  <dcterms:created xsi:type="dcterms:W3CDTF">2009-07-27T10:10:26Z</dcterms:created>
  <dcterms:modified xsi:type="dcterms:W3CDTF">2017-04-11T07:39:19Z</dcterms:modified>
</cp:coreProperties>
</file>