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4000" windowHeight="14325" tabRatio="879" activeTab="7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т1!$16:$16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т1!$A$1:$P$45</definedName>
    <definedName name="_xlnm.Print_Area" localSheetId="1">т2!$A$1:$I$45</definedName>
    <definedName name="_xlnm.Print_Area" localSheetId="2">т3!$A$1:$P$25</definedName>
    <definedName name="_xlnm.Print_Area" localSheetId="3">т4!$A$1:$P$21</definedName>
    <definedName name="_xlnm.Print_Area" localSheetId="4">т5!$A$1:$P$31</definedName>
    <definedName name="_xlnm.Print_Area" localSheetId="5">т6!$A$1:$P$22</definedName>
    <definedName name="_xlnm.Print_Area" localSheetId="7">'т6 (2)'!$A$1:$D$24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6" i="102" l="1"/>
  <c r="P9" i="101" l="1"/>
  <c r="P10" i="101"/>
  <c r="P11" i="101"/>
  <c r="O12" i="101"/>
  <c r="P12" i="101" s="1"/>
  <c r="O13" i="101"/>
  <c r="P13" i="101" s="1"/>
  <c r="O14" i="101"/>
  <c r="P14" i="101" s="1"/>
  <c r="P15" i="101"/>
  <c r="P16" i="101"/>
  <c r="P17" i="101"/>
  <c r="O18" i="101"/>
  <c r="P18" i="101" s="1"/>
  <c r="O19" i="101"/>
  <c r="P19" i="101" s="1"/>
  <c r="O20" i="101"/>
  <c r="P20" i="101" s="1"/>
  <c r="O21" i="101"/>
  <c r="P21" i="101" s="1"/>
  <c r="P23" i="101"/>
  <c r="P24" i="101"/>
  <c r="P25" i="101"/>
  <c r="P27" i="101"/>
  <c r="P29" i="101"/>
  <c r="P30" i="101"/>
  <c r="P8" i="98"/>
  <c r="P9" i="98"/>
  <c r="P10" i="98"/>
  <c r="P11" i="98"/>
  <c r="P17" i="98"/>
  <c r="P18" i="98"/>
  <c r="P8" i="97"/>
  <c r="P9" i="97"/>
  <c r="P10" i="97"/>
  <c r="P11" i="97"/>
  <c r="P12" i="97"/>
  <c r="P13" i="97"/>
  <c r="P14" i="97"/>
  <c r="P15" i="97"/>
  <c r="P16" i="97"/>
  <c r="P17" i="97"/>
  <c r="P19" i="97"/>
  <c r="P20" i="97"/>
  <c r="P22" i="97"/>
  <c r="P23" i="97"/>
  <c r="P31" i="101" l="1"/>
  <c r="P20" i="98"/>
  <c r="P24" i="97"/>
  <c r="A24" i="102"/>
  <c r="A1" i="91" l="1"/>
  <c r="D14" i="102" l="1"/>
  <c r="D11" i="102" l="1"/>
  <c r="D7" i="102" l="1"/>
  <c r="D8" i="102" s="1"/>
  <c r="D10" i="102" s="1"/>
  <c r="F10" i="102" l="1"/>
  <c r="D20" i="102"/>
  <c r="F20" i="102" s="1"/>
  <c r="E5" i="100"/>
  <c r="E6" i="100" l="1"/>
  <c r="E7" i="100"/>
  <c r="I7" i="100"/>
  <c r="E10" i="100"/>
  <c r="E8" i="100"/>
  <c r="I8" i="100" s="1"/>
  <c r="D6" i="91" l="1"/>
  <c r="B1" i="102" s="1"/>
  <c r="D7" i="91"/>
</calcChain>
</file>

<file path=xl/sharedStrings.xml><?xml version="1.0" encoding="utf-8"?>
<sst xmlns="http://schemas.openxmlformats.org/spreadsheetml/2006/main" count="1022" uniqueCount="253">
  <si>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</si>
  <si>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</si>
  <si>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</si>
  <si>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</si>
  <si>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</si>
  <si>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</si>
  <si>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</si>
  <si>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</si>
  <si>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</si>
  <si>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</si>
  <si>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</si>
  <si>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</si>
  <si>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</si>
  <si>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</si>
  <si>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</si>
  <si>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</si>
  <si>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</si>
  <si>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</si>
  <si>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</si>
  <si>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</si>
  <si>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</si>
  <si>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</si>
  <si>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</si>
  <si>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</si>
  <si>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</si>
  <si>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</si>
  <si>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</si>
  <si>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</si>
  <si>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</si>
  <si>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</si>
  <si>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</si>
  <si>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</si>
  <si>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</si>
  <si>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</si>
  <si>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</si>
  <si>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</si>
  <si>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</si>
  <si>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</si>
  <si>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</si>
  <si>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</si>
  <si>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</si>
  <si>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</si>
  <si>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</si>
  <si>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</si>
  <si>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</si>
  <si>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</si>
  <si>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</si>
  <si>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</si>
  <si>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</si>
  <si>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</si>
  <si>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</si>
  <si>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</si>
  <si>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</si>
  <si>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</si>
  <si>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</si>
  <si>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</si>
  <si>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</si>
  <si>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</si>
  <si>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</si>
  <si>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</si>
  <si>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</si>
  <si>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</si>
  <si>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</si>
  <si>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</si>
  <si>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</si>
  <si>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</si>
  <si>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</si>
  <si>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</si>
  <si>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</si>
  <si>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</si>
  <si>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</si>
  <si>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</si>
  <si>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</si>
  <si>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</si>
  <si>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</si>
  <si>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</si>
  <si>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</si>
  <si>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</si>
  <si>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</si>
  <si>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</si>
  <si>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</si>
  <si>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</si>
  <si>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</si>
  <si>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</si>
  <si>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</si>
  <si>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</si>
  <si>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</si>
  <si>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</si>
  <si>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</si>
  <si>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</si>
  <si>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</si>
  <si>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</si>
  <si>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</si>
  <si>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</si>
  <si>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</si>
  <si>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</si>
  <si>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</si>
  <si>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</si>
  <si>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</si>
  <si>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</si>
  <si>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</si>
  <si>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</si>
  <si>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</si>
  <si>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</si>
  <si>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</si>
  <si>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</si>
  <si>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</si>
  <si>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</si>
  <si>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</si>
  <si>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</si>
  <si>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</si>
  <si>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</si>
  <si>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</si>
  <si>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</si>
  <si>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</si>
  <si>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</si>
  <si>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</si>
  <si>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</si>
  <si>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</si>
  <si>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</si>
  <si>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</si>
  <si>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</si>
  <si>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</si>
  <si>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</si>
  <si>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</si>
  <si>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</si>
  <si>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</si>
  <si>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</si>
  <si>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</si>
  <si>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</si>
  <si>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</si>
  <si>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</si>
  <si>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</si>
  <si>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</si>
  <si>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</si>
  <si>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</si>
  <si>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</si>
  <si>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</si>
  <si>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</si>
  <si>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</si>
  <si>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</si>
  <si>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</si>
  <si>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</si>
  <si>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</si>
  <si>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</si>
  <si>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</si>
  <si>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</si>
  <si>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</si>
  <si>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</si>
  <si>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</si>
  <si>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</si>
  <si>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</si>
  <si>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</si>
  <si>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</si>
  <si>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</si>
  <si>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</si>
  <si>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</si>
  <si>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</si>
  <si>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</si>
  <si>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</si>
  <si>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</si>
  <si>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</si>
  <si>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</si>
  <si>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</si>
  <si>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</si>
  <si>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</si>
  <si>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</si>
  <si>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</si>
  <si>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</si>
  <si>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</si>
  <si>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</si>
  <si>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</si>
  <si>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</si>
  <si>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</si>
  <si>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</si>
  <si>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</si>
  <si>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</si>
  <si>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</si>
  <si>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</si>
  <si>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</si>
  <si>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</si>
  <si>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</si>
  <si>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</si>
  <si>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</si>
  <si>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</si>
  <si>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</si>
  <si>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>год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</si>
  <si>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</si>
  <si>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</si>
  <si>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</si>
  <si>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</si>
  <si>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</si>
  <si>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</si>
  <si>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</si>
  <si>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</si>
  <si>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</si>
  <si>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</si>
  <si>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</si>
  <si>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</si>
  <si>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</si>
  <si>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</si>
  <si>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</si>
  <si>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</si>
  <si>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</si>
  <si>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</si>
  <si>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</si>
  <si>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</si>
  <si>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</si>
  <si>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</si>
  <si>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</si>
  <si>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</si>
  <si>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</si>
  <si>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</si>
  <si>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</si>
  <si>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</si>
  <si>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</si>
  <si>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</si>
  <si>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</si>
  <si>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</si>
  <si>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</si>
  <si>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</si>
  <si>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</si>
  <si>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</si>
  <si>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</si>
  <si>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</si>
  <si>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</si>
  <si>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</si>
  <si>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</si>
  <si>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</si>
  <si>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</si>
  <si>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</si>
  <si>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</si>
  <si>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</si>
  <si>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</si>
  <si>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</si>
  <si>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</si>
  <si>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</si>
  <si>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</si>
  <si>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</si>
  <si>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</si>
  <si>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</si>
  <si>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</si>
  <si>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</si>
  <si>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</si>
  <si>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</si>
  <si>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</si>
  <si>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</si>
  <si>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</si>
  <si>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</si>
  <si>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</si>
  <si>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</si>
  <si>
    <t>1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</si>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</sst>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37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52" applyFont="1" applyFill="1" applyAlignment="1"/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6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vertical="center" wrapText="1"/>
    </xf>
    <xf numFmtId="49" fontId="5" fillId="0" borderId="12" xfId="0" applyNumberFormat="1" applyFont="1" applyFill="1" applyBorder="1" applyAlignment="1">
      <alignment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49" fontId="5" fillId="24" borderId="11" xfId="52" applyNumberFormat="1" applyFont="1" applyFill="1" applyBorder="1" applyAlignment="1">
      <alignment horizontal="left" wrapText="1"/>
    </xf>
    <xf numFmtId="0" fontId="5" fillId="24" borderId="13" xfId="52" applyNumberFormat="1" applyFont="1" applyFill="1" applyBorder="1" applyAlignment="1">
      <alignment horizontal="left" wrapText="1"/>
    </xf>
    <xf numFmtId="0" fontId="5" fillId="24" borderId="12" xfId="52" applyNumberFormat="1" applyFont="1" applyFill="1" applyBorder="1" applyAlignment="1">
      <alignment horizontal="left" wrapText="1"/>
    </xf>
    <xf numFmtId="49" fontId="5" fillId="24" borderId="10" xfId="52" applyNumberFormat="1" applyFont="1" applyFill="1" applyBorder="1" applyAlignment="1">
      <alignment horizontal="left"/>
    </xf>
    <xf numFmtId="0" fontId="5" fillId="24" borderId="10" xfId="52" applyNumberFormat="1" applyFont="1" applyFill="1" applyBorder="1" applyAlignment="1">
      <alignment horizontal="left"/>
    </xf>
    <xf numFmtId="0" fontId="5" fillId="0" borderId="0" xfId="52" applyFont="1" applyFill="1" applyAlignment="1">
      <alignment horizontal="right"/>
    </xf>
    <xf numFmtId="0" fontId="5" fillId="0" borderId="22" xfId="52" applyFont="1" applyFill="1" applyBorder="1" applyAlignment="1">
      <alignment horizontal="right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0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9;&#1089;/&#1048;&#1085;&#1074;&#1077;&#1089;&#1090;%20&#1087;&#1088;&#1086;&#1075;&#1088;&#1072;&#1084;&#1084;&#1072;/2017/&#1050;&#1086;&#1088;&#1088;&#1077;&#1082;&#1090;&#1080;&#1088;&#1086;&#1074;&#1082;&#1072;%202017/&#1060;&#1086;&#1088;&#1084;&#1099;%20&#1087;&#1086;%20&#1055;&#1088;&#1080;&#1082;&#1072;&#1079;&#1091;%20&#8470;380/&#1054;&#1073;&#1097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1_1_69_"/>
      <sheetName val="В0228_1037000158513_01_2_69 "/>
      <sheetName val="В0228_1037000158513_01_3_69 "/>
      <sheetName val="В0228_1037000158513_01_4_69 "/>
      <sheetName val="В0228_1037000158513_01_5_69 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0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Раздел 2"/>
      <sheetName val="Раздел 3"/>
      <sheetName val="Лист24"/>
    </sheetNames>
    <sheetDataSet>
      <sheetData sheetId="0"/>
      <sheetData sheetId="1"/>
      <sheetData sheetId="2"/>
      <sheetData sheetId="3"/>
      <sheetData sheetId="4"/>
      <sheetData sheetId="5">
        <row r="49">
          <cell r="B49" t="str">
            <v xml:space="preserve">Реконструкция  оборудования 10 кВ в ПС ЗПП-Т </v>
          </cell>
        </row>
        <row r="85">
          <cell r="BU85">
            <v>1.2633725685299999</v>
          </cell>
        </row>
      </sheetData>
      <sheetData sheetId="6">
        <row r="85">
          <cell r="B85" t="str">
    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    </cell>
          <cell r="C85" t="str">
            <v>Е_0004000018</v>
          </cell>
        </row>
      </sheetData>
      <sheetData sheetId="7">
        <row r="100">
          <cell r="B100" t="str">
            <v>Установка однотрансформаторной подстанции с питающими линиями в районах малоэтажной застройки для улучшения качества и надежности электроснабжения потребителей г. Томска (Кировский, Советский районы) и Томского района и технологического присоединения  потребителей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0">
          <cell r="F10">
            <v>58.764000000000003</v>
          </cell>
        </row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7"/>
  <sheetViews>
    <sheetView view="pageBreakPreview" zoomScale="60" zoomScaleNormal="70" workbookViewId="0">
      <selection activeCell="D7" sqref="D7:O7"/>
    </sheetView>
  </sheetViews>
  <sheetFormatPr defaultColWidth="9" defaultRowHeight="15.75" x14ac:dyDescent="0.25"/>
  <cols>
    <col min="1" max="1" width="8.625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6" customWidth="1"/>
    <col min="8" max="8" width="16.75" style="76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44.25" customHeight="1" x14ac:dyDescent="0.25">
      <c r="A1" s="173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33" ht="18.75" x14ac:dyDescent="0.3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33" x14ac:dyDescent="0.25">
      <c r="A3" s="175" t="s">
        <v>185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4" spans="1:33" ht="18" customHeight="1" x14ac:dyDescent="0.25">
      <c r="A4" s="176" t="s">
        <v>54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44"/>
      <c r="R4" s="44"/>
      <c r="S4" s="44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77" t="s">
        <v>186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ht="36.75" customHeight="1" x14ac:dyDescent="0.25">
      <c r="A6" s="183" t="s">
        <v>160</v>
      </c>
      <c r="B6" s="183"/>
      <c r="C6" s="184"/>
      <c r="D6" s="178" t="str">
        <f>[10]В0228_1037000158513_03_0_69_!$B$85</f>
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</c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80"/>
      <c r="P6" s="88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x14ac:dyDescent="0.25">
      <c r="A7" s="183" t="s">
        <v>162</v>
      </c>
      <c r="B7" s="183"/>
      <c r="C7" s="184"/>
      <c r="D7" s="181" t="str">
        <f>[10]В0228_1037000158513_03_0_69_!$C$85</f>
        <v>Е_0004000018</v>
      </c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88"/>
      <c r="Q7" s="45"/>
      <c r="R7" s="45"/>
      <c r="S7" s="45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s="38" customFormat="1" ht="18.75" x14ac:dyDescent="0.3">
      <c r="A8" s="172" t="s">
        <v>10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9"/>
      <c r="R8" s="19"/>
      <c r="S8" s="19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33" s="38" customFormat="1" ht="18.75" x14ac:dyDescent="0.3">
      <c r="A9" s="188" t="s">
        <v>0</v>
      </c>
      <c r="B9" s="185" t="s">
        <v>2</v>
      </c>
      <c r="C9" s="187" t="s">
        <v>53</v>
      </c>
      <c r="D9" s="187"/>
      <c r="E9" s="187"/>
      <c r="F9" s="187"/>
      <c r="G9" s="187"/>
      <c r="H9" s="187"/>
      <c r="I9" s="187"/>
      <c r="J9" s="19"/>
      <c r="K9" s="19"/>
      <c r="L9" s="19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33" s="38" customFormat="1" ht="30.75" customHeight="1" x14ac:dyDescent="0.3">
      <c r="A10" s="188"/>
      <c r="B10" s="185"/>
      <c r="C10" s="185" t="s">
        <v>13</v>
      </c>
      <c r="D10" s="185"/>
      <c r="E10" s="185"/>
      <c r="F10" s="185"/>
      <c r="G10" s="185" t="s">
        <v>120</v>
      </c>
      <c r="H10" s="186"/>
      <c r="I10" s="186"/>
      <c r="J10" s="19"/>
      <c r="K10" s="19"/>
      <c r="L10" s="19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33" ht="73.5" customHeight="1" x14ac:dyDescent="0.25">
      <c r="A11" s="188"/>
      <c r="B11" s="185"/>
      <c r="C11" s="78" t="s">
        <v>31</v>
      </c>
      <c r="D11" s="78" t="s">
        <v>9</v>
      </c>
      <c r="E11" s="78" t="s">
        <v>115</v>
      </c>
      <c r="F11" s="78" t="s">
        <v>11</v>
      </c>
      <c r="G11" s="78" t="s">
        <v>14</v>
      </c>
      <c r="H11" s="78" t="s">
        <v>57</v>
      </c>
      <c r="I11" s="13" t="s">
        <v>56</v>
      </c>
    </row>
    <row r="12" spans="1:33" ht="15" customHeight="1" x14ac:dyDescent="0.25">
      <c r="A12" s="188"/>
      <c r="B12" s="185"/>
      <c r="C12" s="78">
        <v>10</v>
      </c>
      <c r="D12" s="13">
        <v>11</v>
      </c>
      <c r="E12" s="78">
        <v>12</v>
      </c>
      <c r="F12" s="13">
        <v>13</v>
      </c>
      <c r="G12" s="78">
        <v>14</v>
      </c>
      <c r="H12" s="13">
        <v>15</v>
      </c>
      <c r="I12" s="78">
        <v>16</v>
      </c>
      <c r="J12" s="39"/>
    </row>
    <row r="13" spans="1:33" ht="41.25" customHeight="1" x14ac:dyDescent="0.25">
      <c r="A13" s="77">
        <v>1</v>
      </c>
      <c r="B13" s="78">
        <v>2</v>
      </c>
      <c r="C13" s="78" t="s">
        <v>119</v>
      </c>
      <c r="D13" s="78" t="s">
        <v>119</v>
      </c>
      <c r="E13" s="78" t="s">
        <v>119</v>
      </c>
      <c r="F13" s="78" t="s">
        <v>119</v>
      </c>
      <c r="G13" s="78" t="s">
        <v>119</v>
      </c>
      <c r="H13" s="78" t="s">
        <v>119</v>
      </c>
      <c r="I13" s="78" t="s">
        <v>119</v>
      </c>
      <c r="J13" s="39"/>
    </row>
    <row r="14" spans="1:33" ht="33.75" customHeight="1" x14ac:dyDescent="0.25">
      <c r="A14" s="77">
        <v>1</v>
      </c>
      <c r="B14" s="14" t="s">
        <v>111</v>
      </c>
      <c r="C14" s="78"/>
      <c r="D14" s="78" t="s">
        <v>28</v>
      </c>
      <c r="E14" s="78"/>
      <c r="F14" s="78" t="s">
        <v>71</v>
      </c>
      <c r="G14" s="16" t="s">
        <v>35</v>
      </c>
      <c r="H14" s="10"/>
      <c r="I14" s="11"/>
    </row>
    <row r="15" spans="1:33" s="9" customFormat="1" ht="63" x14ac:dyDescent="0.25">
      <c r="A15" s="77" t="s">
        <v>94</v>
      </c>
      <c r="B15" s="15" t="s">
        <v>74</v>
      </c>
      <c r="C15" s="78"/>
      <c r="D15" s="78" t="s">
        <v>28</v>
      </c>
      <c r="E15" s="78"/>
      <c r="F15" s="78" t="s">
        <v>71</v>
      </c>
      <c r="G15" s="16" t="s">
        <v>35</v>
      </c>
      <c r="H15" s="10"/>
      <c r="I15" s="11"/>
      <c r="J15" s="12"/>
    </row>
    <row r="16" spans="1:33" s="12" customFormat="1" ht="63" x14ac:dyDescent="0.25">
      <c r="A16" s="77" t="s">
        <v>95</v>
      </c>
      <c r="B16" s="15" t="s">
        <v>75</v>
      </c>
      <c r="C16" s="78"/>
      <c r="D16" s="78"/>
      <c r="E16" s="78"/>
      <c r="F16" s="78"/>
      <c r="G16" s="16"/>
      <c r="H16" s="10"/>
      <c r="I16" s="11"/>
    </row>
    <row r="17" spans="1:9" s="9" customFormat="1" x14ac:dyDescent="0.25">
      <c r="A17" s="66"/>
      <c r="B17" s="15" t="s">
        <v>1</v>
      </c>
      <c r="C17" s="78" t="s">
        <v>119</v>
      </c>
      <c r="D17" s="78" t="s">
        <v>119</v>
      </c>
      <c r="E17" s="78" t="s">
        <v>119</v>
      </c>
      <c r="F17" s="78" t="s">
        <v>119</v>
      </c>
      <c r="G17" s="78" t="s">
        <v>119</v>
      </c>
      <c r="H17" s="78" t="s">
        <v>119</v>
      </c>
      <c r="I17" s="78" t="s">
        <v>119</v>
      </c>
    </row>
    <row r="18" spans="1:9" s="9" customFormat="1" ht="47.25" x14ac:dyDescent="0.25">
      <c r="A18" s="67">
        <v>2</v>
      </c>
      <c r="B18" s="14" t="s">
        <v>29</v>
      </c>
      <c r="C18" s="78"/>
      <c r="D18" s="82" t="s">
        <v>136</v>
      </c>
      <c r="E18" s="78"/>
      <c r="F18" s="78" t="s">
        <v>71</v>
      </c>
      <c r="G18" s="16" t="s">
        <v>34</v>
      </c>
      <c r="H18" s="21"/>
      <c r="I18" s="18"/>
    </row>
    <row r="19" spans="1:9" s="9" customFormat="1" ht="47.25" x14ac:dyDescent="0.25">
      <c r="A19" s="67" t="s">
        <v>96</v>
      </c>
      <c r="B19" s="15" t="s">
        <v>72</v>
      </c>
      <c r="C19" s="78"/>
      <c r="D19" s="82" t="s">
        <v>136</v>
      </c>
      <c r="E19" s="78"/>
      <c r="F19" s="78" t="s">
        <v>71</v>
      </c>
      <c r="G19" s="16" t="s">
        <v>34</v>
      </c>
      <c r="H19" s="21"/>
      <c r="I19" s="18"/>
    </row>
    <row r="20" spans="1:9" s="9" customFormat="1" ht="15" customHeight="1" x14ac:dyDescent="0.25">
      <c r="A20" s="67" t="s">
        <v>97</v>
      </c>
      <c r="B20" s="15" t="s">
        <v>73</v>
      </c>
      <c r="C20" s="78"/>
      <c r="D20" s="82"/>
      <c r="E20" s="78"/>
      <c r="F20" s="78"/>
      <c r="G20" s="16"/>
      <c r="H20" s="21"/>
      <c r="I20" s="18"/>
    </row>
    <row r="21" spans="1:9" s="19" customFormat="1" x14ac:dyDescent="0.25">
      <c r="A21" s="67"/>
      <c r="B21" s="15" t="s">
        <v>1</v>
      </c>
      <c r="C21" s="78" t="s">
        <v>119</v>
      </c>
      <c r="D21" s="78" t="s">
        <v>119</v>
      </c>
      <c r="E21" s="78" t="s">
        <v>119</v>
      </c>
      <c r="F21" s="78" t="s">
        <v>119</v>
      </c>
      <c r="G21" s="78" t="s">
        <v>119</v>
      </c>
      <c r="H21" s="78" t="s">
        <v>119</v>
      </c>
      <c r="I21" s="78" t="s">
        <v>119</v>
      </c>
    </row>
    <row r="22" spans="1:9" s="19" customFormat="1" ht="46.5" customHeight="1" x14ac:dyDescent="0.25">
      <c r="A22" s="67" t="s">
        <v>98</v>
      </c>
      <c r="B22" s="15" t="s">
        <v>142</v>
      </c>
      <c r="C22" s="78"/>
      <c r="D22" s="78" t="s">
        <v>33</v>
      </c>
      <c r="E22" s="78"/>
      <c r="F22" s="78" t="s">
        <v>21</v>
      </c>
      <c r="G22" s="17" t="s">
        <v>36</v>
      </c>
      <c r="H22" s="21"/>
      <c r="I22" s="18"/>
    </row>
    <row r="23" spans="1:9" s="19" customFormat="1" ht="49.5" customHeight="1" x14ac:dyDescent="0.25">
      <c r="A23" s="67" t="s">
        <v>100</v>
      </c>
      <c r="B23" s="15" t="s">
        <v>76</v>
      </c>
      <c r="C23" s="78"/>
      <c r="D23" s="78" t="s">
        <v>33</v>
      </c>
      <c r="E23" s="78"/>
      <c r="F23" s="78" t="s">
        <v>21</v>
      </c>
      <c r="G23" s="17" t="s">
        <v>36</v>
      </c>
      <c r="H23" s="21"/>
      <c r="I23" s="18"/>
    </row>
    <row r="24" spans="1:9" s="19" customFormat="1" ht="16.5" customHeight="1" x14ac:dyDescent="0.25">
      <c r="A24" s="67" t="s">
        <v>101</v>
      </c>
      <c r="B24" s="15" t="s">
        <v>77</v>
      </c>
      <c r="C24" s="78"/>
      <c r="D24" s="78"/>
      <c r="E24" s="78"/>
      <c r="F24" s="78"/>
      <c r="G24" s="17"/>
      <c r="H24" s="21"/>
      <c r="I24" s="18"/>
    </row>
    <row r="25" spans="1:9" s="19" customFormat="1" x14ac:dyDescent="0.25">
      <c r="A25" s="67"/>
      <c r="B25" s="15" t="s">
        <v>1</v>
      </c>
      <c r="C25" s="78" t="s">
        <v>119</v>
      </c>
      <c r="D25" s="78" t="s">
        <v>119</v>
      </c>
      <c r="E25" s="78" t="s">
        <v>119</v>
      </c>
      <c r="F25" s="78" t="s">
        <v>119</v>
      </c>
      <c r="G25" s="78" t="s">
        <v>119</v>
      </c>
      <c r="H25" s="78" t="s">
        <v>119</v>
      </c>
      <c r="I25" s="78" t="s">
        <v>119</v>
      </c>
    </row>
    <row r="26" spans="1:9" s="19" customFormat="1" ht="31.5" x14ac:dyDescent="0.25">
      <c r="A26" s="67" t="s">
        <v>99</v>
      </c>
      <c r="B26" s="15" t="s">
        <v>143</v>
      </c>
      <c r="C26" s="20"/>
      <c r="D26" s="78" t="s">
        <v>137</v>
      </c>
      <c r="E26" s="21"/>
      <c r="F26" s="78" t="s">
        <v>12</v>
      </c>
      <c r="G26" s="17" t="s">
        <v>37</v>
      </c>
      <c r="H26" s="21"/>
      <c r="I26" s="18"/>
    </row>
    <row r="27" spans="1:9" s="19" customFormat="1" ht="31.5" x14ac:dyDescent="0.25">
      <c r="A27" s="67" t="s">
        <v>102</v>
      </c>
      <c r="B27" s="15" t="s">
        <v>78</v>
      </c>
      <c r="C27" s="20"/>
      <c r="D27" s="78" t="s">
        <v>137</v>
      </c>
      <c r="E27" s="21"/>
      <c r="F27" s="78" t="s">
        <v>12</v>
      </c>
      <c r="G27" s="17" t="s">
        <v>37</v>
      </c>
      <c r="H27" s="21"/>
      <c r="I27" s="18"/>
    </row>
    <row r="28" spans="1:9" s="19" customFormat="1" ht="14.25" customHeight="1" x14ac:dyDescent="0.25">
      <c r="A28" s="67" t="s">
        <v>103</v>
      </c>
      <c r="B28" s="15" t="s">
        <v>79</v>
      </c>
      <c r="C28" s="20"/>
      <c r="D28" s="78"/>
      <c r="E28" s="21"/>
      <c r="F28" s="78"/>
      <c r="G28" s="17"/>
      <c r="H28" s="21"/>
      <c r="I28" s="18"/>
    </row>
    <row r="29" spans="1:9" s="19" customFormat="1" ht="43.5" customHeight="1" x14ac:dyDescent="0.25">
      <c r="A29" s="67"/>
      <c r="B29" s="15" t="s">
        <v>1</v>
      </c>
      <c r="C29" s="78"/>
      <c r="D29" s="78" t="s">
        <v>81</v>
      </c>
      <c r="E29" s="22" t="s">
        <v>104</v>
      </c>
      <c r="F29" s="22" t="s">
        <v>32</v>
      </c>
      <c r="G29" s="17" t="s">
        <v>38</v>
      </c>
      <c r="H29" s="21"/>
      <c r="I29" s="18"/>
    </row>
    <row r="30" spans="1:9" s="19" customFormat="1" ht="56.25" customHeight="1" x14ac:dyDescent="0.25">
      <c r="A30" s="67">
        <v>4</v>
      </c>
      <c r="B30" s="15" t="s">
        <v>4</v>
      </c>
      <c r="C30" s="78"/>
      <c r="D30" s="78" t="s">
        <v>119</v>
      </c>
      <c r="E30" s="22" t="s">
        <v>105</v>
      </c>
      <c r="F30" s="22" t="s">
        <v>32</v>
      </c>
      <c r="G30" s="17" t="s">
        <v>39</v>
      </c>
      <c r="H30" s="3" t="s">
        <v>119</v>
      </c>
      <c r="I30" s="3" t="s">
        <v>119</v>
      </c>
    </row>
    <row r="31" spans="1:9" s="19" customFormat="1" ht="41.25" customHeight="1" x14ac:dyDescent="0.25">
      <c r="A31" s="67">
        <v>5</v>
      </c>
      <c r="B31" s="15" t="s">
        <v>92</v>
      </c>
      <c r="C31" s="78"/>
      <c r="D31" s="78" t="s">
        <v>119</v>
      </c>
      <c r="E31" s="22"/>
      <c r="F31" s="22" t="s">
        <v>32</v>
      </c>
      <c r="G31" s="17" t="s">
        <v>39</v>
      </c>
      <c r="H31" s="3" t="s">
        <v>119</v>
      </c>
      <c r="I31" s="3" t="s">
        <v>119</v>
      </c>
    </row>
    <row r="32" spans="1:9" s="19" customFormat="1" ht="63" x14ac:dyDescent="0.25">
      <c r="A32" s="67" t="s">
        <v>106</v>
      </c>
      <c r="B32" s="15" t="s">
        <v>74</v>
      </c>
      <c r="C32" s="78"/>
      <c r="D32" s="78" t="s">
        <v>119</v>
      </c>
      <c r="E32" s="22"/>
      <c r="F32" s="22" t="s">
        <v>32</v>
      </c>
      <c r="G32" s="17" t="s">
        <v>39</v>
      </c>
      <c r="H32" s="3" t="s">
        <v>119</v>
      </c>
      <c r="I32" s="3" t="s">
        <v>119</v>
      </c>
    </row>
    <row r="33" spans="1:16" s="19" customFormat="1" ht="63" x14ac:dyDescent="0.25">
      <c r="A33" s="67" t="s">
        <v>107</v>
      </c>
      <c r="B33" s="15" t="s">
        <v>75</v>
      </c>
      <c r="C33" s="78"/>
      <c r="D33" s="78" t="s">
        <v>119</v>
      </c>
      <c r="E33" s="22"/>
      <c r="F33" s="22" t="s">
        <v>32</v>
      </c>
      <c r="G33" s="17" t="s">
        <v>39</v>
      </c>
      <c r="H33" s="3" t="s">
        <v>119</v>
      </c>
      <c r="I33" s="3" t="s">
        <v>119</v>
      </c>
    </row>
    <row r="34" spans="1:16" s="19" customFormat="1" ht="18.75" x14ac:dyDescent="0.25">
      <c r="A34" s="67" t="s">
        <v>1</v>
      </c>
      <c r="B34" s="15" t="s">
        <v>1</v>
      </c>
      <c r="C34" s="78"/>
      <c r="D34" s="78" t="s">
        <v>119</v>
      </c>
      <c r="E34" s="22"/>
      <c r="F34" s="22" t="s">
        <v>32</v>
      </c>
      <c r="G34" s="17" t="s">
        <v>39</v>
      </c>
      <c r="H34" s="3" t="s">
        <v>119</v>
      </c>
      <c r="I34" s="3" t="s">
        <v>119</v>
      </c>
    </row>
    <row r="35" spans="1:16" s="19" customFormat="1" ht="18.75" x14ac:dyDescent="0.25">
      <c r="A35" s="67" t="s">
        <v>108</v>
      </c>
      <c r="B35" s="15" t="s">
        <v>72</v>
      </c>
      <c r="C35" s="78"/>
      <c r="D35" s="78" t="s">
        <v>119</v>
      </c>
      <c r="E35" s="22"/>
      <c r="F35" s="22" t="s">
        <v>32</v>
      </c>
      <c r="G35" s="17" t="s">
        <v>39</v>
      </c>
      <c r="H35" s="3" t="s">
        <v>119</v>
      </c>
      <c r="I35" s="3" t="s">
        <v>119</v>
      </c>
    </row>
    <row r="36" spans="1:16" s="19" customFormat="1" ht="18.75" x14ac:dyDescent="0.25">
      <c r="A36" s="67" t="s">
        <v>108</v>
      </c>
      <c r="B36" s="15" t="s">
        <v>73</v>
      </c>
      <c r="C36" s="78"/>
      <c r="D36" s="78" t="s">
        <v>119</v>
      </c>
      <c r="E36" s="22"/>
      <c r="F36" s="22" t="s">
        <v>32</v>
      </c>
      <c r="G36" s="17" t="s">
        <v>39</v>
      </c>
      <c r="H36" s="3" t="s">
        <v>119</v>
      </c>
      <c r="I36" s="3" t="s">
        <v>119</v>
      </c>
    </row>
    <row r="37" spans="1:16" s="19" customFormat="1" ht="18.75" x14ac:dyDescent="0.25">
      <c r="A37" s="67"/>
      <c r="B37" s="15" t="s">
        <v>1</v>
      </c>
      <c r="C37" s="78"/>
      <c r="D37" s="78" t="s">
        <v>119</v>
      </c>
      <c r="E37" s="22"/>
      <c r="F37" s="22" t="s">
        <v>32</v>
      </c>
      <c r="G37" s="17" t="s">
        <v>39</v>
      </c>
      <c r="H37" s="3" t="s">
        <v>119</v>
      </c>
      <c r="I37" s="3" t="s">
        <v>119</v>
      </c>
    </row>
    <row r="38" spans="1:16" s="19" customFormat="1" ht="18.75" x14ac:dyDescent="0.25">
      <c r="A38" s="67" t="s">
        <v>108</v>
      </c>
      <c r="B38" s="15" t="s">
        <v>76</v>
      </c>
      <c r="C38" s="78"/>
      <c r="D38" s="78" t="s">
        <v>119</v>
      </c>
      <c r="E38" s="22"/>
      <c r="F38" s="22" t="s">
        <v>32</v>
      </c>
      <c r="G38" s="17" t="s">
        <v>39</v>
      </c>
      <c r="H38" s="3" t="s">
        <v>119</v>
      </c>
      <c r="I38" s="3" t="s">
        <v>119</v>
      </c>
    </row>
    <row r="39" spans="1:16" s="19" customFormat="1" ht="18.75" x14ac:dyDescent="0.25">
      <c r="A39" s="67" t="s">
        <v>108</v>
      </c>
      <c r="B39" s="15" t="s">
        <v>77</v>
      </c>
      <c r="C39" s="78"/>
      <c r="D39" s="78" t="s">
        <v>119</v>
      </c>
      <c r="E39" s="22"/>
      <c r="F39" s="22" t="s">
        <v>32</v>
      </c>
      <c r="G39" s="17" t="s">
        <v>39</v>
      </c>
      <c r="H39" s="3" t="s">
        <v>119</v>
      </c>
      <c r="I39" s="3" t="s">
        <v>119</v>
      </c>
    </row>
    <row r="40" spans="1:16" s="19" customFormat="1" ht="47.25" x14ac:dyDescent="0.25">
      <c r="A40" s="67"/>
      <c r="B40" s="15" t="s">
        <v>1</v>
      </c>
      <c r="C40" s="78"/>
      <c r="D40" s="78" t="s">
        <v>110</v>
      </c>
      <c r="E40" s="22"/>
      <c r="F40" s="22" t="s">
        <v>32</v>
      </c>
      <c r="G40" s="17" t="s">
        <v>39</v>
      </c>
      <c r="H40" s="3" t="s">
        <v>119</v>
      </c>
      <c r="I40" s="3" t="s">
        <v>119</v>
      </c>
    </row>
    <row r="41" spans="1:16" s="19" customFormat="1" ht="94.5" x14ac:dyDescent="0.25">
      <c r="A41" s="67" t="s">
        <v>108</v>
      </c>
      <c r="B41" s="15" t="s">
        <v>112</v>
      </c>
      <c r="C41" s="78"/>
      <c r="D41" s="78" t="s">
        <v>109</v>
      </c>
      <c r="E41" s="22"/>
      <c r="F41" s="22" t="s">
        <v>32</v>
      </c>
      <c r="G41" s="17" t="s">
        <v>39</v>
      </c>
      <c r="H41" s="3" t="s">
        <v>119</v>
      </c>
      <c r="I41" s="3" t="s">
        <v>119</v>
      </c>
    </row>
    <row r="42" spans="1:16" s="19" customFormat="1" x14ac:dyDescent="0.25">
      <c r="A42" s="67" t="s">
        <v>108</v>
      </c>
      <c r="B42" s="15" t="s">
        <v>93</v>
      </c>
      <c r="C42" s="78"/>
      <c r="D42" s="78" t="s">
        <v>23</v>
      </c>
      <c r="E42" s="78">
        <v>1</v>
      </c>
      <c r="F42" s="78" t="s">
        <v>21</v>
      </c>
      <c r="G42" s="17" t="s">
        <v>40</v>
      </c>
      <c r="H42" s="21"/>
      <c r="I42" s="18"/>
    </row>
    <row r="43" spans="1:16" s="19" customFormat="1" x14ac:dyDescent="0.25">
      <c r="A43" s="67">
        <v>6</v>
      </c>
      <c r="B43" s="15" t="s">
        <v>5</v>
      </c>
      <c r="C43" s="78"/>
      <c r="D43" s="78" t="s">
        <v>18</v>
      </c>
      <c r="E43" s="78">
        <v>1</v>
      </c>
      <c r="F43" s="78" t="s">
        <v>21</v>
      </c>
      <c r="G43" s="17" t="s">
        <v>41</v>
      </c>
      <c r="H43" s="21"/>
      <c r="I43" s="18"/>
    </row>
    <row r="44" spans="1:16" s="19" customFormat="1" ht="99" customHeight="1" x14ac:dyDescent="0.25">
      <c r="A44" s="67">
        <v>7</v>
      </c>
      <c r="B44" s="15" t="s">
        <v>6</v>
      </c>
      <c r="C44" s="79" t="s">
        <v>119</v>
      </c>
      <c r="D44" s="79" t="s">
        <v>119</v>
      </c>
      <c r="E44" s="79" t="s">
        <v>119</v>
      </c>
      <c r="F44" s="79" t="s">
        <v>119</v>
      </c>
      <c r="G44" s="79" t="s">
        <v>119</v>
      </c>
      <c r="H44" s="79" t="s">
        <v>119</v>
      </c>
      <c r="I44" s="79"/>
    </row>
    <row r="45" spans="1:16" s="19" customFormat="1" ht="83.25" customHeight="1" x14ac:dyDescent="0.25">
      <c r="A45" s="67"/>
      <c r="B45" s="46" t="s">
        <v>80</v>
      </c>
      <c r="C45" s="160"/>
      <c r="D45" s="160"/>
      <c r="E45" s="160"/>
      <c r="F45" s="160"/>
      <c r="G45" s="160"/>
      <c r="H45" s="80"/>
      <c r="I45" s="33"/>
    </row>
    <row r="46" spans="1:16" s="19" customFormat="1" x14ac:dyDescent="0.25">
      <c r="A46" s="160"/>
      <c r="B46" s="160"/>
      <c r="C46" s="160"/>
      <c r="D46" s="160"/>
      <c r="E46" s="160"/>
      <c r="F46" s="160"/>
      <c r="G46" s="160"/>
      <c r="H46" s="80"/>
      <c r="I46" s="33"/>
      <c r="J46" s="48"/>
      <c r="K46" s="48"/>
      <c r="L46" s="48"/>
      <c r="M46" s="48"/>
      <c r="N46" s="48"/>
      <c r="O46" s="48"/>
      <c r="P46" s="48"/>
    </row>
    <row r="47" spans="1:16" s="19" customFormat="1" x14ac:dyDescent="0.25">
      <c r="A47" s="160"/>
      <c r="B47" s="160"/>
      <c r="C47" s="160"/>
      <c r="D47" s="160"/>
      <c r="E47" s="160"/>
      <c r="F47" s="160"/>
      <c r="G47" s="160"/>
      <c r="H47" s="83"/>
      <c r="I47" s="33"/>
      <c r="J47" s="48"/>
      <c r="K47" s="48"/>
      <c r="L47" s="48"/>
      <c r="M47" s="48"/>
      <c r="N47" s="48"/>
      <c r="O47" s="48"/>
      <c r="P47" s="48"/>
    </row>
    <row r="48" spans="1:16" s="19" customFormat="1" ht="45.75" customHeight="1" x14ac:dyDescent="0.25">
      <c r="A48" s="160"/>
      <c r="B48" s="160"/>
      <c r="C48" s="161"/>
      <c r="D48" s="161"/>
      <c r="E48" s="161"/>
      <c r="F48" s="161"/>
      <c r="G48" s="161"/>
      <c r="H48" s="80"/>
      <c r="I48" s="33"/>
      <c r="J48" s="48"/>
      <c r="K48" s="48"/>
      <c r="L48" s="48"/>
      <c r="M48" s="48"/>
      <c r="N48" s="48"/>
      <c r="O48" s="48"/>
      <c r="P48" s="48"/>
    </row>
    <row r="49" spans="1:16" s="48" customFormat="1" ht="18.75" customHeight="1" x14ac:dyDescent="0.25">
      <c r="A49" s="161"/>
      <c r="B49" s="161"/>
      <c r="C49" s="159"/>
      <c r="D49" s="159"/>
      <c r="E49" s="159"/>
      <c r="F49" s="159"/>
      <c r="G49" s="159"/>
      <c r="H49" s="80"/>
      <c r="I49" s="33"/>
    </row>
    <row r="50" spans="1:16" s="48" customFormat="1" ht="41.25" customHeight="1" x14ac:dyDescent="0.25">
      <c r="A50" s="156"/>
      <c r="B50" s="159"/>
      <c r="C50" s="157"/>
      <c r="D50" s="157"/>
      <c r="E50" s="157"/>
      <c r="F50" s="157"/>
      <c r="G50" s="157"/>
      <c r="H50" s="76"/>
      <c r="I50" s="5"/>
    </row>
    <row r="51" spans="1:16" s="48" customFormat="1" ht="38.25" customHeight="1" x14ac:dyDescent="0.25">
      <c r="A51" s="156"/>
      <c r="B51" s="157"/>
      <c r="C51" s="158"/>
      <c r="D51" s="158"/>
      <c r="E51" s="158"/>
      <c r="F51" s="158"/>
      <c r="G51" s="158"/>
      <c r="H51" s="76"/>
      <c r="I51" s="5"/>
      <c r="J51" s="6"/>
      <c r="K51" s="6"/>
      <c r="L51" s="6"/>
      <c r="M51" s="6"/>
      <c r="N51" s="6"/>
      <c r="O51" s="6"/>
      <c r="P51" s="6"/>
    </row>
    <row r="52" spans="1:16" s="48" customFormat="1" ht="18.75" customHeight="1" x14ac:dyDescent="0.25">
      <c r="A52" s="158"/>
      <c r="B52" s="158"/>
      <c r="C52" s="7"/>
      <c r="D52" s="4"/>
      <c r="E52" s="7"/>
      <c r="F52" s="7"/>
      <c r="G52" s="76"/>
      <c r="H52" s="76"/>
      <c r="I52" s="5"/>
      <c r="J52" s="6"/>
      <c r="K52" s="6"/>
      <c r="L52" s="6"/>
      <c r="M52" s="6"/>
      <c r="N52" s="6"/>
      <c r="O52" s="6"/>
      <c r="P52" s="6"/>
    </row>
    <row r="53" spans="1:16" s="48" customFormat="1" ht="217.5" customHeight="1" x14ac:dyDescent="0.25">
      <c r="A53" s="64"/>
      <c r="B53" s="83"/>
      <c r="C53" s="7"/>
      <c r="D53" s="4"/>
      <c r="E53" s="7"/>
      <c r="F53" s="7"/>
      <c r="G53" s="76"/>
      <c r="H53" s="76"/>
      <c r="I53" s="5"/>
      <c r="J53" s="6"/>
      <c r="K53" s="6"/>
      <c r="L53" s="6"/>
      <c r="M53" s="6"/>
      <c r="N53" s="6"/>
      <c r="O53" s="6"/>
      <c r="P53" s="6"/>
    </row>
    <row r="54" spans="1:16" ht="53.25" customHeight="1" x14ac:dyDescent="0.25"/>
    <row r="57" spans="1:16" x14ac:dyDescent="0.25">
      <c r="B57" s="83"/>
    </row>
  </sheetData>
  <mergeCells count="15">
    <mergeCell ref="C10:F10"/>
    <mergeCell ref="G10:I10"/>
    <mergeCell ref="C9:I9"/>
    <mergeCell ref="A9:A12"/>
    <mergeCell ref="B9:B12"/>
    <mergeCell ref="A8:P8"/>
    <mergeCell ref="A1:P1"/>
    <mergeCell ref="A2:P2"/>
    <mergeCell ref="A3:P3"/>
    <mergeCell ref="A4:P4"/>
    <mergeCell ref="A5:P5"/>
    <mergeCell ref="D6:O6"/>
    <mergeCell ref="D7:O7"/>
    <mergeCell ref="A6:C6"/>
    <mergeCell ref="A7:C7"/>
  </mergeCells>
  <pageMargins left="0.47244094488188981" right="0.19685039370078741" top="0.19685039370078741" bottom="0.19685039370078741" header="0.19685039370078741" footer="0.19685039370078741"/>
  <pageSetup paperSize="8" scale="63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view="pageBreakPreview" zoomScale="70" zoomScaleNormal="70" zoomScaleSheetLayoutView="70" workbookViewId="0">
      <pane ySplit="7" topLeftCell="A8" activePane="bottomLeft" state="frozen"/>
      <selection pane="bottomLeft" activeCell="D24" sqref="D24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9" s="19" customFormat="1" x14ac:dyDescent="0.25">
      <c r="A1" s="68"/>
      <c r="B1" s="26"/>
      <c r="C1" s="5"/>
      <c r="D1" s="6"/>
      <c r="E1" s="6"/>
    </row>
    <row r="2" spans="1:9" s="19" customFormat="1" x14ac:dyDescent="0.25">
      <c r="A2" s="172" t="s">
        <v>16</v>
      </c>
      <c r="B2" s="172"/>
      <c r="C2" s="172"/>
      <c r="D2" s="172"/>
      <c r="E2" s="172"/>
      <c r="F2" s="172"/>
      <c r="G2" s="172"/>
      <c r="H2" s="172"/>
      <c r="I2" s="172"/>
    </row>
    <row r="3" spans="1:9" s="19" customFormat="1" x14ac:dyDescent="0.25">
      <c r="A3" s="195" t="s">
        <v>0</v>
      </c>
      <c r="B3" s="197" t="s">
        <v>2</v>
      </c>
      <c r="C3" s="187" t="s">
        <v>53</v>
      </c>
      <c r="D3" s="187"/>
      <c r="E3" s="187"/>
      <c r="F3" s="187"/>
      <c r="G3" s="187"/>
      <c r="H3" s="187"/>
      <c r="I3" s="187"/>
    </row>
    <row r="4" spans="1:9" s="19" customFormat="1" ht="47.25" customHeight="1" x14ac:dyDescent="0.25">
      <c r="A4" s="196"/>
      <c r="B4" s="198"/>
      <c r="C4" s="185" t="s">
        <v>13</v>
      </c>
      <c r="D4" s="185"/>
      <c r="E4" s="185"/>
      <c r="F4" s="185"/>
      <c r="G4" s="185" t="s">
        <v>120</v>
      </c>
      <c r="H4" s="186"/>
      <c r="I4" s="186"/>
    </row>
    <row r="5" spans="1:9" ht="64.5" customHeight="1" x14ac:dyDescent="0.25">
      <c r="A5" s="196"/>
      <c r="B5" s="198"/>
      <c r="C5" s="78" t="s">
        <v>31</v>
      </c>
      <c r="D5" s="78" t="s">
        <v>9</v>
      </c>
      <c r="E5" s="78" t="s">
        <v>115</v>
      </c>
      <c r="F5" s="78" t="s">
        <v>11</v>
      </c>
      <c r="G5" s="78" t="s">
        <v>14</v>
      </c>
      <c r="H5" s="78" t="s">
        <v>57</v>
      </c>
      <c r="I5" s="13" t="s">
        <v>56</v>
      </c>
    </row>
    <row r="6" spans="1:9" s="9" customFormat="1" ht="24" customHeight="1" x14ac:dyDescent="0.25">
      <c r="A6" s="65" t="s">
        <v>251</v>
      </c>
      <c r="B6" s="162">
        <v>2</v>
      </c>
      <c r="C6" s="78">
        <v>10</v>
      </c>
      <c r="D6" s="13">
        <v>11</v>
      </c>
      <c r="E6" s="78">
        <v>12</v>
      </c>
      <c r="F6" s="13">
        <v>13</v>
      </c>
      <c r="G6" s="78">
        <v>14</v>
      </c>
      <c r="H6" s="13">
        <v>15</v>
      </c>
      <c r="I6" s="78">
        <v>16</v>
      </c>
    </row>
    <row r="7" spans="1:9" s="12" customFormat="1" ht="0.75" customHeight="1" x14ac:dyDescent="0.25">
      <c r="A7" s="168"/>
      <c r="B7" s="169"/>
      <c r="C7" s="163"/>
      <c r="D7" s="163"/>
      <c r="E7" s="163"/>
      <c r="F7" s="163"/>
      <c r="G7" s="163"/>
      <c r="H7" s="163"/>
      <c r="I7" s="163"/>
    </row>
    <row r="8" spans="1:9" s="19" customFormat="1" ht="31.5" x14ac:dyDescent="0.25">
      <c r="A8" s="77">
        <v>1</v>
      </c>
      <c r="B8" s="14" t="s">
        <v>47</v>
      </c>
      <c r="C8" s="163" t="s">
        <v>119</v>
      </c>
      <c r="D8" s="163" t="s">
        <v>119</v>
      </c>
      <c r="E8" s="163" t="s">
        <v>119</v>
      </c>
      <c r="F8" s="163" t="s">
        <v>119</v>
      </c>
      <c r="G8" s="163" t="s">
        <v>119</v>
      </c>
      <c r="H8" s="163" t="s">
        <v>119</v>
      </c>
      <c r="I8" s="163" t="s">
        <v>119</v>
      </c>
    </row>
    <row r="9" spans="1:9" s="19" customFormat="1" ht="63" x14ac:dyDescent="0.25">
      <c r="A9" s="77" t="s">
        <v>94</v>
      </c>
      <c r="B9" s="15" t="s">
        <v>74</v>
      </c>
      <c r="C9" s="163"/>
      <c r="D9" s="163" t="s">
        <v>28</v>
      </c>
      <c r="E9" s="163"/>
      <c r="F9" s="163" t="s">
        <v>71</v>
      </c>
      <c r="G9" s="16" t="s">
        <v>35</v>
      </c>
      <c r="H9" s="21"/>
      <c r="I9" s="11"/>
    </row>
    <row r="10" spans="1:9" s="19" customFormat="1" ht="63" x14ac:dyDescent="0.25">
      <c r="A10" s="77" t="s">
        <v>95</v>
      </c>
      <c r="B10" s="15" t="s">
        <v>75</v>
      </c>
      <c r="C10" s="163"/>
      <c r="D10" s="163" t="s">
        <v>28</v>
      </c>
      <c r="E10" s="163"/>
      <c r="F10" s="163" t="s">
        <v>71</v>
      </c>
      <c r="G10" s="16" t="s">
        <v>35</v>
      </c>
      <c r="H10" s="21"/>
      <c r="I10" s="11"/>
    </row>
    <row r="11" spans="1:9" s="19" customFormat="1" x14ac:dyDescent="0.25">
      <c r="A11" s="77" t="s">
        <v>1</v>
      </c>
      <c r="B11" s="15" t="s">
        <v>1</v>
      </c>
      <c r="C11" s="78"/>
      <c r="D11" s="78"/>
      <c r="E11" s="78"/>
      <c r="F11" s="78"/>
      <c r="G11" s="78"/>
      <c r="H11" s="78"/>
      <c r="I11" s="78"/>
    </row>
    <row r="12" spans="1:9" s="19" customFormat="1" ht="47.25" x14ac:dyDescent="0.25">
      <c r="A12" s="67">
        <v>2</v>
      </c>
      <c r="B12" s="14" t="s">
        <v>29</v>
      </c>
      <c r="C12" s="163" t="s">
        <v>119</v>
      </c>
      <c r="D12" s="163" t="s">
        <v>119</v>
      </c>
      <c r="E12" s="163" t="s">
        <v>119</v>
      </c>
      <c r="F12" s="163" t="s">
        <v>119</v>
      </c>
      <c r="G12" s="163" t="s">
        <v>119</v>
      </c>
      <c r="H12" s="163" t="s">
        <v>119</v>
      </c>
      <c r="I12" s="163" t="s">
        <v>119</v>
      </c>
    </row>
    <row r="13" spans="1:9" s="19" customFormat="1" ht="52.5" customHeight="1" x14ac:dyDescent="0.25">
      <c r="A13" s="67" t="s">
        <v>96</v>
      </c>
      <c r="B13" s="15" t="s">
        <v>72</v>
      </c>
      <c r="C13" s="78"/>
      <c r="D13" s="82" t="s">
        <v>136</v>
      </c>
      <c r="E13" s="78"/>
      <c r="F13" s="78" t="s">
        <v>71</v>
      </c>
      <c r="G13" s="16" t="s">
        <v>34</v>
      </c>
      <c r="H13" s="21"/>
      <c r="I13" s="18"/>
    </row>
    <row r="14" spans="1:9" s="19" customFormat="1" ht="48.75" customHeight="1" x14ac:dyDescent="0.25">
      <c r="A14" s="67" t="s">
        <v>97</v>
      </c>
      <c r="B14" s="15" t="s">
        <v>73</v>
      </c>
      <c r="C14" s="78"/>
      <c r="D14" s="167" t="s">
        <v>136</v>
      </c>
      <c r="E14" s="163"/>
      <c r="F14" s="163" t="s">
        <v>71</v>
      </c>
      <c r="G14" s="16" t="s">
        <v>34</v>
      </c>
      <c r="H14" s="21"/>
      <c r="I14" s="18"/>
    </row>
    <row r="15" spans="1:9" s="19" customFormat="1" x14ac:dyDescent="0.25">
      <c r="A15" s="67" t="s">
        <v>1</v>
      </c>
      <c r="B15" s="15" t="s">
        <v>1</v>
      </c>
      <c r="C15" s="78"/>
      <c r="D15" s="78"/>
      <c r="E15" s="78"/>
      <c r="F15" s="78"/>
      <c r="G15" s="16"/>
      <c r="H15" s="21"/>
      <c r="I15" s="18"/>
    </row>
    <row r="16" spans="1:9" s="19" customFormat="1" x14ac:dyDescent="0.25">
      <c r="A16" s="67" t="s">
        <v>98</v>
      </c>
      <c r="B16" s="15" t="s">
        <v>140</v>
      </c>
      <c r="C16" s="78"/>
      <c r="D16" s="78"/>
      <c r="E16" s="78"/>
      <c r="F16" s="78"/>
      <c r="G16" s="17"/>
      <c r="H16" s="21"/>
      <c r="I16" s="18"/>
    </row>
    <row r="17" spans="1:9" s="19" customFormat="1" ht="31.5" x14ac:dyDescent="0.25">
      <c r="A17" s="67" t="s">
        <v>100</v>
      </c>
      <c r="B17" s="15" t="s">
        <v>76</v>
      </c>
      <c r="C17" s="78"/>
      <c r="D17" s="78" t="s">
        <v>33</v>
      </c>
      <c r="E17" s="78"/>
      <c r="F17" s="78" t="s">
        <v>21</v>
      </c>
      <c r="G17" s="17" t="s">
        <v>36</v>
      </c>
      <c r="H17" s="21"/>
      <c r="I17" s="18"/>
    </row>
    <row r="18" spans="1:9" s="19" customFormat="1" ht="31.5" x14ac:dyDescent="0.25">
      <c r="A18" s="67" t="s">
        <v>101</v>
      </c>
      <c r="B18" s="15" t="s">
        <v>77</v>
      </c>
      <c r="C18" s="163"/>
      <c r="D18" s="163" t="s">
        <v>33</v>
      </c>
      <c r="E18" s="163"/>
      <c r="F18" s="163" t="s">
        <v>21</v>
      </c>
      <c r="G18" s="17" t="s">
        <v>36</v>
      </c>
      <c r="H18" s="21"/>
      <c r="I18" s="18"/>
    </row>
    <row r="19" spans="1:9" s="19" customFormat="1" x14ac:dyDescent="0.25">
      <c r="A19" s="67" t="s">
        <v>1</v>
      </c>
      <c r="B19" s="15" t="s">
        <v>1</v>
      </c>
      <c r="C19" s="78"/>
      <c r="D19" s="78"/>
      <c r="E19" s="78"/>
      <c r="F19" s="78"/>
      <c r="G19" s="17"/>
      <c r="H19" s="21"/>
      <c r="I19" s="18"/>
    </row>
    <row r="20" spans="1:9" s="19" customFormat="1" x14ac:dyDescent="0.25">
      <c r="A20" s="67" t="s">
        <v>99</v>
      </c>
      <c r="B20" s="15" t="s">
        <v>141</v>
      </c>
      <c r="C20" s="20"/>
      <c r="D20" s="78"/>
      <c r="E20" s="21"/>
      <c r="F20" s="78"/>
      <c r="G20" s="17"/>
      <c r="H20" s="21"/>
      <c r="I20" s="18"/>
    </row>
    <row r="21" spans="1:9" s="19" customFormat="1" ht="31.5" x14ac:dyDescent="0.25">
      <c r="A21" s="67" t="s">
        <v>102</v>
      </c>
      <c r="B21" s="15" t="s">
        <v>78</v>
      </c>
      <c r="C21" s="20"/>
      <c r="D21" s="78" t="s">
        <v>137</v>
      </c>
      <c r="E21" s="21"/>
      <c r="F21" s="78" t="s">
        <v>12</v>
      </c>
      <c r="G21" s="17" t="s">
        <v>37</v>
      </c>
      <c r="H21" s="21"/>
      <c r="I21" s="18"/>
    </row>
    <row r="22" spans="1:9" s="19" customFormat="1" ht="42.75" customHeight="1" x14ac:dyDescent="0.25">
      <c r="A22" s="67" t="s">
        <v>103</v>
      </c>
      <c r="B22" s="15" t="s">
        <v>79</v>
      </c>
      <c r="C22" s="20"/>
      <c r="D22" s="163" t="s">
        <v>137</v>
      </c>
      <c r="E22" s="21"/>
      <c r="F22" s="163" t="s">
        <v>12</v>
      </c>
      <c r="G22" s="17" t="s">
        <v>37</v>
      </c>
      <c r="H22" s="21"/>
      <c r="I22" s="18"/>
    </row>
    <row r="23" spans="1:9" s="19" customFormat="1" x14ac:dyDescent="0.25">
      <c r="A23" s="67" t="s">
        <v>1</v>
      </c>
      <c r="B23" s="15" t="s">
        <v>1</v>
      </c>
      <c r="C23" s="78"/>
      <c r="D23" s="78"/>
      <c r="E23" s="22"/>
      <c r="F23" s="22"/>
      <c r="G23" s="17"/>
      <c r="H23" s="21"/>
      <c r="I23" s="18"/>
    </row>
    <row r="24" spans="1:9" s="19" customFormat="1" ht="47.25" x14ac:dyDescent="0.25">
      <c r="A24" s="67">
        <v>4</v>
      </c>
      <c r="B24" s="15" t="s">
        <v>4</v>
      </c>
      <c r="C24" s="78"/>
      <c r="D24" s="163" t="s">
        <v>81</v>
      </c>
      <c r="E24" s="22" t="s">
        <v>104</v>
      </c>
      <c r="F24" s="22" t="s">
        <v>32</v>
      </c>
      <c r="G24" s="16" t="s">
        <v>39</v>
      </c>
      <c r="H24" s="18" t="s">
        <v>119</v>
      </c>
      <c r="I24" s="18" t="s">
        <v>119</v>
      </c>
    </row>
    <row r="25" spans="1:9" s="19" customFormat="1" ht="47.25" x14ac:dyDescent="0.25">
      <c r="A25" s="67">
        <v>5</v>
      </c>
      <c r="B25" s="15" t="s">
        <v>17</v>
      </c>
      <c r="C25" s="78"/>
      <c r="D25" s="78" t="s">
        <v>119</v>
      </c>
      <c r="E25" s="22" t="s">
        <v>105</v>
      </c>
      <c r="F25" s="22" t="s">
        <v>32</v>
      </c>
      <c r="G25" s="17" t="s">
        <v>39</v>
      </c>
      <c r="H25" s="18" t="s">
        <v>119</v>
      </c>
      <c r="I25" s="18" t="s">
        <v>119</v>
      </c>
    </row>
    <row r="26" spans="1:9" s="19" customFormat="1" ht="63" x14ac:dyDescent="0.25">
      <c r="A26" s="67" t="s">
        <v>106</v>
      </c>
      <c r="B26" s="15" t="s">
        <v>74</v>
      </c>
      <c r="C26" s="78"/>
      <c r="D26" s="78" t="s">
        <v>119</v>
      </c>
      <c r="E26" s="22"/>
      <c r="F26" s="22" t="s">
        <v>32</v>
      </c>
      <c r="G26" s="17" t="s">
        <v>39</v>
      </c>
      <c r="H26" s="18" t="s">
        <v>119</v>
      </c>
      <c r="I26" s="18" t="s">
        <v>119</v>
      </c>
    </row>
    <row r="27" spans="1:9" s="19" customFormat="1" ht="63" x14ac:dyDescent="0.25">
      <c r="A27" s="67" t="s">
        <v>107</v>
      </c>
      <c r="B27" s="15" t="s">
        <v>75</v>
      </c>
      <c r="C27" s="78"/>
      <c r="D27" s="78" t="s">
        <v>119</v>
      </c>
      <c r="E27" s="22"/>
      <c r="F27" s="22" t="s">
        <v>32</v>
      </c>
      <c r="G27" s="17" t="s">
        <v>39</v>
      </c>
      <c r="H27" s="18" t="s">
        <v>119</v>
      </c>
      <c r="I27" s="18" t="s">
        <v>119</v>
      </c>
    </row>
    <row r="28" spans="1:9" s="19" customFormat="1" ht="18.75" x14ac:dyDescent="0.25">
      <c r="A28" s="67" t="s">
        <v>1</v>
      </c>
      <c r="B28" s="15" t="s">
        <v>1</v>
      </c>
      <c r="C28" s="78"/>
      <c r="D28" s="78" t="s">
        <v>119</v>
      </c>
      <c r="E28" s="22"/>
      <c r="F28" s="22" t="s">
        <v>32</v>
      </c>
      <c r="G28" s="17" t="s">
        <v>39</v>
      </c>
      <c r="H28" s="18" t="s">
        <v>119</v>
      </c>
      <c r="I28" s="18" t="s">
        <v>119</v>
      </c>
    </row>
    <row r="29" spans="1:9" s="19" customFormat="1" ht="18.75" x14ac:dyDescent="0.25">
      <c r="A29" s="67" t="s">
        <v>108</v>
      </c>
      <c r="B29" s="15" t="s">
        <v>72</v>
      </c>
      <c r="C29" s="78"/>
      <c r="D29" s="78" t="s">
        <v>119</v>
      </c>
      <c r="E29" s="22"/>
      <c r="F29" s="22" t="s">
        <v>32</v>
      </c>
      <c r="G29" s="17" t="s">
        <v>39</v>
      </c>
      <c r="H29" s="18" t="s">
        <v>119</v>
      </c>
      <c r="I29" s="18" t="s">
        <v>119</v>
      </c>
    </row>
    <row r="30" spans="1:9" s="19" customFormat="1" ht="18.75" x14ac:dyDescent="0.25">
      <c r="A30" s="67" t="s">
        <v>108</v>
      </c>
      <c r="B30" s="15" t="s">
        <v>73</v>
      </c>
      <c r="C30" s="78"/>
      <c r="D30" s="78" t="s">
        <v>119</v>
      </c>
      <c r="E30" s="22"/>
      <c r="F30" s="22" t="s">
        <v>32</v>
      </c>
      <c r="G30" s="17" t="s">
        <v>39</v>
      </c>
      <c r="H30" s="18" t="s">
        <v>119</v>
      </c>
      <c r="I30" s="18" t="s">
        <v>119</v>
      </c>
    </row>
    <row r="31" spans="1:9" s="19" customFormat="1" ht="18.75" x14ac:dyDescent="0.25">
      <c r="A31" s="67"/>
      <c r="B31" s="15" t="s">
        <v>1</v>
      </c>
      <c r="C31" s="78"/>
      <c r="D31" s="78" t="s">
        <v>119</v>
      </c>
      <c r="E31" s="22"/>
      <c r="F31" s="22" t="s">
        <v>32</v>
      </c>
      <c r="G31" s="17" t="s">
        <v>39</v>
      </c>
      <c r="H31" s="18" t="s">
        <v>119</v>
      </c>
      <c r="I31" s="18" t="s">
        <v>119</v>
      </c>
    </row>
    <row r="32" spans="1:9" s="19" customFormat="1" ht="18.75" x14ac:dyDescent="0.25">
      <c r="A32" s="67" t="s">
        <v>108</v>
      </c>
      <c r="B32" s="15" t="s">
        <v>76</v>
      </c>
      <c r="C32" s="78"/>
      <c r="D32" s="78" t="s">
        <v>119</v>
      </c>
      <c r="E32" s="22"/>
      <c r="F32" s="22" t="s">
        <v>32</v>
      </c>
      <c r="G32" s="17" t="s">
        <v>39</v>
      </c>
      <c r="H32" s="18" t="s">
        <v>119</v>
      </c>
      <c r="I32" s="18" t="s">
        <v>119</v>
      </c>
    </row>
    <row r="33" spans="1:9" s="19" customFormat="1" ht="18.75" x14ac:dyDescent="0.25">
      <c r="A33" s="67" t="s">
        <v>108</v>
      </c>
      <c r="B33" s="15" t="s">
        <v>77</v>
      </c>
      <c r="C33" s="78"/>
      <c r="D33" s="78" t="s">
        <v>119</v>
      </c>
      <c r="E33" s="22"/>
      <c r="F33" s="22" t="s">
        <v>32</v>
      </c>
      <c r="G33" s="17" t="s">
        <v>39</v>
      </c>
      <c r="H33" s="18" t="s">
        <v>119</v>
      </c>
      <c r="I33" s="18" t="s">
        <v>119</v>
      </c>
    </row>
    <row r="34" spans="1:9" s="19" customFormat="1" ht="18.75" x14ac:dyDescent="0.25">
      <c r="A34" s="67"/>
      <c r="B34" s="15" t="s">
        <v>1</v>
      </c>
      <c r="C34" s="78"/>
      <c r="D34" s="163" t="s">
        <v>119</v>
      </c>
      <c r="E34" s="22"/>
      <c r="F34" s="22" t="s">
        <v>32</v>
      </c>
      <c r="G34" s="17" t="s">
        <v>39</v>
      </c>
      <c r="H34" s="18" t="s">
        <v>119</v>
      </c>
      <c r="I34" s="18" t="s">
        <v>119</v>
      </c>
    </row>
    <row r="35" spans="1:9" s="19" customFormat="1" x14ac:dyDescent="0.25">
      <c r="A35" s="67">
        <v>6</v>
      </c>
      <c r="B35" s="15" t="s">
        <v>19</v>
      </c>
      <c r="C35" s="78"/>
      <c r="D35" s="78"/>
      <c r="E35" s="3"/>
      <c r="F35" s="78"/>
      <c r="G35" s="16"/>
      <c r="H35" s="21"/>
      <c r="I35" s="18"/>
    </row>
    <row r="36" spans="1:9" s="19" customFormat="1" ht="63" x14ac:dyDescent="0.25">
      <c r="A36" s="67" t="s">
        <v>113</v>
      </c>
      <c r="B36" s="15" t="s">
        <v>74</v>
      </c>
      <c r="C36" s="78"/>
      <c r="D36" s="78"/>
      <c r="E36" s="3">
        <v>1</v>
      </c>
      <c r="F36" s="78" t="s">
        <v>21</v>
      </c>
      <c r="G36" s="16" t="s">
        <v>42</v>
      </c>
      <c r="H36" s="21"/>
      <c r="I36" s="18"/>
    </row>
    <row r="37" spans="1:9" s="19" customFormat="1" ht="63" x14ac:dyDescent="0.25">
      <c r="A37" s="67" t="s">
        <v>114</v>
      </c>
      <c r="B37" s="15" t="s">
        <v>75</v>
      </c>
      <c r="C37" s="78"/>
      <c r="D37" s="78"/>
      <c r="E37" s="3">
        <v>1</v>
      </c>
      <c r="F37" s="78" t="s">
        <v>21</v>
      </c>
      <c r="G37" s="16" t="s">
        <v>42</v>
      </c>
      <c r="H37" s="21"/>
      <c r="I37" s="18"/>
    </row>
    <row r="38" spans="1:9" s="19" customFormat="1" x14ac:dyDescent="0.25">
      <c r="A38" s="67" t="s">
        <v>1</v>
      </c>
      <c r="B38" s="15" t="s">
        <v>1</v>
      </c>
      <c r="C38" s="78"/>
      <c r="D38" s="78"/>
      <c r="E38" s="3" t="s">
        <v>1</v>
      </c>
      <c r="F38" s="78" t="s">
        <v>21</v>
      </c>
      <c r="G38" s="16" t="s">
        <v>42</v>
      </c>
      <c r="H38" s="21"/>
      <c r="I38" s="18"/>
    </row>
    <row r="39" spans="1:9" s="19" customFormat="1" x14ac:dyDescent="0.25">
      <c r="A39" s="67" t="s">
        <v>116</v>
      </c>
      <c r="B39" s="15" t="s">
        <v>72</v>
      </c>
      <c r="C39" s="78"/>
      <c r="D39" s="78"/>
      <c r="E39" s="3">
        <v>1</v>
      </c>
      <c r="F39" s="78" t="s">
        <v>21</v>
      </c>
      <c r="G39" s="16" t="s">
        <v>42</v>
      </c>
      <c r="H39" s="21"/>
      <c r="I39" s="18"/>
    </row>
    <row r="40" spans="1:9" s="19" customFormat="1" x14ac:dyDescent="0.25">
      <c r="A40" s="67" t="s">
        <v>116</v>
      </c>
      <c r="B40" s="15" t="s">
        <v>73</v>
      </c>
      <c r="C40" s="78"/>
      <c r="D40" s="78"/>
      <c r="E40" s="3">
        <v>1</v>
      </c>
      <c r="F40" s="78" t="s">
        <v>21</v>
      </c>
      <c r="G40" s="16" t="s">
        <v>42</v>
      </c>
      <c r="H40" s="21"/>
      <c r="I40" s="18"/>
    </row>
    <row r="41" spans="1:9" s="19" customFormat="1" x14ac:dyDescent="0.25">
      <c r="A41" s="67" t="s">
        <v>1</v>
      </c>
      <c r="B41" s="15" t="s">
        <v>1</v>
      </c>
      <c r="C41" s="78"/>
      <c r="D41" s="78"/>
      <c r="E41" s="3" t="s">
        <v>1</v>
      </c>
      <c r="F41" s="78" t="s">
        <v>21</v>
      </c>
      <c r="G41" s="16" t="s">
        <v>42</v>
      </c>
      <c r="H41" s="21"/>
      <c r="I41" s="18"/>
    </row>
    <row r="42" spans="1:9" s="19" customFormat="1" x14ac:dyDescent="0.25">
      <c r="A42" s="67" t="s">
        <v>116</v>
      </c>
      <c r="B42" s="15" t="s">
        <v>76</v>
      </c>
      <c r="C42" s="78"/>
      <c r="D42" s="78"/>
      <c r="E42" s="3">
        <v>1</v>
      </c>
      <c r="F42" s="78" t="s">
        <v>21</v>
      </c>
      <c r="G42" s="16" t="s">
        <v>42</v>
      </c>
      <c r="H42" s="21"/>
      <c r="I42" s="18"/>
    </row>
    <row r="43" spans="1:9" s="19" customFormat="1" x14ac:dyDescent="0.25">
      <c r="A43" s="67" t="s">
        <v>116</v>
      </c>
      <c r="B43" s="15" t="s">
        <v>77</v>
      </c>
      <c r="C43" s="78"/>
      <c r="D43" s="78"/>
      <c r="E43" s="3">
        <v>1</v>
      </c>
      <c r="F43" s="78" t="s">
        <v>21</v>
      </c>
      <c r="G43" s="16" t="s">
        <v>42</v>
      </c>
      <c r="H43" s="21"/>
      <c r="I43" s="18"/>
    </row>
    <row r="44" spans="1:9" s="19" customFormat="1" x14ac:dyDescent="0.25">
      <c r="A44" s="67" t="s">
        <v>1</v>
      </c>
      <c r="B44" s="15" t="s">
        <v>1</v>
      </c>
      <c r="C44" s="163"/>
      <c r="D44" s="163"/>
      <c r="E44" s="3" t="s">
        <v>1</v>
      </c>
      <c r="F44" s="163" t="s">
        <v>21</v>
      </c>
      <c r="G44" s="16" t="s">
        <v>42</v>
      </c>
      <c r="H44" s="21"/>
      <c r="I44" s="24"/>
    </row>
    <row r="45" spans="1:9" s="19" customFormat="1" ht="54.75" customHeight="1" x14ac:dyDescent="0.25">
      <c r="A45" s="67"/>
      <c r="B45" s="46" t="s">
        <v>80</v>
      </c>
      <c r="C45" s="164" t="s">
        <v>119</v>
      </c>
      <c r="D45" s="164" t="s">
        <v>119</v>
      </c>
      <c r="E45" s="164" t="s">
        <v>119</v>
      </c>
      <c r="F45" s="164" t="s">
        <v>119</v>
      </c>
      <c r="G45" s="164" t="s">
        <v>119</v>
      </c>
      <c r="H45" s="164" t="s">
        <v>119</v>
      </c>
      <c r="I45" s="24"/>
    </row>
    <row r="46" spans="1:9" s="19" customFormat="1" x14ac:dyDescent="0.25">
      <c r="A46" s="69"/>
      <c r="B46" s="29"/>
      <c r="C46" s="48"/>
      <c r="D46" s="48"/>
      <c r="E46" s="48"/>
      <c r="F46" s="48"/>
      <c r="G46" s="48"/>
      <c r="H46" s="48"/>
      <c r="I46" s="48"/>
    </row>
    <row r="47" spans="1:9" s="48" customFormat="1" ht="18.75" customHeight="1" x14ac:dyDescent="0.25">
      <c r="A47" s="194"/>
      <c r="B47" s="194"/>
    </row>
    <row r="48" spans="1:9" s="48" customFormat="1" ht="41.25" customHeight="1" x14ac:dyDescent="0.25">
      <c r="A48" s="194"/>
      <c r="B48" s="194"/>
    </row>
    <row r="49" spans="1:9" s="48" customFormat="1" ht="38.25" customHeight="1" x14ac:dyDescent="0.25">
      <c r="A49" s="194"/>
      <c r="B49" s="194"/>
    </row>
    <row r="50" spans="1:9" s="48" customFormat="1" ht="18.75" customHeight="1" x14ac:dyDescent="0.25">
      <c r="A50" s="189"/>
      <c r="B50" s="189"/>
    </row>
    <row r="51" spans="1:9" s="48" customFormat="1" ht="217.5" customHeight="1" x14ac:dyDescent="0.25">
      <c r="A51" s="190"/>
      <c r="B51" s="191"/>
      <c r="C51" s="6"/>
      <c r="D51" s="6"/>
      <c r="E51" s="6"/>
      <c r="F51" s="6"/>
      <c r="G51" s="6"/>
      <c r="H51" s="6"/>
      <c r="I51" s="6"/>
    </row>
    <row r="52" spans="1:9" ht="53.25" customHeight="1" x14ac:dyDescent="0.25">
      <c r="A52" s="190"/>
      <c r="B52" s="192"/>
    </row>
    <row r="53" spans="1:9" x14ac:dyDescent="0.25">
      <c r="A53" s="193"/>
      <c r="B53" s="193"/>
    </row>
    <row r="54" spans="1:9" x14ac:dyDescent="0.25">
      <c r="B54" s="83"/>
    </row>
    <row r="58" spans="1:9" x14ac:dyDescent="0.25">
      <c r="B58" s="83"/>
    </row>
  </sheetData>
  <mergeCells count="13">
    <mergeCell ref="C4:F4"/>
    <mergeCell ref="G4:I4"/>
    <mergeCell ref="A2:I2"/>
    <mergeCell ref="C3:I3"/>
    <mergeCell ref="A3:A5"/>
    <mergeCell ref="B3:B5"/>
    <mergeCell ref="A50:B50"/>
    <mergeCell ref="A51:B51"/>
    <mergeCell ref="A52:B52"/>
    <mergeCell ref="A53:B53"/>
    <mergeCell ref="A47:B47"/>
    <mergeCell ref="A48:B48"/>
    <mergeCell ref="A49:B49"/>
  </mergeCells>
  <pageMargins left="0.47244094488188981" right="0.19685039370078741" top="0.19685039370078741" bottom="0.19685039370078741" header="0.19685039370078741" footer="0.19685039370078741"/>
  <pageSetup paperSize="8" scale="63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="70" zoomScaleNormal="70" zoomScaleSheetLayoutView="70" workbookViewId="0">
      <pane ySplit="5" topLeftCell="A6" activePane="bottomLeft" state="frozen"/>
      <selection pane="bottomLeft" activeCell="B9" sqref="B9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145" hidden="1" customWidth="1"/>
    <col min="4" max="4" width="23.5" style="4" hidden="1" customWidth="1"/>
    <col min="5" max="5" width="13.625" style="145" hidden="1" customWidth="1"/>
    <col min="6" max="6" width="10.875" style="145" hidden="1" customWidth="1"/>
    <col min="7" max="7" width="13.875" style="138" hidden="1" customWidth="1"/>
    <col min="8" max="8" width="16.75" style="138" hidden="1" customWidth="1"/>
    <col min="9" max="9" width="15.125" style="144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51" customWidth="1"/>
    <col min="16" max="16" width="15.125" style="6" customWidth="1"/>
    <col min="17" max="16384" width="9" style="6"/>
  </cols>
  <sheetData>
    <row r="1" spans="1:16" ht="15.75" customHeight="1" x14ac:dyDescent="0.25">
      <c r="A1" s="172" t="s">
        <v>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15.75" customHeight="1" x14ac:dyDescent="0.25">
      <c r="A2" s="188" t="s">
        <v>0</v>
      </c>
      <c r="B2" s="185" t="s">
        <v>2</v>
      </c>
      <c r="C2" s="187" t="s">
        <v>52</v>
      </c>
      <c r="D2" s="187"/>
      <c r="E2" s="187"/>
      <c r="F2" s="187"/>
      <c r="G2" s="187"/>
      <c r="H2" s="187"/>
      <c r="I2" s="187"/>
      <c r="J2" s="187" t="s">
        <v>53</v>
      </c>
      <c r="K2" s="187"/>
      <c r="L2" s="187"/>
      <c r="M2" s="187"/>
      <c r="N2" s="187"/>
      <c r="O2" s="187"/>
      <c r="P2" s="187"/>
    </row>
    <row r="3" spans="1:16" ht="45" customHeight="1" x14ac:dyDescent="0.25">
      <c r="A3" s="188"/>
      <c r="B3" s="185"/>
      <c r="C3" s="185" t="s">
        <v>70</v>
      </c>
      <c r="D3" s="185"/>
      <c r="E3" s="185"/>
      <c r="F3" s="185"/>
      <c r="G3" s="185"/>
      <c r="H3" s="185"/>
      <c r="I3" s="185"/>
      <c r="J3" s="185" t="s">
        <v>13</v>
      </c>
      <c r="K3" s="185"/>
      <c r="L3" s="185"/>
      <c r="M3" s="185"/>
      <c r="N3" s="185" t="s">
        <v>120</v>
      </c>
      <c r="O3" s="185"/>
      <c r="P3" s="185"/>
    </row>
    <row r="4" spans="1:16" ht="66.75" customHeight="1" x14ac:dyDescent="0.25">
      <c r="A4" s="188"/>
      <c r="B4" s="185"/>
      <c r="C4" s="185" t="s">
        <v>13</v>
      </c>
      <c r="D4" s="185"/>
      <c r="E4" s="185"/>
      <c r="F4" s="185"/>
      <c r="G4" s="185" t="s">
        <v>120</v>
      </c>
      <c r="H4" s="185"/>
      <c r="I4" s="185"/>
      <c r="J4" s="154" t="s">
        <v>31</v>
      </c>
      <c r="K4" s="154" t="s">
        <v>9</v>
      </c>
      <c r="L4" s="154" t="s">
        <v>115</v>
      </c>
      <c r="M4" s="154" t="s">
        <v>11</v>
      </c>
      <c r="N4" s="154" t="s">
        <v>14</v>
      </c>
      <c r="O4" s="154" t="s">
        <v>57</v>
      </c>
      <c r="P4" s="13" t="s">
        <v>56</v>
      </c>
    </row>
    <row r="5" spans="1:16" s="9" customFormat="1" ht="24" customHeight="1" x14ac:dyDescent="0.25">
      <c r="A5" s="155" t="s">
        <v>251</v>
      </c>
      <c r="B5" s="154">
        <v>2</v>
      </c>
      <c r="C5" s="154" t="s">
        <v>31</v>
      </c>
      <c r="D5" s="154" t="s">
        <v>9</v>
      </c>
      <c r="E5" s="154" t="s">
        <v>115</v>
      </c>
      <c r="F5" s="154" t="s">
        <v>11</v>
      </c>
      <c r="G5" s="154" t="s">
        <v>14</v>
      </c>
      <c r="H5" s="154" t="s">
        <v>55</v>
      </c>
      <c r="I5" s="13" t="s">
        <v>56</v>
      </c>
      <c r="J5" s="154">
        <v>10</v>
      </c>
      <c r="K5" s="13">
        <v>11</v>
      </c>
      <c r="L5" s="154">
        <v>12</v>
      </c>
      <c r="M5" s="13">
        <v>13</v>
      </c>
      <c r="N5" s="154">
        <v>14</v>
      </c>
      <c r="O5" s="13">
        <v>15</v>
      </c>
      <c r="P5" s="154">
        <v>16</v>
      </c>
    </row>
    <row r="6" spans="1:16" s="12" customFormat="1" hidden="1" x14ac:dyDescent="0.25">
      <c r="A6" s="155"/>
      <c r="B6" s="154"/>
      <c r="C6" s="154"/>
      <c r="D6" s="154"/>
      <c r="E6" s="154"/>
      <c r="F6" s="154"/>
      <c r="G6" s="154"/>
      <c r="H6" s="154"/>
      <c r="I6" s="13"/>
      <c r="J6" s="154"/>
      <c r="K6" s="154"/>
      <c r="L6" s="154"/>
      <c r="M6" s="154"/>
      <c r="N6" s="154"/>
      <c r="O6" s="154"/>
      <c r="P6" s="154"/>
    </row>
    <row r="7" spans="1:16" s="19" customFormat="1" ht="56.25" customHeight="1" x14ac:dyDescent="0.25">
      <c r="A7" s="155">
        <v>1</v>
      </c>
      <c r="B7" s="15" t="s">
        <v>122</v>
      </c>
      <c r="C7" s="154" t="s">
        <v>119</v>
      </c>
      <c r="D7" s="154" t="s">
        <v>119</v>
      </c>
      <c r="E7" s="154" t="s">
        <v>119</v>
      </c>
      <c r="F7" s="154" t="s">
        <v>119</v>
      </c>
      <c r="G7" s="154" t="s">
        <v>119</v>
      </c>
      <c r="H7" s="154" t="s">
        <v>119</v>
      </c>
      <c r="I7" s="154" t="s">
        <v>119</v>
      </c>
      <c r="J7" s="163" t="s">
        <v>119</v>
      </c>
      <c r="K7" s="163" t="s">
        <v>119</v>
      </c>
      <c r="L7" s="163" t="s">
        <v>119</v>
      </c>
      <c r="M7" s="163" t="s">
        <v>119</v>
      </c>
      <c r="N7" s="163" t="s">
        <v>119</v>
      </c>
      <c r="O7" s="163" t="s">
        <v>119</v>
      </c>
      <c r="P7" s="163" t="s">
        <v>119</v>
      </c>
    </row>
    <row r="8" spans="1:16" s="19" customFormat="1" ht="54" customHeight="1" x14ac:dyDescent="0.25">
      <c r="A8" s="139" t="s">
        <v>94</v>
      </c>
      <c r="B8" s="15" t="s">
        <v>82</v>
      </c>
      <c r="C8" s="140"/>
      <c r="D8" s="140" t="s">
        <v>30</v>
      </c>
      <c r="E8" s="140"/>
      <c r="F8" s="140" t="s">
        <v>21</v>
      </c>
      <c r="G8" s="16" t="s">
        <v>43</v>
      </c>
      <c r="H8" s="21"/>
      <c r="I8" s="11"/>
      <c r="J8" s="163" t="s">
        <v>154</v>
      </c>
      <c r="K8" s="163" t="s">
        <v>155</v>
      </c>
      <c r="L8" s="163"/>
      <c r="M8" s="163" t="s">
        <v>21</v>
      </c>
      <c r="N8" s="16" t="s">
        <v>211</v>
      </c>
      <c r="O8" s="3">
        <v>2078</v>
      </c>
      <c r="P8" s="11">
        <f>L8*O8</f>
        <v>0</v>
      </c>
    </row>
    <row r="9" spans="1:16" s="19" customFormat="1" ht="57" customHeight="1" x14ac:dyDescent="0.25">
      <c r="A9" s="150" t="s">
        <v>95</v>
      </c>
      <c r="B9" s="15" t="s">
        <v>83</v>
      </c>
      <c r="C9" s="140"/>
      <c r="D9" s="140" t="s">
        <v>30</v>
      </c>
      <c r="E9" s="140"/>
      <c r="F9" s="140" t="s">
        <v>21</v>
      </c>
      <c r="G9" s="16" t="s">
        <v>43</v>
      </c>
      <c r="H9" s="21"/>
      <c r="I9" s="11"/>
      <c r="J9" s="163" t="s">
        <v>154</v>
      </c>
      <c r="K9" s="163" t="s">
        <v>156</v>
      </c>
      <c r="L9" s="163"/>
      <c r="M9" s="163" t="s">
        <v>21</v>
      </c>
      <c r="N9" s="16" t="s">
        <v>211</v>
      </c>
      <c r="O9" s="3">
        <v>1632</v>
      </c>
      <c r="P9" s="11">
        <f t="shared" ref="P9" si="0">L9*O9</f>
        <v>0</v>
      </c>
    </row>
    <row r="10" spans="1:16" s="19" customFormat="1" ht="65.25" customHeight="1" x14ac:dyDescent="0.25">
      <c r="A10" s="150" t="s">
        <v>147</v>
      </c>
      <c r="B10" s="15" t="s">
        <v>203</v>
      </c>
      <c r="C10" s="140"/>
      <c r="D10" s="140" t="s">
        <v>30</v>
      </c>
      <c r="E10" s="140"/>
      <c r="F10" s="140" t="s">
        <v>21</v>
      </c>
      <c r="G10" s="16" t="s">
        <v>43</v>
      </c>
      <c r="H10" s="21"/>
      <c r="I10" s="11"/>
      <c r="J10" s="163" t="s">
        <v>154</v>
      </c>
      <c r="K10" s="163" t="s">
        <v>157</v>
      </c>
      <c r="L10" s="163"/>
      <c r="M10" s="163" t="s">
        <v>21</v>
      </c>
      <c r="N10" s="16" t="s">
        <v>211</v>
      </c>
      <c r="O10" s="3">
        <v>1462</v>
      </c>
      <c r="P10" s="11">
        <f t="shared" ref="P10" si="1">L10*O10</f>
        <v>0</v>
      </c>
    </row>
    <row r="11" spans="1:16" s="19" customFormat="1" ht="65.25" customHeight="1" x14ac:dyDescent="0.25">
      <c r="A11" s="150" t="s">
        <v>187</v>
      </c>
      <c r="B11" s="15" t="s">
        <v>204</v>
      </c>
      <c r="C11" s="148"/>
      <c r="D11" s="148"/>
      <c r="E11" s="148"/>
      <c r="F11" s="148"/>
      <c r="G11" s="16"/>
      <c r="H11" s="21"/>
      <c r="I11" s="11"/>
      <c r="J11" s="163" t="s">
        <v>154</v>
      </c>
      <c r="K11" s="163" t="s">
        <v>188</v>
      </c>
      <c r="L11" s="163"/>
      <c r="M11" s="163" t="s">
        <v>21</v>
      </c>
      <c r="N11" s="16" t="s">
        <v>211</v>
      </c>
      <c r="O11" s="3">
        <v>1321</v>
      </c>
      <c r="P11" s="11">
        <f t="shared" ref="P11" si="2">L11*O11</f>
        <v>0</v>
      </c>
    </row>
    <row r="12" spans="1:16" s="19" customFormat="1" ht="65.25" customHeight="1" x14ac:dyDescent="0.25">
      <c r="A12" s="150" t="s">
        <v>189</v>
      </c>
      <c r="B12" s="15" t="s">
        <v>205</v>
      </c>
      <c r="C12" s="148"/>
      <c r="D12" s="148"/>
      <c r="E12" s="148"/>
      <c r="F12" s="148"/>
      <c r="G12" s="16"/>
      <c r="H12" s="21"/>
      <c r="I12" s="11"/>
      <c r="J12" s="163" t="s">
        <v>154</v>
      </c>
      <c r="K12" s="163" t="s">
        <v>195</v>
      </c>
      <c r="L12" s="163"/>
      <c r="M12" s="163" t="s">
        <v>21</v>
      </c>
      <c r="N12" s="16" t="s">
        <v>211</v>
      </c>
      <c r="O12" s="3">
        <v>1419</v>
      </c>
      <c r="P12" s="11">
        <f t="shared" ref="P12" si="3">L12*O12</f>
        <v>0</v>
      </c>
    </row>
    <row r="13" spans="1:16" s="19" customFormat="1" ht="65.25" customHeight="1" x14ac:dyDescent="0.25">
      <c r="A13" s="150" t="s">
        <v>190</v>
      </c>
      <c r="B13" s="15" t="s">
        <v>206</v>
      </c>
      <c r="C13" s="148"/>
      <c r="D13" s="148"/>
      <c r="E13" s="148"/>
      <c r="F13" s="148"/>
      <c r="G13" s="16"/>
      <c r="H13" s="21"/>
      <c r="I13" s="11"/>
      <c r="J13" s="163" t="s">
        <v>154</v>
      </c>
      <c r="K13" s="163" t="s">
        <v>196</v>
      </c>
      <c r="L13" s="163"/>
      <c r="M13" s="163" t="s">
        <v>21</v>
      </c>
      <c r="N13" s="16" t="s">
        <v>211</v>
      </c>
      <c r="O13" s="3">
        <v>1112</v>
      </c>
      <c r="P13" s="11">
        <f t="shared" ref="P13" si="4">L13*O13</f>
        <v>0</v>
      </c>
    </row>
    <row r="14" spans="1:16" s="19" customFormat="1" ht="65.25" customHeight="1" x14ac:dyDescent="0.25">
      <c r="A14" s="150" t="s">
        <v>191</v>
      </c>
      <c r="B14" s="15" t="s">
        <v>207</v>
      </c>
      <c r="C14" s="148"/>
      <c r="D14" s="148"/>
      <c r="E14" s="148"/>
      <c r="F14" s="148"/>
      <c r="G14" s="16"/>
      <c r="H14" s="21"/>
      <c r="I14" s="11"/>
      <c r="J14" s="163" t="s">
        <v>154</v>
      </c>
      <c r="K14" s="163" t="s">
        <v>197</v>
      </c>
      <c r="L14" s="163"/>
      <c r="M14" s="163" t="s">
        <v>21</v>
      </c>
      <c r="N14" s="16" t="s">
        <v>211</v>
      </c>
      <c r="O14" s="3">
        <v>905</v>
      </c>
      <c r="P14" s="11">
        <f t="shared" ref="P14" si="5">L14*O14</f>
        <v>0</v>
      </c>
    </row>
    <row r="15" spans="1:16" s="19" customFormat="1" ht="65.25" customHeight="1" x14ac:dyDescent="0.25">
      <c r="A15" s="150" t="s">
        <v>192</v>
      </c>
      <c r="B15" s="15" t="s">
        <v>208</v>
      </c>
      <c r="C15" s="148"/>
      <c r="D15" s="148"/>
      <c r="E15" s="148"/>
      <c r="F15" s="148"/>
      <c r="G15" s="16"/>
      <c r="H15" s="21"/>
      <c r="I15" s="11"/>
      <c r="J15" s="163" t="s">
        <v>154</v>
      </c>
      <c r="K15" s="163" t="s">
        <v>198</v>
      </c>
      <c r="L15" s="163"/>
      <c r="M15" s="163" t="s">
        <v>21</v>
      </c>
      <c r="N15" s="16" t="s">
        <v>211</v>
      </c>
      <c r="O15" s="3">
        <v>856</v>
      </c>
      <c r="P15" s="11">
        <f t="shared" ref="P15" si="6">L15*O15</f>
        <v>0</v>
      </c>
    </row>
    <row r="16" spans="1:16" s="19" customFormat="1" ht="65.25" customHeight="1" x14ac:dyDescent="0.25">
      <c r="A16" s="150" t="s">
        <v>193</v>
      </c>
      <c r="B16" s="15" t="s">
        <v>209</v>
      </c>
      <c r="C16" s="148"/>
      <c r="D16" s="148"/>
      <c r="E16" s="148"/>
      <c r="F16" s="148"/>
      <c r="G16" s="16"/>
      <c r="H16" s="21"/>
      <c r="I16" s="11"/>
      <c r="J16" s="163" t="s">
        <v>154</v>
      </c>
      <c r="K16" s="163" t="s">
        <v>199</v>
      </c>
      <c r="L16" s="163"/>
      <c r="M16" s="163" t="s">
        <v>21</v>
      </c>
      <c r="N16" s="16" t="s">
        <v>212</v>
      </c>
      <c r="O16" s="3">
        <v>499</v>
      </c>
      <c r="P16" s="11">
        <f t="shared" ref="P16" si="7">L16*O16</f>
        <v>0</v>
      </c>
    </row>
    <row r="17" spans="1:16" s="19" customFormat="1" ht="65.25" customHeight="1" x14ac:dyDescent="0.25">
      <c r="A17" s="150" t="s">
        <v>194</v>
      </c>
      <c r="B17" s="15" t="s">
        <v>210</v>
      </c>
      <c r="C17" s="148"/>
      <c r="D17" s="148"/>
      <c r="E17" s="148"/>
      <c r="F17" s="148"/>
      <c r="G17" s="16"/>
      <c r="H17" s="21"/>
      <c r="I17" s="11"/>
      <c r="J17" s="163" t="s">
        <v>154</v>
      </c>
      <c r="K17" s="163" t="s">
        <v>200</v>
      </c>
      <c r="L17" s="163"/>
      <c r="M17" s="163" t="s">
        <v>21</v>
      </c>
      <c r="N17" s="16" t="s">
        <v>213</v>
      </c>
      <c r="O17" s="3">
        <v>455</v>
      </c>
      <c r="P17" s="11">
        <f t="shared" ref="P17" si="8">L17*O17</f>
        <v>0</v>
      </c>
    </row>
    <row r="18" spans="1:16" ht="48" customHeight="1" x14ac:dyDescent="0.25">
      <c r="A18" s="67">
        <v>2</v>
      </c>
      <c r="B18" s="15" t="s">
        <v>121</v>
      </c>
      <c r="C18" s="62" t="s">
        <v>119</v>
      </c>
      <c r="D18" s="62" t="s">
        <v>119</v>
      </c>
      <c r="E18" s="62" t="s">
        <v>119</v>
      </c>
      <c r="F18" s="62" t="s">
        <v>119</v>
      </c>
      <c r="G18" s="62" t="s">
        <v>119</v>
      </c>
      <c r="H18" s="62" t="s">
        <v>119</v>
      </c>
      <c r="I18" s="62" t="s">
        <v>119</v>
      </c>
      <c r="J18" s="62" t="s">
        <v>119</v>
      </c>
      <c r="K18" s="62" t="s">
        <v>119</v>
      </c>
      <c r="L18" s="62" t="s">
        <v>119</v>
      </c>
      <c r="M18" s="62" t="s">
        <v>119</v>
      </c>
      <c r="N18" s="62" t="s">
        <v>119</v>
      </c>
      <c r="O18" s="62" t="s">
        <v>119</v>
      </c>
      <c r="P18" s="62" t="s">
        <v>119</v>
      </c>
    </row>
    <row r="19" spans="1:16" ht="38.25" customHeight="1" x14ac:dyDescent="0.25">
      <c r="A19" s="67" t="s">
        <v>96</v>
      </c>
      <c r="B19" s="15" t="s">
        <v>84</v>
      </c>
      <c r="C19" s="62"/>
      <c r="D19" s="62" t="s">
        <v>20</v>
      </c>
      <c r="E19" s="62"/>
      <c r="F19" s="62" t="s">
        <v>21</v>
      </c>
      <c r="G19" s="141" t="s">
        <v>44</v>
      </c>
      <c r="H19" s="141"/>
      <c r="I19" s="31"/>
      <c r="J19" s="62"/>
      <c r="K19" s="62" t="s">
        <v>201</v>
      </c>
      <c r="L19" s="62"/>
      <c r="M19" s="62" t="s">
        <v>21</v>
      </c>
      <c r="N19" s="165" t="s">
        <v>214</v>
      </c>
      <c r="O19" s="165">
        <v>27716</v>
      </c>
      <c r="P19" s="146">
        <f>+L19*O19</f>
        <v>0</v>
      </c>
    </row>
    <row r="20" spans="1:16" ht="37.5" customHeight="1" x14ac:dyDescent="0.25">
      <c r="A20" s="67" t="s">
        <v>97</v>
      </c>
      <c r="B20" s="15" t="s">
        <v>85</v>
      </c>
      <c r="C20" s="62"/>
      <c r="D20" s="62" t="s">
        <v>20</v>
      </c>
      <c r="E20" s="62"/>
      <c r="F20" s="62" t="s">
        <v>21</v>
      </c>
      <c r="G20" s="141" t="s">
        <v>44</v>
      </c>
      <c r="H20" s="141"/>
      <c r="I20" s="31"/>
      <c r="J20" s="62"/>
      <c r="K20" s="62" t="s">
        <v>202</v>
      </c>
      <c r="L20" s="62"/>
      <c r="M20" s="62" t="s">
        <v>21</v>
      </c>
      <c r="N20" s="165" t="s">
        <v>178</v>
      </c>
      <c r="O20" s="165">
        <v>40400</v>
      </c>
      <c r="P20" s="146">
        <f>+L20*O20</f>
        <v>0</v>
      </c>
    </row>
    <row r="21" spans="1:16" ht="30.75" customHeight="1" x14ac:dyDescent="0.25">
      <c r="A21" s="67" t="s">
        <v>215</v>
      </c>
      <c r="B21" s="15" t="s">
        <v>216</v>
      </c>
      <c r="C21" s="62"/>
      <c r="D21" s="62"/>
      <c r="E21" s="62"/>
      <c r="F21" s="62"/>
      <c r="G21" s="149"/>
      <c r="H21" s="149"/>
      <c r="I21" s="31"/>
      <c r="J21" s="62" t="s">
        <v>119</v>
      </c>
      <c r="K21" s="62" t="s">
        <v>119</v>
      </c>
      <c r="L21" s="62" t="s">
        <v>119</v>
      </c>
      <c r="M21" s="62" t="s">
        <v>119</v>
      </c>
      <c r="N21" s="62" t="s">
        <v>119</v>
      </c>
      <c r="O21" s="62" t="s">
        <v>119</v>
      </c>
      <c r="P21" s="62" t="s">
        <v>119</v>
      </c>
    </row>
    <row r="22" spans="1:16" ht="42.75" customHeight="1" x14ac:dyDescent="0.25">
      <c r="A22" s="67" t="s">
        <v>98</v>
      </c>
      <c r="B22" s="15" t="s">
        <v>217</v>
      </c>
      <c r="C22" s="62"/>
      <c r="D22" s="62"/>
      <c r="E22" s="62"/>
      <c r="F22" s="62"/>
      <c r="G22" s="149"/>
      <c r="H22" s="149"/>
      <c r="I22" s="31"/>
      <c r="J22" s="62">
        <v>35</v>
      </c>
      <c r="K22" s="62" t="s">
        <v>20</v>
      </c>
      <c r="L22" s="62"/>
      <c r="M22" s="62" t="s">
        <v>21</v>
      </c>
      <c r="N22" s="165" t="s">
        <v>218</v>
      </c>
      <c r="O22" s="165">
        <v>5010</v>
      </c>
      <c r="P22" s="146">
        <f t="shared" ref="P22" si="9">+L22*O22</f>
        <v>0</v>
      </c>
    </row>
    <row r="23" spans="1:16" ht="30" customHeight="1" x14ac:dyDescent="0.25">
      <c r="A23" s="67" t="s">
        <v>99</v>
      </c>
      <c r="B23" s="15" t="s">
        <v>219</v>
      </c>
      <c r="C23" s="62"/>
      <c r="D23" s="62"/>
      <c r="E23" s="62"/>
      <c r="F23" s="62"/>
      <c r="G23" s="149"/>
      <c r="H23" s="149"/>
      <c r="I23" s="31"/>
      <c r="J23" s="62">
        <v>35</v>
      </c>
      <c r="K23" s="62" t="s">
        <v>220</v>
      </c>
      <c r="L23" s="62"/>
      <c r="M23" s="62"/>
      <c r="N23" s="165"/>
      <c r="O23" s="165"/>
      <c r="P23" s="146">
        <f t="shared" ref="P23" si="10">+L23*O23</f>
        <v>0</v>
      </c>
    </row>
    <row r="24" spans="1:16" s="19" customFormat="1" ht="55.5" customHeight="1" x14ac:dyDescent="0.25">
      <c r="A24" s="67"/>
      <c r="B24" s="15" t="s">
        <v>58</v>
      </c>
      <c r="C24" s="140" t="s">
        <v>119</v>
      </c>
      <c r="D24" s="140" t="s">
        <v>119</v>
      </c>
      <c r="E24" s="140" t="s">
        <v>119</v>
      </c>
      <c r="F24" s="140" t="s">
        <v>119</v>
      </c>
      <c r="G24" s="140" t="s">
        <v>119</v>
      </c>
      <c r="H24" s="140" t="s">
        <v>119</v>
      </c>
      <c r="I24" s="24"/>
      <c r="J24" s="163" t="s">
        <v>119</v>
      </c>
      <c r="K24" s="163" t="s">
        <v>119</v>
      </c>
      <c r="L24" s="163" t="s">
        <v>119</v>
      </c>
      <c r="M24" s="163" t="s">
        <v>119</v>
      </c>
      <c r="N24" s="163" t="s">
        <v>119</v>
      </c>
      <c r="O24" s="163" t="s">
        <v>119</v>
      </c>
      <c r="P24" s="24">
        <f>SUM(P8:P17,P19:P20,P22:P23)</f>
        <v>0</v>
      </c>
    </row>
    <row r="25" spans="1:16" ht="15.75" customHeight="1" x14ac:dyDescent="0.25">
      <c r="A25" s="70"/>
      <c r="B25" s="32"/>
      <c r="C25" s="28"/>
      <c r="D25" s="143"/>
      <c r="E25" s="143"/>
      <c r="F25" s="143"/>
      <c r="G25" s="142"/>
      <c r="H25" s="142"/>
      <c r="I25" s="33"/>
      <c r="J25" s="48"/>
      <c r="K25" s="48"/>
      <c r="L25" s="48"/>
      <c r="M25" s="48"/>
      <c r="N25" s="48"/>
      <c r="O25" s="153"/>
      <c r="P25" s="48"/>
    </row>
    <row r="26" spans="1:16" s="48" customFormat="1" ht="18.75" customHeight="1" x14ac:dyDescent="0.25">
      <c r="A26" s="203"/>
      <c r="B26" s="203"/>
      <c r="C26" s="203"/>
      <c r="D26" s="203"/>
      <c r="E26" s="203"/>
      <c r="F26" s="203"/>
      <c r="G26" s="203"/>
      <c r="H26" s="142"/>
      <c r="I26" s="33"/>
      <c r="O26" s="153"/>
    </row>
    <row r="27" spans="1:16" s="48" customFormat="1" ht="41.25" customHeight="1" x14ac:dyDescent="0.25">
      <c r="A27" s="203"/>
      <c r="B27" s="203"/>
      <c r="C27" s="203"/>
      <c r="D27" s="203"/>
      <c r="E27" s="203"/>
      <c r="F27" s="203"/>
      <c r="G27" s="203"/>
      <c r="H27" s="142"/>
      <c r="I27" s="33"/>
      <c r="O27" s="153"/>
    </row>
    <row r="28" spans="1:16" s="48" customFormat="1" ht="38.25" customHeight="1" x14ac:dyDescent="0.25">
      <c r="A28" s="203"/>
      <c r="B28" s="203"/>
      <c r="C28" s="203"/>
      <c r="D28" s="203"/>
      <c r="E28" s="203"/>
      <c r="F28" s="203"/>
      <c r="G28" s="203"/>
      <c r="H28" s="147"/>
      <c r="I28" s="33"/>
      <c r="O28" s="153"/>
    </row>
    <row r="29" spans="1:16" s="48" customFormat="1" ht="18.75" customHeight="1" x14ac:dyDescent="0.25">
      <c r="A29" s="199"/>
      <c r="B29" s="199"/>
      <c r="C29" s="199"/>
      <c r="D29" s="199"/>
      <c r="E29" s="199"/>
      <c r="F29" s="199"/>
      <c r="G29" s="199"/>
      <c r="H29" s="142"/>
      <c r="I29" s="33"/>
      <c r="O29" s="153"/>
    </row>
    <row r="30" spans="1:16" s="48" customFormat="1" ht="217.5" customHeight="1" x14ac:dyDescent="0.25">
      <c r="A30" s="200"/>
      <c r="B30" s="201"/>
      <c r="C30" s="201"/>
      <c r="D30" s="201"/>
      <c r="E30" s="201"/>
      <c r="F30" s="201"/>
      <c r="G30" s="201"/>
      <c r="H30" s="142"/>
      <c r="I30" s="33"/>
      <c r="J30" s="6"/>
      <c r="K30" s="6"/>
      <c r="L30" s="6"/>
      <c r="M30" s="6"/>
      <c r="N30" s="6"/>
      <c r="O30" s="151"/>
      <c r="P30" s="6"/>
    </row>
    <row r="31" spans="1:16" ht="53.25" customHeight="1" x14ac:dyDescent="0.25">
      <c r="A31" s="200"/>
      <c r="B31" s="202"/>
      <c r="C31" s="202"/>
      <c r="D31" s="202"/>
      <c r="E31" s="202"/>
      <c r="F31" s="202"/>
      <c r="G31" s="202"/>
    </row>
    <row r="32" spans="1:16" x14ac:dyDescent="0.25">
      <c r="A32" s="193"/>
      <c r="B32" s="193"/>
      <c r="C32" s="193"/>
      <c r="D32" s="193"/>
      <c r="E32" s="193"/>
      <c r="F32" s="193"/>
      <c r="G32" s="193"/>
    </row>
    <row r="33" spans="2:2" x14ac:dyDescent="0.25">
      <c r="B33" s="147"/>
    </row>
    <row r="37" spans="2:2" x14ac:dyDescent="0.25">
      <c r="B37" s="147"/>
    </row>
  </sheetData>
  <mergeCells count="17">
    <mergeCell ref="G4:I4"/>
    <mergeCell ref="J3:M3"/>
    <mergeCell ref="N3:P3"/>
    <mergeCell ref="A1:P1"/>
    <mergeCell ref="C2:I2"/>
    <mergeCell ref="J2:P2"/>
    <mergeCell ref="C3:I3"/>
    <mergeCell ref="C4:F4"/>
    <mergeCell ref="A2:A4"/>
    <mergeCell ref="B2:B4"/>
    <mergeCell ref="A29:G29"/>
    <mergeCell ref="A30:G30"/>
    <mergeCell ref="A31:G31"/>
    <mergeCell ref="A32:G32"/>
    <mergeCell ref="A26:G26"/>
    <mergeCell ref="A27:G27"/>
    <mergeCell ref="A28:G28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view="pageBreakPreview" zoomScale="70" zoomScaleNormal="70" zoomScaleSheetLayoutView="70" workbookViewId="0">
      <pane ySplit="5" topLeftCell="A6" activePane="bottomLeft" state="frozen"/>
      <selection pane="bottomLeft" activeCell="B5" sqref="B5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6" hidden="1" customWidth="1"/>
    <col min="8" max="8" width="16.75" style="76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2" t="s">
        <v>15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15.75" customHeight="1" x14ac:dyDescent="0.25">
      <c r="A2" s="195" t="s">
        <v>0</v>
      </c>
      <c r="B2" s="197" t="s">
        <v>2</v>
      </c>
      <c r="C2" s="187" t="s">
        <v>52</v>
      </c>
      <c r="D2" s="187"/>
      <c r="E2" s="187"/>
      <c r="F2" s="187"/>
      <c r="G2" s="187"/>
      <c r="H2" s="187"/>
      <c r="I2" s="187"/>
      <c r="J2" s="187" t="s">
        <v>53</v>
      </c>
      <c r="K2" s="187"/>
      <c r="L2" s="187"/>
      <c r="M2" s="187"/>
      <c r="N2" s="187"/>
      <c r="O2" s="187"/>
      <c r="P2" s="187"/>
    </row>
    <row r="3" spans="1:16" ht="41.25" customHeight="1" x14ac:dyDescent="0.25">
      <c r="A3" s="196"/>
      <c r="B3" s="198"/>
      <c r="C3" s="204" t="s">
        <v>70</v>
      </c>
      <c r="D3" s="205"/>
      <c r="E3" s="205"/>
      <c r="F3" s="205"/>
      <c r="G3" s="205"/>
      <c r="H3" s="205"/>
      <c r="I3" s="206"/>
      <c r="J3" s="185" t="s">
        <v>13</v>
      </c>
      <c r="K3" s="185"/>
      <c r="L3" s="185"/>
      <c r="M3" s="185"/>
      <c r="N3" s="185" t="s">
        <v>120</v>
      </c>
      <c r="O3" s="186"/>
      <c r="P3" s="186"/>
    </row>
    <row r="4" spans="1:16" ht="66.75" customHeight="1" x14ac:dyDescent="0.25">
      <c r="A4" s="196"/>
      <c r="B4" s="198"/>
      <c r="C4" s="185" t="s">
        <v>13</v>
      </c>
      <c r="D4" s="185"/>
      <c r="E4" s="185"/>
      <c r="F4" s="185"/>
      <c r="G4" s="185" t="s">
        <v>120</v>
      </c>
      <c r="H4" s="186"/>
      <c r="I4" s="186"/>
      <c r="J4" s="78" t="s">
        <v>31</v>
      </c>
      <c r="K4" s="78" t="s">
        <v>9</v>
      </c>
      <c r="L4" s="78" t="s">
        <v>115</v>
      </c>
      <c r="M4" s="78" t="s">
        <v>11</v>
      </c>
      <c r="N4" s="78" t="s">
        <v>14</v>
      </c>
      <c r="O4" s="78" t="s">
        <v>57</v>
      </c>
      <c r="P4" s="13" t="s">
        <v>56</v>
      </c>
    </row>
    <row r="5" spans="1:16" s="9" customFormat="1" ht="19.5" customHeight="1" x14ac:dyDescent="0.25">
      <c r="A5" s="65" t="s">
        <v>251</v>
      </c>
      <c r="B5" s="162">
        <v>2</v>
      </c>
      <c r="C5" s="78" t="s">
        <v>31</v>
      </c>
      <c r="D5" s="78" t="s">
        <v>9</v>
      </c>
      <c r="E5" s="78" t="s">
        <v>115</v>
      </c>
      <c r="F5" s="78" t="s">
        <v>11</v>
      </c>
      <c r="G5" s="78" t="s">
        <v>14</v>
      </c>
      <c r="H5" s="78" t="s">
        <v>55</v>
      </c>
      <c r="I5" s="13" t="s">
        <v>56</v>
      </c>
      <c r="J5" s="78">
        <v>10</v>
      </c>
      <c r="K5" s="13">
        <v>11</v>
      </c>
      <c r="L5" s="78">
        <v>12</v>
      </c>
      <c r="M5" s="13">
        <v>13</v>
      </c>
      <c r="N5" s="78">
        <v>14</v>
      </c>
      <c r="O5" s="13">
        <v>15</v>
      </c>
      <c r="P5" s="78">
        <v>16</v>
      </c>
    </row>
    <row r="6" spans="1:16" s="12" customFormat="1" hidden="1" x14ac:dyDescent="0.25">
      <c r="A6" s="65"/>
      <c r="B6" s="163"/>
      <c r="C6" s="163">
        <v>3</v>
      </c>
      <c r="D6" s="163">
        <v>4</v>
      </c>
      <c r="E6" s="163">
        <v>5</v>
      </c>
      <c r="F6" s="163">
        <v>6</v>
      </c>
      <c r="G6" s="163">
        <v>7</v>
      </c>
      <c r="H6" s="163">
        <v>8</v>
      </c>
      <c r="I6" s="13">
        <v>9</v>
      </c>
      <c r="J6" s="163"/>
      <c r="K6" s="163"/>
      <c r="L6" s="163"/>
      <c r="M6" s="163"/>
      <c r="N6" s="163"/>
      <c r="O6" s="163"/>
      <c r="P6" s="163"/>
    </row>
    <row r="7" spans="1:16" s="12" customFormat="1" ht="51" customHeight="1" x14ac:dyDescent="0.25">
      <c r="A7" s="77">
        <v>1</v>
      </c>
      <c r="B7" s="14" t="s">
        <v>145</v>
      </c>
      <c r="C7" s="78" t="s">
        <v>119</v>
      </c>
      <c r="D7" s="78" t="s">
        <v>119</v>
      </c>
      <c r="E7" s="78" t="s">
        <v>119</v>
      </c>
      <c r="F7" s="78" t="s">
        <v>119</v>
      </c>
      <c r="G7" s="78" t="s">
        <v>119</v>
      </c>
      <c r="H7" s="78" t="s">
        <v>119</v>
      </c>
      <c r="I7" s="78" t="s">
        <v>119</v>
      </c>
      <c r="J7" s="163" t="s">
        <v>119</v>
      </c>
      <c r="K7" s="163" t="s">
        <v>119</v>
      </c>
      <c r="L7" s="163" t="s">
        <v>119</v>
      </c>
      <c r="M7" s="163" t="s">
        <v>119</v>
      </c>
      <c r="N7" s="163" t="s">
        <v>119</v>
      </c>
      <c r="O7" s="163" t="s">
        <v>119</v>
      </c>
      <c r="P7" s="163" t="s">
        <v>119</v>
      </c>
    </row>
    <row r="8" spans="1:16" s="12" customFormat="1" ht="63" x14ac:dyDescent="0.25">
      <c r="A8" s="77" t="s">
        <v>94</v>
      </c>
      <c r="B8" s="14" t="s">
        <v>86</v>
      </c>
      <c r="C8" s="78"/>
      <c r="D8" s="34" t="s">
        <v>22</v>
      </c>
      <c r="E8" s="78"/>
      <c r="F8" s="82" t="s">
        <v>3</v>
      </c>
      <c r="G8" s="16" t="s">
        <v>45</v>
      </c>
      <c r="H8" s="78"/>
      <c r="I8" s="18"/>
      <c r="J8" s="163" t="s">
        <v>154</v>
      </c>
      <c r="K8" s="34" t="s">
        <v>223</v>
      </c>
      <c r="L8" s="163"/>
      <c r="M8" s="167" t="s">
        <v>3</v>
      </c>
      <c r="N8" s="16" t="s">
        <v>229</v>
      </c>
      <c r="O8" s="163">
        <v>1705</v>
      </c>
      <c r="P8" s="18">
        <f>L8*O8</f>
        <v>0</v>
      </c>
    </row>
    <row r="9" spans="1:16" s="12" customFormat="1" ht="63" x14ac:dyDescent="0.25">
      <c r="A9" s="77" t="s">
        <v>95</v>
      </c>
      <c r="B9" s="14" t="s">
        <v>87</v>
      </c>
      <c r="C9" s="78"/>
      <c r="D9" s="34" t="s">
        <v>22</v>
      </c>
      <c r="E9" s="78"/>
      <c r="F9" s="82" t="s">
        <v>3</v>
      </c>
      <c r="G9" s="16" t="s">
        <v>45</v>
      </c>
      <c r="H9" s="78"/>
      <c r="I9" s="18"/>
      <c r="J9" s="163">
        <v>35</v>
      </c>
      <c r="K9" s="34" t="s">
        <v>224</v>
      </c>
      <c r="L9" s="163"/>
      <c r="M9" s="167" t="s">
        <v>3</v>
      </c>
      <c r="N9" s="16" t="s">
        <v>229</v>
      </c>
      <c r="O9" s="163">
        <v>7418</v>
      </c>
      <c r="P9" s="18">
        <f>L9*O9</f>
        <v>0</v>
      </c>
    </row>
    <row r="10" spans="1:16" s="12" customFormat="1" ht="47.25" x14ac:dyDescent="0.25">
      <c r="A10" s="150" t="s">
        <v>147</v>
      </c>
      <c r="B10" s="14" t="s">
        <v>225</v>
      </c>
      <c r="C10" s="78"/>
      <c r="D10" s="78"/>
      <c r="E10" s="78"/>
      <c r="F10" s="78"/>
      <c r="G10" s="78"/>
      <c r="H10" s="78"/>
      <c r="I10" s="18"/>
      <c r="J10" s="163" t="s">
        <v>154</v>
      </c>
      <c r="K10" s="34" t="s">
        <v>227</v>
      </c>
      <c r="L10" s="163"/>
      <c r="M10" s="167" t="s">
        <v>3</v>
      </c>
      <c r="N10" s="16" t="s">
        <v>230</v>
      </c>
      <c r="O10" s="163">
        <v>2007</v>
      </c>
      <c r="P10" s="18">
        <f t="shared" ref="P10" si="0">L10*O10</f>
        <v>0</v>
      </c>
    </row>
    <row r="11" spans="1:16" s="12" customFormat="1" ht="47.25" x14ac:dyDescent="0.25">
      <c r="A11" s="150" t="s">
        <v>187</v>
      </c>
      <c r="B11" s="14" t="s">
        <v>226</v>
      </c>
      <c r="C11" s="148"/>
      <c r="D11" s="148"/>
      <c r="E11" s="148"/>
      <c r="F11" s="148"/>
      <c r="G11" s="148"/>
      <c r="H11" s="148"/>
      <c r="I11" s="18"/>
      <c r="J11" s="163">
        <v>35</v>
      </c>
      <c r="K11" s="34" t="s">
        <v>228</v>
      </c>
      <c r="L11" s="163"/>
      <c r="M11" s="167" t="s">
        <v>3</v>
      </c>
      <c r="N11" s="16" t="s">
        <v>230</v>
      </c>
      <c r="O11" s="163">
        <v>8261</v>
      </c>
      <c r="P11" s="18">
        <f t="shared" ref="P11" si="1">L11*O11</f>
        <v>0</v>
      </c>
    </row>
    <row r="12" spans="1:16" s="12" customFormat="1" x14ac:dyDescent="0.25">
      <c r="A12" s="77">
        <v>2</v>
      </c>
      <c r="B12" s="15" t="s">
        <v>27</v>
      </c>
      <c r="C12" s="78" t="s">
        <v>119</v>
      </c>
      <c r="D12" s="78" t="s">
        <v>119</v>
      </c>
      <c r="E12" s="78" t="s">
        <v>119</v>
      </c>
      <c r="F12" s="78" t="s">
        <v>119</v>
      </c>
      <c r="G12" s="78" t="s">
        <v>119</v>
      </c>
      <c r="H12" s="78" t="s">
        <v>119</v>
      </c>
      <c r="I12" s="78" t="s">
        <v>119</v>
      </c>
      <c r="J12" s="163" t="s">
        <v>119</v>
      </c>
      <c r="K12" s="163" t="s">
        <v>119</v>
      </c>
      <c r="L12" s="163" t="s">
        <v>119</v>
      </c>
      <c r="M12" s="163" t="s">
        <v>119</v>
      </c>
      <c r="N12" s="163" t="s">
        <v>119</v>
      </c>
      <c r="O12" s="163" t="s">
        <v>119</v>
      </c>
      <c r="P12" s="163" t="s">
        <v>119</v>
      </c>
    </row>
    <row r="13" spans="1:16" s="12" customFormat="1" x14ac:dyDescent="0.25">
      <c r="A13" s="77" t="s">
        <v>96</v>
      </c>
      <c r="B13" s="15" t="s">
        <v>88</v>
      </c>
      <c r="C13" s="78"/>
      <c r="D13" s="78" t="s">
        <v>23</v>
      </c>
      <c r="E13" s="78"/>
      <c r="F13" s="35" t="s">
        <v>25</v>
      </c>
      <c r="G13" s="16" t="s">
        <v>46</v>
      </c>
      <c r="H13" s="78"/>
      <c r="I13" s="18"/>
      <c r="J13" s="163"/>
      <c r="K13" s="163" t="s">
        <v>23</v>
      </c>
      <c r="L13" s="163"/>
      <c r="M13" s="35" t="s">
        <v>25</v>
      </c>
      <c r="N13" s="16" t="s">
        <v>46</v>
      </c>
      <c r="O13" s="163"/>
      <c r="P13" s="18"/>
    </row>
    <row r="14" spans="1:16" s="12" customFormat="1" x14ac:dyDescent="0.25">
      <c r="A14" s="77" t="s">
        <v>97</v>
      </c>
      <c r="B14" s="15" t="s">
        <v>89</v>
      </c>
      <c r="C14" s="78"/>
      <c r="D14" s="78" t="s">
        <v>23</v>
      </c>
      <c r="E14" s="78"/>
      <c r="F14" s="35" t="s">
        <v>25</v>
      </c>
      <c r="G14" s="16" t="s">
        <v>46</v>
      </c>
      <c r="H14" s="78"/>
      <c r="I14" s="18"/>
      <c r="J14" s="163"/>
      <c r="K14" s="163" t="s">
        <v>23</v>
      </c>
      <c r="L14" s="163"/>
      <c r="M14" s="35" t="s">
        <v>25</v>
      </c>
      <c r="N14" s="16" t="s">
        <v>46</v>
      </c>
      <c r="O14" s="163"/>
      <c r="P14" s="18"/>
    </row>
    <row r="15" spans="1:16" s="12" customFormat="1" x14ac:dyDescent="0.25">
      <c r="A15" s="77" t="s">
        <v>1</v>
      </c>
      <c r="B15" s="15" t="s">
        <v>1</v>
      </c>
      <c r="C15" s="78"/>
      <c r="D15" s="78"/>
      <c r="E15" s="78"/>
      <c r="F15" s="35"/>
      <c r="G15" s="16"/>
      <c r="H15" s="78"/>
      <c r="I15" s="18"/>
      <c r="J15" s="163"/>
      <c r="K15" s="163"/>
      <c r="L15" s="163"/>
      <c r="M15" s="35"/>
      <c r="N15" s="16"/>
      <c r="O15" s="163"/>
      <c r="P15" s="18"/>
    </row>
    <row r="16" spans="1:16" s="19" customFormat="1" ht="30" customHeight="1" x14ac:dyDescent="0.25">
      <c r="A16" s="67">
        <v>3</v>
      </c>
      <c r="B16" s="15" t="s">
        <v>6</v>
      </c>
      <c r="C16" s="78" t="s">
        <v>119</v>
      </c>
      <c r="D16" s="78" t="s">
        <v>119</v>
      </c>
      <c r="E16" s="78" t="s">
        <v>119</v>
      </c>
      <c r="F16" s="78" t="s">
        <v>119</v>
      </c>
      <c r="G16" s="78" t="s">
        <v>119</v>
      </c>
      <c r="H16" s="78" t="s">
        <v>119</v>
      </c>
      <c r="I16" s="78" t="s">
        <v>119</v>
      </c>
      <c r="J16" s="163" t="s">
        <v>119</v>
      </c>
      <c r="K16" s="163" t="s">
        <v>119</v>
      </c>
      <c r="L16" s="163" t="s">
        <v>119</v>
      </c>
      <c r="M16" s="163" t="s">
        <v>119</v>
      </c>
      <c r="N16" s="163" t="s">
        <v>119</v>
      </c>
      <c r="O16" s="163" t="s">
        <v>119</v>
      </c>
      <c r="P16" s="163" t="s">
        <v>119</v>
      </c>
    </row>
    <row r="17" spans="1:16" s="19" customFormat="1" ht="27" customHeight="1" x14ac:dyDescent="0.25">
      <c r="A17" s="67" t="s">
        <v>98</v>
      </c>
      <c r="B17" s="14" t="s">
        <v>86</v>
      </c>
      <c r="C17" s="78"/>
      <c r="D17" s="78" t="s">
        <v>23</v>
      </c>
      <c r="E17" s="78">
        <v>1</v>
      </c>
      <c r="F17" s="78" t="s">
        <v>21</v>
      </c>
      <c r="G17" s="16" t="s">
        <v>117</v>
      </c>
      <c r="H17" s="21"/>
      <c r="I17" s="18"/>
      <c r="J17" s="166" t="s">
        <v>221</v>
      </c>
      <c r="K17" s="163" t="s">
        <v>158</v>
      </c>
      <c r="L17" s="163"/>
      <c r="M17" s="163" t="s">
        <v>21</v>
      </c>
      <c r="N17" s="16" t="s">
        <v>117</v>
      </c>
      <c r="O17" s="3">
        <v>510</v>
      </c>
      <c r="P17" s="18">
        <f>L17*O17</f>
        <v>0</v>
      </c>
    </row>
    <row r="18" spans="1:16" s="19" customFormat="1" ht="24.75" customHeight="1" x14ac:dyDescent="0.25">
      <c r="A18" s="67" t="s">
        <v>99</v>
      </c>
      <c r="B18" s="14" t="s">
        <v>87</v>
      </c>
      <c r="C18" s="78"/>
      <c r="D18" s="78" t="s">
        <v>23</v>
      </c>
      <c r="E18" s="78">
        <v>1</v>
      </c>
      <c r="F18" s="78" t="s">
        <v>21</v>
      </c>
      <c r="G18" s="16" t="s">
        <v>117</v>
      </c>
      <c r="H18" s="21"/>
      <c r="I18" s="18"/>
      <c r="J18" s="166" t="s">
        <v>221</v>
      </c>
      <c r="K18" s="163" t="s">
        <v>222</v>
      </c>
      <c r="L18" s="163"/>
      <c r="M18" s="163" t="s">
        <v>21</v>
      </c>
      <c r="N18" s="16" t="s">
        <v>117</v>
      </c>
      <c r="O18" s="3">
        <v>2108</v>
      </c>
      <c r="P18" s="18">
        <f t="shared" ref="P18" si="2">L18*O18</f>
        <v>0</v>
      </c>
    </row>
    <row r="19" spans="1:16" s="19" customFormat="1" ht="15" customHeight="1" x14ac:dyDescent="0.25">
      <c r="A19" s="67" t="s">
        <v>1</v>
      </c>
      <c r="B19" s="14" t="s">
        <v>1</v>
      </c>
      <c r="C19" s="78"/>
      <c r="D19" s="78"/>
      <c r="E19" s="78"/>
      <c r="F19" s="78"/>
      <c r="G19" s="16"/>
      <c r="H19" s="21"/>
      <c r="I19" s="18"/>
      <c r="J19" s="163"/>
      <c r="K19" s="163"/>
      <c r="L19" s="163"/>
      <c r="M19" s="163"/>
      <c r="N19" s="16"/>
      <c r="O19" s="21"/>
      <c r="P19" s="18"/>
    </row>
    <row r="20" spans="1:16" s="19" customFormat="1" ht="51" customHeight="1" x14ac:dyDescent="0.25">
      <c r="A20" s="67"/>
      <c r="B20" s="46" t="s">
        <v>123</v>
      </c>
      <c r="C20" s="79" t="s">
        <v>119</v>
      </c>
      <c r="D20" s="79" t="s">
        <v>119</v>
      </c>
      <c r="E20" s="79" t="s">
        <v>119</v>
      </c>
      <c r="F20" s="79" t="s">
        <v>119</v>
      </c>
      <c r="G20" s="79" t="s">
        <v>119</v>
      </c>
      <c r="H20" s="79" t="s">
        <v>119</v>
      </c>
      <c r="I20" s="79"/>
      <c r="J20" s="164" t="s">
        <v>119</v>
      </c>
      <c r="K20" s="164" t="s">
        <v>119</v>
      </c>
      <c r="L20" s="164" t="s">
        <v>119</v>
      </c>
      <c r="M20" s="164" t="s">
        <v>119</v>
      </c>
      <c r="N20" s="164" t="s">
        <v>119</v>
      </c>
      <c r="O20" s="164" t="s">
        <v>119</v>
      </c>
      <c r="P20" s="86">
        <f>SUM(P8:P11,P17:P18)</f>
        <v>0</v>
      </c>
    </row>
    <row r="21" spans="1:16" ht="15.75" customHeight="1" x14ac:dyDescent="0.25">
      <c r="A21" s="70"/>
      <c r="B21" s="32"/>
      <c r="C21" s="28"/>
      <c r="D21" s="81"/>
      <c r="E21" s="81"/>
      <c r="F21" s="81"/>
      <c r="G21" s="80"/>
      <c r="H21" s="80"/>
      <c r="I21" s="33"/>
      <c r="J21" s="48"/>
      <c r="K21" s="48"/>
      <c r="L21" s="48"/>
      <c r="M21" s="48"/>
      <c r="N21" s="48"/>
      <c r="O21" s="48"/>
      <c r="P21" s="48"/>
    </row>
    <row r="22" spans="1:16" s="48" customFormat="1" ht="18.75" customHeight="1" x14ac:dyDescent="0.25">
      <c r="A22" s="194"/>
      <c r="B22" s="194"/>
      <c r="C22" s="194"/>
      <c r="D22" s="194"/>
      <c r="E22" s="194"/>
      <c r="F22" s="194"/>
      <c r="G22" s="194"/>
      <c r="H22" s="80"/>
      <c r="I22" s="33"/>
    </row>
    <row r="23" spans="1:16" s="48" customFormat="1" ht="41.25" customHeight="1" x14ac:dyDescent="0.25">
      <c r="A23" s="194"/>
      <c r="B23" s="194"/>
      <c r="C23" s="194"/>
      <c r="D23" s="194"/>
      <c r="E23" s="194"/>
      <c r="F23" s="194"/>
      <c r="G23" s="194"/>
      <c r="H23" s="80"/>
      <c r="I23" s="33"/>
    </row>
    <row r="24" spans="1:16" s="48" customFormat="1" ht="38.25" customHeight="1" x14ac:dyDescent="0.25">
      <c r="A24" s="194"/>
      <c r="B24" s="194"/>
      <c r="C24" s="194"/>
      <c r="D24" s="194"/>
      <c r="E24" s="194"/>
      <c r="F24" s="194"/>
      <c r="G24" s="194"/>
      <c r="H24" s="83"/>
      <c r="I24" s="33"/>
    </row>
    <row r="25" spans="1:16" s="48" customFormat="1" ht="18.75" customHeight="1" x14ac:dyDescent="0.25">
      <c r="A25" s="189"/>
      <c r="B25" s="189"/>
      <c r="C25" s="189"/>
      <c r="D25" s="189"/>
      <c r="E25" s="189"/>
      <c r="F25" s="189"/>
      <c r="G25" s="189"/>
      <c r="H25" s="80"/>
      <c r="I25" s="33"/>
    </row>
    <row r="26" spans="1:16" s="48" customFormat="1" ht="42" customHeight="1" x14ac:dyDescent="0.25">
      <c r="A26" s="190"/>
      <c r="B26" s="191"/>
      <c r="C26" s="191"/>
      <c r="D26" s="191"/>
      <c r="E26" s="191"/>
      <c r="F26" s="191"/>
      <c r="G26" s="191"/>
      <c r="H26" s="80"/>
      <c r="I26" s="33"/>
      <c r="J26" s="6"/>
      <c r="K26" s="6"/>
      <c r="L26" s="6"/>
      <c r="M26" s="6"/>
      <c r="N26" s="6"/>
      <c r="O26" s="6"/>
      <c r="P26" s="6"/>
    </row>
    <row r="27" spans="1:16" ht="53.25" customHeight="1" x14ac:dyDescent="0.25">
      <c r="A27" s="190"/>
      <c r="B27" s="192"/>
      <c r="C27" s="192"/>
      <c r="D27" s="192"/>
      <c r="E27" s="192"/>
      <c r="F27" s="192"/>
      <c r="G27" s="192"/>
    </row>
    <row r="28" spans="1:16" x14ac:dyDescent="0.25">
      <c r="A28" s="193"/>
      <c r="B28" s="193"/>
      <c r="C28" s="193"/>
      <c r="D28" s="193"/>
      <c r="E28" s="193"/>
      <c r="F28" s="193"/>
      <c r="G28" s="193"/>
    </row>
    <row r="29" spans="1:16" x14ac:dyDescent="0.25">
      <c r="B29" s="83"/>
    </row>
    <row r="33" spans="2:2" x14ac:dyDescent="0.25">
      <c r="B33" s="83"/>
    </row>
  </sheetData>
  <mergeCells count="17">
    <mergeCell ref="C4:F4"/>
    <mergeCell ref="G4:I4"/>
    <mergeCell ref="J3:M3"/>
    <mergeCell ref="N3:P3"/>
    <mergeCell ref="A1:P1"/>
    <mergeCell ref="C2:I2"/>
    <mergeCell ref="J2:P2"/>
    <mergeCell ref="C3:I3"/>
    <mergeCell ref="A2:A4"/>
    <mergeCell ref="B2:B4"/>
    <mergeCell ref="A25:G25"/>
    <mergeCell ref="A26:G26"/>
    <mergeCell ref="A27:G27"/>
    <mergeCell ref="A28:G28"/>
    <mergeCell ref="A22:G22"/>
    <mergeCell ref="A23:G23"/>
    <mergeCell ref="A24:G24"/>
  </mergeCells>
  <pageMargins left="0.47244094488188981" right="0.19685039370078741" top="0.19685039370078741" bottom="0.19685039370078741" header="0.19685039370078741" footer="0.19685039370078741"/>
  <pageSetup paperSize="9" scale="63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BreakPreview" zoomScale="75" zoomScaleNormal="70" zoomScaleSheetLayoutView="75" workbookViewId="0">
      <pane ySplit="6" topLeftCell="A25" activePane="bottomLeft" state="frozen"/>
      <selection activeCell="D1" sqref="D1"/>
      <selection pane="bottomLeft" activeCell="J8" sqref="J8"/>
    </sheetView>
  </sheetViews>
  <sheetFormatPr defaultColWidth="9" defaultRowHeight="15.75" x14ac:dyDescent="0.25"/>
  <cols>
    <col min="1" max="1" width="7.625" style="64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6" hidden="1" customWidth="1"/>
    <col min="8" max="8" width="16.75" style="76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6.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0"/>
      <c r="B1" s="32"/>
      <c r="C1" s="28"/>
      <c r="D1" s="81"/>
      <c r="E1" s="81"/>
      <c r="F1" s="81"/>
      <c r="G1" s="80"/>
      <c r="H1" s="80"/>
      <c r="I1" s="33"/>
      <c r="J1" s="30"/>
      <c r="K1" s="30"/>
    </row>
    <row r="2" spans="1:16" ht="15.75" customHeight="1" x14ac:dyDescent="0.25">
      <c r="A2" s="172" t="s">
        <v>26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" ht="15.75" customHeight="1" x14ac:dyDescent="0.25">
      <c r="A3" s="195" t="s">
        <v>0</v>
      </c>
      <c r="B3" s="197" t="s">
        <v>2</v>
      </c>
      <c r="C3" s="187" t="s">
        <v>52</v>
      </c>
      <c r="D3" s="187"/>
      <c r="E3" s="187"/>
      <c r="F3" s="187"/>
      <c r="G3" s="187"/>
      <c r="H3" s="187"/>
      <c r="I3" s="187"/>
      <c r="J3" s="187" t="s">
        <v>53</v>
      </c>
      <c r="K3" s="187"/>
      <c r="L3" s="187"/>
      <c r="M3" s="187"/>
      <c r="N3" s="187"/>
      <c r="O3" s="187"/>
      <c r="P3" s="187"/>
    </row>
    <row r="4" spans="1:16" ht="69" customHeight="1" x14ac:dyDescent="0.25">
      <c r="A4" s="196"/>
      <c r="B4" s="198"/>
      <c r="C4" s="185" t="s">
        <v>70</v>
      </c>
      <c r="D4" s="185"/>
      <c r="E4" s="185"/>
      <c r="F4" s="185"/>
      <c r="G4" s="185"/>
      <c r="H4" s="185"/>
      <c r="I4" s="185"/>
      <c r="J4" s="185" t="s">
        <v>13</v>
      </c>
      <c r="K4" s="185"/>
      <c r="L4" s="185"/>
      <c r="M4" s="185"/>
      <c r="N4" s="185" t="s">
        <v>120</v>
      </c>
      <c r="O4" s="186"/>
      <c r="P4" s="186"/>
    </row>
    <row r="5" spans="1:16" ht="66" customHeight="1" x14ac:dyDescent="0.25">
      <c r="A5" s="196"/>
      <c r="B5" s="198"/>
      <c r="C5" s="185" t="s">
        <v>13</v>
      </c>
      <c r="D5" s="185"/>
      <c r="E5" s="185"/>
      <c r="F5" s="185"/>
      <c r="G5" s="185" t="s">
        <v>120</v>
      </c>
      <c r="H5" s="186"/>
      <c r="I5" s="186"/>
      <c r="J5" s="78" t="s">
        <v>31</v>
      </c>
      <c r="K5" s="78" t="s">
        <v>9</v>
      </c>
      <c r="L5" s="78" t="s">
        <v>115</v>
      </c>
      <c r="M5" s="78" t="s">
        <v>11</v>
      </c>
      <c r="N5" s="78" t="s">
        <v>14</v>
      </c>
      <c r="O5" s="78" t="s">
        <v>57</v>
      </c>
      <c r="P5" s="13" t="s">
        <v>56</v>
      </c>
    </row>
    <row r="6" spans="1:16" s="9" customFormat="1" ht="24.75" customHeight="1" x14ac:dyDescent="0.25">
      <c r="A6" s="65" t="s">
        <v>251</v>
      </c>
      <c r="B6" s="162">
        <v>2</v>
      </c>
      <c r="C6" s="78" t="s">
        <v>31</v>
      </c>
      <c r="D6" s="78" t="s">
        <v>9</v>
      </c>
      <c r="E6" s="78" t="s">
        <v>115</v>
      </c>
      <c r="F6" s="78" t="s">
        <v>11</v>
      </c>
      <c r="G6" s="78" t="s">
        <v>14</v>
      </c>
      <c r="H6" s="78" t="s">
        <v>55</v>
      </c>
      <c r="I6" s="13" t="s">
        <v>56</v>
      </c>
      <c r="J6" s="78">
        <v>10</v>
      </c>
      <c r="K6" s="13">
        <v>11</v>
      </c>
      <c r="L6" s="78">
        <v>12</v>
      </c>
      <c r="M6" s="13">
        <v>13</v>
      </c>
      <c r="N6" s="78">
        <v>14</v>
      </c>
      <c r="O6" s="13">
        <v>15</v>
      </c>
      <c r="P6" s="78">
        <v>16</v>
      </c>
    </row>
    <row r="7" spans="1:16" s="12" customFormat="1" hidden="1" x14ac:dyDescent="0.25">
      <c r="A7" s="65"/>
      <c r="B7" s="78"/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13">
        <v>9</v>
      </c>
      <c r="J7" s="78"/>
      <c r="K7" s="78"/>
      <c r="L7" s="78"/>
      <c r="M7" s="78"/>
      <c r="N7" s="78"/>
      <c r="O7" s="78"/>
      <c r="P7" s="78"/>
    </row>
    <row r="8" spans="1:16" s="12" customFormat="1" ht="58.5" customHeight="1" x14ac:dyDescent="0.25">
      <c r="A8" s="67">
        <v>1</v>
      </c>
      <c r="B8" s="15" t="s">
        <v>144</v>
      </c>
      <c r="C8" s="78" t="s">
        <v>119</v>
      </c>
      <c r="D8" s="78" t="s">
        <v>119</v>
      </c>
      <c r="E8" s="78" t="s">
        <v>119</v>
      </c>
      <c r="F8" s="78" t="s">
        <v>119</v>
      </c>
      <c r="G8" s="78" t="s">
        <v>119</v>
      </c>
      <c r="H8" s="78" t="s">
        <v>119</v>
      </c>
      <c r="I8" s="78" t="s">
        <v>119</v>
      </c>
      <c r="J8" s="163" t="s">
        <v>119</v>
      </c>
      <c r="K8" s="163" t="s">
        <v>119</v>
      </c>
      <c r="L8" s="163" t="s">
        <v>119</v>
      </c>
      <c r="M8" s="163" t="s">
        <v>119</v>
      </c>
      <c r="N8" s="163" t="s">
        <v>119</v>
      </c>
      <c r="O8" s="163" t="s">
        <v>119</v>
      </c>
      <c r="P8" s="163" t="s">
        <v>119</v>
      </c>
    </row>
    <row r="9" spans="1:16" s="12" customFormat="1" ht="47.25" x14ac:dyDescent="0.25">
      <c r="A9" s="67" t="s">
        <v>94</v>
      </c>
      <c r="B9" s="15" t="s">
        <v>231</v>
      </c>
      <c r="C9" s="78"/>
      <c r="D9" s="34" t="s">
        <v>146</v>
      </c>
      <c r="E9" s="78"/>
      <c r="F9" s="82" t="s">
        <v>3</v>
      </c>
      <c r="G9" s="16" t="s">
        <v>49</v>
      </c>
      <c r="H9" s="78"/>
      <c r="I9" s="18"/>
      <c r="J9" s="163">
        <v>10</v>
      </c>
      <c r="K9" s="34" t="s">
        <v>236</v>
      </c>
      <c r="L9" s="163"/>
      <c r="M9" s="167" t="s">
        <v>3</v>
      </c>
      <c r="N9" s="16" t="s">
        <v>49</v>
      </c>
      <c r="O9" s="163">
        <v>2086</v>
      </c>
      <c r="P9" s="18">
        <f>L9*O9</f>
        <v>0</v>
      </c>
    </row>
    <row r="10" spans="1:16" s="75" customFormat="1" ht="47.25" x14ac:dyDescent="0.25">
      <c r="A10" s="67" t="s">
        <v>95</v>
      </c>
      <c r="B10" s="15" t="s">
        <v>91</v>
      </c>
      <c r="C10" s="78"/>
      <c r="D10" s="34" t="s">
        <v>146</v>
      </c>
      <c r="E10" s="78"/>
      <c r="F10" s="82" t="s">
        <v>3</v>
      </c>
      <c r="G10" s="16" t="s">
        <v>49</v>
      </c>
      <c r="H10" s="78"/>
      <c r="I10" s="18"/>
      <c r="J10" s="163">
        <v>10</v>
      </c>
      <c r="K10" s="34" t="s">
        <v>237</v>
      </c>
      <c r="L10" s="163"/>
      <c r="M10" s="167" t="s">
        <v>3</v>
      </c>
      <c r="N10" s="16" t="s">
        <v>244</v>
      </c>
      <c r="O10" s="163">
        <v>2250</v>
      </c>
      <c r="P10" s="18">
        <f t="shared" ref="P10" si="0">L10*O10</f>
        <v>0</v>
      </c>
    </row>
    <row r="11" spans="1:16" s="75" customFormat="1" ht="47.25" x14ac:dyDescent="0.25">
      <c r="A11" s="67" t="s">
        <v>147</v>
      </c>
      <c r="B11" s="15" t="s">
        <v>232</v>
      </c>
      <c r="C11" s="84"/>
      <c r="D11" s="34" t="s">
        <v>146</v>
      </c>
      <c r="E11" s="84"/>
      <c r="F11" s="85" t="s">
        <v>3</v>
      </c>
      <c r="G11" s="16" t="s">
        <v>49</v>
      </c>
      <c r="H11" s="84"/>
      <c r="I11" s="18"/>
      <c r="J11" s="163">
        <v>10</v>
      </c>
      <c r="K11" s="34" t="s">
        <v>238</v>
      </c>
      <c r="L11" s="163"/>
      <c r="M11" s="167" t="s">
        <v>3</v>
      </c>
      <c r="N11" s="16" t="s">
        <v>244</v>
      </c>
      <c r="O11" s="163">
        <v>2421</v>
      </c>
      <c r="P11" s="18">
        <f t="shared" ref="P11" si="1">L11*O11</f>
        <v>0</v>
      </c>
    </row>
    <row r="12" spans="1:16" s="12" customFormat="1" ht="47.25" x14ac:dyDescent="0.25">
      <c r="A12" s="67" t="s">
        <v>191</v>
      </c>
      <c r="B12" s="15" t="s">
        <v>233</v>
      </c>
      <c r="C12" s="148"/>
      <c r="D12" s="34" t="s">
        <v>146</v>
      </c>
      <c r="E12" s="148"/>
      <c r="F12" s="152" t="s">
        <v>3</v>
      </c>
      <c r="G12" s="16" t="s">
        <v>49</v>
      </c>
      <c r="H12" s="148"/>
      <c r="I12" s="18"/>
      <c r="J12" s="163">
        <v>10</v>
      </c>
      <c r="K12" s="34" t="s">
        <v>239</v>
      </c>
      <c r="L12" s="163"/>
      <c r="M12" s="167" t="s">
        <v>3</v>
      </c>
      <c r="N12" s="16" t="s">
        <v>244</v>
      </c>
      <c r="O12" s="163">
        <f>O9*2</f>
        <v>4172</v>
      </c>
      <c r="P12" s="18">
        <f>L12*O12</f>
        <v>0</v>
      </c>
    </row>
    <row r="13" spans="1:16" s="75" customFormat="1" ht="47.25" x14ac:dyDescent="0.25">
      <c r="A13" s="67" t="s">
        <v>192</v>
      </c>
      <c r="B13" s="15" t="s">
        <v>234</v>
      </c>
      <c r="C13" s="148"/>
      <c r="D13" s="34" t="s">
        <v>146</v>
      </c>
      <c r="E13" s="148"/>
      <c r="F13" s="152" t="s">
        <v>3</v>
      </c>
      <c r="G13" s="16" t="s">
        <v>49</v>
      </c>
      <c r="H13" s="148"/>
      <c r="I13" s="18"/>
      <c r="J13" s="163">
        <v>10</v>
      </c>
      <c r="K13" s="34" t="s">
        <v>240</v>
      </c>
      <c r="L13" s="163"/>
      <c r="M13" s="167" t="s">
        <v>3</v>
      </c>
      <c r="N13" s="16" t="s">
        <v>244</v>
      </c>
      <c r="O13" s="163">
        <f>O10*2</f>
        <v>4500</v>
      </c>
      <c r="P13" s="18">
        <f t="shared" ref="P13" si="2">L13*O13</f>
        <v>0</v>
      </c>
    </row>
    <row r="14" spans="1:16" s="75" customFormat="1" ht="47.25" x14ac:dyDescent="0.25">
      <c r="A14" s="67" t="s">
        <v>193</v>
      </c>
      <c r="B14" s="15" t="s">
        <v>235</v>
      </c>
      <c r="C14" s="148"/>
      <c r="D14" s="34" t="s">
        <v>146</v>
      </c>
      <c r="E14" s="148"/>
      <c r="F14" s="152" t="s">
        <v>3</v>
      </c>
      <c r="G14" s="16" t="s">
        <v>49</v>
      </c>
      <c r="H14" s="148"/>
      <c r="I14" s="18"/>
      <c r="J14" s="163">
        <v>10</v>
      </c>
      <c r="K14" s="34" t="s">
        <v>241</v>
      </c>
      <c r="L14" s="163"/>
      <c r="M14" s="167" t="s">
        <v>3</v>
      </c>
      <c r="N14" s="16" t="s">
        <v>244</v>
      </c>
      <c r="O14" s="163">
        <f>O11*2</f>
        <v>4842</v>
      </c>
      <c r="P14" s="18">
        <f t="shared" ref="P14" si="3">L14*O14</f>
        <v>0</v>
      </c>
    </row>
    <row r="15" spans="1:16" s="12" customFormat="1" ht="47.25" x14ac:dyDescent="0.25">
      <c r="A15" s="67" t="s">
        <v>94</v>
      </c>
      <c r="B15" s="15" t="s">
        <v>231</v>
      </c>
      <c r="C15" s="148"/>
      <c r="D15" s="34" t="s">
        <v>146</v>
      </c>
      <c r="E15" s="148"/>
      <c r="F15" s="152" t="s">
        <v>3</v>
      </c>
      <c r="G15" s="16" t="s">
        <v>49</v>
      </c>
      <c r="H15" s="148"/>
      <c r="I15" s="18"/>
      <c r="J15" s="163">
        <v>6</v>
      </c>
      <c r="K15" s="34" t="s">
        <v>236</v>
      </c>
      <c r="L15" s="163"/>
      <c r="M15" s="167" t="s">
        <v>3</v>
      </c>
      <c r="N15" s="16" t="s">
        <v>49</v>
      </c>
      <c r="O15" s="163">
        <v>2026</v>
      </c>
      <c r="P15" s="18">
        <f>L15*O15</f>
        <v>0</v>
      </c>
    </row>
    <row r="16" spans="1:16" s="75" customFormat="1" ht="47.25" x14ac:dyDescent="0.25">
      <c r="A16" s="67" t="s">
        <v>95</v>
      </c>
      <c r="B16" s="15" t="s">
        <v>91</v>
      </c>
      <c r="C16" s="148"/>
      <c r="D16" s="34" t="s">
        <v>146</v>
      </c>
      <c r="E16" s="148"/>
      <c r="F16" s="152" t="s">
        <v>3</v>
      </c>
      <c r="G16" s="16" t="s">
        <v>49</v>
      </c>
      <c r="H16" s="148"/>
      <c r="I16" s="18"/>
      <c r="J16" s="163">
        <v>6</v>
      </c>
      <c r="K16" s="34" t="s">
        <v>237</v>
      </c>
      <c r="L16" s="163"/>
      <c r="M16" s="167" t="s">
        <v>3</v>
      </c>
      <c r="N16" s="16" t="s">
        <v>244</v>
      </c>
      <c r="O16" s="163">
        <v>2133</v>
      </c>
      <c r="P16" s="18">
        <f t="shared" ref="P16" si="4">L16*O16</f>
        <v>0</v>
      </c>
    </row>
    <row r="17" spans="1:16" s="75" customFormat="1" ht="47.25" x14ac:dyDescent="0.25">
      <c r="A17" s="67" t="s">
        <v>147</v>
      </c>
      <c r="B17" s="15" t="s">
        <v>232</v>
      </c>
      <c r="C17" s="148"/>
      <c r="D17" s="34" t="s">
        <v>146</v>
      </c>
      <c r="E17" s="148"/>
      <c r="F17" s="152" t="s">
        <v>3</v>
      </c>
      <c r="G17" s="16" t="s">
        <v>49</v>
      </c>
      <c r="H17" s="148"/>
      <c r="I17" s="18"/>
      <c r="J17" s="163">
        <v>6</v>
      </c>
      <c r="K17" s="34" t="s">
        <v>238</v>
      </c>
      <c r="L17" s="163"/>
      <c r="M17" s="167" t="s">
        <v>3</v>
      </c>
      <c r="N17" s="16" t="s">
        <v>244</v>
      </c>
      <c r="O17" s="163">
        <v>2366</v>
      </c>
      <c r="P17" s="18">
        <f t="shared" ref="P17" si="5">L17*O17</f>
        <v>0</v>
      </c>
    </row>
    <row r="18" spans="1:16" s="12" customFormat="1" ht="47.25" x14ac:dyDescent="0.25">
      <c r="A18" s="67" t="s">
        <v>191</v>
      </c>
      <c r="B18" s="15" t="s">
        <v>233</v>
      </c>
      <c r="C18" s="148"/>
      <c r="D18" s="34" t="s">
        <v>146</v>
      </c>
      <c r="E18" s="148"/>
      <c r="F18" s="152" t="s">
        <v>3</v>
      </c>
      <c r="G18" s="16" t="s">
        <v>49</v>
      </c>
      <c r="H18" s="148"/>
      <c r="I18" s="18"/>
      <c r="J18" s="163">
        <v>6</v>
      </c>
      <c r="K18" s="34" t="s">
        <v>239</v>
      </c>
      <c r="L18" s="163"/>
      <c r="M18" s="167" t="s">
        <v>3</v>
      </c>
      <c r="N18" s="16" t="s">
        <v>244</v>
      </c>
      <c r="O18" s="163">
        <f>O15*2</f>
        <v>4052</v>
      </c>
      <c r="P18" s="18">
        <f>L18*O18</f>
        <v>0</v>
      </c>
    </row>
    <row r="19" spans="1:16" s="75" customFormat="1" ht="47.25" x14ac:dyDescent="0.25">
      <c r="A19" s="67" t="s">
        <v>192</v>
      </c>
      <c r="B19" s="15" t="s">
        <v>234</v>
      </c>
      <c r="C19" s="148"/>
      <c r="D19" s="34" t="s">
        <v>146</v>
      </c>
      <c r="E19" s="148"/>
      <c r="F19" s="152" t="s">
        <v>3</v>
      </c>
      <c r="G19" s="16" t="s">
        <v>49</v>
      </c>
      <c r="H19" s="148"/>
      <c r="I19" s="18"/>
      <c r="J19" s="163">
        <v>6</v>
      </c>
      <c r="K19" s="34" t="s">
        <v>240</v>
      </c>
      <c r="L19" s="163"/>
      <c r="M19" s="167" t="s">
        <v>3</v>
      </c>
      <c r="N19" s="16" t="s">
        <v>244</v>
      </c>
      <c r="O19" s="163">
        <f>O16*2</f>
        <v>4266</v>
      </c>
      <c r="P19" s="18">
        <f t="shared" ref="P19" si="6">L19*O19</f>
        <v>0</v>
      </c>
    </row>
    <row r="20" spans="1:16" s="75" customFormat="1" ht="47.25" x14ac:dyDescent="0.25">
      <c r="A20" s="67" t="s">
        <v>193</v>
      </c>
      <c r="B20" s="15" t="s">
        <v>235</v>
      </c>
      <c r="C20" s="148"/>
      <c r="D20" s="34" t="s">
        <v>146</v>
      </c>
      <c r="E20" s="148"/>
      <c r="F20" s="152" t="s">
        <v>3</v>
      </c>
      <c r="G20" s="16" t="s">
        <v>49</v>
      </c>
      <c r="H20" s="148"/>
      <c r="I20" s="18"/>
      <c r="J20" s="163">
        <v>6</v>
      </c>
      <c r="K20" s="34" t="s">
        <v>241</v>
      </c>
      <c r="L20" s="163">
        <v>0.21</v>
      </c>
      <c r="M20" s="167" t="s">
        <v>3</v>
      </c>
      <c r="N20" s="16" t="s">
        <v>244</v>
      </c>
      <c r="O20" s="163">
        <f>O17*2</f>
        <v>4732</v>
      </c>
      <c r="P20" s="18">
        <f t="shared" ref="P20" si="7">L20*O20</f>
        <v>993.71999999999991</v>
      </c>
    </row>
    <row r="21" spans="1:16" s="75" customFormat="1" ht="47.25" x14ac:dyDescent="0.25">
      <c r="A21" s="67" t="s">
        <v>194</v>
      </c>
      <c r="B21" s="15" t="s">
        <v>242</v>
      </c>
      <c r="C21" s="148"/>
      <c r="D21" s="34"/>
      <c r="E21" s="148"/>
      <c r="F21" s="152"/>
      <c r="G21" s="16"/>
      <c r="H21" s="148"/>
      <c r="I21" s="18"/>
      <c r="J21" s="163">
        <v>35</v>
      </c>
      <c r="K21" s="34" t="s">
        <v>243</v>
      </c>
      <c r="L21" s="163"/>
      <c r="M21" s="167" t="s">
        <v>3</v>
      </c>
      <c r="N21" s="16" t="s">
        <v>244</v>
      </c>
      <c r="O21" s="163">
        <f>3281*2</f>
        <v>6562</v>
      </c>
      <c r="P21" s="18">
        <f t="shared" ref="P21" si="8">L21*O21</f>
        <v>0</v>
      </c>
    </row>
    <row r="22" spans="1:16" s="12" customFormat="1" x14ac:dyDescent="0.25">
      <c r="A22" s="67">
        <v>2</v>
      </c>
      <c r="B22" s="36" t="s">
        <v>124</v>
      </c>
      <c r="C22" s="78" t="s">
        <v>119</v>
      </c>
      <c r="D22" s="78" t="s">
        <v>119</v>
      </c>
      <c r="E22" s="78" t="s">
        <v>119</v>
      </c>
      <c r="F22" s="78" t="s">
        <v>119</v>
      </c>
      <c r="G22" s="78" t="s">
        <v>119</v>
      </c>
      <c r="H22" s="78" t="s">
        <v>119</v>
      </c>
      <c r="I22" s="78" t="s">
        <v>119</v>
      </c>
      <c r="J22" s="163" t="s">
        <v>119</v>
      </c>
      <c r="K22" s="163" t="s">
        <v>119</v>
      </c>
      <c r="L22" s="163" t="s">
        <v>119</v>
      </c>
      <c r="M22" s="163" t="s">
        <v>119</v>
      </c>
      <c r="N22" s="163" t="s">
        <v>119</v>
      </c>
      <c r="O22" s="163" t="s">
        <v>119</v>
      </c>
      <c r="P22" s="163" t="s">
        <v>119</v>
      </c>
    </row>
    <row r="23" spans="1:16" s="12" customFormat="1" ht="31.5" x14ac:dyDescent="0.25">
      <c r="A23" s="67" t="s">
        <v>96</v>
      </c>
      <c r="B23" s="15" t="s">
        <v>90</v>
      </c>
      <c r="C23" s="78"/>
      <c r="D23" s="34" t="s">
        <v>138</v>
      </c>
      <c r="E23" s="78"/>
      <c r="F23" s="82" t="s">
        <v>3</v>
      </c>
      <c r="G23" s="16" t="s">
        <v>48</v>
      </c>
      <c r="H23" s="78"/>
      <c r="I23" s="18"/>
      <c r="J23" s="166" t="s">
        <v>245</v>
      </c>
      <c r="K23" s="34" t="s">
        <v>246</v>
      </c>
      <c r="L23" s="163"/>
      <c r="M23" s="167" t="s">
        <v>3</v>
      </c>
      <c r="N23" s="16" t="s">
        <v>48</v>
      </c>
      <c r="O23" s="163">
        <v>591</v>
      </c>
      <c r="P23" s="18">
        <f>L23*O23</f>
        <v>0</v>
      </c>
    </row>
    <row r="24" spans="1:16" s="12" customFormat="1" ht="31.5" x14ac:dyDescent="0.25">
      <c r="A24" s="67" t="s">
        <v>97</v>
      </c>
      <c r="B24" s="15" t="s">
        <v>91</v>
      </c>
      <c r="C24" s="78"/>
      <c r="D24" s="34" t="s">
        <v>138</v>
      </c>
      <c r="E24" s="78"/>
      <c r="F24" s="82" t="s">
        <v>3</v>
      </c>
      <c r="G24" s="16" t="s">
        <v>48</v>
      </c>
      <c r="H24" s="78"/>
      <c r="I24" s="18"/>
      <c r="J24" s="166" t="s">
        <v>245</v>
      </c>
      <c r="K24" s="34" t="s">
        <v>247</v>
      </c>
      <c r="L24" s="163">
        <v>0.16400000000000001</v>
      </c>
      <c r="M24" s="167" t="s">
        <v>3</v>
      </c>
      <c r="N24" s="16" t="s">
        <v>48</v>
      </c>
      <c r="O24" s="163">
        <v>1101</v>
      </c>
      <c r="P24" s="18">
        <f t="shared" ref="P24" si="9">L24*O24</f>
        <v>180.56400000000002</v>
      </c>
    </row>
    <row r="25" spans="1:16" s="12" customFormat="1" ht="31.5" x14ac:dyDescent="0.25">
      <c r="A25" s="67" t="s">
        <v>248</v>
      </c>
      <c r="B25" s="15" t="s">
        <v>232</v>
      </c>
      <c r="C25" s="78"/>
      <c r="D25" s="34"/>
      <c r="E25" s="78"/>
      <c r="F25" s="82"/>
      <c r="G25" s="16"/>
      <c r="H25" s="78"/>
      <c r="I25" s="18"/>
      <c r="J25" s="163">
        <v>35</v>
      </c>
      <c r="K25" s="34" t="s">
        <v>247</v>
      </c>
      <c r="L25" s="163"/>
      <c r="M25" s="167" t="s">
        <v>3</v>
      </c>
      <c r="N25" s="16" t="s">
        <v>48</v>
      </c>
      <c r="O25" s="163">
        <v>3972</v>
      </c>
      <c r="P25" s="18">
        <f t="shared" ref="P25" si="10">L25*O25</f>
        <v>0</v>
      </c>
    </row>
    <row r="26" spans="1:16" s="12" customFormat="1" ht="27" customHeight="1" x14ac:dyDescent="0.25">
      <c r="A26" s="67">
        <v>3</v>
      </c>
      <c r="B26" s="37" t="s">
        <v>24</v>
      </c>
      <c r="C26" s="78" t="s">
        <v>119</v>
      </c>
      <c r="D26" s="78" t="s">
        <v>119</v>
      </c>
      <c r="E26" s="78" t="s">
        <v>119</v>
      </c>
      <c r="F26" s="78" t="s">
        <v>119</v>
      </c>
      <c r="G26" s="78" t="s">
        <v>119</v>
      </c>
      <c r="H26" s="78" t="s">
        <v>119</v>
      </c>
      <c r="I26" s="78" t="s">
        <v>119</v>
      </c>
      <c r="J26" s="163" t="s">
        <v>119</v>
      </c>
      <c r="K26" s="163" t="s">
        <v>119</v>
      </c>
      <c r="L26" s="163" t="s">
        <v>119</v>
      </c>
      <c r="M26" s="163" t="s">
        <v>119</v>
      </c>
      <c r="N26" s="163" t="s">
        <v>119</v>
      </c>
      <c r="O26" s="163" t="s">
        <v>119</v>
      </c>
      <c r="P26" s="163" t="s">
        <v>119</v>
      </c>
    </row>
    <row r="27" spans="1:16" s="12" customFormat="1" ht="78.75" x14ac:dyDescent="0.25">
      <c r="A27" s="67" t="s">
        <v>98</v>
      </c>
      <c r="B27" s="15" t="s">
        <v>90</v>
      </c>
      <c r="C27" s="78"/>
      <c r="D27" s="34" t="s">
        <v>139</v>
      </c>
      <c r="E27" s="78"/>
      <c r="F27" s="35" t="s">
        <v>25</v>
      </c>
      <c r="G27" s="16" t="s">
        <v>50</v>
      </c>
      <c r="H27" s="78"/>
      <c r="I27" s="18"/>
      <c r="J27" s="166" t="s">
        <v>249</v>
      </c>
      <c r="K27" s="34" t="s">
        <v>250</v>
      </c>
      <c r="L27" s="163">
        <v>0.1</v>
      </c>
      <c r="M27" s="35" t="s">
        <v>25</v>
      </c>
      <c r="N27" s="16" t="s">
        <v>50</v>
      </c>
      <c r="O27" s="163">
        <v>48117</v>
      </c>
      <c r="P27" s="18">
        <f t="shared" ref="P27" si="11">L27*O27</f>
        <v>4811.7</v>
      </c>
    </row>
    <row r="28" spans="1:16" s="12" customFormat="1" x14ac:dyDescent="0.25">
      <c r="A28" s="67">
        <v>4</v>
      </c>
      <c r="B28" s="15" t="s">
        <v>6</v>
      </c>
      <c r="C28" s="78"/>
      <c r="D28" s="34"/>
      <c r="E28" s="78"/>
      <c r="F28" s="78"/>
      <c r="G28" s="78"/>
      <c r="H28" s="78"/>
      <c r="I28" s="18"/>
      <c r="J28" s="163" t="s">
        <v>252</v>
      </c>
      <c r="K28" s="163" t="s">
        <v>119</v>
      </c>
      <c r="L28" s="163" t="s">
        <v>119</v>
      </c>
      <c r="M28" s="163" t="s">
        <v>119</v>
      </c>
      <c r="N28" s="163" t="s">
        <v>119</v>
      </c>
      <c r="O28" s="163" t="s">
        <v>119</v>
      </c>
      <c r="P28" s="163" t="s">
        <v>119</v>
      </c>
    </row>
    <row r="29" spans="1:16" s="12" customFormat="1" ht="31.5" x14ac:dyDescent="0.25">
      <c r="A29" s="67" t="s">
        <v>118</v>
      </c>
      <c r="B29" s="15" t="s">
        <v>90</v>
      </c>
      <c r="C29" s="78"/>
      <c r="D29" s="34"/>
      <c r="E29" s="78"/>
      <c r="F29" s="82" t="s">
        <v>3</v>
      </c>
      <c r="G29" s="16" t="s">
        <v>51</v>
      </c>
      <c r="H29" s="78"/>
      <c r="I29" s="18"/>
      <c r="J29" s="163">
        <v>10</v>
      </c>
      <c r="K29" s="34"/>
      <c r="L29" s="163">
        <v>0.21</v>
      </c>
      <c r="M29" s="167" t="s">
        <v>3</v>
      </c>
      <c r="N29" s="16" t="s">
        <v>51</v>
      </c>
      <c r="O29" s="163">
        <v>611</v>
      </c>
      <c r="P29" s="18">
        <f t="shared" ref="P29" si="12">L29*O29</f>
        <v>128.31</v>
      </c>
    </row>
    <row r="30" spans="1:16" s="12" customFormat="1" ht="31.5" x14ac:dyDescent="0.25">
      <c r="A30" s="67" t="s">
        <v>148</v>
      </c>
      <c r="B30" s="15" t="s">
        <v>91</v>
      </c>
      <c r="C30" s="78"/>
      <c r="D30" s="34"/>
      <c r="E30" s="78"/>
      <c r="F30" s="82" t="s">
        <v>3</v>
      </c>
      <c r="G30" s="16" t="s">
        <v>51</v>
      </c>
      <c r="H30" s="78"/>
      <c r="I30" s="18"/>
      <c r="J30" s="163">
        <v>35</v>
      </c>
      <c r="K30" s="34"/>
      <c r="L30" s="163"/>
      <c r="M30" s="167" t="s">
        <v>3</v>
      </c>
      <c r="N30" s="16" t="s">
        <v>51</v>
      </c>
      <c r="O30" s="163">
        <v>4461</v>
      </c>
      <c r="P30" s="18">
        <f t="shared" ref="P30" si="13">L30*O30</f>
        <v>0</v>
      </c>
    </row>
    <row r="31" spans="1:16" ht="50.25" customHeight="1" x14ac:dyDescent="0.25">
      <c r="A31" s="67"/>
      <c r="B31" s="46" t="s">
        <v>59</v>
      </c>
      <c r="C31" s="23"/>
      <c r="D31" s="78"/>
      <c r="E31" s="78"/>
      <c r="F31" s="78"/>
      <c r="G31" s="3"/>
      <c r="H31" s="3"/>
      <c r="I31" s="24"/>
      <c r="J31" s="23"/>
      <c r="K31" s="163"/>
      <c r="L31" s="163"/>
      <c r="M31" s="163"/>
      <c r="N31" s="3"/>
      <c r="O31" s="3"/>
      <c r="P31" s="24">
        <f>SUM(P9:P21,P23:P25,P27,P29:P30)</f>
        <v>6114.2939999999999</v>
      </c>
    </row>
    <row r="32" spans="1:16" ht="15.75" customHeight="1" x14ac:dyDescent="0.25">
      <c r="D32" s="7"/>
      <c r="J32" s="48"/>
      <c r="K32" s="48"/>
      <c r="L32" s="48"/>
      <c r="M32" s="48"/>
      <c r="N32" s="48"/>
      <c r="O32" s="48"/>
      <c r="P32" s="48"/>
    </row>
    <row r="33" spans="1:16" s="48" customFormat="1" ht="18.75" customHeight="1" x14ac:dyDescent="0.25">
      <c r="A33" s="194"/>
      <c r="B33" s="194"/>
      <c r="C33" s="194"/>
      <c r="D33" s="194"/>
      <c r="E33" s="194"/>
      <c r="F33" s="194"/>
      <c r="G33" s="194"/>
      <c r="H33" s="80"/>
      <c r="I33" s="33"/>
    </row>
    <row r="34" spans="1:16" s="48" customFormat="1" ht="41.25" customHeight="1" x14ac:dyDescent="0.25">
      <c r="A34" s="194"/>
      <c r="B34" s="194"/>
      <c r="C34" s="194"/>
      <c r="D34" s="194"/>
      <c r="E34" s="194"/>
      <c r="F34" s="194"/>
      <c r="G34" s="194"/>
      <c r="H34" s="80"/>
      <c r="I34" s="33"/>
    </row>
    <row r="35" spans="1:16" s="48" customFormat="1" ht="38.25" customHeight="1" x14ac:dyDescent="0.25">
      <c r="A35" s="194"/>
      <c r="B35" s="194"/>
      <c r="C35" s="194"/>
      <c r="D35" s="194"/>
      <c r="E35" s="194"/>
      <c r="F35" s="194"/>
      <c r="G35" s="194"/>
      <c r="H35" s="83"/>
      <c r="I35" s="33"/>
    </row>
    <row r="36" spans="1:16" s="48" customFormat="1" ht="18.75" customHeight="1" x14ac:dyDescent="0.25">
      <c r="A36" s="189"/>
      <c r="B36" s="189"/>
      <c r="C36" s="189"/>
      <c r="D36" s="189"/>
      <c r="E36" s="189"/>
      <c r="F36" s="189"/>
      <c r="G36" s="189"/>
      <c r="H36" s="80"/>
      <c r="I36" s="33"/>
    </row>
    <row r="37" spans="1:16" s="48" customFormat="1" ht="217.5" customHeight="1" x14ac:dyDescent="0.25">
      <c r="A37" s="190"/>
      <c r="B37" s="191"/>
      <c r="C37" s="191"/>
      <c r="D37" s="191"/>
      <c r="E37" s="191"/>
      <c r="F37" s="191"/>
      <c r="G37" s="191"/>
      <c r="H37" s="80"/>
      <c r="I37" s="33"/>
      <c r="J37" s="6"/>
      <c r="K37" s="6"/>
      <c r="L37" s="6"/>
      <c r="M37" s="6"/>
      <c r="N37" s="6"/>
      <c r="O37" s="6"/>
      <c r="P37" s="6"/>
    </row>
    <row r="38" spans="1:16" ht="53.25" customHeight="1" x14ac:dyDescent="0.25">
      <c r="A38" s="190"/>
      <c r="B38" s="192"/>
      <c r="C38" s="192"/>
      <c r="D38" s="192"/>
      <c r="E38" s="192"/>
      <c r="F38" s="192"/>
      <c r="G38" s="192"/>
    </row>
    <row r="39" spans="1:16" x14ac:dyDescent="0.25">
      <c r="A39" s="193"/>
      <c r="B39" s="193"/>
      <c r="C39" s="193"/>
      <c r="D39" s="193"/>
      <c r="E39" s="193"/>
      <c r="F39" s="193"/>
      <c r="G39" s="193"/>
    </row>
    <row r="40" spans="1:16" s="7" customFormat="1" x14ac:dyDescent="0.25">
      <c r="A40" s="64"/>
      <c r="B40" s="83"/>
      <c r="D40" s="4"/>
      <c r="G40" s="76"/>
      <c r="H40" s="76"/>
      <c r="I40" s="5"/>
      <c r="J40" s="6"/>
      <c r="K40" s="6"/>
      <c r="L40" s="6"/>
      <c r="M40" s="6"/>
      <c r="N40" s="6"/>
      <c r="O40" s="6"/>
      <c r="P40" s="6"/>
    </row>
    <row r="44" spans="1:16" s="7" customFormat="1" x14ac:dyDescent="0.25">
      <c r="A44" s="64"/>
      <c r="B44" s="83"/>
      <c r="D44" s="4"/>
      <c r="G44" s="76"/>
      <c r="H44" s="76"/>
      <c r="I44" s="5"/>
      <c r="J44" s="6"/>
      <c r="K44" s="6"/>
      <c r="L44" s="6"/>
      <c r="M44" s="6"/>
      <c r="N44" s="6"/>
      <c r="O44" s="6"/>
      <c r="P44" s="6"/>
    </row>
  </sheetData>
  <mergeCells count="17">
    <mergeCell ref="A2:P2"/>
    <mergeCell ref="C3:I3"/>
    <mergeCell ref="J3:P3"/>
    <mergeCell ref="C4:I4"/>
    <mergeCell ref="C5:F5"/>
    <mergeCell ref="G5:I5"/>
    <mergeCell ref="J4:M4"/>
    <mergeCell ref="A3:A5"/>
    <mergeCell ref="B3:B5"/>
    <mergeCell ref="A38:G38"/>
    <mergeCell ref="A39:G39"/>
    <mergeCell ref="N4:P4"/>
    <mergeCell ref="A33:G33"/>
    <mergeCell ref="A34:G34"/>
    <mergeCell ref="A35:G35"/>
    <mergeCell ref="A36:G36"/>
    <mergeCell ref="A37:G37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92" customWidth="1"/>
    <col min="9" max="9" width="15.125" style="93" customWidth="1"/>
    <col min="10" max="10" width="14" style="95" customWidth="1"/>
    <col min="11" max="11" width="22.375" style="95" customWidth="1"/>
    <col min="12" max="12" width="13.5" style="95" customWidth="1"/>
    <col min="13" max="13" width="10.875" style="9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4"/>
      <c r="K1" s="94"/>
    </row>
    <row r="2" spans="1:17" ht="42" customHeight="1" x14ac:dyDescent="0.25">
      <c r="A2" s="222" t="s">
        <v>65</v>
      </c>
      <c r="B2" s="222"/>
      <c r="C2" s="222"/>
      <c r="D2" s="222"/>
      <c r="E2" s="222"/>
      <c r="F2" s="222"/>
      <c r="G2" s="222"/>
      <c r="J2" s="94"/>
      <c r="K2" s="94"/>
    </row>
    <row r="3" spans="1:17" ht="36" customHeight="1" x14ac:dyDescent="0.25">
      <c r="A3" s="71" t="s">
        <v>0</v>
      </c>
      <c r="B3" s="1" t="s">
        <v>64</v>
      </c>
      <c r="C3" s="223" t="s">
        <v>52</v>
      </c>
      <c r="D3" s="223"/>
      <c r="E3" s="185" t="s">
        <v>53</v>
      </c>
      <c r="F3" s="185"/>
      <c r="G3" s="185"/>
      <c r="I3" s="96"/>
      <c r="J3" s="96"/>
      <c r="K3" s="97"/>
      <c r="L3" s="98"/>
      <c r="M3" s="99"/>
      <c r="N3" s="25"/>
      <c r="O3" s="30"/>
      <c r="P3" s="25"/>
      <c r="Q3" s="48"/>
    </row>
    <row r="4" spans="1:17" ht="15" customHeight="1" x14ac:dyDescent="0.25">
      <c r="A4" s="72">
        <v>1</v>
      </c>
      <c r="B4" s="50">
        <v>2</v>
      </c>
      <c r="C4" s="224">
        <v>3</v>
      </c>
      <c r="D4" s="225"/>
      <c r="E4" s="226">
        <v>4</v>
      </c>
      <c r="F4" s="227"/>
      <c r="G4" s="228"/>
      <c r="I4" s="100"/>
      <c r="J4" s="101"/>
      <c r="K4" s="100"/>
      <c r="L4" s="101"/>
      <c r="M4" s="100"/>
      <c r="N4" s="33"/>
      <c r="O4" s="58"/>
      <c r="P4" s="33"/>
      <c r="Q4" s="58"/>
    </row>
    <row r="5" spans="1:17" ht="90.75" customHeight="1" x14ac:dyDescent="0.25">
      <c r="A5" s="73">
        <v>1</v>
      </c>
      <c r="B5" s="47" t="s">
        <v>66</v>
      </c>
      <c r="C5" s="229"/>
      <c r="D5" s="229"/>
      <c r="E5" s="229">
        <f>+т5!P30+т4!P19+т3!P23</f>
        <v>0</v>
      </c>
      <c r="F5" s="229"/>
      <c r="G5" s="229"/>
      <c r="I5" s="100"/>
      <c r="J5" s="101"/>
      <c r="K5" s="94"/>
      <c r="L5" s="94"/>
      <c r="M5" s="102"/>
      <c r="N5" s="48"/>
      <c r="O5" s="48"/>
      <c r="P5" s="48"/>
      <c r="Q5" s="48"/>
    </row>
    <row r="6" spans="1:17" x14ac:dyDescent="0.25">
      <c r="A6" s="73">
        <v>2</v>
      </c>
      <c r="B6" s="2" t="s">
        <v>7</v>
      </c>
      <c r="C6" s="221"/>
      <c r="D6" s="221"/>
      <c r="E6" s="221">
        <f>+E5*0.18</f>
        <v>0</v>
      </c>
      <c r="F6" s="221"/>
      <c r="G6" s="221"/>
      <c r="I6" s="100"/>
      <c r="J6" s="101"/>
      <c r="K6" s="94"/>
      <c r="L6" s="94"/>
      <c r="M6" s="102"/>
      <c r="N6" s="48"/>
      <c r="O6" s="48"/>
      <c r="P6" s="48"/>
      <c r="Q6" s="48"/>
    </row>
    <row r="7" spans="1:17" ht="112.5" customHeight="1" x14ac:dyDescent="0.25">
      <c r="A7" s="73">
        <v>3</v>
      </c>
      <c r="B7" s="2" t="s">
        <v>125</v>
      </c>
      <c r="C7" s="221"/>
      <c r="D7" s="221"/>
      <c r="E7" s="221">
        <f>+E5*1.18</f>
        <v>0</v>
      </c>
      <c r="F7" s="221"/>
      <c r="G7" s="221"/>
      <c r="I7" s="103">
        <f>E5*1.18/1000</f>
        <v>0</v>
      </c>
      <c r="J7" s="101"/>
      <c r="K7" s="94"/>
      <c r="L7" s="94"/>
      <c r="M7" s="102"/>
      <c r="N7" s="48"/>
      <c r="O7" s="48"/>
      <c r="P7" s="48"/>
      <c r="Q7" s="48"/>
    </row>
    <row r="8" spans="1:17" ht="53.25" customHeight="1" x14ac:dyDescent="0.25">
      <c r="A8" s="49" t="s">
        <v>151</v>
      </c>
      <c r="B8" s="63" t="s">
        <v>68</v>
      </c>
      <c r="C8" s="219"/>
      <c r="D8" s="220"/>
      <c r="E8" s="221">
        <f>208413*1.073*1.065*1.062*1.062</f>
        <v>268610.61322214518</v>
      </c>
      <c r="F8" s="221"/>
      <c r="G8" s="221"/>
      <c r="I8" s="103">
        <f>E8/1000</f>
        <v>268.61061322214516</v>
      </c>
      <c r="J8" s="101"/>
      <c r="K8" s="94"/>
      <c r="L8" s="94"/>
      <c r="M8" s="102"/>
      <c r="N8" s="48"/>
      <c r="O8" s="48"/>
      <c r="P8" s="48"/>
      <c r="Q8" s="48"/>
    </row>
    <row r="9" spans="1:17" ht="69" customHeight="1" x14ac:dyDescent="0.25">
      <c r="A9" s="49" t="s">
        <v>152</v>
      </c>
      <c r="B9" s="51" t="s">
        <v>159</v>
      </c>
      <c r="C9" s="209"/>
      <c r="D9" s="210"/>
      <c r="E9" s="204">
        <v>266603</v>
      </c>
      <c r="F9" s="205"/>
      <c r="G9" s="206"/>
      <c r="H9" s="95"/>
      <c r="I9" s="95"/>
      <c r="J9" s="94"/>
      <c r="K9" s="94" t="s">
        <v>60</v>
      </c>
    </row>
    <row r="10" spans="1:17" ht="53.25" customHeight="1" x14ac:dyDescent="0.25">
      <c r="A10" s="49" t="s">
        <v>153</v>
      </c>
      <c r="B10" s="51" t="s">
        <v>150</v>
      </c>
      <c r="C10" s="209"/>
      <c r="D10" s="210"/>
      <c r="E10" s="218">
        <f>E8-E11</f>
        <v>2007.6132221451844</v>
      </c>
      <c r="F10" s="205"/>
      <c r="G10" s="206"/>
      <c r="H10" s="95"/>
      <c r="I10" s="95"/>
      <c r="J10" s="94"/>
      <c r="K10" s="94"/>
    </row>
    <row r="11" spans="1:17" ht="84" customHeight="1" x14ac:dyDescent="0.25">
      <c r="A11" s="49" t="s">
        <v>149</v>
      </c>
      <c r="B11" s="51" t="s">
        <v>67</v>
      </c>
      <c r="C11" s="209"/>
      <c r="D11" s="210"/>
      <c r="E11" s="204">
        <v>266603</v>
      </c>
      <c r="F11" s="205"/>
      <c r="G11" s="206"/>
      <c r="H11" s="95"/>
      <c r="I11" s="95"/>
      <c r="J11" s="104"/>
      <c r="K11" s="104"/>
    </row>
    <row r="12" spans="1:17" ht="21" customHeight="1" x14ac:dyDescent="0.25">
      <c r="A12" s="49" t="s">
        <v>61</v>
      </c>
      <c r="B12" s="52" t="s">
        <v>126</v>
      </c>
      <c r="C12" s="209"/>
      <c r="D12" s="210"/>
      <c r="E12" s="211"/>
      <c r="F12" s="212"/>
      <c r="G12" s="213"/>
      <c r="H12" s="95"/>
      <c r="I12" s="95"/>
    </row>
    <row r="13" spans="1:17" ht="18" x14ac:dyDescent="0.25">
      <c r="A13" s="49" t="s">
        <v>62</v>
      </c>
      <c r="B13" s="52" t="s">
        <v>127</v>
      </c>
      <c r="C13" s="209"/>
      <c r="D13" s="210"/>
      <c r="E13" s="211"/>
      <c r="F13" s="212"/>
      <c r="G13" s="213"/>
      <c r="H13" s="95"/>
      <c r="I13" s="95"/>
    </row>
    <row r="14" spans="1:17" ht="18" x14ac:dyDescent="0.25">
      <c r="A14" s="49" t="s">
        <v>69</v>
      </c>
      <c r="B14" s="52" t="s">
        <v>128</v>
      </c>
      <c r="C14" s="56"/>
      <c r="D14" s="57"/>
      <c r="E14" s="59"/>
      <c r="F14" s="60"/>
      <c r="G14" s="61"/>
      <c r="H14" s="95"/>
      <c r="I14" s="95"/>
    </row>
    <row r="15" spans="1:17" x14ac:dyDescent="0.25">
      <c r="A15" s="49" t="s">
        <v>1</v>
      </c>
      <c r="B15" s="53" t="s">
        <v>1</v>
      </c>
      <c r="C15" s="209"/>
      <c r="D15" s="210"/>
      <c r="E15" s="211"/>
      <c r="F15" s="212"/>
      <c r="G15" s="213"/>
      <c r="H15" s="95"/>
      <c r="I15" s="95"/>
    </row>
    <row r="16" spans="1:17" ht="18" x14ac:dyDescent="0.25">
      <c r="A16" s="49" t="s">
        <v>129</v>
      </c>
      <c r="B16" s="52" t="s">
        <v>130</v>
      </c>
      <c r="C16" s="209"/>
      <c r="D16" s="210"/>
      <c r="E16" s="211"/>
      <c r="F16" s="212"/>
      <c r="G16" s="213"/>
      <c r="H16" s="95"/>
      <c r="I16" s="95"/>
    </row>
    <row r="17" spans="1:13" ht="18" x14ac:dyDescent="0.25">
      <c r="A17" s="49" t="s">
        <v>63</v>
      </c>
      <c r="B17" s="52" t="s">
        <v>131</v>
      </c>
      <c r="C17" s="214"/>
      <c r="D17" s="215"/>
      <c r="E17" s="204"/>
      <c r="F17" s="205"/>
      <c r="G17" s="206"/>
      <c r="H17" s="98"/>
      <c r="I17" s="105"/>
    </row>
    <row r="18" spans="1:13" x14ac:dyDescent="0.25">
      <c r="A18" s="74"/>
      <c r="B18" s="55"/>
      <c r="C18" s="216"/>
      <c r="D18" s="216"/>
      <c r="E18" s="217"/>
      <c r="F18" s="217"/>
      <c r="G18" s="217"/>
    </row>
    <row r="19" spans="1:13" ht="18" x14ac:dyDescent="0.25">
      <c r="A19" s="207" t="s">
        <v>135</v>
      </c>
      <c r="B19" s="207"/>
      <c r="C19" s="207"/>
      <c r="D19" s="207"/>
      <c r="E19" s="207"/>
      <c r="F19" s="207"/>
      <c r="G19" s="207"/>
    </row>
    <row r="20" spans="1:13" ht="36" customHeight="1" x14ac:dyDescent="0.25">
      <c r="A20" s="208" t="s">
        <v>132</v>
      </c>
      <c r="B20" s="208"/>
      <c r="C20" s="208"/>
      <c r="D20" s="208"/>
      <c r="E20" s="208"/>
      <c r="F20" s="208"/>
      <c r="G20" s="208"/>
    </row>
    <row r="21" spans="1:13" ht="31.5" customHeight="1" x14ac:dyDescent="0.25">
      <c r="A21" s="208" t="s">
        <v>133</v>
      </c>
      <c r="B21" s="208"/>
      <c r="C21" s="208"/>
      <c r="D21" s="208"/>
      <c r="E21" s="208"/>
      <c r="F21" s="208"/>
      <c r="G21" s="208"/>
      <c r="H21" s="92" t="s">
        <v>60</v>
      </c>
    </row>
    <row r="22" spans="1:13" s="48" customFormat="1" ht="69.75" customHeight="1" x14ac:dyDescent="0.25">
      <c r="A22" s="208" t="s">
        <v>134</v>
      </c>
      <c r="B22" s="208"/>
      <c r="C22" s="208"/>
      <c r="D22" s="208"/>
      <c r="E22" s="208"/>
      <c r="F22" s="208"/>
      <c r="G22" s="208"/>
      <c r="H22" s="100"/>
      <c r="I22" s="101"/>
      <c r="J22" s="102"/>
      <c r="K22" s="102"/>
      <c r="L22" s="102"/>
      <c r="M22" s="102"/>
    </row>
    <row r="23" spans="1:13" s="48" customFormat="1" ht="18.75" customHeight="1" x14ac:dyDescent="0.25">
      <c r="A23" s="194"/>
      <c r="B23" s="194"/>
      <c r="C23" s="194"/>
      <c r="D23" s="194"/>
      <c r="E23" s="194"/>
      <c r="F23" s="194"/>
      <c r="G23" s="194"/>
      <c r="H23" s="100"/>
      <c r="I23" s="101"/>
      <c r="J23" s="102"/>
      <c r="K23" s="102"/>
      <c r="L23" s="102"/>
      <c r="M23" s="102"/>
    </row>
    <row r="24" spans="1:13" s="48" customFormat="1" ht="41.25" customHeight="1" x14ac:dyDescent="0.25">
      <c r="A24" s="194"/>
      <c r="B24" s="194"/>
      <c r="C24" s="194"/>
      <c r="D24" s="194"/>
      <c r="E24" s="194"/>
      <c r="F24" s="194"/>
      <c r="G24" s="194"/>
      <c r="H24" s="100"/>
      <c r="I24" s="101"/>
      <c r="J24" s="102"/>
      <c r="K24" s="102"/>
      <c r="L24" s="102"/>
      <c r="M24" s="102"/>
    </row>
    <row r="25" spans="1:13" s="48" customFormat="1" ht="38.25" customHeight="1" x14ac:dyDescent="0.25">
      <c r="A25" s="194"/>
      <c r="B25" s="194"/>
      <c r="C25" s="194"/>
      <c r="D25" s="194"/>
      <c r="E25" s="194"/>
      <c r="F25" s="194"/>
      <c r="G25" s="194"/>
      <c r="H25" s="106"/>
      <c r="I25" s="101"/>
      <c r="J25" s="102"/>
      <c r="K25" s="102"/>
      <c r="L25" s="102"/>
      <c r="M25" s="102"/>
    </row>
    <row r="26" spans="1:13" s="48" customFormat="1" ht="18.75" customHeight="1" x14ac:dyDescent="0.25">
      <c r="A26" s="189"/>
      <c r="B26" s="189"/>
      <c r="C26" s="189"/>
      <c r="D26" s="189"/>
      <c r="E26" s="189"/>
      <c r="F26" s="189"/>
      <c r="G26" s="189"/>
      <c r="H26" s="100"/>
      <c r="I26" s="101"/>
      <c r="J26" s="102"/>
      <c r="K26" s="102"/>
      <c r="L26" s="102"/>
      <c r="M26" s="102"/>
    </row>
    <row r="27" spans="1:13" s="48" customFormat="1" ht="217.5" customHeight="1" x14ac:dyDescent="0.25">
      <c r="A27" s="190"/>
      <c r="B27" s="191"/>
      <c r="C27" s="191"/>
      <c r="D27" s="191"/>
      <c r="E27" s="191"/>
      <c r="F27" s="191"/>
      <c r="G27" s="191"/>
      <c r="H27" s="100"/>
      <c r="I27" s="101"/>
      <c r="J27" s="102"/>
      <c r="K27" s="102"/>
      <c r="L27" s="102"/>
      <c r="M27" s="102"/>
    </row>
    <row r="28" spans="1:13" ht="53.25" customHeight="1" x14ac:dyDescent="0.25">
      <c r="A28" s="190"/>
      <c r="B28" s="192"/>
      <c r="C28" s="192"/>
      <c r="D28" s="192"/>
      <c r="E28" s="192"/>
      <c r="F28" s="192"/>
      <c r="G28" s="192"/>
    </row>
    <row r="29" spans="1:13" x14ac:dyDescent="0.25">
      <c r="A29" s="193"/>
      <c r="B29" s="193"/>
      <c r="C29" s="193"/>
      <c r="D29" s="193"/>
      <c r="E29" s="193"/>
      <c r="F29" s="193"/>
      <c r="G29" s="193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32"/>
      <c r="B1" s="232"/>
      <c r="C1" s="232"/>
      <c r="D1" s="232"/>
    </row>
    <row r="2" spans="1:9" ht="45" customHeight="1" x14ac:dyDescent="0.25">
      <c r="B2" s="30"/>
      <c r="C2" s="30"/>
    </row>
    <row r="3" spans="1:9" ht="78.75" hidden="1" customHeight="1" x14ac:dyDescent="0.25">
      <c r="B3" s="30"/>
      <c r="C3" s="30"/>
    </row>
    <row r="4" spans="1:9" s="131" customFormat="1" ht="66.75" customHeight="1" x14ac:dyDescent="0.25">
      <c r="A4" s="231" t="s">
        <v>180</v>
      </c>
      <c r="B4" s="230" t="s">
        <v>184</v>
      </c>
      <c r="C4" s="230" t="s">
        <v>179</v>
      </c>
      <c r="D4" s="230"/>
      <c r="E4" s="27"/>
      <c r="F4" s="25"/>
      <c r="G4" s="30"/>
      <c r="H4" s="25"/>
      <c r="I4" s="132"/>
    </row>
    <row r="5" spans="1:9" ht="53.25" customHeight="1" x14ac:dyDescent="0.25">
      <c r="A5" s="231"/>
      <c r="B5" s="230"/>
      <c r="C5" s="130" t="s">
        <v>181</v>
      </c>
      <c r="D5" s="13" t="s">
        <v>182</v>
      </c>
      <c r="E5" s="132"/>
      <c r="F5" s="33"/>
      <c r="G5" s="132"/>
      <c r="H5" s="33"/>
      <c r="I5" s="132"/>
    </row>
    <row r="6" spans="1:9" ht="90.75" customHeight="1" x14ac:dyDescent="0.25">
      <c r="A6" s="130" t="s">
        <v>161</v>
      </c>
      <c r="B6" s="18">
        <v>250706.94077945419</v>
      </c>
      <c r="C6" s="134">
        <v>248795.16594795472</v>
      </c>
      <c r="D6" s="134">
        <v>362613.31015836267</v>
      </c>
      <c r="E6" s="48"/>
      <c r="F6" s="48"/>
      <c r="G6" s="48"/>
      <c r="H6" s="48"/>
      <c r="I6" s="48"/>
    </row>
    <row r="7" spans="1:9" ht="84.75" customHeight="1" x14ac:dyDescent="0.25">
      <c r="A7" s="130" t="s">
        <v>183</v>
      </c>
      <c r="B7" s="18">
        <v>53691.3</v>
      </c>
      <c r="C7" s="133">
        <v>46326</v>
      </c>
      <c r="D7" s="134">
        <v>74467.48485116614</v>
      </c>
      <c r="E7" s="48"/>
      <c r="F7" s="48"/>
      <c r="G7" s="48"/>
      <c r="H7" s="48"/>
      <c r="I7" s="48"/>
    </row>
    <row r="8" spans="1:9" ht="112.5" customHeight="1" x14ac:dyDescent="0.25">
      <c r="A8" s="135"/>
      <c r="B8" s="136"/>
      <c r="C8" s="137"/>
      <c r="D8" s="137"/>
      <c r="E8" s="48"/>
      <c r="F8" s="48"/>
      <c r="G8" s="48"/>
      <c r="H8" s="48"/>
      <c r="I8" s="48"/>
    </row>
    <row r="9" spans="1:9" ht="53.25" customHeight="1" x14ac:dyDescent="0.25">
      <c r="A9" s="132"/>
      <c r="B9" s="33"/>
      <c r="C9" s="30"/>
      <c r="D9" s="30"/>
      <c r="E9" s="48"/>
      <c r="F9" s="48"/>
      <c r="G9" s="48"/>
      <c r="H9" s="48"/>
      <c r="I9" s="48"/>
    </row>
    <row r="10" spans="1:9" ht="69" customHeight="1" x14ac:dyDescent="0.25">
      <c r="A10" s="118"/>
      <c r="B10" s="118"/>
      <c r="C10" s="119"/>
      <c r="D10" s="119"/>
    </row>
    <row r="11" spans="1:9" hidden="1" x14ac:dyDescent="0.25">
      <c r="A11" s="118"/>
      <c r="B11" s="118"/>
      <c r="C11" s="119"/>
      <c r="D11" s="119" t="s">
        <v>164</v>
      </c>
    </row>
    <row r="12" spans="1:9" hidden="1" x14ac:dyDescent="0.25">
      <c r="A12" s="118"/>
      <c r="B12" s="118"/>
      <c r="C12" s="119"/>
      <c r="D12" s="122">
        <v>114.30972260932106</v>
      </c>
    </row>
    <row r="13" spans="1:9" ht="21" hidden="1" customHeight="1" x14ac:dyDescent="0.25">
      <c r="A13" s="118"/>
      <c r="B13" s="118"/>
      <c r="C13" s="119"/>
      <c r="D13" s="122">
        <v>106.03167494679889</v>
      </c>
    </row>
    <row r="14" spans="1:9" hidden="1" x14ac:dyDescent="0.25">
      <c r="A14" s="118"/>
      <c r="B14" s="118"/>
      <c r="C14" s="119"/>
      <c r="D14" s="122">
        <v>105.04380984686162</v>
      </c>
    </row>
    <row r="15" spans="1:9" hidden="1" x14ac:dyDescent="0.25">
      <c r="A15" s="118"/>
      <c r="B15" s="118"/>
      <c r="C15" s="119"/>
      <c r="D15" s="122">
        <v>104.53189530144731</v>
      </c>
    </row>
    <row r="16" spans="1:9" hidden="1" x14ac:dyDescent="0.25">
      <c r="A16" s="118"/>
      <c r="B16" s="118"/>
      <c r="C16" s="119"/>
      <c r="D16" s="122">
        <v>104.16560516944568</v>
      </c>
    </row>
    <row r="17" spans="1:4" hidden="1" x14ac:dyDescent="0.25">
      <c r="A17" s="123"/>
      <c r="B17" s="123"/>
      <c r="C17" s="124"/>
      <c r="D17" s="122">
        <v>103.9</v>
      </c>
    </row>
    <row r="18" spans="1:4" hidden="1" x14ac:dyDescent="0.25">
      <c r="A18" s="123"/>
      <c r="B18" s="123"/>
      <c r="C18" s="124"/>
      <c r="D18" s="122">
        <v>104</v>
      </c>
    </row>
    <row r="19" spans="1:4" hidden="1" x14ac:dyDescent="0.25">
      <c r="A19" s="123"/>
      <c r="B19" s="123"/>
      <c r="C19" s="124"/>
      <c r="D19" s="122">
        <v>104</v>
      </c>
    </row>
    <row r="20" spans="1:4" x14ac:dyDescent="0.25">
      <c r="A20" s="127"/>
      <c r="B20" s="127"/>
      <c r="C20" s="128"/>
      <c r="D20" s="128"/>
    </row>
    <row r="21" spans="1:4" ht="36" customHeight="1" x14ac:dyDescent="0.25"/>
    <row r="22" spans="1:4" ht="31.5" customHeight="1" x14ac:dyDescent="0.25"/>
    <row r="23" spans="1:4" s="48" customFormat="1" ht="80.25" customHeight="1" x14ac:dyDescent="0.25">
      <c r="A23" s="33"/>
    </row>
    <row r="24" spans="1:4" s="48" customFormat="1" ht="18.75" customHeight="1" x14ac:dyDescent="0.25">
      <c r="A24" s="33"/>
    </row>
    <row r="25" spans="1:4" s="48" customFormat="1" ht="41.25" customHeight="1" x14ac:dyDescent="0.25">
      <c r="A25" s="33"/>
    </row>
    <row r="26" spans="1:4" s="48" customFormat="1" ht="38.25" customHeight="1" x14ac:dyDescent="0.25">
      <c r="A26" s="33"/>
    </row>
    <row r="27" spans="1:4" s="48" customFormat="1" ht="18.75" customHeight="1" x14ac:dyDescent="0.25">
      <c r="A27" s="33"/>
    </row>
    <row r="28" spans="1:4" s="48" customFormat="1" ht="217.5" customHeight="1" x14ac:dyDescent="0.25">
      <c r="A28" s="33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view="pageBreakPreview" zoomScale="85" zoomScaleNormal="124" zoomScaleSheetLayoutView="85" workbookViewId="0">
      <selection activeCell="I8" sqref="I8"/>
    </sheetView>
  </sheetViews>
  <sheetFormatPr defaultRowHeight="15.75" x14ac:dyDescent="0.25"/>
  <cols>
    <col min="1" max="1" width="9.625" style="64" customWidth="1"/>
    <col min="2" max="2" width="34.375" style="4" customWidth="1"/>
    <col min="3" max="3" width="23.75" style="4" customWidth="1"/>
    <col min="4" max="4" width="23.75" style="7" customWidth="1"/>
    <col min="5" max="5" width="5.125" style="87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54" customHeight="1" x14ac:dyDescent="0.25">
      <c r="B1" s="233" t="str">
        <f>+т1!D6</f>
        <v>Обеспечение надежности и бесперебойности электроснабжения потребителей Советского и Кировского районов г. Томска путем перераспределения нагрузки фидеров 6 кВ от ПС Центральная (1 этап)</v>
      </c>
      <c r="C1" s="233"/>
      <c r="D1" s="233"/>
      <c r="G1" s="30"/>
      <c r="H1" s="30"/>
    </row>
    <row r="2" spans="1:14" ht="45" customHeight="1" x14ac:dyDescent="0.25">
      <c r="A2" s="234" t="s">
        <v>65</v>
      </c>
      <c r="B2" s="234"/>
      <c r="C2" s="234"/>
      <c r="D2" s="234"/>
      <c r="G2" s="30"/>
      <c r="H2" s="30"/>
    </row>
    <row r="3" spans="1:14" ht="78.75" hidden="1" x14ac:dyDescent="0.25">
      <c r="A3" s="111" t="s">
        <v>160</v>
      </c>
      <c r="B3" s="235" t="s">
        <v>161</v>
      </c>
      <c r="C3" s="235"/>
      <c r="D3" s="235"/>
      <c r="G3" s="30"/>
      <c r="H3" s="30"/>
    </row>
    <row r="4" spans="1:14" s="108" customFormat="1" ht="57.75" customHeight="1" x14ac:dyDescent="0.25">
      <c r="A4" s="112" t="s">
        <v>0</v>
      </c>
      <c r="B4" s="1" t="s">
        <v>64</v>
      </c>
      <c r="C4" s="113" t="s">
        <v>52</v>
      </c>
      <c r="D4" s="107" t="s">
        <v>53</v>
      </c>
      <c r="F4" s="129"/>
      <c r="G4" s="129"/>
      <c r="H4" s="110"/>
      <c r="I4" s="25"/>
      <c r="J4" s="27"/>
      <c r="K4" s="25"/>
      <c r="L4" s="30"/>
      <c r="M4" s="25"/>
      <c r="N4" s="109"/>
    </row>
    <row r="5" spans="1:14" ht="15" customHeight="1" x14ac:dyDescent="0.25">
      <c r="A5" s="114">
        <v>1</v>
      </c>
      <c r="B5" s="1">
        <v>2</v>
      </c>
      <c r="C5" s="1">
        <v>3</v>
      </c>
      <c r="D5" s="113">
        <v>4</v>
      </c>
      <c r="F5" s="89"/>
      <c r="G5" s="33"/>
      <c r="H5" s="89"/>
      <c r="I5" s="33"/>
      <c r="J5" s="89"/>
      <c r="K5" s="33"/>
      <c r="L5" s="89"/>
      <c r="M5" s="33"/>
      <c r="N5" s="89"/>
    </row>
    <row r="6" spans="1:14" ht="90.75" customHeight="1" x14ac:dyDescent="0.25">
      <c r="A6" s="73">
        <v>1</v>
      </c>
      <c r="B6" s="2" t="s">
        <v>66</v>
      </c>
      <c r="C6" s="2"/>
      <c r="D6" s="91">
        <f>т5!P31+т4!P19+т3!P23</f>
        <v>6114.2939999999999</v>
      </c>
      <c r="F6" s="89"/>
      <c r="G6" s="33"/>
      <c r="H6" s="30"/>
      <c r="I6" s="30"/>
      <c r="J6" s="48"/>
      <c r="K6" s="48"/>
      <c r="L6" s="48"/>
      <c r="M6" s="48"/>
      <c r="N6" s="48"/>
    </row>
    <row r="7" spans="1:14" x14ac:dyDescent="0.25">
      <c r="A7" s="73">
        <v>2</v>
      </c>
      <c r="B7" s="2" t="s">
        <v>7</v>
      </c>
      <c r="C7" s="2"/>
      <c r="D7" s="90">
        <f>+D6*0.18</f>
        <v>1100.5729199999998</v>
      </c>
      <c r="F7" s="89"/>
      <c r="G7" s="33"/>
      <c r="H7" s="30"/>
      <c r="I7" s="30"/>
      <c r="J7" s="48"/>
      <c r="K7" s="48"/>
      <c r="L7" s="48"/>
      <c r="M7" s="48"/>
      <c r="N7" s="48"/>
    </row>
    <row r="8" spans="1:14" ht="112.5" customHeight="1" x14ac:dyDescent="0.25">
      <c r="A8" s="73">
        <v>3</v>
      </c>
      <c r="B8" s="2" t="s">
        <v>125</v>
      </c>
      <c r="C8" s="2"/>
      <c r="D8" s="90">
        <f>SUM(D6:D7)</f>
        <v>7214.8669199999995</v>
      </c>
      <c r="F8" s="89"/>
      <c r="G8" s="33"/>
      <c r="H8" s="30"/>
      <c r="I8" s="30"/>
      <c r="J8" s="48"/>
      <c r="K8" s="48"/>
      <c r="L8" s="48"/>
      <c r="M8" s="48"/>
      <c r="N8" s="48"/>
    </row>
    <row r="9" spans="1:14" ht="53.25" customHeight="1" x14ac:dyDescent="0.25">
      <c r="A9" s="49" t="s">
        <v>151</v>
      </c>
      <c r="B9" s="63" t="s">
        <v>68</v>
      </c>
      <c r="C9" s="63"/>
      <c r="D9" s="90"/>
      <c r="F9" s="89"/>
      <c r="G9" s="33"/>
      <c r="H9" s="30"/>
      <c r="I9" s="30"/>
      <c r="J9" s="48"/>
      <c r="K9" s="48"/>
      <c r="L9" s="48"/>
      <c r="M9" s="48"/>
      <c r="N9" s="48"/>
    </row>
    <row r="10" spans="1:14" ht="69" customHeight="1" x14ac:dyDescent="0.25">
      <c r="A10" s="115">
        <v>5</v>
      </c>
      <c r="B10" s="116" t="s">
        <v>163</v>
      </c>
      <c r="C10" s="116"/>
      <c r="D10" s="117">
        <f>D8-D9</f>
        <v>7214.8669199999995</v>
      </c>
      <c r="E10" s="118"/>
      <c r="F10" s="118">
        <f>D10/1000</f>
        <v>7.2148669199999995</v>
      </c>
      <c r="G10" s="118"/>
      <c r="H10" s="119"/>
      <c r="I10" s="119"/>
    </row>
    <row r="11" spans="1:14" ht="48.75" x14ac:dyDescent="0.25">
      <c r="A11" s="115">
        <v>6</v>
      </c>
      <c r="B11" s="116" t="s">
        <v>67</v>
      </c>
      <c r="C11" s="116"/>
      <c r="D11" s="170">
        <f>+D12+D13+D14+D15+D16+D17+D18+D19</f>
        <v>1263.3725685299999</v>
      </c>
      <c r="E11" s="120"/>
      <c r="F11" s="118"/>
      <c r="G11" s="118"/>
      <c r="H11" s="119"/>
      <c r="I11" s="119" t="s">
        <v>164</v>
      </c>
    </row>
    <row r="12" spans="1:14" ht="18" x14ac:dyDescent="0.25">
      <c r="A12" s="115" t="s">
        <v>61</v>
      </c>
      <c r="B12" s="121" t="s">
        <v>165</v>
      </c>
      <c r="C12" s="121"/>
      <c r="D12" s="171"/>
      <c r="E12" s="118"/>
      <c r="F12" s="118"/>
      <c r="G12" s="118"/>
      <c r="H12" s="119"/>
      <c r="I12" s="122">
        <v>114.3</v>
      </c>
    </row>
    <row r="13" spans="1:14" ht="21" customHeight="1" x14ac:dyDescent="0.25">
      <c r="A13" s="115" t="s">
        <v>62</v>
      </c>
      <c r="B13" s="121" t="s">
        <v>166</v>
      </c>
      <c r="C13" s="121"/>
      <c r="D13" s="170"/>
      <c r="E13" s="118"/>
      <c r="F13" s="118"/>
      <c r="G13" s="118"/>
      <c r="H13" s="119"/>
      <c r="I13" s="122">
        <v>108.1</v>
      </c>
    </row>
    <row r="14" spans="1:14" ht="18" x14ac:dyDescent="0.25">
      <c r="A14" s="115" t="s">
        <v>69</v>
      </c>
      <c r="B14" s="121" t="s">
        <v>167</v>
      </c>
      <c r="C14" s="121"/>
      <c r="D14" s="170">
        <f>[10]В0228_1037000158513_02_0_69_!$BU$85*1000</f>
        <v>1263.3725685299999</v>
      </c>
      <c r="E14" s="118"/>
      <c r="F14" s="118"/>
      <c r="G14" s="118"/>
      <c r="H14" s="119"/>
      <c r="I14" s="122">
        <v>105.4</v>
      </c>
    </row>
    <row r="15" spans="1:14" ht="18" x14ac:dyDescent="0.25">
      <c r="A15" s="115" t="s">
        <v>168</v>
      </c>
      <c r="B15" s="121" t="s">
        <v>169</v>
      </c>
      <c r="C15" s="121"/>
      <c r="D15" s="170"/>
      <c r="E15" s="118"/>
      <c r="F15" s="118"/>
      <c r="G15" s="118"/>
      <c r="H15" s="119"/>
      <c r="I15" s="122">
        <v>104.4</v>
      </c>
    </row>
    <row r="16" spans="1:14" ht="18" x14ac:dyDescent="0.25">
      <c r="A16" s="115" t="s">
        <v>170</v>
      </c>
      <c r="B16" s="121" t="s">
        <v>171</v>
      </c>
      <c r="C16" s="121"/>
      <c r="D16" s="170"/>
      <c r="E16" s="118"/>
      <c r="F16" s="118"/>
      <c r="G16" s="118"/>
      <c r="H16" s="119"/>
      <c r="I16" s="122">
        <v>104.6</v>
      </c>
    </row>
    <row r="17" spans="1:9" ht="18" hidden="1" x14ac:dyDescent="0.25">
      <c r="A17" s="115" t="s">
        <v>172</v>
      </c>
      <c r="B17" s="121" t="s">
        <v>173</v>
      </c>
      <c r="C17" s="121"/>
      <c r="D17" s="117">
        <v>0</v>
      </c>
      <c r="E17" s="123"/>
      <c r="F17" s="123"/>
      <c r="G17" s="123"/>
      <c r="H17" s="124"/>
      <c r="I17" s="122"/>
    </row>
    <row r="18" spans="1:9" ht="18" hidden="1" x14ac:dyDescent="0.25">
      <c r="A18" s="115" t="s">
        <v>174</v>
      </c>
      <c r="B18" s="121" t="s">
        <v>175</v>
      </c>
      <c r="C18" s="121"/>
      <c r="D18" s="117">
        <v>0</v>
      </c>
      <c r="E18" s="123"/>
      <c r="F18" s="123"/>
      <c r="G18" s="123"/>
      <c r="H18" s="124"/>
      <c r="I18" s="122"/>
    </row>
    <row r="19" spans="1:9" ht="18" hidden="1" x14ac:dyDescent="0.25">
      <c r="A19" s="115" t="s">
        <v>176</v>
      </c>
      <c r="B19" s="121" t="s">
        <v>177</v>
      </c>
      <c r="C19" s="121"/>
      <c r="D19" s="117">
        <v>0</v>
      </c>
      <c r="E19" s="123"/>
      <c r="F19" s="123"/>
      <c r="G19" s="123"/>
      <c r="H19" s="124"/>
      <c r="I19" s="122"/>
    </row>
    <row r="20" spans="1:9" ht="33.75" x14ac:dyDescent="0.25">
      <c r="A20" s="115">
        <v>8</v>
      </c>
      <c r="B20" s="125" t="s">
        <v>68</v>
      </c>
      <c r="C20" s="125"/>
      <c r="D20" s="117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9155.2602202819471</v>
      </c>
      <c r="E20" s="126"/>
      <c r="F20" s="127">
        <f>D20/1000</f>
        <v>9.1552602202819475</v>
      </c>
      <c r="G20" s="127"/>
      <c r="H20" s="128"/>
      <c r="I20" s="128"/>
    </row>
    <row r="21" spans="1:9" ht="19.5" customHeight="1" x14ac:dyDescent="0.25">
      <c r="A21" s="207" t="s">
        <v>135</v>
      </c>
      <c r="B21" s="207"/>
      <c r="C21" s="207"/>
      <c r="D21" s="207"/>
    </row>
    <row r="22" spans="1:9" ht="31.5" customHeight="1" x14ac:dyDescent="0.25">
      <c r="A22" s="208" t="s">
        <v>132</v>
      </c>
      <c r="B22" s="208"/>
      <c r="C22" s="208"/>
      <c r="D22" s="208"/>
    </row>
    <row r="23" spans="1:9" s="48" customFormat="1" ht="84.75" customHeight="1" x14ac:dyDescent="0.25">
      <c r="A23" s="208" t="s">
        <v>134</v>
      </c>
      <c r="B23" s="208"/>
      <c r="C23" s="208"/>
      <c r="D23" s="208"/>
      <c r="E23" s="89"/>
      <c r="F23" s="33"/>
    </row>
    <row r="24" spans="1:9" s="48" customFormat="1" ht="25.5" customHeight="1" x14ac:dyDescent="0.25">
      <c r="A24" s="236" t="str">
        <f>'[9]т6 (2)'!$A$24:$D$24</f>
        <v>Технический директор                                                                                     Р.Х. Валитов</v>
      </c>
      <c r="B24" s="236"/>
      <c r="C24" s="236"/>
      <c r="D24" s="236"/>
      <c r="E24" s="89"/>
      <c r="F24" s="33"/>
    </row>
    <row r="25" spans="1:9" s="48" customFormat="1" ht="41.25" customHeight="1" x14ac:dyDescent="0.25">
      <c r="A25" s="194"/>
      <c r="B25" s="194"/>
      <c r="C25" s="194"/>
      <c r="D25" s="194"/>
      <c r="E25" s="89"/>
      <c r="F25" s="33"/>
    </row>
    <row r="26" spans="1:9" s="48" customFormat="1" ht="38.25" customHeight="1" x14ac:dyDescent="0.25">
      <c r="A26" s="194"/>
      <c r="B26" s="194"/>
      <c r="C26" s="194"/>
      <c r="D26" s="194"/>
      <c r="E26"/>
      <c r="F26" s="33"/>
    </row>
    <row r="27" spans="1:9" s="48" customFormat="1" ht="18.75" customHeight="1" x14ac:dyDescent="0.25">
      <c r="A27" s="189"/>
      <c r="B27" s="189"/>
      <c r="C27" s="189"/>
      <c r="D27" s="189"/>
      <c r="E27" s="89"/>
      <c r="F27" s="33"/>
    </row>
    <row r="28" spans="1:9" s="48" customFormat="1" ht="217.5" customHeight="1" x14ac:dyDescent="0.25">
      <c r="A28" s="190"/>
      <c r="B28" s="191"/>
      <c r="C28" s="191"/>
      <c r="D28" s="191"/>
      <c r="E28" s="89"/>
      <c r="F28" s="33"/>
    </row>
    <row r="29" spans="1:9" ht="53.25" customHeight="1" x14ac:dyDescent="0.25">
      <c r="A29" s="190"/>
      <c r="B29" s="192"/>
      <c r="C29" s="192"/>
      <c r="D29" s="192"/>
    </row>
    <row r="30" spans="1:9" x14ac:dyDescent="0.25">
      <c r="A30" s="193"/>
      <c r="B30" s="193"/>
      <c r="C30" s="193"/>
      <c r="D30" s="19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Брессем Ольга Анатольевна</cp:lastModifiedBy>
  <cp:lastPrinted>2017-04-11T08:45:09Z</cp:lastPrinted>
  <dcterms:created xsi:type="dcterms:W3CDTF">2009-07-27T10:10:26Z</dcterms:created>
  <dcterms:modified xsi:type="dcterms:W3CDTF">2017-04-11T10:09:17Z</dcterms:modified>
</cp:coreProperties>
</file>