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1.1. " sheetId="4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C370000">#REF!</definedName>
    <definedName name="____cap1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_use1">#REF!</definedName>
    <definedName name="___C370000">#REF!</definedName>
    <definedName name="___cap1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use1">#REF!</definedName>
    <definedName name="__C370000">#REF!</definedName>
    <definedName name="__cap1">#REF!</definedName>
    <definedName name="__ESTATE">[2]Опции!$B$14</definedName>
    <definedName name="__IntlFixup" hidden="1">TRUE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ap1" localSheetId="0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SP1" localSheetId="0">[1]FES!#REF!</definedName>
    <definedName name="_SP10" localSheetId="0">[1]FES!#REF!</definedName>
    <definedName name="_SP11" localSheetId="0">[1]FES!#REF!</definedName>
    <definedName name="_SP12" localSheetId="0">[1]FES!#REF!</definedName>
    <definedName name="_SP13" localSheetId="0">[1]FES!#REF!</definedName>
    <definedName name="_SP14" localSheetId="0">[1]FES!#REF!</definedName>
    <definedName name="_SP15" localSheetId="0">[1]FES!#REF!</definedName>
    <definedName name="_SP16" localSheetId="0">[1]FES!#REF!</definedName>
    <definedName name="_SP17" localSheetId="0">[1]FES!#REF!</definedName>
    <definedName name="_SP18" localSheetId="0">[1]FES!#REF!</definedName>
    <definedName name="_SP19" localSheetId="0">[1]FES!#REF!</definedName>
    <definedName name="_SP2" localSheetId="0">[1]FES!#REF!</definedName>
    <definedName name="_SP20" localSheetId="0">[1]FES!#REF!</definedName>
    <definedName name="_SP3" localSheetId="0">[1]FES!#REF!</definedName>
    <definedName name="_SP4" localSheetId="0">[1]FES!#REF!</definedName>
    <definedName name="_SP5" localSheetId="0">[1]FES!#REF!</definedName>
    <definedName name="_SP7" localSheetId="0">[1]FES!#REF!</definedName>
    <definedName name="_SP8" localSheetId="0">[1]FES!#REF!</definedName>
    <definedName name="_SP9" localSheetId="0">[1]FES!#REF!</definedName>
    <definedName name="_use1" localSheetId="0">#REF!</definedName>
    <definedName name="a" localSheetId="0">'приложение 1.1. '!a</definedName>
    <definedName name="a">[0]!a</definedName>
    <definedName name="AccessDatabase" hidden="1">"C:\My Documents\vlad\Var_2\can270398v2t05.mdb"</definedName>
    <definedName name="AFamorts" localSheetId="0">#REF!</definedName>
    <definedName name="AFamorts">#REF!</definedName>
    <definedName name="AFamorttnr96" localSheetId="0">#REF!</definedName>
    <definedName name="AFamorttnr96">#REF!</definedName>
    <definedName name="AFassistech" localSheetId="0">#REF!</definedName>
    <definedName name="AFassistech">#REF!</definedName>
    <definedName name="AFfraisfi" localSheetId="0">#REF!</definedName>
    <definedName name="AFfraisfi">#REF!</definedName>
    <definedName name="AFimpoA" localSheetId="0">#REF!</definedName>
    <definedName name="AFimpoA">#REF!</definedName>
    <definedName name="AFparité" localSheetId="0">#REF!</definedName>
    <definedName name="AFparité">#REF!</definedName>
    <definedName name="AFtaxexport" localSheetId="0">#REF!</definedName>
    <definedName name="AFtaxexpor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scount" hidden="1">1</definedName>
    <definedName name="asd" localSheetId="0">'приложение 1.1. '!asd</definedName>
    <definedName name="asd">[0]!asd</definedName>
    <definedName name="b" localSheetId="0">'приложение 1.1. '!b</definedName>
    <definedName name="b">[0]!b</definedName>
    <definedName name="Balance_Sheet" localSheetId="0">#REF!</definedName>
    <definedName name="Balance_Sheet">#REF!</definedName>
    <definedName name="bbbbb" localSheetId="0">'приложение 1.1. '!USD/1.701</definedName>
    <definedName name="bbbbb">[0]!USD/1.701</definedName>
    <definedName name="bbbbbb">#N/A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>#REF!</definedName>
    <definedName name="Capital_Purchases" localSheetId="0">#REF!</definedName>
    <definedName name="Capital_Purchases">#REF!</definedName>
    <definedName name="CashFlow" localSheetId="0">'[3]Master Cashflows - Contractual'!#REF!</definedName>
    <definedName name="CashFlow">'[3]Master Cashflows - Contractual'!#REF!</definedName>
    <definedName name="CompOt" localSheetId="0">'приложение 1.1. '!CompOt</definedName>
    <definedName name="CompOt">[0]!CompOt</definedName>
    <definedName name="CompRas" localSheetId="0">'приложение 1.1. 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0">#REF!</definedName>
    <definedName name="curs">#REF!</definedName>
    <definedName name="d" localSheetId="0">#REF!</definedName>
    <definedName name="d">#REF!</definedName>
    <definedName name="d_r" localSheetId="0">#REF!</definedName>
    <definedName name="d_r">#REF!</definedName>
    <definedName name="da" localSheetId="0">#REF!</definedName>
    <definedName name="da">#REF!</definedName>
    <definedName name="Data" localSheetId="0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preciation_Schedule" localSheetId="0">#REF!</definedName>
    <definedName name="Depreciation_Schedule">#REF!</definedName>
    <definedName name="dfg" localSheetId="0">'приложение 1.1. '!dfg</definedName>
    <definedName name="dfg">[0]!dfg</definedName>
    <definedName name="DM" localSheetId="0">'приложение 1.1. '!USD/1.701</definedName>
    <definedName name="DM">[0]!USD/1.701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>#REF!</definedName>
    <definedName name="End_Bal" localSheetId="0">#REF!</definedName>
    <definedName name="End_Bal">#REF!</definedName>
    <definedName name="ew" localSheetId="0">'приложение 1.1. '!ew</definedName>
    <definedName name="ew">[0]!ew</definedName>
    <definedName name="Expas" localSheetId="0">#REF!</definedName>
    <definedName name="Expas">#REF!</definedName>
    <definedName name="export_year" localSheetId="0">#REF!</definedName>
    <definedName name="export_year">#REF!</definedName>
    <definedName name="Extra_Pay" localSheetId="0">#REF!</definedName>
    <definedName name="Extra_Pay">#REF!</definedName>
    <definedName name="fg" localSheetId="0">'приложение 1.1. '!fg</definedName>
    <definedName name="fg">[0]!fg</definedName>
    <definedName name="Financing_Activities" localSheetId="0">#REF!</definedName>
    <definedName name="Financing_Activities">#REF!</definedName>
    <definedName name="Form_211" localSheetId="0">#REF!</definedName>
    <definedName name="Form_211">#REF!</definedName>
    <definedName name="Form_214_40" localSheetId="0">#REF!</definedName>
    <definedName name="Form_214_40">#REF!</definedName>
    <definedName name="Form_214_41" localSheetId="0">#REF!</definedName>
    <definedName name="Form_214_41">#REF!</definedName>
    <definedName name="Form_215" localSheetId="0">#REF!</definedName>
    <definedName name="Form_215">#REF!</definedName>
    <definedName name="Form_626_p" localSheetId="0">#REF!</definedName>
    <definedName name="Form_626_p">#REF!</definedName>
    <definedName name="Format_info" localSheetId="0">#REF!</definedName>
    <definedName name="Format_info">#REF!</definedName>
    <definedName name="Fuel" localSheetId="0">#REF!</definedName>
    <definedName name="Fuel">#REF!</definedName>
    <definedName name="FuelP97" localSheetId="0">#REF!</definedName>
    <definedName name="FuelP97">#REF!</definedName>
    <definedName name="Full_Print" localSheetId="0">#REF!</definedName>
    <definedName name="Full_Print">#REF!</definedName>
    <definedName name="G" localSheetId="0">'приложение 1.1. '!USD/1.701</definedName>
    <definedName name="G">[0]!USD/1.701</definedName>
    <definedName name="gg" localSheetId="0">#REF!</definedName>
    <definedName name="gg">#REF!</definedName>
    <definedName name="gggg" localSheetId="0">'приложение 1.1. '!gggg</definedName>
    <definedName name="gggg">[0]!gggg</definedName>
    <definedName name="Go" localSheetId="0">'приложение 1.1. '!Go</definedName>
    <definedName name="Go">[0]!Go</definedName>
    <definedName name="GoAssetChart" localSheetId="0">'приложение 1.1. '!GoAssetChart</definedName>
    <definedName name="GoAssetChart">[0]!GoAssetChart</definedName>
    <definedName name="GoBack" localSheetId="0">'приложение 1.1. '!GoBack</definedName>
    <definedName name="GoBack">[0]!GoBack</definedName>
    <definedName name="GoBalanceSheet" localSheetId="0">'приложение 1.1. '!GoBalanceSheet</definedName>
    <definedName name="GoBalanceSheet">[0]!GoBalanceSheet</definedName>
    <definedName name="GoCashFlow" localSheetId="0">'приложение 1.1. '!GoCashFlow</definedName>
    <definedName name="GoCashFlow">[0]!GoCashFlow</definedName>
    <definedName name="GoData" localSheetId="0">'приложение 1.1. '!GoData</definedName>
    <definedName name="GoData">[0]!GoData</definedName>
    <definedName name="GoIncomeChart" localSheetId="0">'приложение 1.1. '!GoIncomeChart</definedName>
    <definedName name="GoIncomeChart">[0]!GoIncomeChart</definedName>
    <definedName name="GoIncomeChart1" localSheetId="0">'приложение 1.1. '!GoIncomeChart1</definedName>
    <definedName name="GoIncomeChart1">[0]!GoIncomeChart1</definedName>
    <definedName name="grace1" localSheetId="0">#REF!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 localSheetId="0">ROW(#REF!)</definedName>
    <definedName name="Header_Row">ROW(#REF!)</definedName>
    <definedName name="Helper_ТЭС_Котельные">[5]Справочники!$A$2:$A$4,[5]Справочники!$A$16:$A$18</definedName>
    <definedName name="hh" localSheetId="0">'приложение 1.1. '!USD/1.701</definedName>
    <definedName name="hh">[0]!USD/1.701</definedName>
    <definedName name="hhhh" localSheetId="0">'приложение 1.1. '!hhhh</definedName>
    <definedName name="hhhh">[0]!hhhh</definedName>
    <definedName name="iii" localSheetId="0">[0]!kk/1.81</definedName>
    <definedName name="iii">kk/1.81</definedName>
    <definedName name="iiii" localSheetId="0">[0]!kk/1.81</definedName>
    <definedName name="iiii">kk/1.81</definedName>
    <definedName name="Income_Statement_1" localSheetId="0">#REF!</definedName>
    <definedName name="Income_Statement_1">#REF!</definedName>
    <definedName name="Income_Statement_2" localSheetId="0">#REF!</definedName>
    <definedName name="Income_Statement_2">#REF!</definedName>
    <definedName name="Income_Statement_3" localSheetId="0">#REF!</definedName>
    <definedName name="Income_Statement_3">#REF!</definedName>
    <definedName name="ineterest1" localSheetId="0">#REF!</definedName>
    <definedName name="ineteres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jjjjj" localSheetId="0">'приложение 1.1. '!jjjjjj</definedName>
    <definedName name="jjjjjj">[0]!jjjjjj</definedName>
    <definedName name="k" localSheetId="0">'приложение 1.1. '!k</definedName>
    <definedName name="k">[0]!k</definedName>
    <definedName name="kk">[6]Коэфф!$B$1</definedName>
    <definedName name="kurs" localSheetId="0">#REF!</definedName>
    <definedName name="kurs">#REF!</definedName>
    <definedName name="lang">[7]lang!$A$6</definedName>
    <definedName name="Language">[8]Main!$B$21</definedName>
    <definedName name="Last_Row" localSheetId="0">IF('приложение 1.1. '!Values_Entered,'приложение 1.1. '!Header_Row+'приложение 1.1. '!Number_of_Payments,'приложение 1.1. '!Header_Row)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 localSheetId="0">#REF!</definedName>
    <definedName name="LME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mamia" localSheetId="0">#REF!</definedName>
    <definedName name="mamamia">#REF!</definedName>
    <definedName name="mm" localSheetId="0">'приложение 1.1. '!mm</definedName>
    <definedName name="mm">[0]!mm</definedName>
    <definedName name="Moeuvre" localSheetId="0">[9]Personnel!#REF!</definedName>
    <definedName name="Moeuvre">[9]Personnel!#REF!</definedName>
    <definedName name="nn" localSheetId="0">[0]!kk/1.81</definedName>
    <definedName name="nn">kk/1.81</definedName>
    <definedName name="nnnn" localSheetId="0">[0]!kk/1.81</definedName>
    <definedName name="nnnn">kk/1.81</definedName>
    <definedName name="Num_Pmt_Per_Year" localSheetId="0">#REF!</definedName>
    <definedName name="Num_Pmt_Per_Year">#REF!</definedName>
    <definedName name="Number_of_Payments" localSheetId="0">MATCH(0.01,'приложение 1.1. '!End_Bal,-1)+1</definedName>
    <definedName name="Number_of_Payments">MATCH(0.01,End_Bal,-1)+1</definedName>
    <definedName name="ok" localSheetId="0">[10]Контроль!$E$1</definedName>
    <definedName name="ok">[10]Контроль!$E$1</definedName>
    <definedName name="org">'[11]Анкета (2)'!$A$5</definedName>
    <definedName name="output_year" localSheetId="0">#REF!</definedName>
    <definedName name="output_year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localSheetId="0" hidden="1">'[12]16'!$E$15:$I$16,'[12]16'!$E$18:$I$20,'[12]16'!$E$23:$I$23,'[12]16'!$E$26:$I$26,'[12]16'!$E$29:$I$29,'[12]16'!$E$32:$I$32,'[12]16'!$E$35:$I$35,'[12]16'!$B$34,'[12]16'!$B$37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localSheetId="0" hidden="1">'[12]4'!$F$23:$I$23,'[12]4'!$F$25:$I$25,'[12]4'!$F$27:$I$31,'[12]4'!$K$14:$N$20,'[12]4'!$K$23:$N$23,'[12]4'!$K$25:$N$25,'[12]4'!$K$27:$N$31,'[12]4'!$P$14:$S$20,'[12]4'!$P$23:$S$23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localSheetId="0" hidden="1">'[12]5'!$F$23:$I$23,'[12]5'!$F$25:$I$25,'[12]5'!$F$27:$I$31,'[12]5'!$K$14:$N$21,'[12]5'!$K$23:$N$23,'[12]5'!$K$25:$N$25,'[12]5'!$K$27:$N$31,'[12]5'!$P$14:$S$21,'[12]5'!$P$23:$S$23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localSheetId="0" hidden="1">'[12]Ф-1 (для АО-энерго)'!$D$74:$E$84,'[12]Ф-1 (для АО-энерго)'!$D$71:$E$72,'[12]Ф-1 (для АО-энерго)'!$D$66:$E$69,'[12]Ф-1 (для АО-энерго)'!$D$61:$E$64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localSheetId="0" hidden="1">'[12]Ф-2 (для АО-энерго)'!$G$56,'[12]Ф-2 (для АО-энерго)'!$E$55:$E$56,'[12]Ф-2 (для АО-энерго)'!$F$55:$G$55,'[12]Ф-2 (для АО-энерго)'!$D$55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localSheetId="0" hidden="1">[12]перекрестка!$H$15:$H$19,[12]перекрестка!$H$21:$H$25,[12]перекрестка!$J$14:$J$25,[12]перекрестка!$K$15:$K$19,[12]перекрестка!$K$21:$K$25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[12]свод!$E$70:$M$79,[12]свод!$E$81:$M$81,[12]свод!$E$83:$M$88,[12]свод!$E$90:$M$90,[12]свод!$E$92:$M$96,[12]свод!$E$98:$M$98,[12]свод!$E$101:$M$102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localSheetId="0" hidden="1">[12]свод!$E$18:$I$19,[12]свод!$E$23:$H$26,[12]свод!$E$28:$I$29,[12]свод!$E$32:$I$36,[12]свод!$E$38:$I$40,[12]свод!$E$42:$I$53,[12]свод!$E$55:$I$56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localSheetId="0" hidden="1">[13]перекрестка!$J$42:$K$46,[13]перекрестка!$J$49,[13]перекрестка!$J$50:$K$54,[13]перекрестка!$J$55,[13]перекрестка!$J$56:$K$60,[13]перекрестка!$J$62:$K$66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localSheetId="0" hidden="1">'[13]16'!$G$10:$K$14,'[13]16'!$G$17:$K$17,'[13]16'!$G$20:$K$20,'[13]16'!$G$23:$K$23,'[13]16'!$G$26:$K$26,'[13]16'!$G$29:$K$29,'[13]16'!$G$33:$K$34,'[13]16'!$G$38:$K$40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localSheetId="0" hidden="1">'[13]18.2'!$F$12:$J$19,'[13]18.2'!$F$22:$J$25,'[13]18.2'!$B$28:$J$30,'[13]18.2'!$F$32:$J$32,'[13]18.2'!$B$34:$J$36,'[13]18.2'!$F$40:$J$45,'[13]18.2'!$F$52:$J$52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localSheetId="0" hidden="1">'[13]4'!$G$20:$J$20,'[13]4'!$G$22:$J$22,'[13]4'!$G$24:$J$28,'[13]4'!$L$11:$O$17,'[13]4'!$L$20:$O$20,'[13]4'!$L$22:$O$22,'[13]4'!$L$24:$O$28,'[13]4'!$Q$11:$T$17,'[13]4'!$Q$20:$T$20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localSheetId="0" hidden="1">'[13]6'!$D$46:$H$55,'[13]6'!$J$46:$N$55,'[13]6'!$D$57:$H$59,'[13]6'!$J$57:$N$59,'[13]6'!$B$10:$B$19,'[13]6'!$D$10:$H$19,'[13]6'!$J$10:$N$19,'[13]6'!$D$21:$H$23,'[13]6'!$J$21:$N$23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localSheetId="0" hidden="1">[13]перекрестка!$F$42:$H$46,[13]перекрестка!$F$49:$G$49,[13]перекрестка!$F$50:$H$54,[13]перекрестка!$F$55:$G$55,[13]перекрестка!$F$56:$H$60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localSheetId="0" hidden="1">[13]перекрестка!$F$62:$H$66,[13]перекрестка!$F$68:$H$72,[13]перекрестка!$F$74:$H$78,[13]перекрестка!$F$80:$H$84,[13]перекрестка!$F$89:$G$89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localSheetId="0" hidden="1">[13]перекрестка!$F$90:$H$94,[13]перекрестка!$F$95:$G$95,[13]перекрестка!$F$96:$H$100,[13]перекрестка!$F$102:$H$106,[13]перекрестка!$F$108:$H$112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[13]перекрестка!$F$114:$H$118,[13]перекрестка!$F$120:$H$124,[13]перекрестка!$F$127:$G$127,[13]перекрестка!$F$128:$H$132,[13]перекрестка!$F$133:$G$133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localSheetId="0" hidden="1">[13]перекрестка!$F$134:$H$138,[13]перекрестка!$F$140:$H$144,[13]перекрестка!$F$146:$H$150,[13]перекрестка!$F$152:$H$156,[13]перекрестка!$F$158:$H$162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localSheetId="0" hidden="1">[13]перекрестка!$J$158:$K$162,[13]перекрестка!$J$152:$K$156,[13]перекрестка!$J$146:$K$150,[13]перекрестка!$J$140:$K$144,[13]перекрестка!$J$11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localSheetId="0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localSheetId="0" hidden="1">[13]перекрестка!$F$29:$G$29,[13]перекрестка!$F$61:$G$61,[13]перекрестка!$F$67:$G$67,[13]перекрестка!$F$101:$G$101,[13]перекрестка!$F$107:$G$107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localSheetId="0" hidden="1">[13]перекрестка!$F$139:$G$139,[13]перекрестка!$F$145:$G$145,[13]перекрестка!$J$36:$K$40,'приложение 1.1. '!P1_T1_Protect,'приложение 1.1. '!P2_T1_Protect,'приложение 1.1. '!P3_T1_Protect,'приложение 1.1. '!P4_T1_Protect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localSheetId="0" hidden="1">'приложение 1.1. '!P5_T1_Protect,'приложение 1.1. '!P6_T1_Protect,'приложение 1.1. '!P7_T1_Protect,'приложение 1.1. '!P8_T1_Protect,'приложение 1.1. '!P9_T1_Protect,'приложение 1.1. '!P10_T1_Protect,'приложение 1.1. '!P11_T1_Protect,'приложение 1.1. '!P12_T1_Protect,'приложение 1.1. '!P13_T1_Protect,'приложение 1.1. '!P14_T1_Protect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'[12]16'!$E$38:$I$38,'[12]16'!$E$41:$I$41,'[12]16'!$E$45:$I$47,'[12]16'!$E$49:$I$49,'[12]16'!$E$53:$I$54,'[12]16'!$E$56:$I$57,'[12]16'!$E$59:$I$59,'[12]16'!$E$9:$I$13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localSheetId="0" hidden="1">'[12]4'!$P$25:$S$25,'[12]4'!$P$27:$S$31,'[12]4'!$U$14:$X$20,'[12]4'!$U$23:$X$23,'[12]4'!$U$25:$X$25,'[12]4'!$U$27:$X$31,'[12]4'!$Z$14:$AC$20,'[12]4'!$Z$23:$AC$23,'[12]4'!$Z$25:$AC$25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localSheetId="0" hidden="1">'[12]5'!$P$25:$S$25,'[12]5'!$P$27:$S$31,'[12]5'!$U$14:$X$21,'[12]5'!$U$23:$X$23,'[12]5'!$U$25:$X$25,'[12]5'!$U$27:$X$31,'[12]5'!$Z$14:$AC$21,'[12]5'!$Z$23:$AC$23,'[12]5'!$Z$25:$AC$25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localSheetId="0" hidden="1">'[12]Ф-1 (для АО-энерго)'!$D$56:$E$59,'[12]Ф-1 (для АО-энерго)'!$D$34:$E$50,'[12]Ф-1 (для АО-энерго)'!$D$32:$E$32,'[12]Ф-1 (для АО-энерго)'!$D$23:$E$30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localSheetId="0" hidden="1">'[12]Ф-2 (для АО-энерго)'!$D$52:$G$54,'[12]Ф-2 (для АО-энерго)'!$C$21:$E$42,'[12]Ф-2 (для АО-энерго)'!$A$12:$E$12,'[12]Ф-2 (для АО-энерго)'!$C$8:$E$11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localSheetId="0" hidden="1">[12]перекрестка!$N$14:$N$25,[12]перекрестка!$N$27:$N$31,[12]перекрестка!$J$27:$K$31,[12]перекрестка!$F$27:$H$31,[12]перекрестка!$F$33:$H$37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localSheetId="0" hidden="1">[12]свод!$E$58:$I$63,[12]свод!$E$72:$I$79,[12]свод!$E$81:$I$81,[12]свод!$E$85:$H$88,[12]свод!$E$90:$I$90,[12]свод!$E$107:$I$112,[12]свод!$E$114:$I$117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localSheetId="0" hidden="1">[13]перекрестка!$J$68:$K$72,[13]перекрестка!$J$74:$K$78,[13]перекрестка!$J$80:$K$84,[13]перекрестка!$J$89,[13]перекрестка!$J$90:$K$94,[13]перекрестка!$J$95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localSheetId="0" hidden="1">'[13]4'!$Q$22:$T$22,'[13]4'!$Q$24:$T$28,'[13]4'!$V$24:$Y$28,'[13]4'!$V$22:$Y$22,'[13]4'!$V$20:$Y$20,'[13]4'!$V$11:$Y$17,'[13]4'!$AA$11:$AD$17,'[13]4'!$AA$20:$AD$20,'[13]4'!$AA$22:$AD$22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localSheetId="0" hidden="1">'[12]Ф-1 (для АО-энерго)'!$E$16:$E$17,'[12]Ф-1 (для АО-энерго)'!$C$4:$D$4,'[12]Ф-1 (для АО-энерго)'!$C$7:$E$10,'[12]Ф-1 (для АО-энерго)'!$A$11:$E$11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localSheetId="0" hidden="1">[12]перекрестка!$J$33:$K$37,[12]перекрестка!$N$33:$N$37,[12]перекрестка!$F$39:$H$43,[12]перекрестка!$J$39:$K$43,[12]перекрестка!$N$39:$N$43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localSheetId="0" hidden="1">[12]свод!$E$121:$I$121,[12]свод!$E$124:$H$127,[12]свод!$D$135:$G$135,[12]свод!$I$135:$I$140,[12]свод!$H$137:$H$140,[12]свод!$D$138:$G$140,[12]свод!$E$15:$I$16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localSheetId="0" hidden="1">[13]перекрестка!$J$96:$K$100,[13]перекрестка!$J$102:$K$106,[13]перекрестка!$J$108:$K$112,[13]перекрестка!$J$114:$K$118,[13]перекрестка!$J$120:$K$124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 localSheetId="0">'[5]21'!$E$31:$E$33,'[5]21'!$G$31:$K$33,'[5]21'!$B$14:$B$16,'[5]21'!$B$20:$B$22,'[5]21'!$B$26:$B$28,'[5]21'!$B$31:$B$33,'[5]21'!$M$31:$M$33,[0]!P1_T21_Protection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localSheetId="0" hidden="1">'[12]Ф-1 (для АО-энерго)'!$C$13:$E$13,'[12]Ф-1 (для АО-энерго)'!$A$14:$E$14,'[12]Ф-1 (для АО-энерго)'!$C$23:$C$50,'[12]Ф-1 (для АО-энерго)'!$C$54:$C$95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localSheetId="0" hidden="1">[12]перекрестка!$F$45:$H$49,[12]перекрестка!$J$45:$K$49,[12]перекрестка!$N$45:$N$49,[12]перекрестка!$F$53:$G$64,[12]перекрестка!$H$54:$H$58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localSheetId="0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localSheetId="0" hidden="1">[12]перекрестка!$H$60:$H$64,[12]перекрестка!$J$53:$J$64,[12]перекрестка!$K$54:$K$58,[12]перекрестка!$K$60:$K$64,[12]перекрестка!$N$53:$N$64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localSheetId="0" hidden="1">[13]перекрестка!$N$30:$N$34,[13]перекрестка!$N$36:$N$40,[13]перекрестка!$N$42:$N$46,[13]перекрестка!$N$49:$N$60,[13]перекрестка!$N$62:$N$66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localSheetId="0" hidden="1">[12]перекрестка!$F$66:$H$70,[12]перекрестка!$J$66:$K$70,[12]перекрестка!$N$66:$N$70,[12]перекрестка!$F$72:$H$76,[12]перекрестка!$J$72:$K$76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localSheetId="0" hidden="1">[13]перекрестка!$N$68:$N$72,[13]перекрестка!$N$74:$N$78,[13]перекрестка!$N$80:$N$84,[13]перекрестка!$N$89:$N$100,[13]перекрестка!$N$102:$N$106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 localSheetId="0">'[5]29'!$O$19:$P$19,'[5]29'!$O$21:$P$25,'[5]29'!$O$27:$P$27,'[5]29'!$O$29:$P$33,'[5]29'!$O$36:$P$36,'[5]29'!$O$38:$P$42,'[5]29'!$O$45:$P$45,[0]!P1_T17_Protection</definedName>
    <definedName name="P6_T17_Protection">'[5]29'!$O$19:$P$19,'[5]29'!$O$21:$P$25,'[5]29'!$O$27:$P$27,'[5]29'!$O$29:$P$33,'[5]29'!$O$36:$P$36,'[5]29'!$O$38:$P$42,'[5]29'!$O$45:$P$45,P1_T17_Protection</definedName>
    <definedName name="P6_T28?axis?R?ПЭ" localSheetId="0">'[5]28'!$D$256:$I$258,'[5]28'!$D$262:$I$264,'[5]28'!$D$271:$I$273,'[5]28'!$D$276:$I$278,'[5]28'!$D$282:$I$284,'[5]28'!$D$288:$I$291,'[5]28'!$D$11:$I$13,[0]!P1_T28?axis?R?ПЭ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 localSheetId="0">'[5]28'!$B$256:$B$258,'[5]28'!$B$262:$B$264,'[5]28'!$B$271:$B$273,'[5]28'!$B$276:$B$278,'[5]28'!$B$282:$B$284,'[5]28'!$B$288:$B$291,'[5]28'!$B$11:$B$13,[0]!P1_T28?axis?R?ПЭ?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localSheetId="0" hidden="1">[12]перекрестка!$N$72:$N$76,[12]перекрестка!$F$78:$H$82,[12]перекрестка!$J$78:$K$82,[12]перекрестка!$N$78:$N$82,[12]перекрестка!$F$84:$H$88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localSheetId="0" hidden="1">[13]перекрестка!$N$108:$N$112,[13]перекрестка!$N$114:$N$118,[13]перекрестка!$N$120:$N$124,[13]перекрестка!$N$127:$N$138,[13]перекрестка!$N$140:$N$144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localSheetId="0" hidden="1">[12]перекрестка!$J$84:$K$88,[12]перекрестка!$N$84:$N$88,[12]перекрестка!$F$14:$G$25,'приложение 1.1. '!P1_SCOPE_PER_PRT,'приложение 1.1. '!P2_SCOPE_PER_PRT,'приложение 1.1. '!P3_SCOPE_PER_PRT,'приложение 1.1. '!P4_SCOPE_PER_PRT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localSheetId="0" hidden="1">[13]перекрестка!$N$146:$N$150,[13]перекрестка!$N$152:$N$156,[13]перекрестка!$N$158:$N$162,[13]перекрестка!$F$11:$G$11,[13]перекрестка!$F$12:$H$16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localSheetId="0" hidden="1">[13]перекрестка!$F$17:$G$17,[13]перекрестка!$F$18:$H$22,[13]перекрестка!$F$24:$H$28,[13]перекрестка!$F$30:$H$34,[13]перекрестка!$F$36:$H$40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 localSheetId="0">#REF!</definedName>
    <definedName name="PapExpas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DATE(YEAR('приложение 1.1. '!Loan_Start),MONTH('приложение 1.1. '!Loan_Start)+Payment_Number,DAY('приложение 1.1. '!Loan_Start))</definedName>
    <definedName name="Payment_Date">DATE(YEAR(Loan_Start),MONTH(Loan_Start)+Payment_Number,DAY(Loan_Start))</definedName>
    <definedName name="Pbud601" localSheetId="0">#REF!</definedName>
    <definedName name="Pbud601">#REF!</definedName>
    <definedName name="Pbud655" localSheetId="0">#REF!</definedName>
    <definedName name="Pbud655">#REF!</definedName>
    <definedName name="Pbud98" localSheetId="0">#REF!</definedName>
    <definedName name="Pbud98">#REF!</definedName>
    <definedName name="Pcharg96" localSheetId="0">#REF!</definedName>
    <definedName name="Pcharg96">#REF!</definedName>
    <definedName name="Pcotisations" localSheetId="0">#REF!</definedName>
    <definedName name="Pcotisations">#REF!</definedName>
    <definedName name="Pcoubud" localSheetId="0">[9]Personnel!#REF!</definedName>
    <definedName name="Pcoubud">[9]Personnel!#REF!</definedName>
    <definedName name="PdgeccMO" localSheetId="0">#REF!</definedName>
    <definedName name="PdgeccMO">#REF!</definedName>
    <definedName name="PeffecBud" localSheetId="0">#REF!</definedName>
    <definedName name="PeffecBud">#REF!</definedName>
    <definedName name="Peffectif" localSheetId="0">#REF!</definedName>
    <definedName name="Peffectif">#REF!</definedName>
    <definedName name="PeffectifA" localSheetId="0">#REF!</definedName>
    <definedName name="PeffectifA">#REF!</definedName>
    <definedName name="Pfamo" localSheetId="0">#REF!</definedName>
    <definedName name="Pfamo">#REF!</definedName>
    <definedName name="PFAMO612642" localSheetId="0">#REF!</definedName>
    <definedName name="PFAMO612642">#REF!</definedName>
    <definedName name="Pgratif956" localSheetId="0">#REF!</definedName>
    <definedName name="Pgratif956">#REF!</definedName>
    <definedName name="Phsup" localSheetId="0">#REF!</definedName>
    <definedName name="Phsup">#REF!</definedName>
    <definedName name="Phsup98" localSheetId="0">#REF!</definedName>
    <definedName name="Phsup98">#REF!</definedName>
    <definedName name="Phypoaugmentation" localSheetId="0">#REF!</definedName>
    <definedName name="Phypoaugmentation">#REF!</definedName>
    <definedName name="Phypotheses" localSheetId="0">#REF!</definedName>
    <definedName name="Phypotheses">#REF!</definedName>
    <definedName name="Pmainoeuvre" localSheetId="0">#REF!</definedName>
    <definedName name="Pmainoeuvre">#REF!</definedName>
    <definedName name="polta" localSheetId="0">'[14]2001'!#REF!</definedName>
    <definedName name="polta">'[14]2001'!#REF!</definedName>
    <definedName name="popamia" localSheetId="0">#REF!</definedName>
    <definedName name="popamia">#REF!</definedName>
    <definedName name="pp" localSheetId="0">#REF!</definedName>
    <definedName name="pp">#REF!</definedName>
    <definedName name="Princ" localSheetId="0">#REF!</definedName>
    <definedName name="Princ">#REF!</definedName>
    <definedName name="Print_Area_Reset" localSheetId="0">OFFSET('приложение 1.1. '!Full_Print,0,0,'приложение 1.1. '!Last_Row)</definedName>
    <definedName name="Print_Area_Reset">OFFSET(Full_Print,0,0,Last_Row)</definedName>
    <definedName name="promd_Запрос_с_16_по_19" localSheetId="0">#REF!</definedName>
    <definedName name="promd_Запрос_с_16_по_19">#REF!</definedName>
    <definedName name="qaz" localSheetId="0">'приложение 1.1. '!qaz</definedName>
    <definedName name="qaz">[0]!qaz</definedName>
    <definedName name="qq" localSheetId="0">'приложение 1.1. '!USD/1.701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>#REF!</definedName>
    <definedName name="raion">'[11]Анкета (2)'!$B$8</definedName>
    <definedName name="Receipts_and_Disbursements" localSheetId="0">#REF!</definedName>
    <definedName name="Receipts_and_Disbursements">#REF!</definedName>
    <definedName name="Rent_and_Taxes" localSheetId="0">#REF!</definedName>
    <definedName name="Rent_and_Taxes">#REF!</definedName>
    <definedName name="Rep_cur" localSheetId="0">'[15]Расчет потоков без учета и.с.'!#REF!</definedName>
    <definedName name="Rep_cur">'[15]Расчет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aries_Paid_1" localSheetId="0">#REF!</definedName>
    <definedName name="Salaries_Paid_1">#REF!</definedName>
    <definedName name="Salaries_Paid_2" localSheetId="0">#REF!</definedName>
    <definedName name="Salaries_Paid_2">#REF!</definedName>
    <definedName name="sansnom" localSheetId="0">[0]!NotesHyp</definedName>
    <definedName name="sansnom">[0]!NotesHyp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OPE_16_PRT" localSheetId="0">'приложение 1.1. '!P1_SCOPE_16_PRT,'приложение 1.1. '!P2_SCOPE_16_PRT</definedName>
    <definedName name="SCOPE_16_PRT">P1_SCOPE_16_PRT,P2_SCOPE_16_PRT</definedName>
    <definedName name="SCOPE_17.1_PRT" localSheetId="0">'[12]17.1'!$D$14:$F$17,'[12]17.1'!$D$19:$F$22,'[12]17.1'!$I$9:$I$12,'[12]17.1'!$I$14:$I$17,'[12]17.1'!$I$19:$I$22,'[12]17.1'!$D$9:$F$12</definedName>
    <definedName name="SCOPE_17.1_PRT">'[12]17.1'!$D$14:$F$17,'[12]17.1'!$D$19:$F$22,'[12]17.1'!$I$9:$I$12,'[12]17.1'!$I$14:$I$17,'[12]17.1'!$I$19:$I$22,'[12]17.1'!$D$9:$F$12</definedName>
    <definedName name="SCOPE_17_LD" localSheetId="0">#REF!</definedName>
    <definedName name="SCOPE_17_LD">#REF!</definedName>
    <definedName name="SCOPE_17_PRT" localSheetId="0">#REF!,#REF!,#REF!,#REF!,#REF!,#REF!,#REF!,'приложение 1.1. '!P1_SCOPE_17_PRT</definedName>
    <definedName name="SCOPE_17_PRT">#REF!,#REF!,#REF!,#REF!,#REF!,#REF!,#REF!,P1_SCOPE_17_PRT</definedName>
    <definedName name="SCOPE_24_LD" localSheetId="0">'[12]24'!$E$8:$J$47,'[12]24'!$E$49:$J$66</definedName>
    <definedName name="SCOPE_24_LD">'[12]24'!$E$8:$J$47,'[12]24'!$E$49:$J$66</definedName>
    <definedName name="SCOPE_24_PRT" localSheetId="0">'[12]24'!$E$41:$I$41,'[12]24'!$E$34:$I$34,'[12]24'!$E$36:$I$36,'[12]24'!$E$43:$I$43</definedName>
    <definedName name="SCOPE_24_PRT">'[12]24'!$E$41:$I$41,'[12]24'!$E$34:$I$34,'[12]24'!$E$36:$I$36,'[12]24'!$E$43:$I$43</definedName>
    <definedName name="SCOPE_25_PRT" localSheetId="0">'[12]25'!$E$20:$I$20,'[12]25'!$E$34:$I$34,'[12]25'!$E$41:$I$41,'[12]25'!$E$8:$I$10</definedName>
    <definedName name="SCOPE_25_PRT">'[12]25'!$E$20:$I$20,'[12]25'!$E$34:$I$34,'[12]25'!$E$41:$I$41,'[12]25'!$E$8:$I$10</definedName>
    <definedName name="SCOPE_4_PRT" localSheetId="0">'[12]4'!$Z$27:$AC$31,'[12]4'!$F$14:$I$20,'приложение 1.1. '!P1_SCOPE_4_PRT,'приложение 1.1. '!P2_SCOPE_4_PRT</definedName>
    <definedName name="SCOPE_4_PRT">'[12]4'!$Z$27:$AC$31,'[12]4'!$F$14:$I$20,P1_SCOPE_4_PRT,P2_SCOPE_4_PRT</definedName>
    <definedName name="SCOPE_5_PRT" localSheetId="0">'[12]5'!$Z$27:$AC$31,'[12]5'!$F$14:$I$21,'приложение 1.1. '!P1_SCOPE_5_PRT,'приложение 1.1. '!P2_SCOPE_5_PRT</definedName>
    <definedName name="SCOPE_5_PRT">'[12]5'!$Z$27:$AC$31,'[12]5'!$F$14:$I$21,P1_SCOPE_5_PRT,P2_SCOPE_5_PRT</definedName>
    <definedName name="SCOPE_F1_PRT" localSheetId="0">'[12]Ф-1 (для АО-энерго)'!$D$86:$E$95,'приложение 1.1. '!P1_SCOPE_F1_PRT,'приложение 1.1. '!P2_SCOPE_F1_PRT,'приложение 1.1. '!P3_SCOPE_F1_PRT,'приложение 1.1. '!P4_SCOPE_F1_PRT</definedName>
    <definedName name="SCOPE_F1_PRT">'[12]Ф-1 (для АО-энерго)'!$D$86:$E$95,P1_SCOPE_F1_PRT,P2_SCOPE_F1_PRT,P3_SCOPE_F1_PRT,P4_SCOPE_F1_PRT</definedName>
    <definedName name="SCOPE_F2_PRT" localSheetId="0">'[12]Ф-2 (для АО-энерго)'!$C$5:$D$5,'[12]Ф-2 (для АО-энерго)'!$C$52:$C$57,'[12]Ф-2 (для АО-энерго)'!$D$57:$G$57,'приложение 1.1. '!P1_SCOPE_F2_PRT,'приложение 1.1. '!P2_SCOPE_F2_PRT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 localSheetId="0">'приложение 1.1. '!P5_SCOPE_PER_PRT,'приложение 1.1. '!P6_SCOPE_PER_PRT,'приложение 1.1. '!P7_SCOPE_PER_PRT,'приложение 1.1. '!P8_SCOPE_PER_PRT</definedName>
    <definedName name="SCOPE_PER_PRT">P5_SCOPE_PER_PRT,P6_SCOPE_PER_PRT,P7_SCOPE_PER_PRT,P8_SCOPE_PER_PRT</definedName>
    <definedName name="SCOPE_SPR_PRT" localSheetId="0">[12]Справочники!$D$21:$J$22,[12]Справочники!$E$13:$I$14,[12]Справочники!$F$27:$H$28</definedName>
    <definedName name="SCOPE_SPR_PRT">[12]Справочники!$D$21:$J$22,[12]Справочники!$E$13:$I$14,[12]Справочники!$F$27:$H$28</definedName>
    <definedName name="SCOPE_SV_LD1" localSheetId="0">[12]свод!$E$104:$M$104,[12]свод!$E$106:$M$117,[12]свод!$E$120:$M$121,[12]свод!$E$123:$M$127,[12]свод!$E$10:$M$68,'приложение 1.1. '!P1_SCOPE_SV_LD1</definedName>
    <definedName name="SCOPE_SV_LD1">[12]свод!$E$104:$M$104,[12]свод!$E$106:$M$117,[12]свод!$E$120:$M$121,[12]свод!$E$123:$M$127,[12]свод!$E$10:$M$68,P1_SCOPE_SV_LD1</definedName>
    <definedName name="SCOPE_SV_PRT" localSheetId="0">'приложение 1.1. '!P1_SCOPE_SV_PRT,'приложение 1.1. '!P2_SCOPE_SV_PRT,'приложение 1.1. '!P3_SCOPE_SV_PRT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1.1. '!shit</definedName>
    <definedName name="shit">[0]!shit</definedName>
    <definedName name="SMappros" localSheetId="0">[9]SMetstrait!$B$6:$W$57,[9]SMetstrait!$B$59:$W$113</definedName>
    <definedName name="SMappros">[9]SMetstrait!$B$6:$W$57,[9]SMetstrait!$B$59:$W$113</definedName>
    <definedName name="Soude" localSheetId="0">#REF!</definedName>
    <definedName name="Soude">#REF!</definedName>
    <definedName name="SoudeP97" localSheetId="0">#REF!</definedName>
    <definedName name="SoudeP97">#REF!</definedName>
    <definedName name="Staffing_Plan_1" localSheetId="0">#REF!</definedName>
    <definedName name="Staffing_Plan_1">#REF!</definedName>
    <definedName name="Staffing_Plan_2" localSheetId="0">#REF!</definedName>
    <definedName name="Staffing_Plan_2">#REF!</definedName>
    <definedName name="Statement_of_Cash_Flows" localSheetId="0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>#REF!</definedName>
    <definedName name="T1_Protect" localSheetId="0">'приложение 1.1. '!P15_T1_Protect,'приложение 1.1. '!P16_T1_Protect,'приложение 1.1. '!P17_T1_Protect,'приложение 1.1. '!P18_T1_Protect,'приложение 1.1. '!P19_T1_Protect</definedName>
    <definedName name="T1_Protect">P15_T1_Protect,P16_T1_Protect,P17_T1_Protect,P18_T1_Protect,P19_T1_Protect</definedName>
    <definedName name="T11?Data">#N/A</definedName>
    <definedName name="T15_Protect" localSheetId="0">'[13]15'!$E$25:$I$29,'[13]15'!$E$31:$I$34,'[13]15'!$E$36:$I$38,'[13]15'!$E$42:$I$43,'[13]15'!$E$9:$I$17,'[13]15'!$B$36:$B$38,'[13]15'!$E$19:$I$21</definedName>
    <definedName name="T15_Protect">'[13]15'!$E$25:$I$29,'[13]15'!$E$31:$I$34,'[13]15'!$E$36:$I$38,'[13]15'!$E$42:$I$43,'[13]15'!$E$9:$I$17,'[13]15'!$B$36:$B$38,'[13]15'!$E$19:$I$21</definedName>
    <definedName name="T16_Protect" localSheetId="0">'[13]16'!$G$44:$K$44,'[13]16'!$G$7:$K$8,'приложение 1.1. '!P1_T16_Protect</definedName>
    <definedName name="T16_Protect">'[13]16'!$G$44:$K$44,'[13]16'!$G$7:$K$8,P1_T16_Protect</definedName>
    <definedName name="T17.1_Protect" localSheetId="0">'[13]17.1'!$D$14:$F$17,'[13]17.1'!$D$19:$F$22,'[13]17.1'!$I$9:$I$12,'[13]17.1'!$I$14:$I$17,'[13]17.1'!$I$19:$I$22,'[13]17.1'!$D$9:$F$12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 localSheetId="0">'[5]29'!$O$18:$O$25,[0]!P1_T17?unit?РУБ.ГКАЛ,[0]!P2_T17?unit?РУБ.ГКАЛ</definedName>
    <definedName name="T17?unit?РУБ.ГКАЛ">'[5]29'!$O$18:$O$25,P1_T17?unit?РУБ.ГКАЛ,P2_T17?unit?РУБ.ГКАЛ</definedName>
    <definedName name="T17?unit?ТГКАЛ" localSheetId="0">'[5]29'!$P$18:$P$25,[0]!P1_T17?unit?ТГКАЛ,[0]!P2_T17?unit?ТГКАЛ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 localSheetId="0">'[13]21.3'!$E$54:$I$57,'[13]21.3'!$E$10:$I$10,P1_T17_Protect</definedName>
    <definedName name="T17_Protect">'[13]21.3'!$E$54:$I$57,'[13]21.3'!$E$10:$I$10,P1_T17_Protect</definedName>
    <definedName name="T17_Protection" localSheetId="0">[0]!P2_T17_Protection,[0]!P3_T17_Protection,[0]!P4_T17_Protection,[0]!P5_T17_Protection,'приложение 1.1. 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'[13]18.2'!#REF!,'[13]18.2'!#REF!</definedName>
    <definedName name="T18.2?item_ext?СБЫТ">'[13]18.2'!#REF!,'[13]18.2'!#REF!</definedName>
    <definedName name="T18.2?ВРАС" localSheetId="0">'[13]18.2'!$B$34:$B$36,'[13]18.2'!$B$28:$B$30</definedName>
    <definedName name="T18.2?ВРАС">'[13]18.2'!$B$34:$B$36,'[13]18.2'!$B$28:$B$30</definedName>
    <definedName name="T18.2_Protect" localSheetId="0">'[13]18.2'!$F$56:$J$57,'[13]18.2'!$F$60:$J$60,'[13]18.2'!$F$62:$J$65,'[13]18.2'!$F$6:$J$8,'приложение 1.1. '!P1_T18.2_Protect</definedName>
    <definedName name="T18.2_Protect">'[13]18.2'!$F$56:$J$57,'[13]18.2'!$F$60:$J$60,'[13]18.2'!$F$62:$J$65,'[13]18.2'!$F$6:$J$8,P1_T18.2_Protect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 localSheetId="0">'[13]2.3'!$F$30:$G$34,'[13]2.3'!$H$24:$K$28</definedName>
    <definedName name="T2.3_Protect">'[13]2.3'!$F$30:$G$34,'[13]2.3'!$H$24:$K$28</definedName>
    <definedName name="T20.1?Columns" localSheetId="0">#REF!</definedName>
    <definedName name="T20.1?Columns">#REF!</definedName>
    <definedName name="T20.1?Investments" localSheetId="0">#REF!</definedName>
    <definedName name="T20.1?Investments">#REF!</definedName>
    <definedName name="T20.1?Scope" localSheetId="0">#REF!</definedName>
    <definedName name="T20.1?Scope">#REF!</definedName>
    <definedName name="T20.1_Protect" localSheetId="0">#REF!</definedName>
    <definedName name="T20.1_Protect">#REF!</definedName>
    <definedName name="T20?Columns" localSheetId="0">#REF!</definedName>
    <definedName name="T20?Columns">#REF!</definedName>
    <definedName name="T20?ItemComments" localSheetId="0">#REF!</definedName>
    <definedName name="T20?ItemComments">#REF!</definedName>
    <definedName name="T20?Items" localSheetId="0">#REF!</definedName>
    <definedName name="T20?Items">#REF!</definedName>
    <definedName name="T20?Scope" localSheetId="0">#REF!</definedName>
    <definedName name="T20?Scope">#REF!</definedName>
    <definedName name="T20?unit?МКВТЧ">'[5]20'!$C$13:$M$13,'[5]20'!$C$15:$M$19,'[5]20'!$C$8:$M$11</definedName>
    <definedName name="T20_Protect" localSheetId="0">#REF!,#REF!</definedName>
    <definedName name="T20_Protect">#REF!,#REF!</definedName>
    <definedName name="T20_Protection" localSheetId="0">'[5]20'!$E$8:$H$11,[0]!P1_T20_Protection</definedName>
    <definedName name="T20_Protection">'[5]20'!$E$8:$H$11,P1_T20_Protection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'[13]21.3'!#REF!,'[13]21.3'!#REF!</definedName>
    <definedName name="T21.3?item_ext?СБЫТ">'[13]21.3'!#REF!,'[13]21.3'!#REF!</definedName>
    <definedName name="T21.3?ВРАС" localSheetId="0">'[13]21.3'!$B$28:$B$30,'[13]21.3'!$B$48:$B$50</definedName>
    <definedName name="T21.3?ВРАС">'[13]21.3'!$B$28:$B$30,'[13]21.3'!$B$48:$B$50</definedName>
    <definedName name="T21.3_Protect" localSheetId="0">'[13]21.3'!$E$19:$I$22,'[13]21.3'!$E$24:$I$25,'[13]21.3'!$B$28:$I$30,'[13]21.3'!$E$32:$I$32,'[13]21.3'!$E$35:$I$45,'[13]21.3'!$B$48:$I$50,'[13]21.3'!$E$13:$I$17</definedName>
    <definedName name="T21.3_Protect">'[13]21.3'!$E$19:$I$22,'[13]21.3'!$E$24:$I$25,'[13]21.3'!$B$28:$I$30,'[13]21.3'!$E$32:$I$32,'[13]21.3'!$E$35:$I$45,'[13]21.3'!$B$48:$I$50,'[13]21.3'!$E$13:$I$17</definedName>
    <definedName name="T21.4?Data" localSheetId="0">P1_T21.4?Data,P2_T21.4?Data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 localSheetId="0">[0]!P2_T21_Protection,'приложение 1.1. '!P3_T21_Protection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 localSheetId="0">'[5]23'!$A$60:$A$62,'[5]23'!$F$60:$J$62,'[5]23'!$O$60:$P$62,'[5]23'!$A$9:$A$25,[0]!P1_T23_Protection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 localSheetId="0">[0]!P1_T25_protection,[0]!P2_T25_protection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 localSheetId="0">'[5]26'!$K$34:$N$36,'[5]26'!$B$22:$B$24,[0]!P1_T26_Protection,[0]!P2_T26_Protection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 localSheetId="0">'[13]27'!$E$12:$E$13,'[13]27'!$K$4:$AH$4,'[13]27'!$AK$12:$AK$13</definedName>
    <definedName name="T27_Protect">'[13]27'!$E$12:$E$13,'[13]27'!$K$4:$AH$4,'[13]27'!$AK$12:$AK$13</definedName>
    <definedName name="T27_Protection" localSheetId="0">'[5]27'!$P$34:$S$36,'[5]27'!$B$22:$B$24,[0]!P1_T27_Protection,[0]!P2_T27_Protection,[0]!P3_T27_Protection</definedName>
    <definedName name="T27_Protection">'[5]27'!$P$34:$S$36,'[5]27'!$B$22:$B$24,P1_T27_Protection,P2_T27_Protection,P3_T27_Protection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[0]!P2_T28?axis?R?ПЭ,[0]!P3_T28?axis?R?ПЭ,[0]!P4_T28?axis?R?ПЭ,[0]!P5_T28?axis?R?ПЭ,'приложение 1.1. '!P6_T28?axis?R?ПЭ</definedName>
    <definedName name="T28?axis?R?ПЭ">P2_T28?axis?R?ПЭ,P3_T28?axis?R?ПЭ,P4_T28?axis?R?ПЭ,P5_T28?axis?R?ПЭ,P6_T28?axis?R?ПЭ</definedName>
    <definedName name="T28?axis?R?ПЭ?" localSheetId="0">[0]!P2_T28?axis?R?ПЭ?,[0]!P3_T28?axis?R?ПЭ?,[0]!P4_T28?axis?R?ПЭ?,[0]!P5_T28?axis?R?ПЭ?,'приложение 1.1. '!P6_T28?axis?R?ПЭ?</definedName>
    <definedName name="T28?axis?R?ПЭ?">P2_T28?axis?R?ПЭ?,P3_T28?axis?R?ПЭ?,P4_T28?axis?R?ПЭ?,P5_T28?axis?R?ПЭ?,P6_T28?axis?R?ПЭ?</definedName>
    <definedName name="T28?Data" localSheetId="0">'[5]28'!$D$190:$E$213,'[5]28'!$G$164:$H$187,'[5]28'!$D$164:$E$187,'[5]28'!$D$138:$I$161,'[5]28'!$D$8:$I$109,'[5]28'!$D$112:$I$135,[0]!P1_T28?Data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 localSheetId="0">[0]!P9_T28_Protection,[0]!P10_T28_Protection,[0]!P11_T28_Protection,'приложение 1.1. 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'[13]4'!$AA$24:$AD$28,'[13]4'!$G$11:$J$17,'приложение 1.1. '!P1_T4_Protect,'приложение 1.1. '!P2_T4_Protect</definedName>
    <definedName name="T4_Protect">'[13]4'!$AA$24:$AD$28,'[13]4'!$G$11:$J$17,P1_T4_Protect,P2_T4_Protect</definedName>
    <definedName name="T6_Protect" localSheetId="0">'[13]6'!$B$28:$B$37,'[13]6'!$D$28:$H$37,'[13]6'!$J$28:$N$37,'[13]6'!$D$39:$H$41,'[13]6'!$J$39:$N$41,'[13]6'!$B$46:$B$55,'приложение 1.1. '!P1_T6_Protect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 localSheetId="0">[13]P2.1!$F$28:$G$37,[13]P2.1!$F$40:$G$43,[13]P2.1!$F$7:$G$26</definedName>
    <definedName name="TP2.1_Protect">[13]P2.1!$F$28:$G$37,[13]P2.1!$F$40:$G$43,[13]P2.1!$F$7:$G$26</definedName>
    <definedName name="TRAILER_TOP">26</definedName>
    <definedName name="TRAILER_TOP_1">#N/A</definedName>
    <definedName name="us" localSheetId="0">#REF!</definedName>
    <definedName name="us">#REF!</definedName>
    <definedName name="USD" localSheetId="0">[16]коэфф!$B$2</definedName>
    <definedName name="USD">[16]коэфф!$B$2</definedName>
    <definedName name="USDDM">[17]оборудование!$D$2</definedName>
    <definedName name="USDRUB">[17]оборудование!$D$1</definedName>
    <definedName name="USDRUS" localSheetId="0">#REF!</definedName>
    <definedName name="USDRUS">#REF!</definedName>
    <definedName name="uu" localSheetId="0">#REF!</definedName>
    <definedName name="uu">#REF!</definedName>
    <definedName name="Values_Entered" localSheetId="0">IF('приложение 1.1. '!Loan_Amount*'приложение 1.1. '!Interest_Rate*'приложение 1.1. '!Loan_Years*'приложение 1.1. '!Loan_Start&gt;0,1,0)</definedName>
    <definedName name="Values_Entered">IF(Loan_Amount*Interest_Rate*Loan_Years*Loan_Start&gt;0,1,0)</definedName>
    <definedName name="vasea" localSheetId="0">#REF!</definedName>
    <definedName name="vasea">#REF!</definedName>
    <definedName name="vs">'[18]списки ФП'!$B$3:$B$7</definedName>
    <definedName name="w" localSheetId="0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1.1. '!www</definedName>
    <definedName name="www">[0]!www</definedName>
    <definedName name="x" localSheetId="0">#REF!</definedName>
    <definedName name="x">#REF!</definedName>
    <definedName name="z" localSheetId="0">#REF!</definedName>
    <definedName name="z">#REF!</definedName>
    <definedName name="Z_01EEC6FF_EFB1_49C3_B249_EF7FAF60492F_.wvu.FilterData" localSheetId="0" hidden="1">'приложение 1.1. '!#REF!</definedName>
    <definedName name="Z_054DD291_A8A5_46A3_964E_55EAA70337CE_.wvu.FilterData" localSheetId="0" hidden="1">'приложение 1.1. '!#REF!</definedName>
    <definedName name="Z_1054CBEE_7778_4E32_8FCE_7E5713CB4121_.wvu.FilterData" localSheetId="0" hidden="1">'приложение 1.1. '!#REF!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3E9044E6_1F2E_4F8B_B200_7E17314090C7_.wvu.FilterData" localSheetId="0" hidden="1">'приложение 1.1. '!#REF!</definedName>
    <definedName name="Z_60F4CF14_5D1F_4776_AE72_6F06B3AB8759_.wvu.Cols" localSheetId="0" hidden="1">'приложение 1.1. '!$F:$F</definedName>
    <definedName name="Z_60F4CF14_5D1F_4776_AE72_6F06B3AB8759_.wvu.FilterData" localSheetId="0" hidden="1">'приложение 1.1. '!#REF!</definedName>
    <definedName name="Z_60F4CF14_5D1F_4776_AE72_6F06B3AB8759_.wvu.PrintArea" localSheetId="0" hidden="1">'приложение 1.1. '!$B$1:$Y$143</definedName>
    <definedName name="Z_60F4CF14_5D1F_4776_AE72_6F06B3AB8759_.wvu.PrintTitles" localSheetId="0" hidden="1">'приложение 1.1. '!$14:$16</definedName>
    <definedName name="Z_7A90A8CD_40F0_4392_BD39_B9031A942794_.wvu.FilterData" localSheetId="0" hidden="1">'приложение 1.1. '!#REF!</definedName>
    <definedName name="Z_8659CD84_3713_4C79_AECB_4B8DBAE3B5BC_.wvu.FilterData" localSheetId="0" hidden="1">'приложение 1.1. '!#REF!</definedName>
    <definedName name="Z_A5B3C1B7_35CB_47AF_BEBF_D41AA4D51D57_.wvu.FilterData" localSheetId="0" hidden="1">'приложение 1.1. '!#REF!</definedName>
    <definedName name="Z_AB46DB8C_5F83_4B78_A087_817B22857A74_.wvu.FilterData" localSheetId="0" hidden="1">'приложение 1.1. '!#REF!</definedName>
    <definedName name="Z_B4ADBBBD_A772_441A_88BA_3331F61C0027_.wvu.FilterData" localSheetId="0" hidden="1">'приложение 1.1. '!#REF!</definedName>
    <definedName name="Z_B939AEFA_54C8_42BD_A9FF_2FE629B229A1_.wvu.FilterData" localSheetId="0" hidden="1">'приложение 1.1. '!#REF!</definedName>
    <definedName name="Z_C6A55138_D668_4383_8599_6483529110FE_.wvu.Cols" localSheetId="0" hidden="1">'приложение 1.1. '!$F:$F</definedName>
    <definedName name="Z_C6A55138_D668_4383_8599_6483529110FE_.wvu.FilterData" localSheetId="0" hidden="1">'приложение 1.1. '!#REF!</definedName>
    <definedName name="Z_C6A55138_D668_4383_8599_6483529110FE_.wvu.PrintArea" localSheetId="0" hidden="1">'приложение 1.1. '!$B$1:$Y$143</definedName>
    <definedName name="Z_C6A55138_D668_4383_8599_6483529110FE_.wvu.PrintTitles" localSheetId="0" hidden="1">'приложение 1.1. '!$14:$16</definedName>
    <definedName name="Z_DA1428B3_BD44_4F66_8A8E_A4F70AA11A4F_.wvu.Cols" localSheetId="0" hidden="1">'приложение 1.1. '!$F:$F</definedName>
    <definedName name="Z_DA1428B3_BD44_4F66_8A8E_A4F70AA11A4F_.wvu.FilterData" localSheetId="0" hidden="1">'приложение 1.1. '!#REF!</definedName>
    <definedName name="Z_DA1428B3_BD44_4F66_8A8E_A4F70AA11A4F_.wvu.PrintArea" localSheetId="0" hidden="1">'приложение 1.1. '!$B$1:$Y$143</definedName>
    <definedName name="Z_DA1428B3_BD44_4F66_8A8E_A4F70AA11A4F_.wvu.PrintTitles" localSheetId="0" hidden="1">'приложение 1.1. '!$14:$16</definedName>
    <definedName name="Z_E2477A6A_7AF1_4580_A609_B7A3639684C9_.wvu.FilterData" localSheetId="0" hidden="1">'приложение 1.1. '!#REF!</definedName>
    <definedName name="Z_E9127DD0_DB84_49B9_ACFB_864188164D96_.wvu.FilterData" localSheetId="0" hidden="1">'приложение 1.1. '!#REF!</definedName>
    <definedName name="Z_EEF1CE70_ED5D_45E9_A4F4_03CD0EB90C5D_.wvu.Cols" localSheetId="0" hidden="1">'приложение 1.1. '!$E:$F</definedName>
    <definedName name="Z_EEF1CE70_ED5D_45E9_A4F4_03CD0EB90C5D_.wvu.FilterData" localSheetId="0" hidden="1">'приложение 1.1. '!#REF!</definedName>
    <definedName name="Z_FC89FAB7_EF76_490A_9385_95127EE0C256_.wvu.FilterData" localSheetId="0" hidden="1">'приложение 1.1. '!#REF!</definedName>
    <definedName name="Z_FE04AD94_3597_4890_BD13_0BEFF947420D_.wvu.Cols" localSheetId="0" hidden="1">'приложение 1.1. '!$E:$F</definedName>
    <definedName name="Z_FE04AD94_3597_4890_BD13_0BEFF947420D_.wvu.FilterData" localSheetId="0" hidden="1">'приложение 1.1. '!#REF!</definedName>
    <definedName name="Z_FE04AD94_3597_4890_BD13_0BEFF947420D_.wvu.PrintArea" localSheetId="0" hidden="1">'приложение 1.1. '!$B$1:$Y$143</definedName>
    <definedName name="Z_FE04AD94_3597_4890_BD13_0BEFF947420D_.wvu.PrintTitles" localSheetId="0" hidden="1">'приложение 1.1. '!$14:$16</definedName>
    <definedName name="а" localSheetId="0">#REF!</definedName>
    <definedName name="а">#REF!</definedName>
    <definedName name="а1" localSheetId="0">#REF!</definedName>
    <definedName name="а1">#REF!</definedName>
    <definedName name="а30" localSheetId="0">#REF!</definedName>
    <definedName name="а30">#REF!</definedName>
    <definedName name="аа" localSheetId="0">'приложение 1.1. '!аа</definedName>
    <definedName name="аа">[0]!аа</definedName>
    <definedName name="АААААААА" localSheetId="0">'приложение 1.1. '!АААААААА</definedName>
    <definedName name="АААААААА">[0]!АААААААА</definedName>
    <definedName name="АВГ_РУБ" localSheetId="0">[19]Калькуляции!#REF!</definedName>
    <definedName name="АВГ_РУБ">[19]Калькуляции!#REF!</definedName>
    <definedName name="АВГ_ТОН" localSheetId="0">[19]Калькуляции!#REF!</definedName>
    <definedName name="АВГ_ТОН">[19]Калькуляции!#REF!</definedName>
    <definedName name="август" localSheetId="0">#REF!</definedName>
    <definedName name="август">#REF!</definedName>
    <definedName name="АВЧ_ВН" localSheetId="0">#REF!</definedName>
    <definedName name="АВЧ_ВН">#REF!</definedName>
    <definedName name="АВЧ_ДП" localSheetId="0">[19]Калькуляции!#REF!</definedName>
    <definedName name="АВЧ_ДП">[19]Калькуляции!#REF!</definedName>
    <definedName name="АВЧ_ЛОК" localSheetId="0">[19]Калькуляции!#REF!</definedName>
    <definedName name="АВЧ_ЛОК">[19]Калькуляции!#REF!</definedName>
    <definedName name="АВЧ_С" localSheetId="0">#REF!</definedName>
    <definedName name="АВЧ_С">#REF!</definedName>
    <definedName name="АВЧ_ТОЛ" localSheetId="0">#REF!</definedName>
    <definedName name="АВЧ_ТОЛ">#REF!</definedName>
    <definedName name="АВЧНЗ_АЛФ" localSheetId="0">#REF!</definedName>
    <definedName name="АВЧНЗ_АЛФ">#REF!</definedName>
    <definedName name="АВЧНЗ_МЕД" localSheetId="0">#REF!</definedName>
    <definedName name="АВЧНЗ_МЕД">#REF!</definedName>
    <definedName name="АВЧНЗ_ХЛБ" localSheetId="0">#REF!</definedName>
    <definedName name="АВЧНЗ_ХЛБ">#REF!</definedName>
    <definedName name="АВЧНЗ_ЭЛ" localSheetId="0">#REF!</definedName>
    <definedName name="АВЧНЗ_ЭЛ">#REF!</definedName>
    <definedName name="АК12" localSheetId="0">[19]Калькуляции!#REF!</definedName>
    <definedName name="АК12">[19]Калькуляции!#REF!</definedName>
    <definedName name="АК12ОЧ" localSheetId="0">[19]Калькуляции!#REF!</definedName>
    <definedName name="АК12ОЧ">[19]Калькуляции!#REF!</definedName>
    <definedName name="АК5М2" localSheetId="0">[19]Калькуляции!#REF!</definedName>
    <definedName name="АК5М2">[19]Калькуляции!#REF!</definedName>
    <definedName name="АК9ПЧ" localSheetId="0">[19]Калькуляции!#REF!</definedName>
    <definedName name="АК9ПЧ">[19]Калькуляции!#REF!</definedName>
    <definedName name="АЛ_АВЧ" localSheetId="0">#REF!</definedName>
    <definedName name="АЛ_АВЧ">#REF!</definedName>
    <definedName name="АЛ_АТЧ" localSheetId="0">#REF!</definedName>
    <definedName name="АЛ_АТЧ">#REF!</definedName>
    <definedName name="АЛ_Ф" localSheetId="0">#REF!</definedName>
    <definedName name="АЛ_Ф">#REF!</definedName>
    <definedName name="АЛ_Ф_" localSheetId="0">#REF!</definedName>
    <definedName name="АЛ_Ф_">#REF!</definedName>
    <definedName name="АЛ_Ф_ЗФА" localSheetId="0">#REF!</definedName>
    <definedName name="АЛ_Ф_ЗФА">#REF!</definedName>
    <definedName name="АЛ_Ф_Т" localSheetId="0">#REF!</definedName>
    <definedName name="АЛ_Ф_Т">#REF!</definedName>
    <definedName name="Алмаз2">[20]Дебиторка!$J$7</definedName>
    <definedName name="АЛЮМ_АВЧ" localSheetId="0">#REF!</definedName>
    <definedName name="АЛЮМ_АВЧ">#REF!</definedName>
    <definedName name="АЛЮМ_АТЧ" localSheetId="0">#REF!</definedName>
    <definedName name="АЛЮМ_АТЧ">#REF!</definedName>
    <definedName name="АН_Б" localSheetId="0">#REF!</definedName>
    <definedName name="АН_Б">#REF!</definedName>
    <definedName name="АН_Б_ТОЛ" localSheetId="0">[19]Калькуляции!#REF!</definedName>
    <definedName name="АН_Б_ТОЛ">[19]Калькуляции!#REF!</definedName>
    <definedName name="АН_М" localSheetId="0">#REF!</definedName>
    <definedName name="АН_М">#REF!</definedName>
    <definedName name="АН_М_" localSheetId="0">#REF!</definedName>
    <definedName name="АН_М_">#REF!</definedName>
    <definedName name="АН_М_К" localSheetId="0">[19]Калькуляции!#REF!</definedName>
    <definedName name="АН_М_К">[19]Калькуляции!#REF!</definedName>
    <definedName name="АН_М_П" localSheetId="0">[19]Калькуляции!#REF!</definedName>
    <definedName name="АН_М_П">[19]Калькуляции!#REF!</definedName>
    <definedName name="АН_М_ПК" localSheetId="0">[19]Калькуляции!#REF!</definedName>
    <definedName name="АН_М_ПК">[19]Калькуляции!#REF!</definedName>
    <definedName name="АН_М_ПРОСТ" localSheetId="0">[19]Калькуляции!#REF!</definedName>
    <definedName name="АН_М_ПРОСТ">[19]Калькуляции!#REF!</definedName>
    <definedName name="АН_С" localSheetId="0">#REF!</definedName>
    <definedName name="АН_С">#REF!</definedName>
    <definedName name="АПР_РУБ" localSheetId="0">#REF!</definedName>
    <definedName name="АПР_РУБ">#REF!</definedName>
    <definedName name="АПР_ТОН" localSheetId="0">#REF!</definedName>
    <definedName name="АПР_ТОН">#REF!</definedName>
    <definedName name="апрель" localSheetId="0">#REF!</definedName>
    <definedName name="апрель">#REF!</definedName>
    <definedName name="аренда_ваг">'[21]цены цехов'!$D$30</definedName>
    <definedName name="АТЧ_ЦЕХА" localSheetId="0">[19]Калькуляции!#REF!</definedName>
    <definedName name="АТЧ_ЦЕХА">[19]Калькуляции!#REF!</definedName>
    <definedName name="АТЧНЗ_АМ" localSheetId="0">#REF!</definedName>
    <definedName name="АТЧНЗ_АМ">#REF!</definedName>
    <definedName name="АТЧНЗ_ГЛ" localSheetId="0">#REF!</definedName>
    <definedName name="АТЧНЗ_ГЛ">#REF!</definedName>
    <definedName name="АТЧНЗ_КР" localSheetId="0">#REF!</definedName>
    <definedName name="АТЧНЗ_КР">#REF!</definedName>
    <definedName name="АТЧНЗ_ЭЛ" localSheetId="0">#REF!</definedName>
    <definedName name="АТЧНЗ_ЭЛ">#REF!</definedName>
    <definedName name="б" localSheetId="0">'приложение 1.1. '!б</definedName>
    <definedName name="б">[0]!б</definedName>
    <definedName name="б1" localSheetId="0">#REF!</definedName>
    <definedName name="б1">#REF!</definedName>
    <definedName name="_xlnm.Database" localSheetId="0">#REF!</definedName>
    <definedName name="_xlnm.Database">#REF!</definedName>
    <definedName name="БазовыйПериод">[22]Заголовок!$B$4</definedName>
    <definedName name="БАР" localSheetId="0">#REF!</definedName>
    <definedName name="БАР">#REF!</definedName>
    <definedName name="БАР_" localSheetId="0">#REF!</definedName>
    <definedName name="БАР_">#REF!</definedName>
    <definedName name="бб" localSheetId="0">'приложение 1.1. '!бб</definedName>
    <definedName name="бб">[0]!бб</definedName>
    <definedName name="ббббб" localSheetId="0">'приложение 1.1. '!ббббб</definedName>
    <definedName name="ббббб">[0]!ббббб</definedName>
    <definedName name="бл" localSheetId="0">#REF!</definedName>
    <definedName name="бл">#REF!</definedName>
    <definedName name="Блок" localSheetId="0">#REF!</definedName>
    <definedName name="Блок">#REF!</definedName>
    <definedName name="Бородино2">[20]Дебиторка!$J$9</definedName>
    <definedName name="Браво2">[20]Дебиторка!$J$10</definedName>
    <definedName name="в" localSheetId="0">'приложение 1.1. '!в</definedName>
    <definedName name="в">[0]!в</definedName>
    <definedName name="В_В" localSheetId="0">#REF!</definedName>
    <definedName name="В_В">#REF!</definedName>
    <definedName name="В_ДП" localSheetId="0">[19]Калькуляции!#REF!</definedName>
    <definedName name="В_ДП">[19]Калькуляции!#REF!</definedName>
    <definedName name="В_Т" localSheetId="0">#REF!</definedName>
    <definedName name="В_Т">#REF!</definedName>
    <definedName name="В_Т_А" localSheetId="0">[19]Калькуляции!#REF!</definedName>
    <definedName name="В_Т_А">[19]Калькуляции!#REF!</definedName>
    <definedName name="В_Т_ВС" localSheetId="0">[19]Калькуляции!#REF!</definedName>
    <definedName name="В_Т_ВС">[19]Калькуляции!#REF!</definedName>
    <definedName name="В_Т_К" localSheetId="0">[19]Калькуляции!#REF!</definedName>
    <definedName name="В_Т_К">[19]Калькуляции!#REF!</definedName>
    <definedName name="В_Т_П" localSheetId="0">[19]Калькуляции!#REF!</definedName>
    <definedName name="В_Т_П">[19]Калькуляции!#REF!</definedName>
    <definedName name="В_Т_ПК" localSheetId="0">[19]Калькуляции!#REF!</definedName>
    <definedName name="В_Т_ПК">[19]Калькуляции!#REF!</definedName>
    <definedName name="В_Э" localSheetId="0">#REF!</definedName>
    <definedName name="В_Э">#REF!</definedName>
    <definedName name="в23ё" localSheetId="0">'приложение 1.1. '!в23ё</definedName>
    <definedName name="в23ё">[0]!в23ё</definedName>
    <definedName name="В5" localSheetId="0">[23]БДДС_нов!$C$1:$H$501</definedName>
    <definedName name="В5">[23]БДДС_нов!$C$1:$H$501</definedName>
    <definedName name="ВАЛОВЫЙ" localSheetId="0">#REF!</definedName>
    <definedName name="ВАЛОВЫЙ">#REF!</definedName>
    <definedName name="вариант">'[24]ПФВ-0.6'!$D$71:$E$71</definedName>
    <definedName name="вв" localSheetId="0">'приложение 1.1. '!вв</definedName>
    <definedName name="вв">[0]!вв</definedName>
    <definedName name="ВВВВ" localSheetId="0">#REF!</definedName>
    <definedName name="ВВВВ">#REF!</definedName>
    <definedName name="Вена2">[20]Дебиторка!$J$11</definedName>
    <definedName name="вид" localSheetId="0">[25]Лист1!#REF!</definedName>
    <definedName name="вид">[25]Лист1!#REF!</definedName>
    <definedName name="ВН" localSheetId="0">#REF!</definedName>
    <definedName name="ВН">#REF!</definedName>
    <definedName name="ВН_3003_ДП" localSheetId="0">#REF!</definedName>
    <definedName name="ВН_3003_ДП">#REF!</definedName>
    <definedName name="ВН_3103_ЭКС" localSheetId="0">[19]Калькуляции!#REF!</definedName>
    <definedName name="ВН_3103_ЭКС">[19]Калькуляции!#REF!</definedName>
    <definedName name="ВН_6063_ЭКС" localSheetId="0">[19]Калькуляции!#REF!</definedName>
    <definedName name="ВН_6063_ЭКС">[19]Калькуляции!#REF!</definedName>
    <definedName name="ВН_АВЧ_ВН" localSheetId="0">#REF!</definedName>
    <definedName name="ВН_АВЧ_ВН">#REF!</definedName>
    <definedName name="ВН_АВЧ_ДП" localSheetId="0">[19]Калькуляции!#REF!</definedName>
    <definedName name="ВН_АВЧ_ДП">[19]Калькуляции!#REF!</definedName>
    <definedName name="ВН_АВЧ_ТОЛ" localSheetId="0">#REF!</definedName>
    <definedName name="ВН_АВЧ_ТОЛ">#REF!</definedName>
    <definedName name="ВН_АВЧ_ЭКС" localSheetId="0">#REF!</definedName>
    <definedName name="ВН_АВЧ_ЭКС">#REF!</definedName>
    <definedName name="ВН_АТЧ_ВН" localSheetId="0">#REF!</definedName>
    <definedName name="ВН_АТЧ_ВН">#REF!</definedName>
    <definedName name="ВН_АТЧ_ДП" localSheetId="0">[19]Калькуляции!#REF!</definedName>
    <definedName name="ВН_АТЧ_ДП">[19]Калькуляции!#REF!</definedName>
    <definedName name="ВН_АТЧ_ТОЛ" localSheetId="0">#REF!</definedName>
    <definedName name="ВН_АТЧ_ТОЛ">#REF!</definedName>
    <definedName name="ВН_АТЧ_ТОЛ_А" localSheetId="0">[19]Калькуляции!#REF!</definedName>
    <definedName name="ВН_АТЧ_ТОЛ_А">[19]Калькуляции!#REF!</definedName>
    <definedName name="ВН_АТЧ_ТОЛ_П" localSheetId="0">[19]Калькуляции!#REF!</definedName>
    <definedName name="ВН_АТЧ_ТОЛ_П">[19]Калькуляции!#REF!</definedName>
    <definedName name="ВН_АТЧ_ТОЛ_ПК" localSheetId="0">[19]Калькуляции!#REF!</definedName>
    <definedName name="ВН_АТЧ_ТОЛ_ПК">[19]Калькуляции!#REF!</definedName>
    <definedName name="ВН_АТЧ_ЭКС" localSheetId="0">#REF!</definedName>
    <definedName name="ВН_АТЧ_ЭКС">#REF!</definedName>
    <definedName name="ВН_Р" localSheetId="0">#REF!</definedName>
    <definedName name="ВН_Р">#REF!</definedName>
    <definedName name="ВН_С_ВН" localSheetId="0">#REF!</definedName>
    <definedName name="ВН_С_ВН">#REF!</definedName>
    <definedName name="ВН_С_ДП" localSheetId="0">[19]Калькуляции!#REF!</definedName>
    <definedName name="ВН_С_ДП">[19]Калькуляции!#REF!</definedName>
    <definedName name="ВН_С_ТОЛ" localSheetId="0">#REF!</definedName>
    <definedName name="ВН_С_ТОЛ">#REF!</definedName>
    <definedName name="ВН_С_ЭКС" localSheetId="0">#REF!</definedName>
    <definedName name="ВН_С_ЭКС">#REF!</definedName>
    <definedName name="ВН_Т" localSheetId="0">#REF!</definedName>
    <definedName name="ВН_Т">#REF!</definedName>
    <definedName name="ВНИТ" localSheetId="0">#REF!</definedName>
    <definedName name="ВНИТ">#REF!</definedName>
    <definedName name="ВОД_ОБ" localSheetId="0">#REF!</definedName>
    <definedName name="ВОД_ОБ">#REF!</definedName>
    <definedName name="ВОД_Т" localSheetId="0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 localSheetId="0">#REF!</definedName>
    <definedName name="ВОЗ">#REF!</definedName>
    <definedName name="Волгоградэнерго" localSheetId="0">#REF!</definedName>
    <definedName name="Волгоградэнерго">#REF!</definedName>
    <definedName name="ВСП" localSheetId="0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 localSheetId="0">#REF!</definedName>
    <definedName name="ВСПОМОГ">#REF!</definedName>
    <definedName name="ВТОМ" localSheetId="0">#REF!</definedName>
    <definedName name="ВТОМ">#REF!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г" localSheetId="0">'приложение 1.1. '!г</definedName>
    <definedName name="г">[0]!г</definedName>
    <definedName name="ГАС_Ш" localSheetId="0">#REF!</definedName>
    <definedName name="ГАС_Ш">#REF!</definedName>
    <definedName name="гг" localSheetId="0">#REF!</definedName>
    <definedName name="гг">#REF!</definedName>
    <definedName name="ГИД" localSheetId="0">#REF!</definedName>
    <definedName name="ГИД">#REF!</definedName>
    <definedName name="ГИД_ЗФА" localSheetId="0">#REF!</definedName>
    <definedName name="ГИД_ЗФА">#REF!</definedName>
    <definedName name="ГЛ" localSheetId="0">#REF!</definedName>
    <definedName name="ГЛ">#REF!</definedName>
    <definedName name="ГЛ_" localSheetId="0">#REF!</definedName>
    <definedName name="ГЛ_">#REF!</definedName>
    <definedName name="ГЛ_ДП" localSheetId="0">[19]Калькуляции!#REF!</definedName>
    <definedName name="ГЛ_ДП">[19]Калькуляции!#REF!</definedName>
    <definedName name="ГЛ_Т" localSheetId="0">#REF!</definedName>
    <definedName name="ГЛ_Т">#REF!</definedName>
    <definedName name="ГЛ_Ш" localSheetId="0">#REF!</definedName>
    <definedName name="ГЛ_Ш">#REF!</definedName>
    <definedName name="глинозем" localSheetId="0">'приложение 1.1. '!USD/1.701</definedName>
    <definedName name="глинозем">[0]!USD/1.701</definedName>
    <definedName name="Глубина">'[26]ПФВ-0.5'!$AK$13:$AK$15</definedName>
    <definedName name="ГР" localSheetId="0">#REF!</definedName>
    <definedName name="ГР">#REF!</definedName>
    <definedName name="график" localSheetId="0">'приложение 1.1. 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'[21]цены цехов'!$D$52</definedName>
    <definedName name="д" localSheetId="0">'приложение 1.1. '!д</definedName>
    <definedName name="д">[0]!д</definedName>
    <definedName name="ДАВ_ЖИД" localSheetId="0">#REF!</definedName>
    <definedName name="ДАВ_ЖИД">#REF!</definedName>
    <definedName name="ДАВ_КАТАНКА" localSheetId="0">[19]Калькуляции!#REF!</definedName>
    <definedName name="ДАВ_КАТАНКА">[19]Калькуляции!#REF!</definedName>
    <definedName name="ДАВ_МЕЛК" localSheetId="0">#REF!</definedName>
    <definedName name="ДАВ_МЕЛК">#REF!</definedName>
    <definedName name="ДАВ_СЛИТКИ" localSheetId="0">#REF!</definedName>
    <definedName name="ДАВ_СЛИТКИ">#REF!</definedName>
    <definedName name="Дав_тв" localSheetId="0">#REF!</definedName>
    <definedName name="Дав_тв">#REF!</definedName>
    <definedName name="ДАВ_ШТАН" localSheetId="0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 localSheetId="0">#REF!</definedName>
    <definedName name="ДАВАЛЬЧЕСКИЙ">#REF!</definedName>
    <definedName name="Данкор2">[20]Дебиторка!$J$27</definedName>
    <definedName name="ДАТА" localSheetId="0">[25]Лист1!$A$38:$A$50</definedName>
    <definedName name="ДАТА">[25]Лист1!$A$38:$A$50</definedName>
    <definedName name="Дв" localSheetId="0">'приложение 1.1. '!Дв</definedName>
    <definedName name="Дв">[0]!Дв</definedName>
    <definedName name="ДЕК_РУБ" localSheetId="0">[19]Калькуляции!#REF!</definedName>
    <definedName name="ДЕК_РУБ">[19]Калькуляции!#REF!</definedName>
    <definedName name="ДЕК_Т" localSheetId="0">[19]Калькуляции!#REF!</definedName>
    <definedName name="ДЕК_Т">[19]Калькуляции!#REF!</definedName>
    <definedName name="ДЕК_ТОН" localSheetId="0">[19]Калькуляции!#REF!</definedName>
    <definedName name="ДЕК_ТОН">[19]Калькуляции!#REF!</definedName>
    <definedName name="декабрь" localSheetId="0">#REF!</definedName>
    <definedName name="декабрь">#REF!</definedName>
    <definedName name="День">'[26]ПФВ-0.5'!$AM$4:$AM$34</definedName>
    <definedName name="ДЗО">'[27]титул БДР'!$A$18</definedName>
    <definedName name="Диаметры">'[26]ПФВ-0.5'!$AK$22:$AK$39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>#REF!</definedName>
    <definedName name="ДИМА" localSheetId="0">#REF!</definedName>
    <definedName name="ДИМА">#REF!</definedName>
    <definedName name="Дионис2">[20]Дебиторка!$J$15</definedName>
    <definedName name="ДИЭТ" localSheetId="0">[19]Калькуляции!#REF!</definedName>
    <definedName name="ДИЭТ">[19]Калькуляции!#REF!</definedName>
    <definedName name="ДОГПЕР_АВЧСЫРЕЦ" localSheetId="0">[19]Калькуляции!#REF!</definedName>
    <definedName name="ДОГПЕР_АВЧСЫРЕЦ">[19]Калькуляции!#REF!</definedName>
    <definedName name="ДОГПЕР_СЫРЕЦ" localSheetId="0">[19]Калькуляции!#REF!</definedName>
    <definedName name="ДОГПЕР_СЫРЕЦ">[19]Калькуляции!#REF!</definedName>
    <definedName name="Доллар" localSheetId="0">[28]Оборудование_стоим!#REF!</definedName>
    <definedName name="Доллар">[28]Оборудование_стоим!#REF!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е" localSheetId="0">'приложение 1.1. '!е</definedName>
    <definedName name="е">[0]!е</definedName>
    <definedName name="ЕСН" localSheetId="0">[29]Макро!$B$4</definedName>
    <definedName name="ЕСН">[29]Макро!$B$4</definedName>
    <definedName name="ж" localSheetId="0">'приложение 1.1. '!ж</definedName>
    <definedName name="ж">[0]!ж</definedName>
    <definedName name="жжжжжжж" localSheetId="0">'приложение 1.1. '!жжжжжжж</definedName>
    <definedName name="жжжжжжж">[0]!жжжжжжж</definedName>
    <definedName name="ЖИДКИЙ" localSheetId="0">#REF!</definedName>
    <definedName name="ЖИДКИЙ">#REF!</definedName>
    <definedName name="з" localSheetId="0">'приложение 1.1. '!з</definedName>
    <definedName name="з">[0]!з</definedName>
    <definedName name="З0" localSheetId="0">#REF!</definedName>
    <definedName name="З0">#REF!</definedName>
    <definedName name="З1" localSheetId="0">#REF!</definedName>
    <definedName name="З1">#REF!</definedName>
    <definedName name="З10" localSheetId="0">#REF!</definedName>
    <definedName name="З10">#REF!</definedName>
    <definedName name="З11" localSheetId="0">#REF!</definedName>
    <definedName name="З11">#REF!</definedName>
    <definedName name="З12" localSheetId="0">#REF!</definedName>
    <definedName name="З12">#REF!</definedName>
    <definedName name="З13" localSheetId="0">#REF!</definedName>
    <definedName name="З13">#REF!</definedName>
    <definedName name="З14" localSheetId="0">#REF!</definedName>
    <definedName name="З14">#REF!</definedName>
    <definedName name="З2" localSheetId="0">#REF!</definedName>
    <definedName name="З2">#REF!</definedName>
    <definedName name="З3" localSheetId="0">#REF!</definedName>
    <definedName name="З3">#REF!</definedName>
    <definedName name="З4" localSheetId="0">#REF!</definedName>
    <definedName name="З4">#REF!</definedName>
    <definedName name="З5" localSheetId="0">#REF!</definedName>
    <definedName name="З5">#REF!</definedName>
    <definedName name="З6" localSheetId="0">#REF!</definedName>
    <definedName name="З6">#REF!</definedName>
    <definedName name="З7" localSheetId="0">#REF!</definedName>
    <definedName name="З7">#REF!</definedName>
    <definedName name="З8" localSheetId="0">#REF!</definedName>
    <definedName name="З8">#REF!</definedName>
    <definedName name="З81" localSheetId="0">[19]Калькуляции!#REF!</definedName>
    <definedName name="З81">[19]Калькуляции!#REF!</definedName>
    <definedName name="З9" localSheetId="0">#REF!</definedName>
    <definedName name="З9">#REF!</definedName>
    <definedName name="_xlnm.Print_Titles" localSheetId="0">'приложение 1.1. '!$14:$16</definedName>
    <definedName name="_xlnm.Print_Titles">#N/A</definedName>
    <definedName name="ЗАРПЛАТА" localSheetId="0">#REF!</definedName>
    <definedName name="ЗАРПЛАТА">#REF!</definedName>
    <definedName name="ззззз" localSheetId="0">#REF!</definedName>
    <definedName name="ззззз">#REF!</definedName>
    <definedName name="ззззззззззззззззззззз" localSheetId="0">'приложение 1.1. '!ззззззззззззззззззззз</definedName>
    <definedName name="ззззззззззззззззззззз">[0]!ззззззззззззззззззззз</definedName>
    <definedName name="ЗКР" localSheetId="0">[19]Калькуляции!#REF!</definedName>
    <definedName name="ЗКР">[19]Калькуляции!#REF!</definedName>
    <definedName name="ЗП1">[30]Лист13!$A$2</definedName>
    <definedName name="ЗП2">[30]Лист13!$B$2</definedName>
    <definedName name="ЗП3">[30]Лист13!$C$2</definedName>
    <definedName name="ЗП4">[30]Лист13!$D$2</definedName>
    <definedName name="и" localSheetId="0">'приложение 1.1. '!и</definedName>
    <definedName name="и">[0]!и</definedName>
    <definedName name="й" localSheetId="0">'приложение 1.1. '!й</definedName>
    <definedName name="й">[0]!й</definedName>
    <definedName name="ИЗВ_М" localSheetId="0">#REF!</definedName>
    <definedName name="ИЗВ_М">#REF!</definedName>
    <definedName name="ИЗМНЗП_АВЧ" localSheetId="0">#REF!</definedName>
    <definedName name="ИЗМНЗП_АВЧ">#REF!</definedName>
    <definedName name="ИЗМНЗП_АТЧ" localSheetId="0">#REF!</definedName>
    <definedName name="ИЗМНЗП_АТЧ">#REF!</definedName>
    <definedName name="ии" localSheetId="0">#REF!</definedName>
    <definedName name="ии">#REF!</definedName>
    <definedName name="йй" localSheetId="0">'приложение 1.1. '!йй</definedName>
    <definedName name="йй">[0]!йй</definedName>
    <definedName name="ййййййййййййй" localSheetId="0">'приложение 1.1. 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 localSheetId="0">#REF!</definedName>
    <definedName name="ИТВСП">#REF!</definedName>
    <definedName name="ИТСЫР" localSheetId="0">#REF!</definedName>
    <definedName name="ИТСЫР">#REF!</definedName>
    <definedName name="ИТТР" localSheetId="0">#REF!</definedName>
    <definedName name="ИТТР">#REF!</definedName>
    <definedName name="ИТЭН" localSheetId="0">#REF!</definedName>
    <definedName name="ИТЭН">#REF!</definedName>
    <definedName name="ЙЦУ" localSheetId="0">#REF!</definedName>
    <definedName name="ЙЦУ">#REF!</definedName>
    <definedName name="ИЮЛ_РУБ" localSheetId="0">[19]Калькуляции!#REF!</definedName>
    <definedName name="ИЮЛ_РУБ">[19]Калькуляции!#REF!</definedName>
    <definedName name="ИЮЛ_ТОН" localSheetId="0">[19]Калькуляции!#REF!</definedName>
    <definedName name="ИЮЛ_ТОН">[19]Калькуляции!#REF!</definedName>
    <definedName name="июль" localSheetId="0">#REF!</definedName>
    <definedName name="июль">#REF!</definedName>
    <definedName name="ИЮН_РУБ" localSheetId="0">#REF!</definedName>
    <definedName name="ИЮН_РУБ">#REF!</definedName>
    <definedName name="ИЮН_ТОН" localSheetId="0">#REF!</definedName>
    <definedName name="ИЮН_ТОН">#REF!</definedName>
    <definedName name="июнь" localSheetId="0">#REF!</definedName>
    <definedName name="июнь">#REF!</definedName>
    <definedName name="к" localSheetId="0">'приложение 1.1. '!к</definedName>
    <definedName name="к">[0]!к</definedName>
    <definedName name="К_СЫР" localSheetId="0">#REF!</definedName>
    <definedName name="К_СЫР">#REF!</definedName>
    <definedName name="К_СЫР_ТОЛ" localSheetId="0">[19]Калькуляции!#REF!</definedName>
    <definedName name="К_СЫР_ТОЛ">[19]Калькуляции!#REF!</definedName>
    <definedName name="К2_РУБ" localSheetId="0">[19]Калькуляции!#REF!</definedName>
    <definedName name="К2_РУБ">[19]Калькуляции!#REF!</definedName>
    <definedName name="К2_ТОН" localSheetId="0">[19]Калькуляции!#REF!</definedName>
    <definedName name="К2_ТОН">[19]Калькуляции!#REF!</definedName>
    <definedName name="КАТАНКА" localSheetId="0">[19]Калькуляции!#REF!</definedName>
    <definedName name="КАТАНКА">[19]Калькуляции!#REF!</definedName>
    <definedName name="КАТАНКА_КРАМЗ" localSheetId="0">[19]Калькуляции!#REF!</definedName>
    <definedName name="КАТАНКА_КРАМЗ">[19]Калькуляции!#REF!</definedName>
    <definedName name="КБОР" localSheetId="0">[19]Калькуляции!#REF!</definedName>
    <definedName name="КБОР">[19]Калькуляции!#REF!</definedName>
    <definedName name="КВ1_РУБ" localSheetId="0">#REF!</definedName>
    <definedName name="КВ1_РУБ">#REF!</definedName>
    <definedName name="КВ1_ТОН" localSheetId="0">#REF!</definedName>
    <definedName name="КВ1_ТОН">#REF!</definedName>
    <definedName name="КВ2_РУБ" localSheetId="0">#REF!</definedName>
    <definedName name="КВ2_РУБ">#REF!</definedName>
    <definedName name="КВ2_ТОН" localSheetId="0">#REF!</definedName>
    <definedName name="КВ2_ТОН">#REF!</definedName>
    <definedName name="КВ3_РУБ" localSheetId="0">#REF!</definedName>
    <definedName name="КВ3_РУБ">#REF!</definedName>
    <definedName name="КВ3_ТОН" localSheetId="0">#REF!</definedName>
    <definedName name="КВ3_ТОН">#REF!</definedName>
    <definedName name="КВ4_РУБ" localSheetId="0">#REF!</definedName>
    <definedName name="КВ4_РУБ">#REF!</definedName>
    <definedName name="КВ4_ТОН" localSheetId="0">#REF!</definedName>
    <definedName name="КВ4_ТОН">#REF!</definedName>
    <definedName name="ке" localSheetId="0">'приложение 1.1. 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 localSheetId="0">'[31]Объекты (показатели)'!#REF!</definedName>
    <definedName name="КЛ">'[31]Объекты (показатели)'!#REF!</definedName>
    <definedName name="КнязьРюрик2">[20]Дебиторка!$J$18</definedName>
    <definedName name="код" localSheetId="0">#REF!</definedName>
    <definedName name="код">#REF!</definedName>
    <definedName name="код1" localSheetId="0">#REF!</definedName>
    <definedName name="код1">#REF!</definedName>
    <definedName name="КОК_ПРОК" localSheetId="0">#REF!</definedName>
    <definedName name="КОК_ПРОК">#REF!</definedName>
    <definedName name="КОМПЛЕКСНЫЙ" localSheetId="0">[19]Калькуляции!#REF!</definedName>
    <definedName name="КОМПЛЕКСНЫЙ">[19]Калькуляции!#REF!</definedName>
    <definedName name="Комплексы">'[26]ПФВ-0.5'!$AJ$4:$AJ$10</definedName>
    <definedName name="КОРК_7" localSheetId="0">#REF!</definedName>
    <definedName name="КОРК_7">#REF!</definedName>
    <definedName name="КОРК_АВЧ" localSheetId="0">#REF!</definedName>
    <definedName name="КОРК_АВЧ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П" localSheetId="0">#REF!</definedName>
    <definedName name="КПП">#REF!</definedName>
    <definedName name="кр" localSheetId="0">#REF!</definedName>
    <definedName name="кр">#REF!</definedName>
    <definedName name="КР_" localSheetId="0">#REF!</definedName>
    <definedName name="КР_">#REF!</definedName>
    <definedName name="КР_10" localSheetId="0">#REF!</definedName>
    <definedName name="КР_10">#REF!</definedName>
    <definedName name="КР_2ЦЕХ" localSheetId="0">#REF!</definedName>
    <definedName name="КР_2ЦЕХ">#REF!</definedName>
    <definedName name="КР_7" localSheetId="0">#REF!</definedName>
    <definedName name="КР_7">#REF!</definedName>
    <definedName name="КР_8" localSheetId="0">#REF!</definedName>
    <definedName name="КР_8">#REF!</definedName>
    <definedName name="кр_до165" localSheetId="0">#REF!</definedName>
    <definedName name="кр_до165">#REF!</definedName>
    <definedName name="КР_КРАМЗ" localSheetId="0">#REF!</definedName>
    <definedName name="КР_КРАМЗ">#REF!</definedName>
    <definedName name="КР_ЛОК" localSheetId="0">[19]Калькуляции!#REF!</definedName>
    <definedName name="КР_ЛОК">[19]Калькуляции!#REF!</definedName>
    <definedName name="КР_ЛОК_8" localSheetId="0">[19]Калькуляции!#REF!</definedName>
    <definedName name="КР_ЛОК_8">[19]Калькуляции!#REF!</definedName>
    <definedName name="КР_ОБАН" localSheetId="0">#REF!</definedName>
    <definedName name="КР_ОБАН">#REF!</definedName>
    <definedName name="кр_с8б" localSheetId="0">#REF!</definedName>
    <definedName name="кр_с8б">#REF!</definedName>
    <definedName name="КР_С8БМ" localSheetId="0">#REF!</definedName>
    <definedName name="КР_С8БМ">#REF!</definedName>
    <definedName name="КР_СУМ" localSheetId="0">#REF!</definedName>
    <definedName name="КР_СУМ">#REF!</definedName>
    <definedName name="КР_Ф" localSheetId="0">#REF!</definedName>
    <definedName name="КР_Ф">#REF!</definedName>
    <definedName name="КР_ЦЕХА" localSheetId="0">[19]Калькуляции!#REF!</definedName>
    <definedName name="КР_ЦЕХА">[19]Калькуляции!#REF!</definedName>
    <definedName name="КР_ЭЮ" localSheetId="0">[19]Калькуляции!#REF!</definedName>
    <definedName name="КР_ЭЮ">[19]Калькуляции!#REF!</definedName>
    <definedName name="КРЕМНИЙ" localSheetId="0">[19]Калькуляции!#REF!</definedName>
    <definedName name="КРЕМНИЙ">[19]Калькуляции!#REF!</definedName>
    <definedName name="_xlnm.Criteria" localSheetId="0">[32]Données!#REF!</definedName>
    <definedName name="_xlnm.Criteria">[32]Données!#REF!</definedName>
    <definedName name="КрПроцент" localSheetId="0">#REF!</definedName>
    <definedName name="КрПроцент">#REF!</definedName>
    <definedName name="КРУПН_КРАМЗ" localSheetId="0">#REF!</definedName>
    <definedName name="КРУПН_КРАМЗ">#REF!</definedName>
    <definedName name="кур" localSheetId="0">#REF!</definedName>
    <definedName name="кур">#REF!</definedName>
    <definedName name="Курс" localSheetId="0">#REF!</definedName>
    <definedName name="Курс">#REF!</definedName>
    <definedName name="КурсУЕ" localSheetId="0">#REF!</definedName>
    <definedName name="КурсУЕ">#REF!</definedName>
    <definedName name="л" localSheetId="0">'приложение 1.1. '!л</definedName>
    <definedName name="л">[0]!л</definedName>
    <definedName name="ЛИГ_АЛ_М" localSheetId="0">[19]Калькуляции!#REF!</definedName>
    <definedName name="ЛИГ_АЛ_М">[19]Калькуляции!#REF!</definedName>
    <definedName name="ЛИГ_БР_ТИ" localSheetId="0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1.1. '!м</definedName>
    <definedName name="м">[0]!м</definedName>
    <definedName name="МАГНИЙ" localSheetId="0">[19]Калькуляции!#REF!</definedName>
    <definedName name="МАГНИЙ">[19]Калькуляции!#REF!</definedName>
    <definedName name="май" localSheetId="0">#REF!</definedName>
    <definedName name="май">#REF!</definedName>
    <definedName name="МАЙ_РУБ" localSheetId="0">#REF!</definedName>
    <definedName name="МАЙ_РУБ">#REF!</definedName>
    <definedName name="МАЙ_ТОН" localSheetId="0">#REF!</definedName>
    <definedName name="МАЙ_ТОН">#REF!</definedName>
    <definedName name="МАР_РУБ" localSheetId="0">#REF!</definedName>
    <definedName name="МАР_РУБ">#REF!</definedName>
    <definedName name="МАР_ТОН" localSheetId="0">#REF!</definedName>
    <definedName name="МАР_ТОН">#REF!</definedName>
    <definedName name="МАРГ_ЛИГ" localSheetId="0">[19]Калькуляции!#REF!</definedName>
    <definedName name="МАРГ_ЛИГ">[19]Калькуляции!#REF!</definedName>
    <definedName name="МАРГ_ЛИГ_ДП" localSheetId="0">#REF!</definedName>
    <definedName name="МАРГ_ЛИГ_ДП">#REF!</definedName>
    <definedName name="МАРГ_ЛИГ_СТ" localSheetId="0">[19]Калькуляции!#REF!</definedName>
    <definedName name="МАРГ_ЛИГ_СТ">[19]Калькуляции!#REF!</definedName>
    <definedName name="март" localSheetId="0">#REF!</definedName>
    <definedName name="март">#REF!</definedName>
    <definedName name="Материалы">'[26]ПФВ-0.5'!$AG$26:$AG$33</definedName>
    <definedName name="МЕД" localSheetId="0">#REF!</definedName>
    <definedName name="МЕД">#REF!</definedName>
    <definedName name="МЕД_" localSheetId="0">#REF!</definedName>
    <definedName name="МЕД_">#REF!</definedName>
    <definedName name="МЕЛ_СУМ" localSheetId="0">#REF!</definedName>
    <definedName name="МЕЛ_СУМ">#REF!</definedName>
    <definedName name="Место">'[26]ПФВ-0.5'!$AK$18:$AK$19</definedName>
    <definedName name="МЕСЯЦЫ" localSheetId="0">[33]Январь!#REF!</definedName>
    <definedName name="МЕСЯЦЫ">[33]Январь!#REF!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 localSheetId="0">[19]Калькуляции!#REF!</definedName>
    <definedName name="МЛИГ_АМ">[19]Калькуляции!#REF!</definedName>
    <definedName name="МЛИГ_ЭЛ" localSheetId="0">[19]Калькуляции!#REF!</definedName>
    <definedName name="МЛИГ_ЭЛ">[19]Калькуляции!#REF!</definedName>
    <definedName name="МнНДС" localSheetId="0">#REF!</definedName>
    <definedName name="МнНДС">#REF!</definedName>
    <definedName name="МС6_РУБ" localSheetId="0">[19]Калькуляции!#REF!</definedName>
    <definedName name="МС6_РУБ">[19]Калькуляции!#REF!</definedName>
    <definedName name="МС6_ТОН" localSheetId="0">[19]Калькуляции!#REF!</definedName>
    <definedName name="МС6_ТОН">[19]Калькуляции!#REF!</definedName>
    <definedName name="МС9_РУБ" localSheetId="0">[19]Калькуляции!#REF!</definedName>
    <definedName name="МС9_РУБ">[19]Калькуляции!#REF!</definedName>
    <definedName name="МС9_ТОН" localSheetId="0">[19]Калькуляции!#REF!</definedName>
    <definedName name="МС9_ТОН">[19]Калькуляции!#REF!</definedName>
    <definedName name="мым" localSheetId="0">'приложение 1.1. '!мым</definedName>
    <definedName name="мым">[0]!мым</definedName>
    <definedName name="н" localSheetId="0">'приложение 1.1. '!н</definedName>
    <definedName name="н">[0]!н</definedName>
    <definedName name="Н_2ЦЕХ_СКАЛ" localSheetId="0">#REF!</definedName>
    <definedName name="Н_2ЦЕХ_СКАЛ">#REF!</definedName>
    <definedName name="Н_АЛФ" localSheetId="0">#REF!</definedName>
    <definedName name="Н_АЛФ">#REF!</definedName>
    <definedName name="Н_АМ_МЛ" localSheetId="0">[19]Калькуляции!#REF!</definedName>
    <definedName name="Н_АМ_МЛ">[19]Калькуляции!#REF!</definedName>
    <definedName name="Н_АНБЛ" localSheetId="0">#REF!</definedName>
    <definedName name="Н_АНБЛ">#REF!</definedName>
    <definedName name="Н_АНБЛ_В" localSheetId="0">[19]Калькуляции!#REF!</definedName>
    <definedName name="Н_АНБЛ_В">[19]Калькуляции!#REF!</definedName>
    <definedName name="Н_АНБЛ_Т" localSheetId="0">[19]Калькуляции!#REF!</definedName>
    <definedName name="Н_АНБЛ_Т">[19]Калькуляции!#REF!</definedName>
    <definedName name="Н_АФ_МЛ" localSheetId="0">[19]Калькуляции!#REF!</definedName>
    <definedName name="Н_АФ_МЛ">[19]Калькуляции!#REF!</definedName>
    <definedName name="Н_ВАЛФ" localSheetId="0">#REF!</definedName>
    <definedName name="Н_ВАЛФ">#REF!</definedName>
    <definedName name="Н_ВГР" localSheetId="0">#REF!</definedName>
    <definedName name="Н_ВГР">#REF!</definedName>
    <definedName name="Н_ВКРСВ" localSheetId="0">#REF!</definedName>
    <definedName name="Н_ВКРСВ">#REF!</definedName>
    <definedName name="Н_ВМЕДЬ" localSheetId="0">#REF!</definedName>
    <definedName name="Н_ВМЕДЬ">#REF!</definedName>
    <definedName name="Н_ВОДОБКРУПН" localSheetId="0">#REF!</definedName>
    <definedName name="Н_ВОДОБКРУПН">#REF!</definedName>
    <definedName name="Н_ВХЛБ" localSheetId="0">#REF!</definedName>
    <definedName name="Н_ВХЛБ">#REF!</definedName>
    <definedName name="Н_ВХЛН" localSheetId="0">#REF!</definedName>
    <definedName name="Н_ВХЛН">#REF!</definedName>
    <definedName name="Н_ГИДЗ" localSheetId="0">#REF!</definedName>
    <definedName name="Н_ГИДЗ">#REF!</definedName>
    <definedName name="Н_ГЛ_ВН" localSheetId="0">#REF!</definedName>
    <definedName name="Н_ГЛ_ВН">#REF!</definedName>
    <definedName name="Н_ГЛ_ДП" localSheetId="0">[19]Калькуляции!#REF!</definedName>
    <definedName name="Н_ГЛ_ДП">[19]Калькуляции!#REF!</definedName>
    <definedName name="Н_ГЛ_ИТ" localSheetId="0">[19]Калькуляции!#REF!</definedName>
    <definedName name="Н_ГЛ_ИТ">[19]Калькуляции!#REF!</definedName>
    <definedName name="Н_ГЛ_ТОЛ" localSheetId="0">#REF!</definedName>
    <definedName name="Н_ГЛ_ТОЛ">#REF!</definedName>
    <definedName name="Н_ГЛШ" localSheetId="0">#REF!</definedName>
    <definedName name="Н_ГЛШ">#REF!</definedName>
    <definedName name="Н_ИЗВ" localSheetId="0">#REF!</definedName>
    <definedName name="Н_ИЗВ">#REF!</definedName>
    <definedName name="Н_К_ПРОК" localSheetId="0">#REF!</definedName>
    <definedName name="Н_К_ПРОК">#REF!</definedName>
    <definedName name="Н_К_СЫР" localSheetId="0">#REF!</definedName>
    <definedName name="Н_К_СЫР">#REF!</definedName>
    <definedName name="Н_К_СЫР_П" localSheetId="0">[19]Калькуляции!#REF!</definedName>
    <definedName name="Н_К_СЫР_П">[19]Калькуляции!#REF!</definedName>
    <definedName name="Н_К_СЫР_Т" localSheetId="0">[19]Калькуляции!#REF!</definedName>
    <definedName name="Н_К_СЫР_Т">[19]Калькуляции!#REF!</definedName>
    <definedName name="Н_КАВЧ_АЛФ" localSheetId="0">#REF!</definedName>
    <definedName name="Н_КАВЧ_АЛФ">#REF!</definedName>
    <definedName name="Н_КАВЧ_ГРАФ" localSheetId="0">#REF!</definedName>
    <definedName name="Н_КАВЧ_ГРАФ">#REF!</definedName>
    <definedName name="Н_КАВЧ_КРС" localSheetId="0">#REF!</definedName>
    <definedName name="Н_КАВЧ_КРС">#REF!</definedName>
    <definedName name="Н_КАВЧ_МЕД" localSheetId="0">#REF!</definedName>
    <definedName name="Н_КАВЧ_МЕД">#REF!</definedName>
    <definedName name="Н_КАВЧ_ХЛБ" localSheetId="0">#REF!</definedName>
    <definedName name="Н_КАВЧ_ХЛБ">#REF!</definedName>
    <definedName name="Н_КАО_СКАЛ" localSheetId="0">#REF!</definedName>
    <definedName name="Н_КАО_СКАЛ">#REF!</definedName>
    <definedName name="Н_КЕРОСИН" localSheetId="0">#REF!</definedName>
    <definedName name="Н_КЕРОСИН">#REF!</definedName>
    <definedName name="Н_КЛОК_КРСМ" localSheetId="0">[19]Калькуляции!#REF!</definedName>
    <definedName name="Н_КЛОК_КРСМ">[19]Калькуляции!#REF!</definedName>
    <definedName name="Н_КЛОК_СКАЛ" localSheetId="0">[19]Калькуляции!#REF!</definedName>
    <definedName name="Н_КЛОК_СКАЛ">[19]Калькуляции!#REF!</definedName>
    <definedName name="Н_КЛОК_ФТК" localSheetId="0">[19]Калькуляции!#REF!</definedName>
    <definedName name="Н_КЛОК_ФТК">[19]Калькуляции!#REF!</definedName>
    <definedName name="Н_КОА_АБ" localSheetId="0">#REF!</definedName>
    <definedName name="Н_КОА_АБ">#REF!</definedName>
    <definedName name="Н_КОА_ГЛ" localSheetId="0">#REF!</definedName>
    <definedName name="Н_КОА_ГЛ">#REF!</definedName>
    <definedName name="Н_КОА_КРС" localSheetId="0">#REF!</definedName>
    <definedName name="Н_КОА_КРС">#REF!</definedName>
    <definedName name="Н_КОА_КРСМ" localSheetId="0">#REF!</definedName>
    <definedName name="Н_КОА_КРСМ">#REF!</definedName>
    <definedName name="Н_КОА_СКАЛ" localSheetId="0">#REF!</definedName>
    <definedName name="Н_КОА_СКАЛ">#REF!</definedName>
    <definedName name="Н_КОА_ФК" localSheetId="0">#REF!</definedName>
    <definedName name="Н_КОА_ФК">#REF!</definedName>
    <definedName name="Н_КОРК_7" localSheetId="0">#REF!</definedName>
    <definedName name="Н_КОРК_7">#REF!</definedName>
    <definedName name="Н_КОРК_АВЧ" localSheetId="0">#REF!</definedName>
    <definedName name="Н_КОРК_АВЧ">#REF!</definedName>
    <definedName name="Н_КР_АК5М2" localSheetId="0">[19]Калькуляции!#REF!</definedName>
    <definedName name="Н_КР_АК5М2">[19]Калькуляции!#REF!</definedName>
    <definedName name="Н_КР_ПАР" localSheetId="0">[19]Калькуляции!#REF!</definedName>
    <definedName name="Н_КР_ПАР">[19]Калькуляции!#REF!</definedName>
    <definedName name="Н_КР19_СКАЛ" localSheetId="0">#REF!</definedName>
    <definedName name="Н_КР19_СКАЛ">#REF!</definedName>
    <definedName name="Н_КРАК12" localSheetId="0">[19]Калькуляции!#REF!</definedName>
    <definedName name="Н_КРАК12">[19]Калькуляции!#REF!</definedName>
    <definedName name="Н_КРАК9ПЧ" localSheetId="0">[19]Калькуляции!#REF!</definedName>
    <definedName name="Н_КРАК9ПЧ">[19]Калькуляции!#REF!</definedName>
    <definedName name="Н_КРЕМ_МЛ" localSheetId="0">[19]Калькуляции!#REF!</definedName>
    <definedName name="Н_КРЕМ_МЛ">[19]Калькуляции!#REF!</definedName>
    <definedName name="Н_КРЕМАК12" localSheetId="0">[19]Калькуляции!#REF!</definedName>
    <definedName name="Н_КРЕМАК12">[19]Калькуляции!#REF!</definedName>
    <definedName name="Н_КРЕМАК5М2" localSheetId="0">[19]Калькуляции!#REF!</definedName>
    <definedName name="Н_КРЕМАК5М2">[19]Калькуляции!#REF!</definedName>
    <definedName name="Н_КРЕМАК9ПЧ" localSheetId="0">[19]Калькуляции!#REF!</definedName>
    <definedName name="Н_КРЕМАК9ПЧ">[19]Калькуляции!#REF!</definedName>
    <definedName name="Н_КРИОЛ_МЛ" localSheetId="0">[19]Калькуляции!#REF!</definedName>
    <definedName name="Н_КРИОЛ_МЛ">[19]Калькуляции!#REF!</definedName>
    <definedName name="Н_КРКРУПН" localSheetId="0">[19]Калькуляции!#REF!</definedName>
    <definedName name="Н_КРКРУПН">[19]Калькуляции!#REF!</definedName>
    <definedName name="Н_КРМЕЛКИЕ" localSheetId="0">[19]Калькуляции!#REF!</definedName>
    <definedName name="Н_КРМЕЛКИЕ">[19]Калькуляции!#REF!</definedName>
    <definedName name="Н_КРРЕКВИЗИТЫ" localSheetId="0">[19]Калькуляции!#REF!</definedName>
    <definedName name="Н_КРРЕКВИЗИТЫ">[19]Калькуляции!#REF!</definedName>
    <definedName name="Н_КРСВ" localSheetId="0">#REF!</definedName>
    <definedName name="Н_КРСВ">#REF!</definedName>
    <definedName name="Н_КРСЛИТКИ" localSheetId="0">[19]Калькуляции!#REF!</definedName>
    <definedName name="Н_КРСЛИТКИ">[19]Калькуляции!#REF!</definedName>
    <definedName name="Н_КРСМ" localSheetId="0">#REF!</definedName>
    <definedName name="Н_КРСМ">#REF!</definedName>
    <definedName name="Н_КРФ" localSheetId="0">[19]Калькуляции!#REF!</definedName>
    <definedName name="Н_КРФ">[19]Калькуляции!#REF!</definedName>
    <definedName name="Н_КСГИД" localSheetId="0">#REF!</definedName>
    <definedName name="Н_КСГИД">#REF!</definedName>
    <definedName name="Н_КСКАУСТ" localSheetId="0">#REF!</definedName>
    <definedName name="Н_КСКАУСТ">#REF!</definedName>
    <definedName name="Н_КСПЕНА" localSheetId="0">#REF!</definedName>
    <definedName name="Н_КСПЕНА">#REF!</definedName>
    <definedName name="Н_КСПЕНА_С" localSheetId="0">[19]Калькуляции!#REF!</definedName>
    <definedName name="Н_КСПЕНА_С">[19]Калькуляции!#REF!</definedName>
    <definedName name="Н_КССОДГО" localSheetId="0">#REF!</definedName>
    <definedName name="Н_КССОДГО">#REF!</definedName>
    <definedName name="Н_КССОДКАЛ" localSheetId="0">#REF!</definedName>
    <definedName name="Н_КССОДКАЛ">#REF!</definedName>
    <definedName name="Н_ЛИГ_АЛ_М" localSheetId="0">[19]Калькуляции!#REF!</definedName>
    <definedName name="Н_ЛИГ_АЛ_М">[19]Калькуляции!#REF!</definedName>
    <definedName name="Н_ЛИГ_АЛ_МАК5М2" localSheetId="0">[19]Калькуляции!#REF!</definedName>
    <definedName name="Н_ЛИГ_АЛ_МАК5М2">[19]Калькуляции!#REF!</definedName>
    <definedName name="Н_ЛИГ_БР_ТИ" localSheetId="0">[19]Калькуляции!#REF!</definedName>
    <definedName name="Н_ЛИГ_БР_ТИ">[19]Калькуляции!#REF!</definedName>
    <definedName name="Н_МАГНАК5М2" localSheetId="0">[19]Калькуляции!#REF!</definedName>
    <definedName name="Н_МАГНАК5М2">[19]Калькуляции!#REF!</definedName>
    <definedName name="Н_МАГНАК9ПЧ" localSheetId="0">[19]Калькуляции!#REF!</definedName>
    <definedName name="Н_МАГНАК9ПЧ">[19]Калькуляции!#REF!</definedName>
    <definedName name="Н_МАЗ" localSheetId="0">[19]Калькуляции!#REF!</definedName>
    <definedName name="Н_МАЗ">[19]Калькуляции!#REF!</definedName>
    <definedName name="Н_МАРГ_МЛ" localSheetId="0">[19]Калькуляции!#REF!</definedName>
    <definedName name="Н_МАРГ_МЛ">[19]Калькуляции!#REF!</definedName>
    <definedName name="Н_МАССА" localSheetId="0">#REF!</definedName>
    <definedName name="Н_МАССА">#REF!</definedName>
    <definedName name="Н_МАССА_В" localSheetId="0">[19]Калькуляции!#REF!</definedName>
    <definedName name="Н_МАССА_В">[19]Калькуляции!#REF!</definedName>
    <definedName name="Н_МАССА_П" localSheetId="0">[19]Калькуляции!#REF!</definedName>
    <definedName name="Н_МАССА_П">[19]Калькуляции!#REF!</definedName>
    <definedName name="Н_МАССА_ПК" localSheetId="0">[19]Калькуляции!#REF!</definedName>
    <definedName name="Н_МАССА_ПК">[19]Калькуляции!#REF!</definedName>
    <definedName name="Н_МЕД_АК5М2" localSheetId="0">[19]Калькуляции!#REF!</definedName>
    <definedName name="Н_МЕД_АК5М2">[19]Калькуляции!#REF!</definedName>
    <definedName name="Н_МЛ_3003" localSheetId="0">[19]Калькуляции!#REF!</definedName>
    <definedName name="Н_МЛ_3003">[19]Калькуляции!#REF!</definedName>
    <definedName name="Н_ОЛЕ" localSheetId="0">#REF!</definedName>
    <definedName name="Н_ОЛЕ">#REF!</definedName>
    <definedName name="Н_ПЕК" localSheetId="0">#REF!</definedName>
    <definedName name="Н_ПЕК">#REF!</definedName>
    <definedName name="Н_ПЕК_П" localSheetId="0">[19]Калькуляции!#REF!</definedName>
    <definedName name="Н_ПЕК_П">[19]Калькуляции!#REF!</definedName>
    <definedName name="Н_ПЕК_Т" localSheetId="0">[19]Калькуляции!#REF!</definedName>
    <definedName name="Н_ПЕК_Т">[19]Калькуляции!#REF!</definedName>
    <definedName name="Н_ПУШ" localSheetId="0">#REF!</definedName>
    <definedName name="Н_ПУШ">#REF!</definedName>
    <definedName name="Н_ПЫЛЬ" localSheetId="0">#REF!</definedName>
    <definedName name="Н_ПЫЛЬ">#REF!</definedName>
    <definedName name="Н_С8БМ_ГЛ" localSheetId="0">#REF!</definedName>
    <definedName name="Н_С8БМ_ГЛ">#REF!</definedName>
    <definedName name="Н_С8БМ_КСВ" localSheetId="0">#REF!</definedName>
    <definedName name="Н_С8БМ_КСВ">#REF!</definedName>
    <definedName name="Н_С8БМ_КСМ" localSheetId="0">#REF!</definedName>
    <definedName name="Н_С8БМ_КСМ">#REF!</definedName>
    <definedName name="Н_С8БМ_СКАЛ" localSheetId="0">#REF!</definedName>
    <definedName name="Н_С8БМ_СКАЛ">#REF!</definedName>
    <definedName name="Н_С8БМ_ФК" localSheetId="0">#REF!</definedName>
    <definedName name="Н_С8БМ_ФК">#REF!</definedName>
    <definedName name="Н_СЕРК" localSheetId="0">#REF!</definedName>
    <definedName name="Н_СЕРК">#REF!</definedName>
    <definedName name="Н_СКА" localSheetId="0">#REF!</definedName>
    <definedName name="Н_СКА">#REF!</definedName>
    <definedName name="Н_СЛ_КРСВ" localSheetId="0">#REF!</definedName>
    <definedName name="Н_СЛ_КРСВ">#REF!</definedName>
    <definedName name="Н_СОЛ_АК5М2" localSheetId="0">[19]Калькуляции!#REF!</definedName>
    <definedName name="Н_СОЛ_АК5М2">[19]Калькуляции!#REF!</definedName>
    <definedName name="Н_СОЛАК12" localSheetId="0">[19]Калькуляции!#REF!</definedName>
    <definedName name="Н_СОЛАК12">[19]Калькуляции!#REF!</definedName>
    <definedName name="Н_СОЛАК9ПЧ" localSheetId="0">[19]Калькуляции!#REF!</definedName>
    <definedName name="Н_СОЛАК9ПЧ">[19]Калькуляции!#REF!</definedName>
    <definedName name="Н_СОЛКРУПН" localSheetId="0">[19]Калькуляции!#REF!</definedName>
    <definedName name="Н_СОЛКРУПН">[19]Калькуляции!#REF!</definedName>
    <definedName name="Н_СОЛМЕЛКИЕ" localSheetId="0">[19]Калькуляции!#REF!</definedName>
    <definedName name="Н_СОЛМЕЛКИЕ">[19]Калькуляции!#REF!</definedName>
    <definedName name="Н_СОЛРЕКВИЗИТЫ" localSheetId="0">[19]Калькуляции!#REF!</definedName>
    <definedName name="Н_СОЛРЕКВИЗИТЫ">[19]Калькуляции!#REF!</definedName>
    <definedName name="Н_СОЛСЛ" localSheetId="0">[19]Калькуляции!#REF!</definedName>
    <definedName name="Н_СОЛСЛ">[19]Калькуляции!#REF!</definedName>
    <definedName name="Н_СОЛСЛИТКИ" localSheetId="0">[19]Калькуляции!#REF!</definedName>
    <definedName name="Н_СОЛСЛИТКИ">[19]Калькуляции!#REF!</definedName>
    <definedName name="Н_СОСМАС" localSheetId="0">#REF!</definedName>
    <definedName name="Н_СОСМАС">#REF!</definedName>
    <definedName name="Н_Т_КРСВ" localSheetId="0">#REF!</definedName>
    <definedName name="Н_Т_КРСВ">#REF!</definedName>
    <definedName name="Н_Т_КРСВ3" localSheetId="0">#REF!</definedName>
    <definedName name="Н_Т_КРСВ3">#REF!</definedName>
    <definedName name="Н_ТИТ_АК5М2" localSheetId="0">[19]Калькуляции!#REF!</definedName>
    <definedName name="Н_ТИТ_АК5М2">[19]Калькуляции!#REF!</definedName>
    <definedName name="Н_ТИТ_АК9ПЧ" localSheetId="0">[19]Калькуляции!#REF!</definedName>
    <definedName name="Н_ТИТ_АК9ПЧ">[19]Калькуляции!#REF!</definedName>
    <definedName name="Н_ТИТАН" localSheetId="0">#REF!</definedName>
    <definedName name="Н_ТИТАН">#REF!</definedName>
    <definedName name="Н_ТОЛЬКОБЛОКИ" localSheetId="0">[19]Калькуляции!#REF!</definedName>
    <definedName name="Н_ТОЛЬКОБЛОКИ">[19]Калькуляции!#REF!</definedName>
    <definedName name="Н_ТОЛЬКОМАССА" localSheetId="0">[19]Калькуляции!#REF!</definedName>
    <definedName name="Н_ТОЛЬКОМАССА">[19]Калькуляции!#REF!</definedName>
    <definedName name="Н_ФК" localSheetId="0">#REF!</definedName>
    <definedName name="Н_ФК">#REF!</definedName>
    <definedName name="Н_ФТК" localSheetId="0">#REF!</definedName>
    <definedName name="Н_ФТК">#REF!</definedName>
    <definedName name="Н_Х_ДИЭТ" localSheetId="0">[19]Калькуляции!#REF!</definedName>
    <definedName name="Н_Х_ДИЭТ">[19]Калькуляции!#REF!</definedName>
    <definedName name="Н_Х_КБОР" localSheetId="0">[19]Калькуляции!#REF!</definedName>
    <definedName name="Н_Х_КБОР">[19]Калькуляции!#REF!</definedName>
    <definedName name="Н_Х_ПЕК" localSheetId="0">[19]Калькуляции!#REF!</definedName>
    <definedName name="Н_Х_ПЕК">[19]Калькуляции!#REF!</definedName>
    <definedName name="Н_Х_ПОГЛ" localSheetId="0">[19]Калькуляции!#REF!</definedName>
    <definedName name="Н_Х_ПОГЛ">[19]Калькуляции!#REF!</definedName>
    <definedName name="Н_Х_ТЕРМ" localSheetId="0">[19]Калькуляции!#REF!</definedName>
    <definedName name="Н_Х_ТЕРМ">[19]Калькуляции!#REF!</definedName>
    <definedName name="Н_Х_ТЕРМ_Д" localSheetId="0">[19]Калькуляции!#REF!</definedName>
    <definedName name="Н_Х_ТЕРМ_Д">[19]Калькуляции!#REF!</definedName>
    <definedName name="Н_ХЛНАТ" localSheetId="0">#REF!</definedName>
    <definedName name="Н_ХЛНАТ">#REF!</definedName>
    <definedName name="Н_ШАРЫ" localSheetId="0">#REF!</definedName>
    <definedName name="Н_ШАРЫ">#REF!</definedName>
    <definedName name="Н_ЭНАК12" localSheetId="0">[19]Калькуляции!#REF!</definedName>
    <definedName name="Н_ЭНАК12">[19]Калькуляции!#REF!</definedName>
    <definedName name="Н_ЭНАК5М2" localSheetId="0">[19]Калькуляции!#REF!</definedName>
    <definedName name="Н_ЭНАК5М2">[19]Калькуляции!#REF!</definedName>
    <definedName name="Н_ЭНАК9ПЧ" localSheetId="0">[19]Калькуляции!#REF!</definedName>
    <definedName name="Н_ЭНАК9ПЧ">[19]Калькуляции!#REF!</definedName>
    <definedName name="Н_ЭНКРУПН" localSheetId="0">#REF!</definedName>
    <definedName name="Н_ЭНКРУПН">#REF!</definedName>
    <definedName name="Н_ЭНМЕЛКИЕ" localSheetId="0">#REF!</definedName>
    <definedName name="Н_ЭНМЕЛКИЕ">#REF!</definedName>
    <definedName name="Н_ЭНРЕКВИЗИТЫ" localSheetId="0">[19]Калькуляции!#REF!</definedName>
    <definedName name="Н_ЭНРЕКВИЗИТЫ">[19]Калькуляции!#REF!</definedName>
    <definedName name="Н_ЭНСЛИТКИ" localSheetId="0">#REF!</definedName>
    <definedName name="Н_ЭНСЛИТКИ">#REF!</definedName>
    <definedName name="НАЧП" localSheetId="0">#REF!</definedName>
    <definedName name="НАЧП">#REF!</definedName>
    <definedName name="НАЧПЭО" localSheetId="0">#REF!</definedName>
    <definedName name="НАЧПЭО">#REF!</definedName>
    <definedName name="НВ_АВЧСЫР" localSheetId="0">#REF!</definedName>
    <definedName name="НВ_АВЧСЫР">#REF!</definedName>
    <definedName name="НВ_ДАВАЛ" localSheetId="0">#REF!</definedName>
    <definedName name="НВ_ДАВАЛ">#REF!</definedName>
    <definedName name="НВ_КРУПНЫЕ" localSheetId="0">#REF!</definedName>
    <definedName name="НВ_КРУПНЫЕ">#REF!</definedName>
    <definedName name="НВ_ПУСКАВЧ" localSheetId="0">#REF!</definedName>
    <definedName name="НВ_ПУСКАВЧ">#REF!</definedName>
    <definedName name="НВ_РЕКВИЗИТЫ" localSheetId="0">#REF!</definedName>
    <definedName name="НВ_РЕКВИЗИТЫ">#REF!</definedName>
    <definedName name="НВ_СЛИТКИ" localSheetId="0">#REF!</definedName>
    <definedName name="НВ_СЛИТКИ">#REF!</definedName>
    <definedName name="НВ_СПЛАВ6063" localSheetId="0">#REF!</definedName>
    <definedName name="НВ_СПЛАВ6063">#REF!</definedName>
    <definedName name="НВ_ЧМЖ" localSheetId="0">#REF!</definedName>
    <definedName name="НВ_ЧМЖ">#REF!</definedName>
    <definedName name="НДС" localSheetId="0">#REF!</definedName>
    <definedName name="НДС">#REF!</definedName>
    <definedName name="ндс1" localSheetId="0">#REF!</definedName>
    <definedName name="ндс1">#REF!</definedName>
    <definedName name="НЗП_АВЧ" localSheetId="0">#REF!</definedName>
    <definedName name="НЗП_АВЧ">#REF!</definedName>
    <definedName name="НЗП_АТЧ" localSheetId="0">#REF!</definedName>
    <definedName name="НЗП_АТЧ">#REF!</definedName>
    <definedName name="НЗП_АТЧВАВЧ" localSheetId="0">#REF!</definedName>
    <definedName name="НЗП_АТЧВАВЧ">#REF!</definedName>
    <definedName name="НН_АВЧСЫР" localSheetId="0">[19]Калькуляции!#REF!</definedName>
    <definedName name="НН_АВЧСЫР">[19]Калькуляции!#REF!</definedName>
    <definedName name="НН_АВЧТОВ" localSheetId="0">#REF!</definedName>
    <definedName name="НН_АВЧТОВ">#REF!</definedName>
    <definedName name="нов" localSheetId="0">'приложение 1.1. '!нов</definedName>
    <definedName name="нов">[0]!нов</definedName>
    <definedName name="норм_1" localSheetId="0">[34]Отопление!$D$14:$D$28</definedName>
    <definedName name="норм_1">[34]Отопление!$D$14:$D$28</definedName>
    <definedName name="норм_1_част" localSheetId="0">[34]Отопление!$I$14:$I$28</definedName>
    <definedName name="норм_1_част">[34]Отопление!$I$14:$I$28</definedName>
    <definedName name="норм_2" localSheetId="0">[34]Отопление!$E$14:$E$28</definedName>
    <definedName name="норм_2">[34]Отопление!$E$14:$E$28</definedName>
    <definedName name="норм_3" localSheetId="0">[34]Отопление!$F$14:$F$28</definedName>
    <definedName name="норм_3">[34]Отопление!$F$14:$F$28</definedName>
    <definedName name="норм_3_част" localSheetId="0">[34]Отопление!$J$14:$J$28</definedName>
    <definedName name="норм_3_част">[34]Отопление!$J$14:$J$28</definedName>
    <definedName name="норм_4" localSheetId="0">[34]Отопление!$G$14:$G$28</definedName>
    <definedName name="норм_4">[34]Отопление!$G$14:$G$28</definedName>
    <definedName name="НОЯ_РУБ" localSheetId="0">[19]Калькуляции!#REF!</definedName>
    <definedName name="НОЯ_РУБ">[19]Калькуляции!#REF!</definedName>
    <definedName name="НОЯ_ТОН" localSheetId="0">[19]Калькуляции!#REF!</definedName>
    <definedName name="НОЯ_ТОН">[19]Калькуляции!#REF!</definedName>
    <definedName name="ноябрь" localSheetId="0">#REF!</definedName>
    <definedName name="ноябрь">#REF!</definedName>
    <definedName name="НС_МАРГЛИГ" localSheetId="0">[19]Калькуляции!#REF!</definedName>
    <definedName name="НС_МАРГЛИГ">[19]Калькуляции!#REF!</definedName>
    <definedName name="НТ_АВЧСЫР" localSheetId="0">#REF!</definedName>
    <definedName name="НТ_АВЧСЫР">#REF!</definedName>
    <definedName name="НТ_АК12" localSheetId="0">[19]Калькуляции!#REF!</definedName>
    <definedName name="НТ_АК12">[19]Калькуляции!#REF!</definedName>
    <definedName name="НТ_АК5М2" localSheetId="0">[19]Калькуляции!#REF!</definedName>
    <definedName name="НТ_АК5М2">[19]Калькуляции!#REF!</definedName>
    <definedName name="НТ_АК9ПЧ" localSheetId="0">[19]Калькуляции!#REF!</definedName>
    <definedName name="НТ_АК9ПЧ">[19]Калькуляции!#REF!</definedName>
    <definedName name="НТ_АЛЖ" localSheetId="0">[19]Калькуляции!#REF!</definedName>
    <definedName name="НТ_АЛЖ">[19]Калькуляции!#REF!</definedName>
    <definedName name="НТ_ДАВАЛ" localSheetId="0">#REF!</definedName>
    <definedName name="НТ_ДАВАЛ">#REF!</definedName>
    <definedName name="НТ_КАТАНКА" localSheetId="0">[19]Калькуляции!#REF!</definedName>
    <definedName name="НТ_КАТАНКА">[19]Калькуляции!#REF!</definedName>
    <definedName name="НТ_КРУПНЫЕ" localSheetId="0">#REF!</definedName>
    <definedName name="НТ_КРУПНЫЕ">#REF!</definedName>
    <definedName name="НТ_РЕКВИЗИТЫ" localSheetId="0">#REF!</definedName>
    <definedName name="НТ_РЕКВИЗИТЫ">#REF!</definedName>
    <definedName name="НТ_СЛИТКИ" localSheetId="0">#REF!</definedName>
    <definedName name="НТ_СЛИТКИ">#REF!</definedName>
    <definedName name="НТ_СПЛАВ6063" localSheetId="0">#REF!</definedName>
    <definedName name="НТ_СПЛАВ6063">#REF!</definedName>
    <definedName name="НТ_ЧМ" localSheetId="0">[19]Калькуляции!#REF!</definedName>
    <definedName name="НТ_ЧМ">[19]Калькуляции!#REF!</definedName>
    <definedName name="НТ_ЧМЖ" localSheetId="0">#REF!</definedName>
    <definedName name="НТ_ЧМЖ">#REF!</definedName>
    <definedName name="о" localSheetId="0">'приложение 1.1. '!о</definedName>
    <definedName name="о">[0]!о</definedName>
    <definedName name="об_эксп" localSheetId="0">#REF!</definedName>
    <definedName name="об_эксп">#REF!</definedName>
    <definedName name="_xlnm.Print_Area" localSheetId="0">'приложение 1.1. '!$B$1:$Y$143</definedName>
    <definedName name="_xlnm.Print_Area">#N/A</definedName>
    <definedName name="общ" localSheetId="0">#REF!</definedName>
    <definedName name="общ">#REF!</definedName>
    <definedName name="ОБЩ_ВН" localSheetId="0">[19]Калькуляции!#REF!</definedName>
    <definedName name="ОБЩ_ВН">[19]Калькуляции!#REF!</definedName>
    <definedName name="ОБЩ_Т" localSheetId="0">#REF!</definedName>
    <definedName name="ОБЩ_Т">#REF!</definedName>
    <definedName name="ОБЩ_ТОЛ" localSheetId="0">[19]Калькуляции!#REF!</definedName>
    <definedName name="ОБЩ_ТОЛ">[19]Калькуляции!#REF!</definedName>
    <definedName name="ОБЩ_ЭКС" localSheetId="0">[19]Калькуляции!#REF!</definedName>
    <definedName name="ОБЩ_ЭКС">[19]Калькуляции!#REF!</definedName>
    <definedName name="ОБЩЕ_В" localSheetId="0">[19]Калькуляции!#REF!</definedName>
    <definedName name="ОБЩЕ_В">[19]Калькуляции!#REF!</definedName>
    <definedName name="ОБЩЕ_ДП" localSheetId="0">[19]Калькуляции!#REF!</definedName>
    <definedName name="ОБЩЕ_ДП">[19]Калькуляции!#REF!</definedName>
    <definedName name="ОБЩЕ_Т" localSheetId="0">[19]Калькуляции!#REF!</definedName>
    <definedName name="ОБЩЕ_Т">[19]Калькуляции!#REF!</definedName>
    <definedName name="ОБЩЕ_Т_А" localSheetId="0">[19]Калькуляции!#REF!</definedName>
    <definedName name="ОБЩЕ_Т_А">[19]Калькуляции!#REF!</definedName>
    <definedName name="ОБЩЕ_Т_П" localSheetId="0">[19]Калькуляции!#REF!</definedName>
    <definedName name="ОБЩЕ_Т_П">[19]Калькуляции!#REF!</definedName>
    <definedName name="ОБЩЕ_Т_ПК" localSheetId="0">[19]Калькуляции!#REF!</definedName>
    <definedName name="ОБЩЕ_Т_ПК">[19]Калькуляции!#REF!</definedName>
    <definedName name="ОБЩЕ_Э" localSheetId="0">[19]Калькуляции!#REF!</definedName>
    <definedName name="ОБЩЕ_Э">[19]Калькуляции!#REF!</definedName>
    <definedName name="ОБЩИТ" localSheetId="0">#REF!</definedName>
    <definedName name="ОБЩИТ">#REF!</definedName>
    <definedName name="объёмы" localSheetId="0">#REF!</definedName>
    <definedName name="объёмы">#REF!</definedName>
    <definedName name="ОКТ_РУБ" localSheetId="0">[19]Калькуляции!#REF!</definedName>
    <definedName name="ОКТ_РУБ">[19]Калькуляции!#REF!</definedName>
    <definedName name="ОКТ_ТОН" localSheetId="0">[19]Калькуляции!#REF!</definedName>
    <definedName name="ОКТ_ТОН">[19]Калькуляции!#REF!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 localSheetId="0">#REF!</definedName>
    <definedName name="октябрь">#REF!</definedName>
    <definedName name="ОЛЕ" localSheetId="0">#REF!</definedName>
    <definedName name="ОЛЕ">#REF!</definedName>
    <definedName name="он" localSheetId="0">#REF!</definedName>
    <definedName name="он">#REF!</definedName>
    <definedName name="оо" localSheetId="0">#REF!</definedName>
    <definedName name="оо">#REF!</definedName>
    <definedName name="ОС_АЛ_Ф" localSheetId="0">#REF!</definedName>
    <definedName name="ОС_АЛ_Ф">#REF!</definedName>
    <definedName name="ОС_АН_Б" localSheetId="0">#REF!</definedName>
    <definedName name="ОС_АН_Б">#REF!</definedName>
    <definedName name="ОС_АН_Б_ТОЛ" localSheetId="0">[19]Калькуляции!#REF!</definedName>
    <definedName name="ОС_АН_Б_ТОЛ">[19]Калькуляции!#REF!</definedName>
    <definedName name="ОС_БАР" localSheetId="0">#REF!</definedName>
    <definedName name="ОС_БАР">#REF!</definedName>
    <definedName name="ОС_ГИД" localSheetId="0">#REF!</definedName>
    <definedName name="ОС_ГИД">#REF!</definedName>
    <definedName name="ОС_ГИД_ЗФА" localSheetId="0">#REF!</definedName>
    <definedName name="ОС_ГИД_ЗФА">#REF!</definedName>
    <definedName name="ОС_ГЛ" localSheetId="0">#REF!</definedName>
    <definedName name="ОС_ГЛ">#REF!</definedName>
    <definedName name="ОС_ГЛ_ДП" localSheetId="0">[19]Калькуляции!#REF!</definedName>
    <definedName name="ОС_ГЛ_ДП">[19]Калькуляции!#REF!</definedName>
    <definedName name="ОС_ГЛ_Т" localSheetId="0">#REF!</definedName>
    <definedName name="ОС_ГЛ_Т">#REF!</definedName>
    <definedName name="ОС_ГЛ_Ш" localSheetId="0">#REF!</definedName>
    <definedName name="ОС_ГЛ_Ш">#REF!</definedName>
    <definedName name="ОС_ГР" localSheetId="0">#REF!</definedName>
    <definedName name="ОС_ГР">#REF!</definedName>
    <definedName name="ОС_ДИЭТ" localSheetId="0">[19]Калькуляции!#REF!</definedName>
    <definedName name="ОС_ДИЭТ">[19]Калькуляции!#REF!</definedName>
    <definedName name="ОС_ИЗВ_М" localSheetId="0">#REF!</definedName>
    <definedName name="ОС_ИЗВ_М">#REF!</definedName>
    <definedName name="ОС_К_СЫР" localSheetId="0">#REF!</definedName>
    <definedName name="ОС_К_СЫР">#REF!</definedName>
    <definedName name="ОС_К_СЫР_ТОЛ" localSheetId="0">[19]Калькуляции!#REF!</definedName>
    <definedName name="ОС_К_СЫР_ТОЛ">[19]Калькуляции!#REF!</definedName>
    <definedName name="ОС_КБОР" localSheetId="0">[19]Калькуляции!#REF!</definedName>
    <definedName name="ОС_КБОР">[19]Калькуляции!#REF!</definedName>
    <definedName name="ОС_КОК_ПРОК" localSheetId="0">#REF!</definedName>
    <definedName name="ОС_КОК_ПРОК">#REF!</definedName>
    <definedName name="ОС_КОРК_7" localSheetId="0">#REF!</definedName>
    <definedName name="ОС_КОРК_7">#REF!</definedName>
    <definedName name="ОС_КОРК_АВЧ" localSheetId="0">#REF!</definedName>
    <definedName name="ОС_КОРК_АВЧ">#REF!</definedName>
    <definedName name="ОС_КР" localSheetId="0">#REF!</definedName>
    <definedName name="ОС_КР">#REF!</definedName>
    <definedName name="ОС_КРЕМНИЙ" localSheetId="0">[19]Калькуляции!#REF!</definedName>
    <definedName name="ОС_КРЕМНИЙ">[19]Калькуляции!#REF!</definedName>
    <definedName name="ОС_ЛИГ_АЛ_М" localSheetId="0">[19]Калькуляции!#REF!</definedName>
    <definedName name="ОС_ЛИГ_АЛ_М">[19]Калькуляции!#REF!</definedName>
    <definedName name="ОС_ЛИГ_БР_ТИ" localSheetId="0">[19]Калькуляции!#REF!</definedName>
    <definedName name="ОС_ЛИГ_БР_ТИ">[19]Калькуляции!#REF!</definedName>
    <definedName name="ОС_МАГНИЙ" localSheetId="0">[19]Калькуляции!#REF!</definedName>
    <definedName name="ОС_МАГНИЙ">[19]Калькуляции!#REF!</definedName>
    <definedName name="ОС_МЕД" localSheetId="0">#REF!</definedName>
    <definedName name="ОС_МЕД">#REF!</definedName>
    <definedName name="ОС_ОЛЕ" localSheetId="0">#REF!</definedName>
    <definedName name="ОС_ОЛЕ">#REF!</definedName>
    <definedName name="ОС_П_УГ" localSheetId="0">#REF!</definedName>
    <definedName name="ОС_П_УГ">#REF!</definedName>
    <definedName name="ОС_П_УГ_С" localSheetId="0">[19]Калькуляции!#REF!</definedName>
    <definedName name="ОС_П_УГ_С">[19]Калькуляции!#REF!</definedName>
    <definedName name="ОС_П_ЦЕМ" localSheetId="0">#REF!</definedName>
    <definedName name="ОС_П_ЦЕМ">#REF!</definedName>
    <definedName name="ОС_ПЕК" localSheetId="0">#REF!</definedName>
    <definedName name="ОС_ПЕК">#REF!</definedName>
    <definedName name="ОС_ПЕК_ТОЛ" localSheetId="0">[19]Калькуляции!#REF!</definedName>
    <definedName name="ОС_ПЕК_ТОЛ">[19]Калькуляции!#REF!</definedName>
    <definedName name="ОС_ПОГЛ" localSheetId="0">[19]Калькуляции!#REF!</definedName>
    <definedName name="ОС_ПОГЛ">[19]Калькуляции!#REF!</definedName>
    <definedName name="ОС_ПОД_К" localSheetId="0">#REF!</definedName>
    <definedName name="ОС_ПОД_К">#REF!</definedName>
    <definedName name="ОС_ПУШ" localSheetId="0">#REF!</definedName>
    <definedName name="ОС_ПУШ">#REF!</definedName>
    <definedName name="ОС_С_КАЛ" localSheetId="0">#REF!</definedName>
    <definedName name="ОС_С_КАЛ">#REF!</definedName>
    <definedName name="ОС_С_КАУ" localSheetId="0">#REF!</definedName>
    <definedName name="ОС_С_КАУ">#REF!</definedName>
    <definedName name="ОС_С_ПУСК" localSheetId="0">#REF!</definedName>
    <definedName name="ОС_С_ПУСК">#REF!</definedName>
    <definedName name="ОС_СЕР_К" localSheetId="0">#REF!</definedName>
    <definedName name="ОС_СЕР_К">#REF!</definedName>
    <definedName name="ОС_СК_АН" localSheetId="0">#REF!</definedName>
    <definedName name="ОС_СК_АН">#REF!</definedName>
    <definedName name="ОС_ТЕРМ" localSheetId="0">[19]Калькуляции!#REF!</definedName>
    <definedName name="ОС_ТЕРМ">[19]Калькуляции!#REF!</definedName>
    <definedName name="ОС_ТЕРМ_ДАВ" localSheetId="0">[19]Калькуляции!#REF!</definedName>
    <definedName name="ОС_ТЕРМ_ДАВ">[19]Калькуляции!#REF!</definedName>
    <definedName name="ОС_ТИ" localSheetId="0">#REF!</definedName>
    <definedName name="ОС_ТИ">#REF!</definedName>
    <definedName name="ОС_ФЛ_К" localSheetId="0">#REF!</definedName>
    <definedName name="ОС_ФЛ_К">#REF!</definedName>
    <definedName name="ОС_ФТ_К" localSheetId="0">#REF!</definedName>
    <definedName name="ОС_ФТ_К">#REF!</definedName>
    <definedName name="ОС_ХЛ_Н" localSheetId="0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 localSheetId="0">'приложение 1.1. '!п</definedName>
    <definedName name="п">[0]!п</definedName>
    <definedName name="П_КГ_С" localSheetId="0">[19]Калькуляции!#REF!</definedName>
    <definedName name="П_КГ_С">[19]Калькуляции!#REF!</definedName>
    <definedName name="П_УГ" localSheetId="0">#REF!</definedName>
    <definedName name="П_УГ">#REF!</definedName>
    <definedName name="П_УГ_С" localSheetId="0">[19]Калькуляции!#REF!</definedName>
    <definedName name="П_УГ_С">[19]Калькуляции!#REF!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>#REF!</definedName>
    <definedName name="пар_НТМК">'[21]цены цехов'!$D$9</definedName>
    <definedName name="ПГ1_РУБ" localSheetId="0">[19]Калькуляции!#REF!</definedName>
    <definedName name="ПГ1_РУБ">[19]Калькуляции!#REF!</definedName>
    <definedName name="ПГ1_ТОН" localSheetId="0">[19]Калькуляции!#REF!</definedName>
    <definedName name="ПГ1_ТОН">[19]Калькуляции!#REF!</definedName>
    <definedName name="ПГ2_РУБ" localSheetId="0">[19]Калькуляции!#REF!</definedName>
    <definedName name="ПГ2_РУБ">[19]Калькуляции!#REF!</definedName>
    <definedName name="ПГ2_ТОН" localSheetId="0">[19]Калькуляции!#REF!</definedName>
    <definedName name="ПГ2_ТОН">[19]Калькуляции!#REF!</definedName>
    <definedName name="ПЕК" localSheetId="0">#REF!</definedName>
    <definedName name="ПЕК">#REF!</definedName>
    <definedName name="ПЕК_ТОЛ" localSheetId="0">[19]Калькуляции!#REF!</definedName>
    <definedName name="ПЕК_ТОЛ">[19]Калькуляции!#REF!</definedName>
    <definedName name="Пепси2">[20]Дебиторка!$J$33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ы_18_2" localSheetId="0">'[13]18.2'!#REF!</definedName>
    <definedName name="Периоды_18_2">'[13]18.2'!#REF!</definedName>
    <definedName name="Пивовар2">[20]Дебиторка!$J$46</definedName>
    <definedName name="пл_1" localSheetId="0">[34]Отопление!$D$2</definedName>
    <definedName name="пл_1">[34]Отопление!$D$2</definedName>
    <definedName name="пл_1_част" localSheetId="0">[34]Отопление!$D$8</definedName>
    <definedName name="пл_1_част">[34]Отопление!$D$8</definedName>
    <definedName name="пл_2" localSheetId="0">[34]Отопление!$D$3</definedName>
    <definedName name="пл_2">[34]Отопление!$D$3</definedName>
    <definedName name="пл_3" localSheetId="0">[34]Отопление!$D$4</definedName>
    <definedName name="пл_3">[34]Отопление!$D$4</definedName>
    <definedName name="пл_3_част" localSheetId="0">[34]Отопление!$D$9</definedName>
    <definedName name="пл_3_част">[34]Отопление!$D$9</definedName>
    <definedName name="пл_4" localSheetId="0">[34]Отопление!$D$5</definedName>
    <definedName name="пл_4">[34]Отопление!$D$5</definedName>
    <definedName name="ПЛ1_РУБ" localSheetId="0">[19]Калькуляции!#REF!</definedName>
    <definedName name="ПЛ1_РУБ">[19]Калькуляции!#REF!</definedName>
    <definedName name="ПЛ1_ТОН" localSheetId="0">[19]Калькуляции!#REF!</definedName>
    <definedName name="ПЛ1_ТОН">[19]Калькуляции!#REF!</definedName>
    <definedName name="план" localSheetId="0">#REF!</definedName>
    <definedName name="план">#REF!</definedName>
    <definedName name="план1" localSheetId="0">#REF!</definedName>
    <definedName name="план1">#REF!</definedName>
    <definedName name="ПЛМ2">[20]Дебиторка!$J$35</definedName>
    <definedName name="Повреждения">'[26]ПФВ-0.5'!$AH$5:$AH$23</definedName>
    <definedName name="ПОГЛ" localSheetId="0">[19]Калькуляции!#REF!</definedName>
    <definedName name="ПОГЛ">[19]Калькуляции!#REF!</definedName>
    <definedName name="погр_РОР">'[21]цены цехов'!$D$50</definedName>
    <definedName name="ПОД_К" localSheetId="0">#REF!</definedName>
    <definedName name="ПОД_К">#REF!</definedName>
    <definedName name="ПОД_КО" localSheetId="0">#REF!</definedName>
    <definedName name="ПОД_КО">#REF!</definedName>
    <definedName name="ПОДОВАЯ" localSheetId="0">[19]Калькуляции!#REF!</definedName>
    <definedName name="ПОДОВАЯ">[19]Калькуляции!#REF!</definedName>
    <definedName name="ПОДОВАЯ_Г" localSheetId="0">[19]Калькуляции!#REF!</definedName>
    <definedName name="ПОДОВАЯ_Г">[19]Калькуляции!#REF!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Н" localSheetId="0">#REF!</definedName>
    <definedName name="ПОЛН">#REF!</definedName>
    <definedName name="Полная_себестоимость_2" localSheetId="0">[35]июнь9!#REF!</definedName>
    <definedName name="Полная_себестоимость_2">[35]июнь9!#REF!</definedName>
    <definedName name="ПоследнийГод">[36]Заголовок!$B$5</definedName>
    <definedName name="пост">'[37]постоянные затраты'!$F$18</definedName>
    <definedName name="пр_э" localSheetId="0">#REF!</definedName>
    <definedName name="пр_э">#REF!</definedName>
    <definedName name="пр1" localSheetId="0">#REF!</definedName>
    <definedName name="пр1">#REF!</definedName>
    <definedName name="пр2" localSheetId="0">#REF!</definedName>
    <definedName name="пр2">#REF!</definedName>
    <definedName name="пр3" localSheetId="0">#REF!</definedName>
    <definedName name="пр3">#REF!</definedName>
    <definedName name="Превышение" localSheetId="0">[33]Январь!$G$121:$I$121</definedName>
    <definedName name="Превышение">[33]Январь!$G$121:$I$121</definedName>
    <definedName name="привет" localSheetId="0">'приложение 1.1. '!привет</definedName>
    <definedName name="привет">[0]!привет</definedName>
    <definedName name="ПРИЗНАКИ_Суммирования" localSheetId="0">[33]Январь!$B$11:$B$264</definedName>
    <definedName name="ПРИЗНАКИ_Суммирования">[33]Январь!$B$11:$B$264</definedName>
    <definedName name="Принадлежность">'[26]ПФВ-0.5'!$AK$42:$AK$45</definedName>
    <definedName name="Проверка" localSheetId="0">[33]Январь!#REF!</definedName>
    <definedName name="Проверка">[33]Январь!#REF!</definedName>
    <definedName name="Продэкспо2">[20]Дебиторка!$J$34</definedName>
    <definedName name="пром.вент">'[21]цены цехов'!$D$22</definedName>
    <definedName name="Процент" localSheetId="0">[29]Макро!$B$2</definedName>
    <definedName name="Процент">[29]Макро!$B$2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ент1" localSheetId="0">'[38]1.2.1'!#REF!</definedName>
    <definedName name="процент1">'[38]1.2.1'!#REF!</definedName>
    <definedName name="процент2" localSheetId="0">'[38]1.2.1'!#REF!</definedName>
    <definedName name="процент2">'[38]1.2.1'!#REF!</definedName>
    <definedName name="процент3" localSheetId="0">'[38]1.2.1'!#REF!</definedName>
    <definedName name="процент3">'[38]1.2.1'!#REF!</definedName>
    <definedName name="процент4" localSheetId="0">'[38]1.2.1'!#REF!</definedName>
    <definedName name="процент4">'[38]1.2.1'!#REF!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явление">'[26]ПФВ-0.5'!$AG$36:$AG$46</definedName>
    <definedName name="ПУСК_АВЧ" localSheetId="0">#REF!</definedName>
    <definedName name="ПУСК_АВЧ">#REF!</definedName>
    <definedName name="ПУСК_АВЧ_ЛОК" localSheetId="0">[19]Калькуляции!#REF!</definedName>
    <definedName name="ПУСК_АВЧ_ЛОК">[19]Калькуляции!#REF!</definedName>
    <definedName name="ПУСК_ЛОК" localSheetId="0">[19]Калькуляции!#REF!</definedName>
    <definedName name="ПУСК_ЛОК">[19]Калькуляции!#REF!</definedName>
    <definedName name="ПУСК_ОБАН" localSheetId="0">#REF!</definedName>
    <definedName name="ПУСК_ОБАН">#REF!</definedName>
    <definedName name="ПУСК_С8БМ" localSheetId="0">#REF!</definedName>
    <definedName name="ПУСК_С8БМ">#REF!</definedName>
    <definedName name="ПУСКОВЫЕ" localSheetId="0">#REF!</definedName>
    <definedName name="ПУСКОВЫЕ">#REF!</definedName>
    <definedName name="ПУШ" localSheetId="0">#REF!</definedName>
    <definedName name="ПУШ">#REF!</definedName>
    <definedName name="р" localSheetId="0">'приложение 1.1. '!р</definedName>
    <definedName name="р">[0]!р</definedName>
    <definedName name="работа">[39]Лист1!$Q$4:$Q$323</definedName>
    <definedName name="работы" localSheetId="0">#REF!</definedName>
    <definedName name="работы">#REF!</definedName>
    <definedName name="Радуга2">[20]Дебиторка!$J$36</definedName>
    <definedName name="расшифровка" localSheetId="0">#REF!</definedName>
    <definedName name="расшифровка">#REF!</definedName>
    <definedName name="Ремаркет2">[20]Дебиторка!$J$37</definedName>
    <definedName name="ремонты2" localSheetId="0">'приложение 1.1. 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[20]Дебиторка!$J$39</definedName>
    <definedName name="с" localSheetId="0">'приложение 1.1. '!с</definedName>
    <definedName name="с">[0]!с</definedName>
    <definedName name="С_КАЛ" localSheetId="0">#REF!</definedName>
    <definedName name="С_КАЛ">#REF!</definedName>
    <definedName name="С_КАУ" localSheetId="0">#REF!</definedName>
    <definedName name="С_КАУ">#REF!</definedName>
    <definedName name="С_КОДЫ" localSheetId="0">#REF!</definedName>
    <definedName name="С_КОДЫ">#REF!</definedName>
    <definedName name="С_ОБЪЁМЫ" localSheetId="0">#REF!</definedName>
    <definedName name="С_ОБЪЁМЫ">#REF!</definedName>
    <definedName name="С_ПУСК" localSheetId="0">#REF!</definedName>
    <definedName name="С_ПУСК">#REF!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3103" localSheetId="0">[19]Калькуляции!#REF!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 localSheetId="0">[19]Калькуляции!#REF!</definedName>
    <definedName name="СЕН_РУБ">[19]Калькуляции!#REF!</definedName>
    <definedName name="СЕН_ТОН" localSheetId="0">[19]Калькуляции!#REF!</definedName>
    <definedName name="СЕН_ТОН">[19]Калькуляции!#REF!</definedName>
    <definedName name="сентябрь" localSheetId="0">#REF!</definedName>
    <definedName name="сентябрь">#REF!</definedName>
    <definedName name="СЕР_К" localSheetId="0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 localSheetId="0">#REF!</definedName>
    <definedName name="СК_АН">#REF!</definedName>
    <definedName name="СОЦСТРАХ" localSheetId="0">#REF!</definedName>
    <definedName name="СОЦСТРАХ">#REF!</definedName>
    <definedName name="Список" localSheetId="0">[25]Лист1!$B$38:$B$42</definedName>
    <definedName name="Список">[25]Лист1!$B$38:$B$42</definedName>
    <definedName name="СПЛАВ6063" localSheetId="0">#REF!</definedName>
    <definedName name="СПЛАВ6063">#REF!</definedName>
    <definedName name="СПЛАВ6063_КРАМЗ" localSheetId="0">#REF!</definedName>
    <definedName name="СПЛАВ6063_КРАМЗ">#REF!</definedName>
    <definedName name="Способ">'[26]ПФВ-0.5'!$AM$37:$AM$38</definedName>
    <definedName name="сс" localSheetId="0">'приложение 1.1. '!сс</definedName>
    <definedName name="сс">[0]!сс</definedName>
    <definedName name="СС_АВЧ" localSheetId="0">#REF!</definedName>
    <definedName name="СС_АВЧ">#REF!</definedName>
    <definedName name="СС_АВЧВН" localSheetId="0">#REF!</definedName>
    <definedName name="СС_АВЧВН">#REF!</definedName>
    <definedName name="СС_АВЧДП" localSheetId="0">[19]Калькуляции!$401:$401</definedName>
    <definedName name="СС_АВЧДП">[19]Калькуляции!$401:$401</definedName>
    <definedName name="СС_АВЧТОЛ" localSheetId="0">#REF!</definedName>
    <definedName name="СС_АВЧТОЛ">#REF!</definedName>
    <definedName name="СС_АЛФТЗФА" localSheetId="0">#REF!</definedName>
    <definedName name="СС_АЛФТЗФА">#REF!</definedName>
    <definedName name="СС_КРСМЕШ" localSheetId="0">#REF!</definedName>
    <definedName name="СС_КРСМЕШ">#REF!</definedName>
    <definedName name="СС_МАРГ_ЛИГ" localSheetId="0">[19]Калькуляции!#REF!</definedName>
    <definedName name="СС_МАРГ_ЛИГ">[19]Калькуляции!#REF!</definedName>
    <definedName name="СС_МАРГ_ЛИГ_ДП" localSheetId="0">#REF!</definedName>
    <definedName name="СС_МАРГ_ЛИГ_ДП">#REF!</definedName>
    <definedName name="СС_МАС" localSheetId="0">[19]Калькуляции!#REF!</definedName>
    <definedName name="СС_МАС">[19]Калькуляции!#REF!</definedName>
    <definedName name="СС_МАССА" localSheetId="0">#REF!</definedName>
    <definedName name="СС_МАССА">#REF!</definedName>
    <definedName name="СС_МАССА_П" localSheetId="0">[19]Калькуляции!$177:$177</definedName>
    <definedName name="СС_МАССА_П">[19]Калькуляции!$177:$177</definedName>
    <definedName name="СС_МАССА_ПК" localSheetId="0">[19]Калькуляции!$178:$178</definedName>
    <definedName name="СС_МАССА_ПК">[19]Калькуляции!$178:$178</definedName>
    <definedName name="СС_МАССАСРЕД" localSheetId="0">[19]Калькуляции!#REF!</definedName>
    <definedName name="СС_МАССАСРЕД">[19]Калькуляции!#REF!</definedName>
    <definedName name="СС_МАССАСРЕДН" localSheetId="0">[19]Калькуляции!#REF!</definedName>
    <definedName name="СС_МАССАСРЕДН">[19]Калькуляции!#REF!</definedName>
    <definedName name="СС_СЫР" localSheetId="0">#REF!</definedName>
    <definedName name="СС_СЫР">#REF!</definedName>
    <definedName name="СС_СЫРВН" localSheetId="0">#REF!</definedName>
    <definedName name="СС_СЫРВН">#REF!</definedName>
    <definedName name="СС_СЫРДП" localSheetId="0">[19]Калькуляции!$67:$67</definedName>
    <definedName name="СС_СЫРДП">[19]Калькуляции!$67:$67</definedName>
    <definedName name="СС_СЫРТОЛ" localSheetId="0">#REF!</definedName>
    <definedName name="СС_СЫРТОЛ">#REF!</definedName>
    <definedName name="СС_СЫРТОЛ_А" localSheetId="0">[19]Калькуляции!$65:$65</definedName>
    <definedName name="СС_СЫРТОЛ_А">[19]Калькуляции!$65:$65</definedName>
    <definedName name="СС_СЫРТОЛ_П" localSheetId="0">[19]Калькуляции!$63:$63</definedName>
    <definedName name="СС_СЫРТОЛ_П">[19]Калькуляции!$63:$63</definedName>
    <definedName name="СС_СЫРТОЛ_ПК" localSheetId="0">[19]Калькуляции!$64:$64</definedName>
    <definedName name="СС_СЫРТОЛ_ПК">[19]Калькуляции!$64:$64</definedName>
    <definedName name="сссс" localSheetId="0">'приложение 1.1. '!сссс</definedName>
    <definedName name="сссс">[0]!сссс</definedName>
    <definedName name="ссы" localSheetId="0">'приложение 1.1. '!ссы</definedName>
    <definedName name="ссы">[0]!ссы</definedName>
    <definedName name="ссы2" localSheetId="0">'приложение 1.1. '!ссы2</definedName>
    <definedName name="ссы2">[0]!ссы2</definedName>
    <definedName name="Старкон2">[20]Дебиторка!$J$45</definedName>
    <definedName name="статьи" localSheetId="0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окаЗаголовок" localSheetId="0">[33]Январь!$C$8:$C$264</definedName>
    <definedName name="СтрокаЗаголовок">[33]Январь!$C$8:$C$264</definedName>
    <definedName name="СтрокаИмя" localSheetId="0">[33]Январь!$D$8:$D$264</definedName>
    <definedName name="СтрокаИмя">[33]Январь!$D$8:$D$264</definedName>
    <definedName name="СтрокаКод" localSheetId="0">[33]Январь!$E$8:$E$264</definedName>
    <definedName name="СтрокаКод">[33]Январь!$E$8:$E$264</definedName>
    <definedName name="СтрокаСумма" localSheetId="0">[33]Январь!$B$8:$B$264</definedName>
    <definedName name="СтрокаСумма">[33]Январь!$B$8:$B$264</definedName>
    <definedName name="сумм" localSheetId="0">#REF!</definedName>
    <definedName name="сумм">#REF!</definedName>
    <definedName name="сумма">[39]Лист1!$I$4:$I$323</definedName>
    <definedName name="СЫР" localSheetId="0">#REF!</definedName>
    <definedName name="СЫР">#REF!</definedName>
    <definedName name="СЫР_ВН" localSheetId="0">#REF!</definedName>
    <definedName name="СЫР_ВН">#REF!</definedName>
    <definedName name="СЫР_ДП" localSheetId="0">[19]Калькуляции!#REF!</definedName>
    <definedName name="СЫР_ДП">[19]Калькуляции!#REF!</definedName>
    <definedName name="СЫР_ТОЛ" localSheetId="0">#REF!</definedName>
    <definedName name="СЫР_ТОЛ">#REF!</definedName>
    <definedName name="СЫР_ТОЛ_А" localSheetId="0">[19]Калькуляции!#REF!</definedName>
    <definedName name="СЫР_ТОЛ_А">[19]Калькуляции!#REF!</definedName>
    <definedName name="СЫР_ТОЛ_К" localSheetId="0">[19]Калькуляции!#REF!</definedName>
    <definedName name="СЫР_ТОЛ_К">[19]Калькуляции!#REF!</definedName>
    <definedName name="СЫР_ТОЛ_П" localSheetId="0">[19]Калькуляции!#REF!</definedName>
    <definedName name="СЫР_ТОЛ_П">[19]Калькуляции!#REF!</definedName>
    <definedName name="СЫР_ТОЛ_ПК" localSheetId="0">[19]Калькуляции!#REF!</definedName>
    <definedName name="СЫР_ТОЛ_ПК">[19]Калькуляции!#REF!</definedName>
    <definedName name="СЫР_ТОЛ_СУМ" localSheetId="0">[19]Калькуляции!#REF!</definedName>
    <definedName name="СЫР_ТОЛ_СУМ">[19]Калькуляции!#REF!</definedName>
    <definedName name="СЫРА" localSheetId="0">#REF!</definedName>
    <definedName name="СЫРА">#REF!</definedName>
    <definedName name="СЫРЬЁ" localSheetId="0">#REF!</definedName>
    <definedName name="СЫРЬЁ">#REF!</definedName>
    <definedName name="т" localSheetId="0">'приложение 1.1. '!т</definedName>
    <definedName name="т">[0]!т</definedName>
    <definedName name="т1" localSheetId="0">'[38]2.2.4'!$F$36</definedName>
    <definedName name="т1">'[38]2.2.4'!$F$36</definedName>
    <definedName name="т2" localSheetId="0">'[38]2.2.4'!$F$37</definedName>
    <definedName name="т2">'[38]2.2.4'!$F$37</definedName>
    <definedName name="Таранов2">[20]Дебиторка!$J$32</definedName>
    <definedName name="ТВ_ЭЛЦ3" localSheetId="0">#REF!</definedName>
    <definedName name="ТВ_ЭЛЦ3">#REF!</definedName>
    <definedName name="ТВЁРДЫЙ" localSheetId="0">#REF!</definedName>
    <definedName name="ТВЁРДЫЙ">#REF!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ЕРМ" localSheetId="0">[19]Калькуляции!#REF!</definedName>
    <definedName name="ТЕРМ">[19]Калькуляции!#REF!</definedName>
    <definedName name="ТЕРМ_ДАВ" localSheetId="0">[19]Калькуляции!#REF!</definedName>
    <definedName name="ТЕРМ_ДАВ">[19]Калькуляции!#REF!</definedName>
    <definedName name="ТЗР" localSheetId="0">#REF!</definedName>
    <definedName name="ТЗР">#REF!</definedName>
    <definedName name="ТИ" localSheetId="0">#REF!</definedName>
    <definedName name="ТИ">#REF!</definedName>
    <definedName name="Товарная_продукция_2" localSheetId="0">[35]июнь9!#REF!</definedName>
    <definedName name="Товарная_продукция_2">[35]июнь9!#REF!</definedName>
    <definedName name="ТОВАРНЫЙ" localSheetId="0">#REF!</definedName>
    <definedName name="ТОВАРНЫЙ">#REF!</definedName>
    <definedName name="ТОЛ" localSheetId="0">#REF!</definedName>
    <definedName name="ТОЛ">#REF!</definedName>
    <definedName name="ТОЛК_МЕЛ" localSheetId="0">[19]Калькуляции!#REF!</definedName>
    <definedName name="ТОЛК_МЕЛ">[19]Калькуляции!#REF!</definedName>
    <definedName name="ТОЛК_СЛТ" localSheetId="0">[19]Калькуляции!#REF!</definedName>
    <definedName name="ТОЛК_СЛТ">[19]Калькуляции!#REF!</definedName>
    <definedName name="ТОЛК_СУМ" localSheetId="0">[19]Калькуляции!#REF!</definedName>
    <definedName name="ТОЛК_СУМ">[19]Калькуляции!#REF!</definedName>
    <definedName name="ТОЛК_ТОБ" localSheetId="0">[19]Калькуляции!#REF!</definedName>
    <definedName name="ТОЛК_ТОБ">[19]Калькуляции!#REF!</definedName>
    <definedName name="ТОЛЛИНГ_МАССА" localSheetId="0">[19]Калькуляции!#REF!</definedName>
    <definedName name="ТОЛЛИНГ_МАССА">[19]Калькуляции!#REF!</definedName>
    <definedName name="ТОЛЛИНГ_СЫРЕЦ" localSheetId="0">#REF!</definedName>
    <definedName name="ТОЛЛИНГ_СЫРЕЦ">#REF!</definedName>
    <definedName name="ТОЛЛИНГ_СЫРЬЁ" localSheetId="0">[19]Калькуляции!#REF!</definedName>
    <definedName name="ТОЛЛИНГ_СЫРЬЁ">[19]Калькуляции!#REF!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етий" localSheetId="0">#REF!</definedName>
    <definedName name="третий">#REF!</definedName>
    <definedName name="тт" localSheetId="0">#REF!</definedName>
    <definedName name="тт">#REF!</definedName>
    <definedName name="тэ" localSheetId="0">#REF!</definedName>
    <definedName name="тэ">#REF!</definedName>
    <definedName name="у" localSheetId="0">'приложение 1.1. '!у</definedName>
    <definedName name="у">[0]!у</definedName>
    <definedName name="ук" localSheetId="0">'приложение 1.1. 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1.1. '!УП</definedName>
    <definedName name="УП">[0]!УП</definedName>
    <definedName name="УСЛУГИ_6063" localSheetId="0">[19]Калькуляции!#REF!</definedName>
    <definedName name="УСЛУГИ_6063">[19]Калькуляции!#REF!</definedName>
    <definedName name="уфе" localSheetId="0">'приложение 1.1. '!уфе</definedName>
    <definedName name="уфе">[0]!уфе</definedName>
    <definedName name="уфэ" localSheetId="0">'приложение 1.1. 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>#REF!</definedName>
    <definedName name="факт1" localSheetId="0">#REF!</definedName>
    <definedName name="факт1">#REF!</definedName>
    <definedName name="ФЕВ_РУБ" localSheetId="0">#REF!</definedName>
    <definedName name="ФЕВ_РУБ">#REF!</definedName>
    <definedName name="ФЕВ_ТОН" localSheetId="0">#REF!</definedName>
    <definedName name="ФЕВ_ТОН">#REF!</definedName>
    <definedName name="февраль" localSheetId="0">#REF!</definedName>
    <definedName name="февраль">#REF!</definedName>
    <definedName name="физ_тариф" localSheetId="0">#REF!</definedName>
    <definedName name="физ_тариф">#REF!</definedName>
    <definedName name="фин_">[40]коэфф!$B$2</definedName>
    <definedName name="ФЛ_К" localSheetId="0">#REF!</definedName>
    <definedName name="ФЛ_К">#REF!</definedName>
    <definedName name="ФЛОТ_ОКСА" localSheetId="0">[19]Калькуляции!#REF!</definedName>
    <definedName name="ФЛОТ_ОКСА">[19]Калькуляции!#REF!</definedName>
    <definedName name="форм" localSheetId="0">#REF!</definedName>
    <definedName name="форм">#REF!</definedName>
    <definedName name="Формат_ширина" localSheetId="0">'приложение 1.1. '!Формат_ширина</definedName>
    <definedName name="Формат_ширина">[0]!Формат_ширина</definedName>
    <definedName name="формулы" localSheetId="0">#REF!</definedName>
    <definedName name="формулы">#REF!</definedName>
    <definedName name="ФТ_К" localSheetId="0">#REF!</definedName>
    <definedName name="ФТ_К">#REF!</definedName>
    <definedName name="ффф" localSheetId="0">#REF!</definedName>
    <definedName name="ффф">#REF!</definedName>
    <definedName name="ФФФ1" localSheetId="0">#REF!</definedName>
    <definedName name="ФФФ1">#REF!</definedName>
    <definedName name="ФФФ2" localSheetId="0">#REF!</definedName>
    <definedName name="ФФФ2">#REF!</definedName>
    <definedName name="ФФФФ" localSheetId="0">#REF!</definedName>
    <definedName name="ФФФФ">#REF!</definedName>
    <definedName name="ФЫ" localSheetId="0">#REF!</definedName>
    <definedName name="ФЫ">#REF!</definedName>
    <definedName name="фыв" localSheetId="0">'приложение 1.1. '!фыв</definedName>
    <definedName name="фыв">[0]!фыв</definedName>
    <definedName name="х" localSheetId="0">'приложение 1.1. '!х</definedName>
    <definedName name="х">[0]!х</definedName>
    <definedName name="ХЛ_Н" localSheetId="0">#REF!</definedName>
    <definedName name="ХЛ_Н">#REF!</definedName>
    <definedName name="хоз.работы">'[21]цены цехов'!$D$31</definedName>
    <definedName name="ц" localSheetId="0">'приложение 1.1. '!ц</definedName>
    <definedName name="ц">[0]!ц</definedName>
    <definedName name="ЦЕННЗП_АВЧ" localSheetId="0">#REF!</definedName>
    <definedName name="ЦЕННЗП_АВЧ">#REF!</definedName>
    <definedName name="ЦЕННЗП_АТЧ" localSheetId="0">#REF!</definedName>
    <definedName name="ЦЕННЗП_АТЧ">#REF!</definedName>
    <definedName name="ЦЕХ_К" localSheetId="0">[19]Калькуляции!#REF!</definedName>
    <definedName name="ЦЕХ_К">[19]Калькуляции!#REF!</definedName>
    <definedName name="ЦЕХОВЫЕ" localSheetId="0">#REF!</definedName>
    <definedName name="ЦЕХОВЫЕ">#REF!</definedName>
    <definedName name="ЦЕХР" localSheetId="0">#REF!</definedName>
    <definedName name="ЦЕХР">#REF!</definedName>
    <definedName name="ЦЕХРИТ" localSheetId="0">#REF!</definedName>
    <definedName name="ЦЕХРИТ">#REF!</definedName>
    <definedName name="ЦЕХС" localSheetId="0">#REF!</definedName>
    <definedName name="ЦЕХС">#REF!</definedName>
    <definedName name="ЦЕХСЕБ_ВСЕГО" localSheetId="0">[19]Калькуляции!$1400:$1400</definedName>
    <definedName name="ЦЕХСЕБ_ВСЕГО">[19]Калькуляции!$1400:$1400</definedName>
    <definedName name="ЦЛК">'[21]цены цехов'!$D$56</definedName>
    <definedName name="ЦРО">'[21]цены цехов'!$D$25</definedName>
    <definedName name="ЦС_В" localSheetId="0">[19]Калькуляции!#REF!</definedName>
    <definedName name="ЦС_В">[19]Калькуляции!#REF!</definedName>
    <definedName name="ЦС_ДП" localSheetId="0">[19]Калькуляции!#REF!</definedName>
    <definedName name="ЦС_ДП">[19]Калькуляции!#REF!</definedName>
    <definedName name="ЦС_Т" localSheetId="0">[19]Калькуляции!#REF!</definedName>
    <definedName name="ЦС_Т">[19]Калькуляции!#REF!</definedName>
    <definedName name="ЦС_Т_А" localSheetId="0">[19]Калькуляции!#REF!</definedName>
    <definedName name="ЦС_Т_А">[19]Калькуляции!#REF!</definedName>
    <definedName name="ЦС_Т_П" localSheetId="0">[19]Калькуляции!#REF!</definedName>
    <definedName name="ЦС_Т_П">[19]Калькуляции!#REF!</definedName>
    <definedName name="ЦС_Т_ПК" localSheetId="0">[19]Калькуляции!#REF!</definedName>
    <definedName name="ЦС_Т_ПК">[19]Калькуляции!#REF!</definedName>
    <definedName name="ЦС_Э" localSheetId="0">[19]Калькуляции!#REF!</definedName>
    <definedName name="ЦС_Э">[19]Калькуляции!#REF!</definedName>
    <definedName name="цу" localSheetId="0">'приложение 1.1. '!цу</definedName>
    <definedName name="цу">[0]!цу</definedName>
    <definedName name="ч" localSheetId="0">'приложение 1.1. '!ч</definedName>
    <definedName name="ч">[0]!ч</definedName>
    <definedName name="четвертый" localSheetId="0">#REF!</definedName>
    <definedName name="четвертый">#REF!</definedName>
    <definedName name="ш" localSheetId="0">'приложение 1.1. '!ш</definedName>
    <definedName name="ш">[0]!ш</definedName>
    <definedName name="ШифрыИмя">[41]Позиция!$B$4:$E$322</definedName>
    <definedName name="шихт_ВАЦ">'[21]цены цехов'!$D$44</definedName>
    <definedName name="шихт_ЛАЦ">'[21]цены цехов'!$D$47</definedName>
    <definedName name="ШТАНГИ" localSheetId="0">#REF!</definedName>
    <definedName name="ШТАНГИ">#REF!</definedName>
    <definedName name="щ" localSheetId="0">'приложение 1.1. '!щ</definedName>
    <definedName name="щ">[0]!щ</definedName>
    <definedName name="ъ" localSheetId="0">#REF!</definedName>
    <definedName name="ъ">#REF!</definedName>
    <definedName name="ы" localSheetId="0">'приложение 1.1. '!ы</definedName>
    <definedName name="ы">[0]!ы</definedName>
    <definedName name="ыв" localSheetId="0">'приложение 1.1. 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1.1. '!ыыыы</definedName>
    <definedName name="ыыыы">[0]!ыыыы</definedName>
    <definedName name="ыыыыы" localSheetId="0">'приложение 1.1. '!ыыыыы</definedName>
    <definedName name="ыыыыы">[0]!ыыыыы</definedName>
    <definedName name="ыыыыыы" localSheetId="0">'приложение 1.1. '!ыыыыыы</definedName>
    <definedName name="ыыыыыы">[0]!ыыыыыы</definedName>
    <definedName name="ыыыыыыыыыыыыыыы" localSheetId="0">'приложение 1.1. '!ыыыыыыыыыыыыыыы</definedName>
    <definedName name="ыыыыыыыыыыыыыыы">[0]!ыыыыыыыыыыыыыыы</definedName>
    <definedName name="ь" localSheetId="0">'приложение 1.1. '!ь</definedName>
    <definedName name="ь">[0]!ь</definedName>
    <definedName name="ьь" localSheetId="0">#REF!</definedName>
    <definedName name="ьь">#REF!</definedName>
    <definedName name="ььььь" localSheetId="0">'приложение 1.1. '!ььььь</definedName>
    <definedName name="ььььь">[0]!ььььь</definedName>
    <definedName name="э" localSheetId="0">'приложение 1.1. '!э</definedName>
    <definedName name="э">[0]!э</definedName>
    <definedName name="эл.энергия">'[21]цены цехов'!$D$13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" localSheetId="0">#REF!</definedName>
    <definedName name="ЭН">#REF!</definedName>
    <definedName name="ЭРЦ">'[21]цены цехов'!$D$15</definedName>
    <definedName name="Эталон2">[20]Дебиторка!$J$48</definedName>
    <definedName name="ЭЭ" localSheetId="0">#REF!</definedName>
    <definedName name="ЭЭ">#REF!</definedName>
    <definedName name="ЭЭ_" localSheetId="0">#REF!</definedName>
    <definedName name="ЭЭ_">#REF!</definedName>
    <definedName name="ЭЭ_ДП" localSheetId="0">[19]Калькуляции!#REF!</definedName>
    <definedName name="ЭЭ_ДП">[19]Калькуляции!#REF!</definedName>
    <definedName name="ЭЭ_ЗФА" localSheetId="0">#REF!</definedName>
    <definedName name="ЭЭ_ЗФА">#REF!</definedName>
    <definedName name="ЭЭ_Т" localSheetId="0">#REF!</definedName>
    <definedName name="ЭЭ_Т">#REF!</definedName>
    <definedName name="ЭЭ_ТОЛ" localSheetId="0">[19]Калькуляции!#REF!</definedName>
    <definedName name="ЭЭ_ТОЛ">[19]Калькуляции!#REF!</definedName>
    <definedName name="эээээээээээээээээээээ" localSheetId="0">'приложение 1.1. '!эээээээээээээээээээээ</definedName>
    <definedName name="эээээээээээээээээээээ">[0]!эээээээээээээээээээээ</definedName>
    <definedName name="ю" localSheetId="0">'приложение 1.1. '!ю</definedName>
    <definedName name="ю">[0]!ю</definedName>
    <definedName name="юр_тариф" localSheetId="0">#REF!</definedName>
    <definedName name="юр_тариф">#REF!</definedName>
    <definedName name="я" localSheetId="0">'приложение 1.1. '!я</definedName>
    <definedName name="я">[0]!я</definedName>
    <definedName name="ЯНВ_РУБ" localSheetId="0">#REF!</definedName>
    <definedName name="ЯНВ_РУБ">#REF!</definedName>
    <definedName name="ЯНВ_ТОН" localSheetId="0">#REF!</definedName>
    <definedName name="ЯНВ_ТОН">#REF!</definedName>
    <definedName name="Ярпиво2">[20]Дебиторка!$J$49</definedName>
    <definedName name="яячячыя" localSheetId="0">'приложение 1.1. 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F162" i="4" l="1"/>
  <c r="F159" i="4"/>
  <c r="E159" i="4"/>
  <c r="F155" i="4"/>
  <c r="E155" i="4"/>
  <c r="E162" i="4" s="1"/>
  <c r="G153" i="4"/>
  <c r="Y127" i="4"/>
  <c r="K127" i="4" s="1"/>
  <c r="K126" i="4" s="1"/>
  <c r="X126" i="4"/>
  <c r="W126" i="4"/>
  <c r="V126" i="4"/>
  <c r="U126" i="4"/>
  <c r="Y126" i="4" s="1"/>
  <c r="T126" i="4"/>
  <c r="W125" i="4"/>
  <c r="Y125" i="4" s="1"/>
  <c r="U125" i="4"/>
  <c r="K125" i="4"/>
  <c r="K124" i="4" s="1"/>
  <c r="Y124" i="4"/>
  <c r="U124" i="4"/>
  <c r="Y123" i="4"/>
  <c r="K123" i="4" s="1"/>
  <c r="U123" i="4"/>
  <c r="S123" i="4"/>
  <c r="W122" i="4"/>
  <c r="Y122" i="4" s="1"/>
  <c r="S122" i="4"/>
  <c r="K122" i="4"/>
  <c r="G122" i="4"/>
  <c r="C122" i="4"/>
  <c r="Y121" i="4"/>
  <c r="S121" i="4"/>
  <c r="K121" i="4"/>
  <c r="C121" i="4"/>
  <c r="Y120" i="4"/>
  <c r="S120" i="4"/>
  <c r="K120" i="4"/>
  <c r="C120" i="4"/>
  <c r="Y119" i="4"/>
  <c r="S119" i="4"/>
  <c r="K119" i="4"/>
  <c r="C119" i="4"/>
  <c r="Y118" i="4"/>
  <c r="S118" i="4"/>
  <c r="K118" i="4"/>
  <c r="C118" i="4"/>
  <c r="Y117" i="4"/>
  <c r="K117" i="4" s="1"/>
  <c r="X117" i="4"/>
  <c r="S117" i="4"/>
  <c r="G117" i="4"/>
  <c r="C117" i="4"/>
  <c r="V116" i="4"/>
  <c r="Y116" i="4" s="1"/>
  <c r="S116" i="4"/>
  <c r="K116" i="4"/>
  <c r="G116" i="4"/>
  <c r="C116" i="4"/>
  <c r="Y115" i="4"/>
  <c r="K115" i="4" s="1"/>
  <c r="V115" i="4"/>
  <c r="S115" i="4"/>
  <c r="G115" i="4"/>
  <c r="C115" i="4"/>
  <c r="Y114" i="4"/>
  <c r="S114" i="4"/>
  <c r="K114" i="4"/>
  <c r="C114" i="4"/>
  <c r="W113" i="4"/>
  <c r="Y113" i="4" s="1"/>
  <c r="S113" i="4"/>
  <c r="K113" i="4"/>
  <c r="G113" i="4"/>
  <c r="C113" i="4"/>
  <c r="Y112" i="4"/>
  <c r="K112" i="4" s="1"/>
  <c r="X112" i="4"/>
  <c r="S112" i="4"/>
  <c r="G112" i="4"/>
  <c r="C112" i="4"/>
  <c r="X111" i="4"/>
  <c r="Y111" i="4" s="1"/>
  <c r="S111" i="4"/>
  <c r="K111" i="4"/>
  <c r="C111" i="4"/>
  <c r="X110" i="4"/>
  <c r="W110" i="4"/>
  <c r="V110" i="4"/>
  <c r="Y110" i="4" s="1"/>
  <c r="S110" i="4"/>
  <c r="K110" i="4"/>
  <c r="C110" i="4"/>
  <c r="Y109" i="4"/>
  <c r="S109" i="4"/>
  <c r="K109" i="4"/>
  <c r="C109" i="4"/>
  <c r="X108" i="4"/>
  <c r="Y108" i="4" s="1"/>
  <c r="S108" i="4"/>
  <c r="K108" i="4"/>
  <c r="C108" i="4"/>
  <c r="X107" i="4"/>
  <c r="Y107" i="4" s="1"/>
  <c r="S107" i="4"/>
  <c r="K107" i="4"/>
  <c r="G107" i="4"/>
  <c r="C107" i="4"/>
  <c r="Y106" i="4"/>
  <c r="S106" i="4"/>
  <c r="K106" i="4"/>
  <c r="C106" i="4"/>
  <c r="Y105" i="4"/>
  <c r="S105" i="4"/>
  <c r="K105" i="4"/>
  <c r="C105" i="4"/>
  <c r="Y104" i="4"/>
  <c r="K104" i="4" s="1"/>
  <c r="X104" i="4"/>
  <c r="S104" i="4"/>
  <c r="C104" i="4"/>
  <c r="X103" i="4"/>
  <c r="S103" i="4"/>
  <c r="C103" i="4"/>
  <c r="X102" i="4"/>
  <c r="V102" i="4"/>
  <c r="V99" i="4" s="1"/>
  <c r="S102" i="4"/>
  <c r="C102" i="4"/>
  <c r="X101" i="4"/>
  <c r="W101" i="4"/>
  <c r="Y101" i="4" s="1"/>
  <c r="K101" i="4" s="1"/>
  <c r="V101" i="4"/>
  <c r="S101" i="4"/>
  <c r="C101" i="4"/>
  <c r="A101" i="4"/>
  <c r="U100" i="4"/>
  <c r="Y100" i="4" s="1"/>
  <c r="K100" i="4" s="1"/>
  <c r="O100" i="4"/>
  <c r="C100" i="4"/>
  <c r="B100" i="4"/>
  <c r="W99" i="4"/>
  <c r="U99" i="4"/>
  <c r="T99" i="4"/>
  <c r="R99" i="4"/>
  <c r="Q99" i="4"/>
  <c r="P99" i="4"/>
  <c r="N99" i="4"/>
  <c r="Y98" i="4"/>
  <c r="T98" i="4"/>
  <c r="K98" i="4"/>
  <c r="Y97" i="4"/>
  <c r="K97" i="4"/>
  <c r="I97" i="4"/>
  <c r="J97" i="4" s="1"/>
  <c r="C97" i="4"/>
  <c r="B97" i="4"/>
  <c r="A97" i="4"/>
  <c r="Y96" i="4"/>
  <c r="U96" i="4"/>
  <c r="K96" i="4"/>
  <c r="I96" i="4"/>
  <c r="J96" i="4" s="1"/>
  <c r="B96" i="4"/>
  <c r="X95" i="4"/>
  <c r="W95" i="4"/>
  <c r="V95" i="4"/>
  <c r="U95" i="4"/>
  <c r="Y95" i="4" s="1"/>
  <c r="K95" i="4" s="1"/>
  <c r="D160" i="4" s="1"/>
  <c r="G160" i="4" s="1"/>
  <c r="T95" i="4"/>
  <c r="V94" i="4"/>
  <c r="Y94" i="4" s="1"/>
  <c r="K94" i="4" s="1"/>
  <c r="J94" i="4"/>
  <c r="U93" i="4"/>
  <c r="I93" i="4"/>
  <c r="A93" i="4"/>
  <c r="T92" i="4"/>
  <c r="Y92" i="4" s="1"/>
  <c r="K92" i="4" s="1"/>
  <c r="J92" i="4"/>
  <c r="I92" i="4"/>
  <c r="C92" i="4"/>
  <c r="A92" i="4"/>
  <c r="B92" i="4" s="1"/>
  <c r="X91" i="4"/>
  <c r="W91" i="4"/>
  <c r="V91" i="4"/>
  <c r="U91" i="4"/>
  <c r="T91" i="4"/>
  <c r="Y91" i="4" s="1"/>
  <c r="K91" i="4" s="1"/>
  <c r="C91" i="4"/>
  <c r="X90" i="4"/>
  <c r="W90" i="4"/>
  <c r="V90" i="4"/>
  <c r="T90" i="4"/>
  <c r="Y89" i="4"/>
  <c r="K89" i="4" s="1"/>
  <c r="X89" i="4"/>
  <c r="S89" i="4"/>
  <c r="J89" i="4"/>
  <c r="G89" i="4"/>
  <c r="R89" i="4" s="1"/>
  <c r="C89" i="4"/>
  <c r="Y88" i="4"/>
  <c r="X88" i="4"/>
  <c r="K88" i="4"/>
  <c r="J88" i="4"/>
  <c r="G88" i="4"/>
  <c r="R88" i="4" s="1"/>
  <c r="S88" i="4" s="1"/>
  <c r="C88" i="4"/>
  <c r="Y87" i="4"/>
  <c r="K87" i="4" s="1"/>
  <c r="X87" i="4"/>
  <c r="S87" i="4"/>
  <c r="J87" i="4"/>
  <c r="G87" i="4"/>
  <c r="R87" i="4" s="1"/>
  <c r="C87" i="4"/>
  <c r="Y86" i="4"/>
  <c r="X86" i="4"/>
  <c r="K86" i="4"/>
  <c r="J86" i="4"/>
  <c r="G86" i="4"/>
  <c r="R86" i="4" s="1"/>
  <c r="C86" i="4"/>
  <c r="Y85" i="4"/>
  <c r="K85" i="4" s="1"/>
  <c r="X85" i="4"/>
  <c r="S85" i="4"/>
  <c r="J85" i="4"/>
  <c r="G85" i="4"/>
  <c r="R85" i="4" s="1"/>
  <c r="C85" i="4"/>
  <c r="W84" i="4"/>
  <c r="Y84" i="4" s="1"/>
  <c r="K84" i="4" s="1"/>
  <c r="Q84" i="4"/>
  <c r="S84" i="4" s="1"/>
  <c r="J84" i="4"/>
  <c r="G84" i="4"/>
  <c r="C84" i="4"/>
  <c r="W83" i="4"/>
  <c r="Y83" i="4" s="1"/>
  <c r="K83" i="4" s="1"/>
  <c r="Q83" i="4"/>
  <c r="S83" i="4" s="1"/>
  <c r="J83" i="4"/>
  <c r="G83" i="4"/>
  <c r="C83" i="4"/>
  <c r="W82" i="4"/>
  <c r="Y82" i="4" s="1"/>
  <c r="K82" i="4" s="1"/>
  <c r="Q82" i="4"/>
  <c r="S82" i="4" s="1"/>
  <c r="J82" i="4"/>
  <c r="G82" i="4"/>
  <c r="C82" i="4"/>
  <c r="W81" i="4"/>
  <c r="Y81" i="4" s="1"/>
  <c r="K81" i="4" s="1"/>
  <c r="Q81" i="4"/>
  <c r="S81" i="4" s="1"/>
  <c r="J81" i="4"/>
  <c r="G81" i="4"/>
  <c r="C81" i="4"/>
  <c r="W80" i="4"/>
  <c r="Y80" i="4" s="1"/>
  <c r="K80" i="4" s="1"/>
  <c r="Q80" i="4"/>
  <c r="J80" i="4"/>
  <c r="G80" i="4"/>
  <c r="C80" i="4"/>
  <c r="Y79" i="4"/>
  <c r="K79" i="4" s="1"/>
  <c r="P79" i="4"/>
  <c r="S79" i="4" s="1"/>
  <c r="J79" i="4"/>
  <c r="G79" i="4"/>
  <c r="C79" i="4"/>
  <c r="Y78" i="4"/>
  <c r="K78" i="4"/>
  <c r="J78" i="4"/>
  <c r="G78" i="4"/>
  <c r="P78" i="4" s="1"/>
  <c r="S78" i="4" s="1"/>
  <c r="C78" i="4"/>
  <c r="Y77" i="4"/>
  <c r="K77" i="4" s="1"/>
  <c r="P77" i="4"/>
  <c r="S77" i="4" s="1"/>
  <c r="J77" i="4"/>
  <c r="G77" i="4"/>
  <c r="C77" i="4"/>
  <c r="Y76" i="4"/>
  <c r="S76" i="4"/>
  <c r="K76" i="4"/>
  <c r="J76" i="4"/>
  <c r="G76" i="4"/>
  <c r="P76" i="4" s="1"/>
  <c r="C76" i="4"/>
  <c r="Y75" i="4"/>
  <c r="K75" i="4" s="1"/>
  <c r="P75" i="4"/>
  <c r="S75" i="4" s="1"/>
  <c r="J75" i="4"/>
  <c r="G75" i="4"/>
  <c r="C75" i="4"/>
  <c r="Y74" i="4"/>
  <c r="K74" i="4" s="1"/>
  <c r="O74" i="4"/>
  <c r="S74" i="4" s="1"/>
  <c r="J74" i="4"/>
  <c r="G74" i="4"/>
  <c r="C74" i="4"/>
  <c r="Y73" i="4"/>
  <c r="S73" i="4"/>
  <c r="O73" i="4"/>
  <c r="K73" i="4"/>
  <c r="J73" i="4"/>
  <c r="C73" i="4"/>
  <c r="Y72" i="4"/>
  <c r="S72" i="4"/>
  <c r="O72" i="4"/>
  <c r="K72" i="4"/>
  <c r="J72" i="4"/>
  <c r="C72" i="4"/>
  <c r="Y71" i="4"/>
  <c r="S71" i="4"/>
  <c r="O71" i="4"/>
  <c r="K71" i="4"/>
  <c r="J71" i="4"/>
  <c r="C71" i="4"/>
  <c r="Y70" i="4"/>
  <c r="S70" i="4"/>
  <c r="K70" i="4"/>
  <c r="J70" i="4"/>
  <c r="G70" i="4"/>
  <c r="O70" i="4" s="1"/>
  <c r="O64" i="4" s="1"/>
  <c r="C70" i="4"/>
  <c r="A70" i="4"/>
  <c r="A75" i="4" s="1"/>
  <c r="A80" i="4" s="1"/>
  <c r="A85" i="4" s="1"/>
  <c r="T69" i="4"/>
  <c r="Y69" i="4" s="1"/>
  <c r="K69" i="4" s="1"/>
  <c r="N69" i="4"/>
  <c r="S69" i="4" s="1"/>
  <c r="J69" i="4"/>
  <c r="G69" i="4"/>
  <c r="C69" i="4"/>
  <c r="A69" i="4"/>
  <c r="Y68" i="4"/>
  <c r="K68" i="4" s="1"/>
  <c r="T68" i="4"/>
  <c r="S68" i="4"/>
  <c r="J68" i="4"/>
  <c r="G68" i="4"/>
  <c r="N68" i="4" s="1"/>
  <c r="C68" i="4"/>
  <c r="Y67" i="4"/>
  <c r="T67" i="4"/>
  <c r="K67" i="4"/>
  <c r="J67" i="4"/>
  <c r="G67" i="4"/>
  <c r="N67" i="4" s="1"/>
  <c r="S67" i="4" s="1"/>
  <c r="C67" i="4"/>
  <c r="A67" i="4"/>
  <c r="T66" i="4"/>
  <c r="Y66" i="4" s="1"/>
  <c r="K66" i="4" s="1"/>
  <c r="N66" i="4"/>
  <c r="J66" i="4"/>
  <c r="G66" i="4"/>
  <c r="C66" i="4"/>
  <c r="T65" i="4"/>
  <c r="N65" i="4"/>
  <c r="S65" i="4" s="1"/>
  <c r="J65" i="4"/>
  <c r="G65" i="4"/>
  <c r="C65" i="4"/>
  <c r="A65" i="4"/>
  <c r="X64" i="4"/>
  <c r="V64" i="4"/>
  <c r="U64" i="4"/>
  <c r="P64" i="4"/>
  <c r="Y63" i="4"/>
  <c r="K63" i="4" s="1"/>
  <c r="X63" i="4"/>
  <c r="S63" i="4"/>
  <c r="I63" i="4"/>
  <c r="J63" i="4" s="1"/>
  <c r="G63" i="4"/>
  <c r="R63" i="4" s="1"/>
  <c r="C63" i="4"/>
  <c r="Y62" i="4"/>
  <c r="X62" i="4"/>
  <c r="K62" i="4"/>
  <c r="I62" i="4"/>
  <c r="J62" i="4" s="1"/>
  <c r="G62" i="4"/>
  <c r="R62" i="4" s="1"/>
  <c r="S62" i="4" s="1"/>
  <c r="C62" i="4"/>
  <c r="Y61" i="4"/>
  <c r="K61" i="4" s="1"/>
  <c r="X61" i="4"/>
  <c r="G61" i="4"/>
  <c r="R61" i="4" s="1"/>
  <c r="R52" i="4" s="1"/>
  <c r="C61" i="4"/>
  <c r="Y60" i="4"/>
  <c r="K60" i="4" s="1"/>
  <c r="W60" i="4"/>
  <c r="S60" i="4"/>
  <c r="I60" i="4"/>
  <c r="G60" i="4"/>
  <c r="Q60" i="4" s="1"/>
  <c r="C60" i="4"/>
  <c r="Y59" i="4"/>
  <c r="W59" i="4"/>
  <c r="K59" i="4"/>
  <c r="G59" i="4"/>
  <c r="Q59" i="4" s="1"/>
  <c r="S59" i="4" s="1"/>
  <c r="C59" i="4"/>
  <c r="Y58" i="4"/>
  <c r="V58" i="4"/>
  <c r="K58" i="4"/>
  <c r="I58" i="4"/>
  <c r="J58" i="4" s="1"/>
  <c r="G58" i="4"/>
  <c r="P58" i="4" s="1"/>
  <c r="S58" i="4" s="1"/>
  <c r="C58" i="4"/>
  <c r="Y57" i="4"/>
  <c r="K57" i="4" s="1"/>
  <c r="V57" i="4"/>
  <c r="S57" i="4"/>
  <c r="I57" i="4"/>
  <c r="J57" i="4" s="1"/>
  <c r="G57" i="4"/>
  <c r="P57" i="4" s="1"/>
  <c r="C57" i="4"/>
  <c r="Y56" i="4"/>
  <c r="V56" i="4"/>
  <c r="K56" i="4"/>
  <c r="I56" i="4"/>
  <c r="G56" i="4"/>
  <c r="P56" i="4" s="1"/>
  <c r="S56" i="4" s="1"/>
  <c r="C56" i="4"/>
  <c r="V55" i="4"/>
  <c r="Y55" i="4" s="1"/>
  <c r="K55" i="4" s="1"/>
  <c r="P55" i="4"/>
  <c r="J55" i="4"/>
  <c r="I55" i="4"/>
  <c r="G55" i="4"/>
  <c r="C55" i="4"/>
  <c r="Y54" i="4"/>
  <c r="S54" i="4"/>
  <c r="K54" i="4"/>
  <c r="J54" i="4"/>
  <c r="G54" i="4"/>
  <c r="C54" i="4"/>
  <c r="Y53" i="4"/>
  <c r="K53" i="4" s="1"/>
  <c r="U53" i="4"/>
  <c r="S53" i="4"/>
  <c r="I53" i="4"/>
  <c r="J53" i="4" s="1"/>
  <c r="G53" i="4"/>
  <c r="O53" i="4" s="1"/>
  <c r="A53" i="4"/>
  <c r="A54" i="4" s="1"/>
  <c r="A55" i="4" s="1"/>
  <c r="A56" i="4" s="1"/>
  <c r="A57" i="4" s="1"/>
  <c r="A58" i="4" s="1"/>
  <c r="A59" i="4" s="1"/>
  <c r="A61" i="4" s="1"/>
  <c r="A62" i="4" s="1"/>
  <c r="A63" i="4" s="1"/>
  <c r="X52" i="4"/>
  <c r="W52" i="4"/>
  <c r="V52" i="4"/>
  <c r="U52" i="4"/>
  <c r="T52" i="4"/>
  <c r="Y52" i="4" s="1"/>
  <c r="Q52" i="4"/>
  <c r="O52" i="4"/>
  <c r="N52" i="4"/>
  <c r="K52" i="4"/>
  <c r="D153" i="4" s="1"/>
  <c r="X51" i="4"/>
  <c r="R51" i="4"/>
  <c r="J51" i="4"/>
  <c r="G51" i="4"/>
  <c r="C51" i="4"/>
  <c r="Y50" i="4"/>
  <c r="W50" i="4"/>
  <c r="K50" i="4"/>
  <c r="J50" i="4"/>
  <c r="G50" i="4"/>
  <c r="Q50" i="4" s="1"/>
  <c r="S50" i="4" s="1"/>
  <c r="C50" i="4"/>
  <c r="A50" i="4"/>
  <c r="A51" i="4" s="1"/>
  <c r="V49" i="4"/>
  <c r="Y49" i="4" s="1"/>
  <c r="K49" i="4" s="1"/>
  <c r="P49" i="4"/>
  <c r="J49" i="4"/>
  <c r="G49" i="4"/>
  <c r="C49" i="4"/>
  <c r="Y48" i="4"/>
  <c r="U48" i="4"/>
  <c r="S48" i="4"/>
  <c r="O48" i="4"/>
  <c r="K48" i="4"/>
  <c r="J48" i="4"/>
  <c r="C48" i="4"/>
  <c r="Y47" i="4"/>
  <c r="T47" i="4"/>
  <c r="K47" i="4"/>
  <c r="J47" i="4"/>
  <c r="G47" i="4"/>
  <c r="N47" i="4" s="1"/>
  <c r="C47" i="4"/>
  <c r="A47" i="4"/>
  <c r="A48" i="4" s="1"/>
  <c r="A49" i="4" s="1"/>
  <c r="W46" i="4"/>
  <c r="V46" i="4"/>
  <c r="U46" i="4"/>
  <c r="T46" i="4"/>
  <c r="Q46" i="4"/>
  <c r="O46" i="4"/>
  <c r="W45" i="4"/>
  <c r="Q45" i="4"/>
  <c r="G45" i="4"/>
  <c r="C45" i="4"/>
  <c r="Y44" i="4"/>
  <c r="V44" i="4"/>
  <c r="K44" i="4"/>
  <c r="G44" i="4"/>
  <c r="P44" i="4" s="1"/>
  <c r="P41" i="4" s="1"/>
  <c r="C44" i="4"/>
  <c r="Y43" i="4"/>
  <c r="S43" i="4"/>
  <c r="O43" i="4"/>
  <c r="K43" i="4"/>
  <c r="C43" i="4"/>
  <c r="Y42" i="4"/>
  <c r="K42" i="4" s="1"/>
  <c r="T42" i="4"/>
  <c r="G42" i="4"/>
  <c r="N42" i="4" s="1"/>
  <c r="N41" i="4" s="1"/>
  <c r="C42" i="4"/>
  <c r="X41" i="4"/>
  <c r="V41" i="4"/>
  <c r="U41" i="4"/>
  <c r="T41" i="4"/>
  <c r="R41" i="4"/>
  <c r="O41" i="4"/>
  <c r="X40" i="4"/>
  <c r="X39" i="4" s="1"/>
  <c r="W40" i="4"/>
  <c r="V40" i="4"/>
  <c r="V39" i="4" s="1"/>
  <c r="V33" i="4" s="1"/>
  <c r="V30" i="4" s="1"/>
  <c r="U40" i="4"/>
  <c r="T40" i="4"/>
  <c r="I40" i="4"/>
  <c r="J40" i="4" s="1"/>
  <c r="G40" i="4"/>
  <c r="N40" i="4" s="1"/>
  <c r="S40" i="4" s="1"/>
  <c r="C40" i="4"/>
  <c r="B40" i="4"/>
  <c r="W39" i="4"/>
  <c r="U39" i="4"/>
  <c r="U33" i="4" s="1"/>
  <c r="U30" i="4" s="1"/>
  <c r="R39" i="4"/>
  <c r="Q39" i="4"/>
  <c r="P39" i="4"/>
  <c r="O39" i="4"/>
  <c r="N39" i="4"/>
  <c r="Y38" i="4"/>
  <c r="K38" i="4" s="1"/>
  <c r="X38" i="4"/>
  <c r="S38" i="4"/>
  <c r="I38" i="4"/>
  <c r="J38" i="4" s="1"/>
  <c r="G38" i="4"/>
  <c r="R38" i="4" s="1"/>
  <c r="C38" i="4"/>
  <c r="A38" i="4"/>
  <c r="B38" i="4" s="1"/>
  <c r="X37" i="4"/>
  <c r="J37" i="4"/>
  <c r="I37" i="4"/>
  <c r="G37" i="4"/>
  <c r="R37" i="4" s="1"/>
  <c r="C37" i="4"/>
  <c r="B37" i="4"/>
  <c r="A37" i="4"/>
  <c r="Y36" i="4"/>
  <c r="K36" i="4" s="1"/>
  <c r="W36" i="4"/>
  <c r="S36" i="4"/>
  <c r="I36" i="4"/>
  <c r="J36" i="4" s="1"/>
  <c r="G36" i="4"/>
  <c r="Q36" i="4" s="1"/>
  <c r="Q35" i="4" s="1"/>
  <c r="C36" i="4"/>
  <c r="B36" i="4"/>
  <c r="W35" i="4"/>
  <c r="V35" i="4"/>
  <c r="U35" i="4"/>
  <c r="T35" i="4"/>
  <c r="P35" i="4"/>
  <c r="O35" i="4"/>
  <c r="N35" i="4"/>
  <c r="X34" i="4"/>
  <c r="X31" i="4" s="1"/>
  <c r="X18" i="4" s="1"/>
  <c r="W34" i="4"/>
  <c r="V34" i="4"/>
  <c r="V31" i="4" s="1"/>
  <c r="V18" i="4" s="1"/>
  <c r="U34" i="4"/>
  <c r="T34" i="4"/>
  <c r="Y34" i="4" s="1"/>
  <c r="K34" i="4" s="1"/>
  <c r="K31" i="4" s="1"/>
  <c r="K18" i="4" s="1"/>
  <c r="W31" i="4"/>
  <c r="U31" i="4"/>
  <c r="X29" i="4"/>
  <c r="W29" i="4"/>
  <c r="V29" i="4"/>
  <c r="U29" i="4"/>
  <c r="T29" i="4"/>
  <c r="Y29" i="4" s="1"/>
  <c r="K29" i="4" s="1"/>
  <c r="R29" i="4"/>
  <c r="Q29" i="4"/>
  <c r="P29" i="4"/>
  <c r="O29" i="4"/>
  <c r="N29" i="4"/>
  <c r="S29" i="4" s="1"/>
  <c r="G29" i="4" s="1"/>
  <c r="C29" i="4"/>
  <c r="X28" i="4"/>
  <c r="W28" i="4"/>
  <c r="V28" i="4"/>
  <c r="U28" i="4"/>
  <c r="T28" i="4"/>
  <c r="Y28" i="4" s="1"/>
  <c r="K28" i="4" s="1"/>
  <c r="R28" i="4"/>
  <c r="Q28" i="4"/>
  <c r="P28" i="4"/>
  <c r="O28" i="4"/>
  <c r="N28" i="4"/>
  <c r="S28" i="4" s="1"/>
  <c r="G28" i="4" s="1"/>
  <c r="C28" i="4"/>
  <c r="X27" i="4"/>
  <c r="W27" i="4"/>
  <c r="V27" i="4"/>
  <c r="U27" i="4"/>
  <c r="T27" i="4"/>
  <c r="Y27" i="4" s="1"/>
  <c r="K27" i="4" s="1"/>
  <c r="R27" i="4"/>
  <c r="Q27" i="4"/>
  <c r="P27" i="4"/>
  <c r="O27" i="4"/>
  <c r="N27" i="4"/>
  <c r="S27" i="4" s="1"/>
  <c r="G27" i="4" s="1"/>
  <c r="C27" i="4"/>
  <c r="X26" i="4"/>
  <c r="W26" i="4"/>
  <c r="V26" i="4"/>
  <c r="U26" i="4"/>
  <c r="T26" i="4"/>
  <c r="Y26" i="4" s="1"/>
  <c r="K26" i="4" s="1"/>
  <c r="R26" i="4"/>
  <c r="Q26" i="4"/>
  <c r="P26" i="4"/>
  <c r="O26" i="4"/>
  <c r="N26" i="4"/>
  <c r="S26" i="4" s="1"/>
  <c r="G26" i="4" s="1"/>
  <c r="C26" i="4"/>
  <c r="A26" i="4"/>
  <c r="A27" i="4" s="1"/>
  <c r="A28" i="4" s="1"/>
  <c r="A29" i="4" s="1"/>
  <c r="X25" i="4"/>
  <c r="X24" i="4" s="1"/>
  <c r="X19" i="4" s="1"/>
  <c r="W25" i="4"/>
  <c r="V25" i="4"/>
  <c r="V24" i="4" s="1"/>
  <c r="V19" i="4" s="1"/>
  <c r="V17" i="4" s="1"/>
  <c r="U25" i="4"/>
  <c r="T25" i="4"/>
  <c r="Y25" i="4" s="1"/>
  <c r="K25" i="4" s="1"/>
  <c r="R25" i="4"/>
  <c r="Q25" i="4"/>
  <c r="P25" i="4"/>
  <c r="O25" i="4"/>
  <c r="N25" i="4"/>
  <c r="S25" i="4" s="1"/>
  <c r="G25" i="4" s="1"/>
  <c r="C25" i="4"/>
  <c r="W24" i="4"/>
  <c r="U24" i="4"/>
  <c r="U19" i="4" s="1"/>
  <c r="R24" i="4"/>
  <c r="Q24" i="4"/>
  <c r="P24" i="4"/>
  <c r="O24" i="4"/>
  <c r="N24" i="4"/>
  <c r="X23" i="4"/>
  <c r="W23" i="4"/>
  <c r="W22" i="4" s="1"/>
  <c r="V23" i="4"/>
  <c r="T23" i="4"/>
  <c r="Y23" i="4" s="1"/>
  <c r="K23" i="4" s="1"/>
  <c r="C23" i="4"/>
  <c r="X22" i="4"/>
  <c r="V22" i="4"/>
  <c r="U22" i="4"/>
  <c r="T22" i="4"/>
  <c r="C22" i="4"/>
  <c r="C21" i="4"/>
  <c r="C20" i="4"/>
  <c r="W18" i="4"/>
  <c r="U18" i="4"/>
  <c r="W19" i="4" l="1"/>
  <c r="Y22" i="4"/>
  <c r="K22" i="4" s="1"/>
  <c r="D157" i="4" s="1"/>
  <c r="G157" i="4" s="1"/>
  <c r="K24" i="4"/>
  <c r="D156" i="4" s="1"/>
  <c r="S37" i="4"/>
  <c r="R35" i="4"/>
  <c r="Y37" i="4"/>
  <c r="K37" i="4" s="1"/>
  <c r="X35" i="4"/>
  <c r="Y40" i="4"/>
  <c r="K40" i="4" s="1"/>
  <c r="T39" i="4"/>
  <c r="S45" i="4"/>
  <c r="Q41" i="4"/>
  <c r="S49" i="4"/>
  <c r="P46" i="4"/>
  <c r="S86" i="4"/>
  <c r="R64" i="4"/>
  <c r="B93" i="4"/>
  <c r="A94" i="4"/>
  <c r="B94" i="4" s="1"/>
  <c r="Y93" i="4"/>
  <c r="K93" i="4" s="1"/>
  <c r="U90" i="4"/>
  <c r="U17" i="4" s="1"/>
  <c r="Y103" i="4"/>
  <c r="K103" i="4" s="1"/>
  <c r="X99" i="4"/>
  <c r="T24" i="4"/>
  <c r="T31" i="4"/>
  <c r="Z34" i="4"/>
  <c r="S42" i="4"/>
  <c r="N46" i="4"/>
  <c r="S47" i="4"/>
  <c r="Y51" i="4"/>
  <c r="K51" i="4" s="1"/>
  <c r="X46" i="4"/>
  <c r="S55" i="4"/>
  <c r="P52" i="4"/>
  <c r="S61" i="4"/>
  <c r="W64" i="4"/>
  <c r="Y65" i="4"/>
  <c r="K65" i="4" s="1"/>
  <c r="T64" i="4"/>
  <c r="Y64" i="4" s="1"/>
  <c r="K64" i="4" s="1"/>
  <c r="D154" i="4" s="1"/>
  <c r="G154" i="4" s="1"/>
  <c r="S66" i="4"/>
  <c r="N64" i="4"/>
  <c r="Y99" i="4"/>
  <c r="K99" i="4" s="1"/>
  <c r="D161" i="4" s="1"/>
  <c r="G161" i="4" s="1"/>
  <c r="S100" i="4"/>
  <c r="S99" i="4" s="1"/>
  <c r="O99" i="4"/>
  <c r="A102" i="4"/>
  <c r="B101" i="4"/>
  <c r="Y41" i="4"/>
  <c r="S44" i="4"/>
  <c r="Y45" i="4"/>
  <c r="K45" i="4" s="1"/>
  <c r="K41" i="4" s="1"/>
  <c r="W41" i="4"/>
  <c r="Y46" i="4"/>
  <c r="K46" i="4" s="1"/>
  <c r="D152" i="4" s="1"/>
  <c r="G152" i="4" s="1"/>
  <c r="S51" i="4"/>
  <c r="R46" i="4"/>
  <c r="S80" i="4"/>
  <c r="Q64" i="4"/>
  <c r="Y90" i="4"/>
  <c r="K90" i="4" s="1"/>
  <c r="D158" i="4" s="1"/>
  <c r="G158" i="4" s="1"/>
  <c r="Y102" i="4"/>
  <c r="K102" i="4" s="1"/>
  <c r="G99" i="4"/>
  <c r="A103" i="4" l="1"/>
  <c r="B102" i="4"/>
  <c r="Y24" i="4"/>
  <c r="T19" i="4"/>
  <c r="D159" i="4"/>
  <c r="G156" i="4"/>
  <c r="G159" i="4" s="1"/>
  <c r="W33" i="4"/>
  <c r="W30" i="4" s="1"/>
  <c r="Y31" i="4"/>
  <c r="T18" i="4"/>
  <c r="Y18" i="4" s="1"/>
  <c r="Z18" i="4" s="1"/>
  <c r="T33" i="4"/>
  <c r="Y39" i="4"/>
  <c r="K39" i="4" s="1"/>
  <c r="D151" i="4" s="1"/>
  <c r="G151" i="4" s="1"/>
  <c r="X33" i="4"/>
  <c r="X30" i="4" s="1"/>
  <c r="X17" i="4" s="1"/>
  <c r="Y35" i="4"/>
  <c r="K35" i="4" s="1"/>
  <c r="D150" i="4" s="1"/>
  <c r="W17" i="4"/>
  <c r="Y33" i="4" l="1"/>
  <c r="K33" i="4" s="1"/>
  <c r="T30" i="4"/>
  <c r="Y30" i="4" s="1"/>
  <c r="K30" i="4" s="1"/>
  <c r="Y19" i="4"/>
  <c r="K19" i="4" s="1"/>
  <c r="T17" i="4"/>
  <c r="Y17" i="4" s="1"/>
  <c r="K17" i="4" s="1"/>
  <c r="D155" i="4"/>
  <c r="D162" i="4" s="1"/>
  <c r="G150" i="4"/>
  <c r="G155" i="4" s="1"/>
  <c r="G162" i="4" s="1"/>
  <c r="A104" i="4"/>
  <c r="B103" i="4"/>
  <c r="A105" i="4" l="1"/>
  <c r="B104" i="4"/>
  <c r="A106" i="4" l="1"/>
  <c r="B105" i="4"/>
  <c r="A107" i="4" l="1"/>
  <c r="A108" i="4" s="1"/>
  <c r="A109" i="4" s="1"/>
  <c r="B106" i="4"/>
  <c r="B109" i="4" l="1"/>
  <c r="A110" i="4"/>
  <c r="A111" i="4" s="1"/>
  <c r="A112" i="4" s="1"/>
  <c r="A113" i="4" s="1"/>
  <c r="A114" i="4" s="1"/>
  <c r="B114" i="4" l="1"/>
  <c r="A115" i="4"/>
  <c r="A116" i="4" s="1"/>
  <c r="A117" i="4" s="1"/>
  <c r="A118" i="4" s="1"/>
  <c r="A119" i="4" l="1"/>
  <c r="B118" i="4"/>
  <c r="A120" i="4" l="1"/>
  <c r="B119" i="4"/>
  <c r="A121" i="4" l="1"/>
  <c r="B120" i="4"/>
  <c r="A122" i="4" l="1"/>
  <c r="A123" i="4" s="1"/>
  <c r="A124" i="4" s="1"/>
  <c r="A125" i="4" s="1"/>
  <c r="B121" i="4"/>
</calcChain>
</file>

<file path=xl/sharedStrings.xml><?xml version="1.0" encoding="utf-8"?>
<sst xmlns="http://schemas.openxmlformats.org/spreadsheetml/2006/main" count="281" uniqueCount="183">
  <si>
    <t>Согласовано:</t>
  </si>
  <si>
    <t>Утверждаю</t>
  </si>
  <si>
    <t>Заместитель Главы администрации (губернатора)</t>
  </si>
  <si>
    <t xml:space="preserve">Томской области по по строительству, ЖКХ, </t>
  </si>
  <si>
    <t>ООО "Горсети"</t>
  </si>
  <si>
    <t>дорожному комплексу, ГО и ЧС</t>
  </si>
  <si>
    <t>________________________ И.Н. Шатурный</t>
  </si>
  <si>
    <t>«___»________ 2010 года</t>
  </si>
  <si>
    <t>«___»_______________ 2016 года</t>
  </si>
  <si>
    <t>М.П.</t>
  </si>
  <si>
    <t>Перечень инвестиционных проектов ООО "Горсети"  на период реализации инвестиционной программы 2015-2019 гг. и план их финансирования</t>
  </si>
  <si>
    <t>№№</t>
  </si>
  <si>
    <t>Наименование объекта</t>
  </si>
  <si>
    <t>Стадия реализации проекта</t>
  </si>
  <si>
    <t>Указать РП , наименование и  км головной линии, тип линии и км 0,4 кВ</t>
  </si>
  <si>
    <t>Проектная мощность/
протяженность сетей</t>
  </si>
  <si>
    <t>Плановые показатели энергетической эффективности проекта</t>
  </si>
  <si>
    <t>Год начала реализации инвестиционного проекта</t>
  </si>
  <si>
    <t>Год окончания реализации инвестиционного проекта</t>
  </si>
  <si>
    <t>Полная стоимость реализации инвестиционного проекта **</t>
  </si>
  <si>
    <t>Остаточная стоимость реализации инвестиционного проекта **</t>
  </si>
  <si>
    <t>План 
финансирования 
текущего года</t>
  </si>
  <si>
    <t>Ввод мощностей</t>
  </si>
  <si>
    <t>Объем финансирования****</t>
  </si>
  <si>
    <t>План года 2015</t>
  </si>
  <si>
    <t>План года 2016</t>
  </si>
  <si>
    <t>План года 2017</t>
  </si>
  <si>
    <t>План года 2018</t>
  </si>
  <si>
    <t>План года 2019***</t>
  </si>
  <si>
    <t>Итого</t>
  </si>
  <si>
    <t>С/П*</t>
  </si>
  <si>
    <t>МВт/Гкал/ч/ км/МВА</t>
  </si>
  <si>
    <t>тыс.кВтч</t>
  </si>
  <si>
    <t>млн.рублей</t>
  </si>
  <si>
    <t xml:space="preserve">ВСЕГО, </t>
  </si>
  <si>
    <t>в том числе ПИР</t>
  </si>
  <si>
    <t>Техническое перевооружение и реконструкция</t>
  </si>
  <si>
    <t>1.1</t>
  </si>
  <si>
    <t>1.1.1</t>
  </si>
  <si>
    <t>С</t>
  </si>
  <si>
    <t>1.2.</t>
  </si>
  <si>
    <t>Энергосбережение и повышение энергетической эффективности</t>
  </si>
  <si>
    <t>1.2.1</t>
  </si>
  <si>
    <t>1.2.2</t>
  </si>
  <si>
    <t>1.2.3</t>
  </si>
  <si>
    <t>1.2.4</t>
  </si>
  <si>
    <t>1.2.5</t>
  </si>
  <si>
    <t>2.</t>
  </si>
  <si>
    <t>Новое строительство</t>
  </si>
  <si>
    <t>2.1.</t>
  </si>
  <si>
    <t>2.2.</t>
  </si>
  <si>
    <t>Прочее новое строительство</t>
  </si>
  <si>
    <t>2.2.1.</t>
  </si>
  <si>
    <t>Строительство РП в центре нагрузок:</t>
  </si>
  <si>
    <t>2.2.2.</t>
  </si>
  <si>
    <t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t>
  </si>
  <si>
    <t>2.2.3.</t>
  </si>
  <si>
    <t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t>
  </si>
  <si>
    <t>2.2.3.1.</t>
  </si>
  <si>
    <t>2.2.3.2.</t>
  </si>
  <si>
    <t>2.2.3.3.</t>
  </si>
  <si>
    <t>2.2.3.4.</t>
  </si>
  <si>
    <t>2.2.4.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</si>
  <si>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t>
  </si>
  <si>
    <t>2.2.4.1.</t>
  </si>
  <si>
    <t>2.2.4.2.</t>
  </si>
  <si>
    <t>6(0,160)/0,609/2,721  1(0,1)/0,08/0,850</t>
  </si>
  <si>
    <t>2.2.4.3.</t>
  </si>
  <si>
    <t>2.2.4.4.</t>
  </si>
  <si>
    <t>2.2.4.5.</t>
  </si>
  <si>
    <t>2.2.5.</t>
  </si>
  <si>
    <t>Строительство сетей электроснабжения для повышения надежности схемы электроснабжения г. Томска  (КВЛЭП-10/6 кВ)</t>
  </si>
  <si>
    <t>2.2.5.1.</t>
  </si>
  <si>
    <t>Обеспечение надежности и бесперебойности электроснабжения потребителей г. Томска (2КЛЭП-10кВ от ТП 868 до ТП 870)</t>
  </si>
  <si>
    <t>2.2.5.2.</t>
  </si>
  <si>
    <t>2.2.5.3.</t>
  </si>
  <si>
    <t>2.2.5.4.</t>
  </si>
  <si>
    <t>2.2.5.5.</t>
  </si>
  <si>
    <t>2.2.5.6.</t>
  </si>
  <si>
    <t>2.2.5.7.</t>
  </si>
  <si>
    <t>2.2.5.8.</t>
  </si>
  <si>
    <t>2.2.5.9.</t>
  </si>
  <si>
    <t>2.2.5.10.</t>
  </si>
  <si>
    <t>2.2.5.11.</t>
  </si>
  <si>
    <t>2.2.6.</t>
  </si>
  <si>
    <t>Строительство и реконструкция сетей электроснабжения для технологического присоединения  потребителей  (КВЛЭП-0,4 кВ)</t>
  </si>
  <si>
    <t>2.2.6.1.</t>
  </si>
  <si>
    <t>2.2.6.2.</t>
  </si>
  <si>
    <t>2.2.6.3.</t>
  </si>
  <si>
    <t>2.2.6.4.</t>
  </si>
  <si>
    <t>2.2.6.5.</t>
  </si>
  <si>
    <t>2.2.6.6.</t>
  </si>
  <si>
    <t>2.2.6.7.</t>
  </si>
  <si>
    <t>2.2.6.8.</t>
  </si>
  <si>
    <t>2.2.6.9.</t>
  </si>
  <si>
    <t>2.2.6.10.</t>
  </si>
  <si>
    <t>2.2.6.11.</t>
  </si>
  <si>
    <t>2.2.6.12.</t>
  </si>
  <si>
    <t>2.2.6.13.</t>
  </si>
  <si>
    <t>2.2.6.14.</t>
  </si>
  <si>
    <t>2.2.6.15.</t>
  </si>
  <si>
    <t>2.2.6.16.</t>
  </si>
  <si>
    <t>2.2.6.17.</t>
  </si>
  <si>
    <t>2.2.6.18.</t>
  </si>
  <si>
    <t>2.2.6.19.</t>
  </si>
  <si>
    <t>2.2.6.20.</t>
  </si>
  <si>
    <t>2.2.6.21.</t>
  </si>
  <si>
    <t>2.2.6.22.</t>
  </si>
  <si>
    <t>2.2.6.23.</t>
  </si>
  <si>
    <t>2.2.6.24.</t>
  </si>
  <si>
    <t>2.2.6.25.</t>
  </si>
  <si>
    <t>3</t>
  </si>
  <si>
    <t>Реконструкция электросетевых активов</t>
  </si>
  <si>
    <t xml:space="preserve">Проектные работы и покупка оборудования 35 кВ  для ПС ЗПП-Т </t>
  </si>
  <si>
    <t xml:space="preserve">Реконструкция  оборудования 35 кВ в ПС ЗПП-Т </t>
  </si>
  <si>
    <t>4</t>
  </si>
  <si>
    <t>Приобретение электросетевых активов</t>
  </si>
  <si>
    <t>Приобретение объектов электросетевого хозяйства</t>
  </si>
  <si>
    <t>4.2.</t>
  </si>
  <si>
    <t>Приобретение объектов электросетевого хозяйства и земельных участков под их размещение</t>
  </si>
  <si>
    <t>5</t>
  </si>
  <si>
    <t>Приобретение спецтехники и оборудования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</si>
  <si>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</si>
  <si>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</si>
  <si>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</si>
  <si>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</si>
  <si>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</si>
  <si>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</si>
  <si>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</si>
  <si>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</si>
  <si>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</si>
  <si>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</si>
  <si>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</si>
  <si>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Приобретение электронного тахеометра</t>
  </si>
  <si>
    <t>6.</t>
  </si>
  <si>
    <t>Приобретение нематериальных активов</t>
  </si>
  <si>
    <t>6.1.</t>
  </si>
  <si>
    <t>Приобретение программных продуктов 1С:ERP Управление Предприятием 8 и 1С: Документооборот 8 КОРП и лицензий на их использование</t>
  </si>
  <si>
    <t>7.</t>
  </si>
  <si>
    <t xml:space="preserve">Реконструкция нежилых помещений </t>
  </si>
  <si>
    <t>7.1.</t>
  </si>
  <si>
    <t>Реконструкция нежилых помещений по адресу ул.  Шевченко, 62а</t>
  </si>
  <si>
    <t>Справочно:</t>
  </si>
  <si>
    <t>Оплата процентов за привлеченные кредитные ресурсы</t>
  </si>
  <si>
    <t>Объект 1</t>
  </si>
  <si>
    <t>Объект 2</t>
  </si>
  <si>
    <t>…</t>
  </si>
  <si>
    <t>* С - строительство, П- проектирование</t>
  </si>
  <si>
    <t>** - согласно проектной документации в текущих ценах (с НДС)</t>
  </si>
  <si>
    <t>*** - для сетевых организаций, переодящих на метод тарифного регулирования RAB, горизонт планирования может быть больше</t>
  </si>
  <si>
    <t>**** - в прогнозных ценах соответствующего года</t>
  </si>
  <si>
    <t>Технический директор</t>
  </si>
  <si>
    <t>Р.Х. Валитов</t>
  </si>
  <si>
    <t>Директор по экономике и финансам</t>
  </si>
  <si>
    <t>В.М. Афанасьева</t>
  </si>
  <si>
    <t>ИТОГО РП</t>
  </si>
  <si>
    <t>шт.</t>
  </si>
  <si>
    <t>ИТОГО ТП</t>
  </si>
  <si>
    <t>ИТОГО КВЛ 10 кВ</t>
  </si>
  <si>
    <t>км</t>
  </si>
  <si>
    <t>ИТОГО КВЛ 0,4 кВ</t>
  </si>
  <si>
    <t>Исполнительный директор</t>
  </si>
  <si>
    <t>________________ М.В. Резников</t>
  </si>
  <si>
    <t>Начальник ПТО</t>
  </si>
  <si>
    <t>Е.В. Масс</t>
  </si>
  <si>
    <t>Сводные данные по инвестиционной программе на 2015-2019 гг.</t>
  </si>
  <si>
    <t>млн. руб. с НДС</t>
  </si>
  <si>
    <t>млн. руб. без НДС</t>
  </si>
  <si>
    <t>в том числе</t>
  </si>
  <si>
    <t>шт., км</t>
  </si>
  <si>
    <t>Строительство РП</t>
  </si>
  <si>
    <t>Строительство 2 КТП</t>
  </si>
  <si>
    <t>Строительство  КТП</t>
  </si>
  <si>
    <t>Строительство КЛ 6-10 кВ</t>
  </si>
  <si>
    <t>Строительство КВЛ 0,4 кВ</t>
  </si>
  <si>
    <t>1</t>
  </si>
  <si>
    <t>Итого электросетевое хозяйство</t>
  </si>
  <si>
    <t>Установка приборов учета</t>
  </si>
  <si>
    <t>Установка телемеханики</t>
  </si>
  <si>
    <t>2</t>
  </si>
  <si>
    <t>ИТОГО</t>
  </si>
  <si>
    <t>Приобретение специальной техники</t>
  </si>
  <si>
    <t>Всего по инвестиционной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</si>
</sst>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0.000"/>
    <numFmt numFmtId="166" formatCode="0.000000"/>
    <numFmt numFmtId="167" formatCode="#,##0.0"/>
    <numFmt numFmtId="168" formatCode="0.0"/>
    <numFmt numFmtId="169" formatCode="#,##0.0000000000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color indexed="53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4" fillId="0" borderId="0"/>
    <xf numFmtId="0" fontId="13" fillId="0" borderId="0"/>
    <xf numFmtId="0" fontId="6" fillId="0" borderId="0"/>
  </cellStyleXfs>
  <cellXfs count="167">
    <xf numFmtId="0" fontId="0" fillId="0" borderId="0" xfId="0"/>
    <xf numFmtId="49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2" fillId="0" borderId="0" xfId="1" applyFont="1" applyFill="1"/>
    <xf numFmtId="164" fontId="2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49" fontId="1" fillId="0" borderId="0" xfId="1" applyNumberFormat="1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/>
    </xf>
    <xf numFmtId="0" fontId="1" fillId="0" borderId="0" xfId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1" fillId="0" borderId="0" xfId="1" applyFont="1" applyFill="1"/>
    <xf numFmtId="0" fontId="7" fillId="0" borderId="0" xfId="2" applyFont="1" applyFill="1" applyBorder="1"/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/>
    </xf>
    <xf numFmtId="4" fontId="8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 applyBorder="1"/>
    <xf numFmtId="166" fontId="1" fillId="0" borderId="0" xfId="1" applyNumberFormat="1" applyFont="1" applyFill="1" applyAlignment="1">
      <alignment horizontal="right"/>
    </xf>
    <xf numFmtId="49" fontId="1" fillId="0" borderId="0" xfId="1" applyNumberFormat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11" fillId="0" borderId="5" xfId="1" applyNumberFormat="1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165" fontId="1" fillId="0" borderId="8" xfId="1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Fill="1" applyBorder="1" applyAlignment="1">
      <alignment horizontal="center" vertical="center" wrapText="1"/>
    </xf>
    <xf numFmtId="49" fontId="11" fillId="0" borderId="11" xfId="1" applyNumberFormat="1" applyFont="1" applyFill="1" applyBorder="1" applyAlignment="1">
      <alignment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11" fillId="0" borderId="11" xfId="1" applyNumberFormat="1" applyFont="1" applyFill="1" applyBorder="1" applyAlignment="1">
      <alignment horizontal="center" vertical="center" wrapText="1"/>
    </xf>
    <xf numFmtId="4" fontId="11" fillId="0" borderId="12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/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" fontId="1" fillId="0" borderId="5" xfId="1" applyNumberFormat="1" applyFont="1" applyFill="1" applyBorder="1" applyAlignment="1">
      <alignment horizontal="center" vertical="center" wrapText="1"/>
    </xf>
    <xf numFmtId="164" fontId="1" fillId="0" borderId="5" xfId="1" applyNumberFormat="1" applyFont="1" applyFill="1" applyBorder="1" applyAlignment="1">
      <alignment horizontal="center" vertical="center" wrapText="1"/>
    </xf>
    <xf numFmtId="4" fontId="1" fillId="0" borderId="6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vertical="center" wrapText="1"/>
    </xf>
    <xf numFmtId="4" fontId="11" fillId="0" borderId="5" xfId="1" applyNumberFormat="1" applyFont="1" applyFill="1" applyBorder="1" applyAlignment="1">
      <alignment horizontal="center" vertical="center" wrapText="1"/>
    </xf>
    <xf numFmtId="4" fontId="11" fillId="0" borderId="6" xfId="1" applyNumberFormat="1" applyFont="1" applyFill="1" applyBorder="1" applyAlignment="1">
      <alignment horizontal="center" vertical="center" wrapText="1"/>
    </xf>
    <xf numFmtId="0" fontId="11" fillId="0" borderId="5" xfId="1" applyNumberFormat="1" applyFont="1" applyFill="1" applyBorder="1" applyAlignment="1">
      <alignment vertical="center" wrapText="1"/>
    </xf>
    <xf numFmtId="3" fontId="11" fillId="0" borderId="5" xfId="1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 wrapText="1"/>
    </xf>
    <xf numFmtId="3" fontId="1" fillId="0" borderId="5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/>
    </xf>
    <xf numFmtId="1" fontId="11" fillId="0" borderId="5" xfId="1" applyNumberFormat="1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" fontId="1" fillId="0" borderId="5" xfId="1" applyNumberFormat="1" applyFont="1" applyFill="1" applyBorder="1" applyAlignment="1">
      <alignment horizontal="center" vertical="center" wrapText="1"/>
    </xf>
    <xf numFmtId="1" fontId="1" fillId="0" borderId="13" xfId="1" applyNumberFormat="1" applyFont="1" applyFill="1" applyBorder="1" applyAlignment="1">
      <alignment horizontal="center" vertical="center" wrapText="1"/>
    </xf>
    <xf numFmtId="167" fontId="1" fillId="0" borderId="5" xfId="1" applyNumberFormat="1" applyFont="1" applyFill="1" applyBorder="1" applyAlignment="1">
      <alignment horizontal="center" vertical="center" wrapText="1"/>
    </xf>
    <xf numFmtId="0" fontId="11" fillId="0" borderId="0" xfId="1" applyFont="1" applyFill="1"/>
    <xf numFmtId="0" fontId="1" fillId="0" borderId="5" xfId="4" applyNumberFormat="1" applyFont="1" applyFill="1" applyBorder="1" applyAlignment="1">
      <alignment horizontal="left" wrapText="1"/>
    </xf>
    <xf numFmtId="0" fontId="11" fillId="0" borderId="5" xfId="5" applyFont="1" applyFill="1" applyBorder="1" applyAlignment="1">
      <alignment wrapText="1"/>
    </xf>
    <xf numFmtId="0" fontId="1" fillId="0" borderId="5" xfId="6" applyNumberFormat="1" applyFont="1" applyFill="1" applyBorder="1" applyAlignment="1">
      <alignment wrapText="1"/>
    </xf>
    <xf numFmtId="0" fontId="1" fillId="0" borderId="5" xfId="1" applyFont="1" applyFill="1" applyBorder="1"/>
    <xf numFmtId="168" fontId="11" fillId="0" borderId="5" xfId="7" applyNumberFormat="1" applyFont="1" applyFill="1" applyBorder="1" applyAlignment="1">
      <alignment wrapText="1"/>
    </xf>
    <xf numFmtId="0" fontId="1" fillId="0" borderId="5" xfId="7" applyNumberFormat="1" applyFont="1" applyFill="1" applyBorder="1" applyAlignment="1">
      <alignment wrapText="1"/>
    </xf>
    <xf numFmtId="168" fontId="11" fillId="0" borderId="5" xfId="5" applyNumberFormat="1" applyFont="1" applyFill="1" applyBorder="1" applyAlignment="1">
      <alignment wrapText="1"/>
    </xf>
    <xf numFmtId="0" fontId="1" fillId="0" borderId="4" xfId="1" applyNumberFormat="1" applyFont="1" applyFill="1" applyBorder="1" applyAlignment="1">
      <alignment horizontal="center" vertical="center" wrapText="1"/>
    </xf>
    <xf numFmtId="4" fontId="1" fillId="0" borderId="5" xfId="1" applyNumberFormat="1" applyFont="1" applyFill="1" applyBorder="1" applyAlignment="1">
      <alignment horizontal="center"/>
    </xf>
    <xf numFmtId="169" fontId="1" fillId="0" borderId="5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8" fontId="11" fillId="0" borderId="5" xfId="5" applyNumberFormat="1" applyFont="1" applyFill="1" applyBorder="1" applyAlignment="1">
      <alignment horizontal="left" wrapText="1"/>
    </xf>
    <xf numFmtId="2" fontId="1" fillId="0" borderId="5" xfId="1" applyNumberFormat="1" applyFont="1" applyFill="1" applyBorder="1" applyAlignment="1">
      <alignment horizontal="center" vertical="center" wrapText="1"/>
    </xf>
    <xf numFmtId="2" fontId="1" fillId="0" borderId="5" xfId="1" applyNumberFormat="1" applyFont="1" applyFill="1" applyBorder="1"/>
    <xf numFmtId="4" fontId="1" fillId="0" borderId="5" xfId="1" applyNumberFormat="1" applyFont="1" applyFill="1" applyBorder="1"/>
    <xf numFmtId="165" fontId="5" fillId="0" borderId="5" xfId="1" applyNumberFormat="1" applyFont="1" applyFill="1" applyBorder="1" applyAlignment="1">
      <alignment horizontal="center" vertical="center" wrapText="1"/>
    </xf>
    <xf numFmtId="2" fontId="11" fillId="0" borderId="5" xfId="1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left" wrapText="1"/>
    </xf>
    <xf numFmtId="0" fontId="11" fillId="0" borderId="5" xfId="7" applyFont="1" applyFill="1" applyBorder="1" applyAlignment="1">
      <alignment wrapText="1"/>
    </xf>
    <xf numFmtId="0" fontId="11" fillId="0" borderId="5" xfId="5" applyFont="1" applyFill="1" applyBorder="1" applyAlignment="1">
      <alignment horizontal="left" wrapText="1"/>
    </xf>
    <xf numFmtId="0" fontId="11" fillId="0" borderId="5" xfId="6" applyNumberFormat="1" applyFont="1" applyFill="1" applyBorder="1" applyAlignment="1">
      <alignment horizontal="left" vertical="center" wrapText="1"/>
    </xf>
    <xf numFmtId="16" fontId="1" fillId="0" borderId="4" xfId="1" applyNumberFormat="1" applyFont="1" applyFill="1" applyBorder="1" applyAlignment="1">
      <alignment horizontal="center" vertical="center" wrapText="1"/>
    </xf>
    <xf numFmtId="0" fontId="1" fillId="0" borderId="5" xfId="6" applyNumberFormat="1" applyFont="1" applyFill="1" applyBorder="1" applyAlignment="1">
      <alignment horizontal="left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49" fontId="1" fillId="0" borderId="8" xfId="1" applyNumberFormat="1" applyFont="1" applyFill="1" applyBorder="1" applyAlignment="1">
      <alignment vertical="center" wrapText="1"/>
    </xf>
    <xf numFmtId="0" fontId="5" fillId="0" borderId="8" xfId="1" applyFont="1" applyFill="1" applyBorder="1" applyAlignment="1">
      <alignment horizontal="center" vertical="center" wrapText="1"/>
    </xf>
    <xf numFmtId="4" fontId="1" fillId="0" borderId="8" xfId="1" applyNumberFormat="1" applyFont="1" applyFill="1" applyBorder="1" applyAlignment="1">
      <alignment horizontal="center" vertical="center" wrapText="1"/>
    </xf>
    <xf numFmtId="4" fontId="11" fillId="0" borderId="8" xfId="1" applyNumberFormat="1" applyFont="1" applyFill="1" applyBorder="1" applyAlignment="1">
      <alignment horizontal="center" vertical="center" wrapText="1"/>
    </xf>
    <xf numFmtId="4" fontId="1" fillId="0" borderId="9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left" vertical="center"/>
    </xf>
    <xf numFmtId="49" fontId="11" fillId="0" borderId="0" xfId="1" applyNumberFormat="1" applyFont="1" applyFill="1" applyAlignment="1">
      <alignment horizontal="left" vertical="top"/>
    </xf>
    <xf numFmtId="0" fontId="1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left" wrapText="1"/>
    </xf>
    <xf numFmtId="165" fontId="1" fillId="0" borderId="0" xfId="1" applyNumberFormat="1" applyFont="1" applyFill="1" applyAlignment="1">
      <alignment horizontal="center" vertical="top" wrapText="1"/>
    </xf>
    <xf numFmtId="164" fontId="1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horizontal="left"/>
    </xf>
    <xf numFmtId="164" fontId="11" fillId="0" borderId="0" xfId="1" applyNumberFormat="1" applyFont="1" applyFill="1" applyAlignment="1">
      <alignment horizontal="center"/>
    </xf>
    <xf numFmtId="3" fontId="1" fillId="0" borderId="0" xfId="1" applyNumberFormat="1" applyFont="1" applyFill="1"/>
    <xf numFmtId="0" fontId="11" fillId="0" borderId="11" xfId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horizontal="center"/>
    </xf>
    <xf numFmtId="167" fontId="1" fillId="0" borderId="0" xfId="1" applyNumberFormat="1" applyFont="1" applyFill="1" applyAlignment="1">
      <alignment horizontal="center"/>
    </xf>
    <xf numFmtId="168" fontId="1" fillId="0" borderId="0" xfId="1" applyNumberFormat="1" applyFont="1" applyFill="1" applyAlignment="1">
      <alignment horizontal="center"/>
    </xf>
    <xf numFmtId="164" fontId="11" fillId="0" borderId="5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0" borderId="3" xfId="1" applyNumberFormat="1" applyFont="1" applyFill="1" applyBorder="1" applyAlignment="1">
      <alignment horizontal="center"/>
    </xf>
    <xf numFmtId="49" fontId="15" fillId="0" borderId="4" xfId="1" applyNumberFormat="1" applyFont="1" applyFill="1" applyBorder="1" applyAlignment="1">
      <alignment horizontal="center" vertical="center" wrapText="1"/>
    </xf>
    <xf numFmtId="49" fontId="15" fillId="0" borderId="5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9" fillId="0" borderId="0" xfId="1" applyFont="1" applyFill="1" applyAlignment="1"/>
    <xf numFmtId="49" fontId="1" fillId="0" borderId="14" xfId="1" applyNumberFormat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1" fillId="0" borderId="1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49" fontId="1" fillId="0" borderId="15" xfId="1" applyNumberFormat="1" applyFont="1" applyFill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0" fontId="11" fillId="0" borderId="15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1" fillId="0" borderId="11" xfId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/>
    <xf numFmtId="164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3" fontId="1" fillId="0" borderId="5" xfId="1" applyNumberFormat="1" applyFont="1" applyFill="1" applyBorder="1" applyAlignment="1">
      <alignment horizontal="center"/>
    </xf>
    <xf numFmtId="165" fontId="1" fillId="0" borderId="5" xfId="1" applyNumberFormat="1" applyFont="1" applyFill="1" applyBorder="1" applyAlignment="1">
      <alignment horizontal="center"/>
    </xf>
    <xf numFmtId="49" fontId="11" fillId="0" borderId="5" xfId="1" applyNumberFormat="1" applyFont="1" applyFill="1" applyBorder="1" applyAlignment="1">
      <alignment horizontal="center"/>
    </xf>
    <xf numFmtId="0" fontId="11" fillId="0" borderId="5" xfId="1" applyFont="1" applyFill="1" applyBorder="1" applyAlignment="1"/>
    <xf numFmtId="0" fontId="11" fillId="0" borderId="5" xfId="1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Fill="1" applyAlignment="1">
      <alignment horizontal="center"/>
    </xf>
    <xf numFmtId="3" fontId="11" fillId="0" borderId="5" xfId="1" applyNumberFormat="1" applyFont="1" applyFill="1" applyBorder="1" applyAlignment="1">
      <alignment horizontal="center"/>
    </xf>
  </cellXfs>
  <cellStyles count="8">
    <cellStyle name="Обычный" xfId="0" builtinId="0"/>
    <cellStyle name="Обычный 2" xfId="4"/>
    <cellStyle name="Обычный_2011" xfId="7"/>
    <cellStyle name="Обычный_2011-2013_от Панковой И.А.16.04" xfId="6"/>
    <cellStyle name="Обычный_2012-2014 (изм. ИП2014 18.10.2013)" xfId="5"/>
    <cellStyle name="Обычный_Инвестиции Сети Сбыты ЭСО" xfId="2"/>
    <cellStyle name="Обычный_ПП-2007Г. ООО" xfId="3"/>
    <cellStyle name="Обычный_Форматы по компаниям с уменьшением от 28.12_2012-2014 (изм. ИП2014 20.09.2013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" Type="http://schemas.openxmlformats.org/officeDocument/2006/relationships/externalLink" Target="externalLinks/externalLink5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FORM1\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41;&#1072;&#1083;&#1072;&#1085;&#1089;&#1099;%20&#1076;&#1083;&#1103;%20&#1056;&#1069;&#1050;\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CNP%20Corporate\Portfolio%20Management\Main%20files\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48;&#1085;&#1074;&#1077;&#1089;&#1090;&#1080;&#1094;&#1080;&#1086;&#1085;&#1085;&#1072;&#1103;%20&#1087;&#1088;&#1086;&#1075;&#1088;&#1072;&#1084;&#1084;&#1072;%202015-2019%20&#1075;&#1075;\&#1048;&#1055;%20&#1054;&#1054;&#1054;%20&#1043;&#1086;&#1088;&#1089;&#1077;&#1090;&#1080;%202015-2019&#1075;&#1075;\&#1050;&#1086;&#1088;&#1088;&#1077;&#1082;&#1090;&#1080;&#1088;&#1086;&#1074;&#1082;&#1072;%20&#1048;&#1055;%20&#1085;&#1072;%202016%20&#1075;&#1086;&#1076;\&#1050;&#1086;&#1088;&#1088;&#1077;&#1082;&#1090;&#1080;&#1088;&#1086;&#1074;&#1082;&#1072;%202016%20&#1087;&#1086;&#1089;&#1083;&#1077;&#1076;&#1085;&#1103;&#1103;\&#1092;&#1086;&#1088;&#1084;&#1099;%201.1,%201,2,%201.3,2.2,1.4%20&#1087;&#1088;&#1086;&#1074;&#1077;&#1088;&#1077;&#10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&#1048;&#1085;&#1074;&#1077;&#1089;&#1090;&#1080;&#1094;&#1080;&#1080;%202010\&#1087;&#1077;&#1088;&#1077;&#1076;&#1072;&#1095;&#1072;%2028.10.0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tmsk58e4\BiznessPlanSD-4kv\Documents%20and%20Settings\GromovaNS\Local%20Settings\Temporary%20Internet%20Files\OLK2B\1\&#1073;\1\&#1041;&#1080;&#1079;&#1085;&#1077;&#1089;_9&#1084;&#1077;&#1089;\&#1041;&#1086;&#1088;&#1080;&#1089;&#1086;&#1074;%20&#1057;.&#1040;.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nigmatullinir\Local%20Settings\Temporary%20Internet%20Files\OLKB5\&#1055;&#1088;&#1080;&#1083;&#1086;&#1078;&#1077;&#1085;&#1080;&#1077;%2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vasea\ATRIBUT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Administrator\My%20Documents\1.%20NetClerk\Board%20Meetings\2001-02-08\Reorg%20Titl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PTS\&#1048;&#1085;&#1075;&#1072;\&#1048;&#1085;&#1074;&#1077;&#1089;&#1090;&#1080;&#1094;&#1080;&#1080;%202010\&#1087;&#1077;&#1088;&#1077;&#1076;&#1072;&#1095;&#1072;%2028.10.0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60;&#1057;&#1050;\&#1050;&#1086;&#1084;&#1087;&#1083;&#1077;&#1082;&#1090;%20&#1092;&#1086;&#1088;&#1084;%20&#1076;&#1083;&#1103;%20&#1072;&#1085;&#1072;&#1083;&#1080;&#1079;&#1072;%20&#1080;&#1085;&#1074;&#1077;&#1089;&#1090;&#1087;&#1088;&#1086;&#1077;&#1082;&#1090;&#1086;&#1074;%20&#1087;&#1086;%20&#1060;&#1057;&#105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tmsk58e4\BiznessPlanSD-4kv\Documents%20and%20Settings\GromovaNS\Local%20Settings\Temporary%20Internet%20Files\OLK2B\1\&#1073;\1\&#1041;&#1080;&#1079;&#1085;&#1077;&#1089;_9&#1084;&#1077;&#1089;\&#1041;&#1072;&#1083;&#1086;&#1074;&#1085;&#1077;&#1074;%20&#1042;.&#1055;.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aev\c\00000\ILIA\DOM\P@L09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WORKING\Planing\&#1055;&#1088;&#1086;&#1080;&#1079;&#1074;&#1086;&#1076;&#1089;&#1090;&#1074;&#1086;\&#1055;&#1088;_2000\&#1048;&#1102;&#1083;&#1100;_&#1089;&#1077;&#1073;\&#1055;&#1045;&#1056;_&#1048;&#1070;&#1051;&#1068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INDOWS\TEMP\&#1050;&#1072;&#1087;&#1074;&#1083;&#1086;&#1078;2002%2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_fin04\DOC%20ADELA\My%20Documents\vasea\ATRIBUTII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litvinov\&#1052;&#1086;&#1080;%20&#1076;&#1086;&#1082;&#1091;&#1084;&#1077;&#1085;&#1090;&#1099;\&#1044;&#1045;&#1041;&#1048;&#1058;&#1054;&#1056;&#1067;\&#1044;&#1047;\&#1044;&#1045;&#1050;&#1040;&#1041;&#1056;&#1068;-&#1056;&#1040;&#1041;&#1054;&#1063;&#1040;&#1071;\ALL%201.01.05&#1075;.%20&#1052;&#1072;&#1088;&#1082;&#1080;&#1085;-&#1042;&#1080;&#1085;&#1086;&#1075;&#1088;&#1072;&#1076;&#1086;&#1074;&#1072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FICHIERS%20%20DE%20%20TRAVAIL\Budg98Revu\BrochCCURev\BrochCCUd&#233;finitif\RESULTAT\RESULTA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ELVIRA\2002\BusinessPlan2002\For_CK\&#1041;&#1080;&#1079;&#1085;&#1077;&#1089;-&#1087;&#1083;&#1072;&#1085;%20&#1044;&#1054;&#1047;&#1040;&#1050;&#1051;%20200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2;&#1086;&#1080;%20&#1076;&#1086;&#1082;&#1091;&#1084;&#1077;&#1085;&#1090;&#1099;\&#1056;&#1072;&#1089;&#1095;&#1077;&#1090;&#1099;%20&#1080;%20&#1072;&#1085;&#1072;&#1083;&#1080;&#1079;%20&#1087;&#1086;%20&#1041;&#1088;&#1040;&#1047;&#1091;\&#1040;&#1085;&#1072;&#1083;&#1080;&#1079;%20&#1089;&#1077;&#1073;&#1077;&#1089;&#1090;&#1086;&#1080;&#1084;&#1086;&#1089;&#1090;&#1080;\&#1096;&#1072;&#1073;&#1083;&#1086;&#108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plan02\&#1086;&#1073;&#1084;&#1077;&#1085;1\&#1044;&#1086;&#1090;&#1072;&#1094;&#1080;&#1103;%20&#1090;.&#1101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60;&#1086;&#1088;&#1084;&#1099;_&#1055;&#1069;&#1054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BatashovaAG\My%20Documents\&#1041;&#1072;&#1090;&#1072;&#1096;&#1086;&#1074;&#1072;\&#1041;&#1055;\1\&#1073;\1\&#1041;&#1080;&#1079;&#1085;&#1077;&#1089;_9&#1084;&#1077;&#1089;\&#1041;&#1072;&#1083;&#1086;&#1074;&#1085;&#1077;&#1074;%20&#1042;.&#1055;.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50;&#1085;&#1080;&#1075;&#1072;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41;&#1044;&#1056;\2009\&#1040;&#1085;&#1072;&#1083;&#1080;&#1079;%20&#1089;&#1095;&#1077;&#1090;&#1072;%206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76;&#1086;&#1084;\PLAN09\&#1060;&#1086;&#1088;&#1084;&#1099;_&#1055;&#1069;&#1054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0;&#1086;&#1088;&#1088;&#1077;&#1089;&#1087;&#1086;&#1085;&#1076;&#1077;&#1085;&#1080;&#1094;&#1080;&#1103;\&#1042;&#1085;&#1091;&#1090;&#1088;&#1077;&#1085;&#1085;&#1080;&#1081;%20&#1076;&#1086;&#1082;&#1091;&#1084;&#1077;&#1085;&#1090;&#1086;&#1086;&#1073;&#1086;&#1088;&#1086;&#1090;\&#1041;&#1044;&#1056;%20&#1080;%20&#1041;&#1044;&#1044;&#1057;%20&#1085;&#1072;%204Q%202004&#1075;.%20(&#1057;&#1086;&#1074;&#1077;&#1090;%20&#1076;&#1080;&#1088;&#1077;&#1082;&#1090;&#1086;&#1088;&#1086;&#1074;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&#1040;&#1085;&#1072;&#1083;&#1080;&#1090;&#1080;&#1095;&#1077;&#1089;&#1082;&#1080;&#1077;%20&#1087;&#1072;&#1087;&#1082;&#1080;\1-&#1103;%20&#1072;&#1085;&#1072;&#1083;&#1080;&#1090;&#1080;&#1095;&#1077;&#1089;&#1082;&#1072;&#1103;\&#1054;&#1057;&#1053;%20%20&#1055;&#1054;&#1050;&#1040;&#1047;.%2098&#1080;99&#1075;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EYH\BUDGET19\BU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вки и сметы"/>
      <sheetName val="Программа"/>
      <sheetName val="приложение 1.1. "/>
      <sheetName val="приложение 1.2. (2015)"/>
      <sheetName val="приложение 1.2 (2016)"/>
      <sheetName val="приложение 1.2(2017)"/>
      <sheetName val="приложение 1.2. (2018)"/>
      <sheetName val="приложение 1.2. (2019)"/>
      <sheetName val="приложение 1.3."/>
      <sheetName val="приложение 2.2"/>
      <sheetName val="приложение 1.4"/>
    </sheetNames>
    <sheetDataSet>
      <sheetData sheetId="0"/>
      <sheetData sheetId="1">
        <row r="20">
          <cell r="D20" t="str">
            <v>в том числе ПИР</v>
          </cell>
        </row>
        <row r="21">
          <cell r="D21" t="str">
            <v>Профильные объекты, в .т.ч.</v>
          </cell>
        </row>
        <row r="22">
          <cell r="D22" t="str">
            <v>Реконструкция и перевооружение объектов  электросетевого хозяйства</v>
          </cell>
        </row>
        <row r="23">
          <cell r="D23" t="str">
            <v>Установка системы телемеханики и диспетчеризации</v>
          </cell>
          <cell r="N23">
            <v>0</v>
          </cell>
        </row>
        <row r="26">
          <cell r="Q26">
            <v>8010</v>
          </cell>
        </row>
        <row r="27">
          <cell r="R27">
            <v>7316.1016949152545</v>
          </cell>
        </row>
        <row r="29">
          <cell r="D29" t="str">
    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    </cell>
          <cell r="K29">
            <v>414</v>
          </cell>
          <cell r="S29">
            <v>5010.0866399999995</v>
          </cell>
        </row>
        <row r="30">
          <cell r="D30" t="str">
            <v>Установка учетов с АСКУЭ на границе балансовой принадлежности с потребителями, запитанными от воздушных линий 0,4 кВ</v>
          </cell>
          <cell r="K30">
            <v>950</v>
          </cell>
          <cell r="S30">
            <v>14270.359359999999</v>
          </cell>
        </row>
        <row r="31">
          <cell r="D31" t="str">
            <v>Монтаж устройств передачи данных для АСКУЭ в ТП</v>
          </cell>
          <cell r="K31">
            <v>71</v>
          </cell>
          <cell r="S31">
            <v>4970.8606099999997</v>
          </cell>
        </row>
        <row r="32">
          <cell r="D32" t="str">
            <v>Монтаж системы сигнализации в трансформаторной подстанции</v>
          </cell>
          <cell r="K32">
            <v>119</v>
          </cell>
          <cell r="S32">
            <v>2578.3480100000002</v>
          </cell>
        </row>
        <row r="33">
          <cell r="D33" t="str">
            <v>Монтаж системы учета с АСКУЭ в ТП</v>
          </cell>
          <cell r="K33">
            <v>67</v>
          </cell>
          <cell r="S33">
            <v>1676.18255</v>
          </cell>
        </row>
        <row r="34">
          <cell r="K34">
            <v>100</v>
          </cell>
          <cell r="S34">
            <v>958.75260000000014</v>
          </cell>
        </row>
        <row r="35">
          <cell r="K35">
            <v>600</v>
          </cell>
          <cell r="S35">
            <v>9666.5650000000005</v>
          </cell>
        </row>
        <row r="36">
          <cell r="K36">
            <v>106</v>
          </cell>
          <cell r="S36">
            <v>6558.1484600000003</v>
          </cell>
        </row>
        <row r="37">
          <cell r="K37">
            <v>118</v>
          </cell>
          <cell r="S37">
            <v>2556.6812200000004</v>
          </cell>
        </row>
        <row r="38">
          <cell r="K38">
            <v>27</v>
          </cell>
          <cell r="S38">
            <v>496.27070999999995</v>
          </cell>
        </row>
        <row r="39">
          <cell r="K39">
            <v>100</v>
          </cell>
          <cell r="S39">
            <v>958.75260000000014</v>
          </cell>
        </row>
        <row r="40">
          <cell r="K40">
            <v>600</v>
          </cell>
          <cell r="S40">
            <v>9666.5650000000005</v>
          </cell>
        </row>
        <row r="41">
          <cell r="K41">
            <v>106</v>
          </cell>
          <cell r="S41">
            <v>6558.1484600000003</v>
          </cell>
        </row>
        <row r="42">
          <cell r="K42">
            <v>118</v>
          </cell>
          <cell r="S42">
            <v>2556.6812200000004</v>
          </cell>
        </row>
        <row r="43">
          <cell r="K43">
            <v>27</v>
          </cell>
          <cell r="S43">
            <v>406.66779000000002</v>
          </cell>
        </row>
        <row r="44">
          <cell r="K44">
            <v>100</v>
          </cell>
          <cell r="S44">
            <v>958.75260000000014</v>
          </cell>
        </row>
        <row r="45">
          <cell r="K45">
            <v>600</v>
          </cell>
          <cell r="S45">
            <v>9666.5650000000005</v>
          </cell>
        </row>
        <row r="46">
          <cell r="K46">
            <v>107</v>
          </cell>
          <cell r="S46">
            <v>6621.6249100000005</v>
          </cell>
        </row>
        <row r="47">
          <cell r="K47">
            <v>118</v>
          </cell>
          <cell r="S47">
            <v>2556.6812200000004</v>
          </cell>
        </row>
        <row r="48">
          <cell r="K48">
            <v>27</v>
          </cell>
          <cell r="S48">
            <v>406.66779000000002</v>
          </cell>
        </row>
        <row r="49">
          <cell r="K49">
            <v>100</v>
          </cell>
          <cell r="S49">
            <v>958.75260000000014</v>
          </cell>
        </row>
        <row r="50">
          <cell r="K50">
            <v>600</v>
          </cell>
          <cell r="S50">
            <v>9666.5650000000005</v>
          </cell>
        </row>
        <row r="51">
          <cell r="K51">
            <v>107</v>
          </cell>
          <cell r="S51">
            <v>6621.6249100000005</v>
          </cell>
        </row>
        <row r="52">
          <cell r="K52">
            <v>118</v>
          </cell>
          <cell r="S52">
            <v>2556.6812200000004</v>
          </cell>
        </row>
        <row r="53">
          <cell r="K53">
            <v>27</v>
          </cell>
          <cell r="S53">
            <v>406.66779000000002</v>
          </cell>
        </row>
        <row r="55">
          <cell r="Q55">
            <v>6517.519274892501</v>
          </cell>
          <cell r="R55">
            <v>6467.4748194805015</v>
          </cell>
        </row>
        <row r="58">
          <cell r="D58" t="str">
            <v>РП ТИЗ</v>
          </cell>
          <cell r="F58">
            <v>2018</v>
          </cell>
          <cell r="K58">
            <v>1</v>
          </cell>
          <cell r="Q58">
            <v>11869.569855800002</v>
          </cell>
        </row>
        <row r="59">
          <cell r="D59" t="str">
            <v>РП мкр. Солнечная долина</v>
          </cell>
          <cell r="F59">
            <v>2019</v>
          </cell>
          <cell r="K59">
            <v>1</v>
          </cell>
          <cell r="R59">
            <v>11869.569855800002</v>
          </cell>
        </row>
        <row r="60">
          <cell r="D60" t="str">
            <v>РП в Центральном районе города</v>
          </cell>
          <cell r="F60">
            <v>2019</v>
          </cell>
          <cell r="K60">
            <v>1</v>
          </cell>
          <cell r="R60">
            <v>11869.569855800002</v>
          </cell>
        </row>
        <row r="63">
          <cell r="D63" t="str">
            <v xml:space="preserve">мкр. Солнечная долина </v>
          </cell>
          <cell r="F63">
            <v>2015</v>
          </cell>
          <cell r="H63">
            <v>0.6</v>
          </cell>
          <cell r="K63">
            <v>1</v>
          </cell>
          <cell r="L63" t="str">
            <v>2х0,630</v>
          </cell>
        </row>
        <row r="66">
          <cell r="D66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    </cell>
          <cell r="G66">
            <v>0.97</v>
          </cell>
          <cell r="K66">
            <v>4</v>
          </cell>
          <cell r="L66" t="str">
            <v>2х0,160</v>
          </cell>
        </row>
        <row r="68">
          <cell r="G68">
            <v>0.89100000000000001</v>
          </cell>
        </row>
        <row r="70">
          <cell r="D70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    </cell>
        </row>
        <row r="74">
          <cell r="D74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    </cell>
          <cell r="G74">
            <v>1</v>
          </cell>
          <cell r="P74">
            <v>20210.087783899999</v>
          </cell>
        </row>
        <row r="76">
          <cell r="G76">
            <v>1.5</v>
          </cell>
          <cell r="K76">
            <v>2</v>
          </cell>
          <cell r="L76" t="str">
            <v>2х1,0</v>
          </cell>
        </row>
        <row r="78">
          <cell r="D78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    </cell>
          <cell r="G78">
            <v>1</v>
          </cell>
          <cell r="Q78">
            <v>20210.087783899999</v>
          </cell>
        </row>
        <row r="80">
          <cell r="G80">
            <v>1.5</v>
          </cell>
          <cell r="K80">
            <v>2</v>
          </cell>
          <cell r="L80" t="str">
            <v>2х1,0</v>
          </cell>
        </row>
        <row r="84">
          <cell r="D84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  <cell r="H84">
            <v>0.17199999999999999</v>
          </cell>
          <cell r="K84">
            <v>1</v>
          </cell>
          <cell r="L84">
            <v>0.4</v>
          </cell>
          <cell r="N84">
            <v>3.6010885999999998</v>
          </cell>
        </row>
        <row r="85">
          <cell r="H85">
            <v>1.103</v>
          </cell>
        </row>
        <row r="86">
          <cell r="D86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88">
          <cell r="D88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  <cell r="H88">
            <v>0.5</v>
          </cell>
          <cell r="K88">
            <v>3</v>
          </cell>
          <cell r="L88">
            <v>0.4</v>
          </cell>
          <cell r="P88">
            <v>4782.3379510499999</v>
          </cell>
        </row>
        <row r="89">
          <cell r="H89">
            <v>1</v>
          </cell>
        </row>
        <row r="90">
          <cell r="D90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  <cell r="H90">
            <v>0.8</v>
          </cell>
          <cell r="K90">
            <v>4</v>
          </cell>
          <cell r="L90">
            <v>0.4</v>
          </cell>
          <cell r="Q90">
            <v>6365.9028851999992</v>
          </cell>
        </row>
        <row r="91">
          <cell r="H91">
            <v>1</v>
          </cell>
        </row>
        <row r="92">
          <cell r="D92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  <cell r="H92">
            <v>0.8</v>
          </cell>
          <cell r="K92">
            <v>4</v>
          </cell>
          <cell r="L92">
            <v>0.4</v>
          </cell>
          <cell r="R92">
            <v>6365.9028851999992</v>
          </cell>
        </row>
        <row r="93">
          <cell r="H93">
            <v>1</v>
          </cell>
        </row>
        <row r="96">
          <cell r="F96">
            <v>2016</v>
          </cell>
        </row>
        <row r="97">
          <cell r="D97" t="str">
            <v>КЛ-10 кВ от ПС Научная к РП Степановский</v>
          </cell>
        </row>
        <row r="98">
          <cell r="D98" t="str">
    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    </cell>
          <cell r="F98">
            <v>2017</v>
          </cell>
          <cell r="H98">
            <v>0.3</v>
          </cell>
          <cell r="I98">
            <v>0.2</v>
          </cell>
          <cell r="P98">
            <v>3970.6763431000008</v>
          </cell>
        </row>
        <row r="99">
          <cell r="D99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    </cell>
          <cell r="F99">
            <v>2017</v>
          </cell>
          <cell r="H99">
            <v>0.4</v>
          </cell>
          <cell r="I99">
            <v>0.1</v>
          </cell>
          <cell r="P99">
            <v>2744.2393633000002</v>
          </cell>
        </row>
        <row r="100">
          <cell r="D100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    </cell>
          <cell r="F100">
            <v>2017</v>
          </cell>
          <cell r="H100">
            <v>1.5</v>
          </cell>
          <cell r="I100">
            <v>0.5</v>
          </cell>
          <cell r="P100">
            <v>14028.174433000002</v>
          </cell>
        </row>
        <row r="101">
          <cell r="D101" t="str">
    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    </cell>
          <cell r="F101">
            <v>2017</v>
          </cell>
          <cell r="H101">
            <v>1</v>
          </cell>
          <cell r="I101">
            <v>0.5</v>
          </cell>
          <cell r="P101">
            <v>13726.892049500002</v>
          </cell>
        </row>
        <row r="102">
          <cell r="D102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    </cell>
          <cell r="H102">
            <v>4</v>
          </cell>
          <cell r="I102">
            <v>0.7</v>
          </cell>
          <cell r="Q102">
            <v>22852.4012635</v>
          </cell>
        </row>
        <row r="103">
          <cell r="D103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    </cell>
          <cell r="F103">
            <v>2018</v>
          </cell>
          <cell r="H103">
            <v>2</v>
          </cell>
          <cell r="I103">
            <v>0.35</v>
          </cell>
          <cell r="Q103">
            <v>11426.20063175</v>
          </cell>
        </row>
        <row r="104">
          <cell r="D104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    </cell>
          <cell r="H104">
            <v>2</v>
          </cell>
          <cell r="I104">
            <v>0.35</v>
          </cell>
          <cell r="R104">
            <v>11426.20063175</v>
          </cell>
        </row>
        <row r="105">
          <cell r="D105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    </cell>
          <cell r="F105">
            <v>2019</v>
          </cell>
          <cell r="H105">
            <v>3</v>
          </cell>
          <cell r="I105">
            <v>0.5</v>
          </cell>
          <cell r="R105">
            <v>16756.801583500001</v>
          </cell>
        </row>
        <row r="106">
          <cell r="D106" t="str">
    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    </cell>
          <cell r="F106">
            <v>2019</v>
          </cell>
          <cell r="H106">
            <v>2</v>
          </cell>
          <cell r="I106">
            <v>0.5</v>
          </cell>
          <cell r="R106">
            <v>13721.1968165</v>
          </cell>
        </row>
        <row r="109">
          <cell r="D109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  <cell r="H109">
            <v>0.58499999999999996</v>
          </cell>
          <cell r="I109">
            <v>0.04</v>
          </cell>
          <cell r="N109">
            <v>4399.5437695749997</v>
          </cell>
        </row>
        <row r="110">
          <cell r="H110">
            <v>0.6</v>
          </cell>
        </row>
        <row r="111">
          <cell r="H111">
            <v>1.8</v>
          </cell>
        </row>
        <row r="112">
          <cell r="D112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  <cell r="H112">
            <v>0.58499999999999996</v>
          </cell>
          <cell r="I112">
            <v>0.04</v>
          </cell>
          <cell r="N112">
            <v>3932.8495126150001</v>
          </cell>
        </row>
        <row r="113">
          <cell r="H113">
            <v>0.6</v>
          </cell>
        </row>
        <row r="114">
          <cell r="H114">
            <v>1.4</v>
          </cell>
        </row>
        <row r="115">
          <cell r="D115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  <cell r="H115">
            <v>0.58499999999999996</v>
          </cell>
          <cell r="I115">
            <v>0.04</v>
          </cell>
          <cell r="N115">
            <v>3932.8495126150001</v>
          </cell>
        </row>
        <row r="116">
          <cell r="H116">
            <v>0.6</v>
          </cell>
        </row>
        <row r="117">
          <cell r="H117">
            <v>1.4</v>
          </cell>
        </row>
        <row r="118">
          <cell r="D11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  <cell r="H118">
            <v>0.58499999999999996</v>
          </cell>
          <cell r="I118">
            <v>0.04</v>
          </cell>
          <cell r="N118">
            <v>3932.8495126150001</v>
          </cell>
        </row>
        <row r="119">
          <cell r="H119">
            <v>0.6</v>
          </cell>
        </row>
        <row r="120">
          <cell r="H120">
            <v>1.4</v>
          </cell>
        </row>
        <row r="121">
          <cell r="D121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  <cell r="H121">
            <v>0.16</v>
          </cell>
          <cell r="I121">
            <v>0.04</v>
          </cell>
          <cell r="N121">
            <v>4185.16348518</v>
          </cell>
        </row>
        <row r="122">
          <cell r="H122">
            <v>0.1</v>
          </cell>
        </row>
        <row r="123">
          <cell r="H123">
            <v>3</v>
          </cell>
        </row>
        <row r="124">
          <cell r="D124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127">
          <cell r="D127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130">
          <cell r="D130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133">
          <cell r="D13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136">
          <cell r="D136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139">
          <cell r="D139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142">
          <cell r="D142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145">
          <cell r="D145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148">
          <cell r="D14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151">
          <cell r="D151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154">
          <cell r="D154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  <cell r="H154">
            <v>0.58499999999999996</v>
          </cell>
          <cell r="I154">
            <v>0.04</v>
          </cell>
          <cell r="Q154">
            <v>4399.5437695750006</v>
          </cell>
        </row>
        <row r="155">
          <cell r="H155">
            <v>0.6</v>
          </cell>
        </row>
        <row r="156">
          <cell r="H156">
            <v>1.8</v>
          </cell>
        </row>
        <row r="157">
          <cell r="H157">
            <v>0.58499999999999996</v>
          </cell>
          <cell r="I157">
            <v>0.04</v>
          </cell>
          <cell r="Q157">
            <v>3932.8495126150001</v>
          </cell>
        </row>
        <row r="158">
          <cell r="H158">
            <v>0.6</v>
          </cell>
        </row>
        <row r="159">
          <cell r="H159">
            <v>1.4</v>
          </cell>
        </row>
        <row r="160">
          <cell r="H160">
            <v>0.58499999999999996</v>
          </cell>
          <cell r="I160">
            <v>0.04</v>
          </cell>
          <cell r="Q160">
            <v>3932.8495126150001</v>
          </cell>
        </row>
        <row r="161">
          <cell r="H161">
            <v>0.6</v>
          </cell>
        </row>
        <row r="162">
          <cell r="H162">
            <v>1.4</v>
          </cell>
        </row>
        <row r="163">
          <cell r="H163">
            <v>0.58499999999999996</v>
          </cell>
          <cell r="I163">
            <v>0.04</v>
          </cell>
          <cell r="Q163">
            <v>3932.8495126150001</v>
          </cell>
        </row>
        <row r="164">
          <cell r="H164">
            <v>0.6</v>
          </cell>
        </row>
        <row r="165">
          <cell r="H165">
            <v>1.4</v>
          </cell>
        </row>
        <row r="166">
          <cell r="H166">
            <v>0.16</v>
          </cell>
          <cell r="I166">
            <v>0.04</v>
          </cell>
          <cell r="Q166">
            <v>4185.16348518</v>
          </cell>
        </row>
        <row r="167">
          <cell r="H167">
            <v>0.1</v>
          </cell>
        </row>
        <row r="168">
          <cell r="H168">
            <v>3</v>
          </cell>
        </row>
        <row r="169">
          <cell r="D169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  <cell r="H169">
            <v>0.58499999999999996</v>
          </cell>
          <cell r="I169">
            <v>0.04</v>
          </cell>
          <cell r="R169">
            <v>4399.5437695750006</v>
          </cell>
        </row>
        <row r="170">
          <cell r="H170">
            <v>0.6</v>
          </cell>
        </row>
        <row r="171">
          <cell r="H171">
            <v>1.8</v>
          </cell>
        </row>
        <row r="172">
          <cell r="D172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  <cell r="H172">
            <v>0.58499999999999996</v>
          </cell>
          <cell r="I172">
            <v>0.04</v>
          </cell>
          <cell r="R172">
            <v>3932.8495126150001</v>
          </cell>
        </row>
        <row r="173">
          <cell r="H173">
            <v>0.6</v>
          </cell>
        </row>
        <row r="174">
          <cell r="H174">
            <v>1.4</v>
          </cell>
        </row>
        <row r="175">
          <cell r="D175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  <cell r="H175">
            <v>0.58499999999999996</v>
          </cell>
          <cell r="I175">
            <v>0.04</v>
          </cell>
          <cell r="R175">
            <v>3932.8495126150001</v>
          </cell>
        </row>
        <row r="176">
          <cell r="H176">
            <v>0.6</v>
          </cell>
        </row>
        <row r="177">
          <cell r="H177">
            <v>1.4</v>
          </cell>
        </row>
        <row r="178">
          <cell r="D17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  <cell r="H178">
            <v>0.58499999999999996</v>
          </cell>
          <cell r="I178">
            <v>0.04</v>
          </cell>
          <cell r="R178">
            <v>3932.8495126150001</v>
          </cell>
        </row>
        <row r="179">
          <cell r="H179">
            <v>0.6</v>
          </cell>
        </row>
        <row r="180">
          <cell r="H180">
            <v>1.4</v>
          </cell>
        </row>
        <row r="181">
          <cell r="D181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  <cell r="H181">
            <v>0.16</v>
          </cell>
          <cell r="I181">
            <v>0.04</v>
          </cell>
          <cell r="R181">
            <v>4185.16348518</v>
          </cell>
        </row>
        <row r="182">
          <cell r="H182">
            <v>0.1</v>
          </cell>
        </row>
        <row r="183">
          <cell r="H183">
            <v>3</v>
          </cell>
        </row>
        <row r="186">
          <cell r="D186" t="str">
            <v xml:space="preserve">Реконструкция  оборудования 10 кВ в ПС ЗПП-Т </v>
          </cell>
          <cell r="F186">
            <v>2015</v>
          </cell>
        </row>
        <row r="187">
          <cell r="F187">
            <v>2016</v>
          </cell>
        </row>
        <row r="188">
          <cell r="D188" t="str">
            <v>в том числе ПИР</v>
          </cell>
          <cell r="P188">
            <v>0</v>
          </cell>
          <cell r="Q188">
            <v>0</v>
          </cell>
          <cell r="R188">
            <v>0</v>
          </cell>
        </row>
        <row r="190">
          <cell r="F190">
            <v>2016</v>
          </cell>
        </row>
        <row r="191">
          <cell r="D191" t="str">
            <v>Имущество Томского района (от ПС Мирный)</v>
          </cell>
          <cell r="F191">
            <v>2017</v>
          </cell>
        </row>
        <row r="193">
          <cell r="D193" t="str">
            <v>Автогидроподъемник 22 м</v>
          </cell>
        </row>
        <row r="194">
          <cell r="D194" t="str">
            <v>Автогидроподъемник 17 м</v>
          </cell>
          <cell r="P194">
            <v>2033.898305084746</v>
          </cell>
          <cell r="Q194">
            <v>2033.898305084746</v>
          </cell>
          <cell r="R194">
            <v>2033.898305084746</v>
          </cell>
        </row>
        <row r="195">
          <cell r="D195" t="str">
            <v>Бригадный автомобиль "Газель", 5 мест, тент, 4х4</v>
          </cell>
          <cell r="P195">
            <v>622.88135593220341</v>
          </cell>
          <cell r="R195">
            <v>622.88135593220341</v>
          </cell>
        </row>
        <row r="196">
          <cell r="D196" t="str">
            <v>Бригадный автомобиль "Газель", 5 мест, тент, 4х2</v>
          </cell>
          <cell r="R196">
            <v>593.22033898305085</v>
          </cell>
        </row>
        <row r="197">
          <cell r="D197" t="str">
            <v>УАЗ фургон,санитар. Модель 396255</v>
          </cell>
          <cell r="R197">
            <v>423.72881355932208</v>
          </cell>
        </row>
        <row r="198">
          <cell r="D198" t="str">
            <v>Илосос КО-510К</v>
          </cell>
        </row>
        <row r="199">
          <cell r="D199" t="str">
            <v>БКМ с выносной стрелой, база ГАЗ 33081, кабина сдвоенная - 5 мест</v>
          </cell>
        </row>
        <row r="200">
          <cell r="D200" t="str">
            <v>БКМ 317, база ГАЗ 33081</v>
          </cell>
          <cell r="K200">
            <v>1</v>
          </cell>
          <cell r="R200">
            <v>2288.1355932203392</v>
          </cell>
        </row>
        <row r="201">
          <cell r="D201" t="str">
            <v>Бригадный фургон ГАЗ 3308 с лебедкой, фаркопом</v>
          </cell>
          <cell r="R201">
            <v>1059.3220338983051</v>
          </cell>
        </row>
        <row r="202">
          <cell r="D202" t="str">
            <v>КАМАЗ 65116 тягач с полуприцепом 12м</v>
          </cell>
        </row>
        <row r="203">
          <cell r="D203" t="str">
            <v>Легковой служебный автомобиль</v>
          </cell>
          <cell r="P203">
            <v>254.23728813559325</v>
          </cell>
          <cell r="Q203">
            <v>254.23728813559325</v>
          </cell>
          <cell r="R203">
            <v>762.71186440677968</v>
          </cell>
        </row>
        <row r="204">
          <cell r="D204" t="str">
            <v>Самосвал малый модель ГАЗ 35071</v>
          </cell>
          <cell r="R204">
            <v>847.45762711864415</v>
          </cell>
        </row>
        <row r="205">
          <cell r="D205" t="str">
            <v>Экскаватор JСВ 4СХ</v>
          </cell>
          <cell r="K205">
            <v>1</v>
          </cell>
          <cell r="R205">
            <v>3728.8135593220341</v>
          </cell>
        </row>
        <row r="206">
          <cell r="D206" t="str">
            <v>Грузовой бортовой с манипулятором, грузоподъем. 7 т, кузов 9,5 м.</v>
          </cell>
          <cell r="K206">
            <v>1</v>
          </cell>
          <cell r="Q206">
            <v>3983.0508474576272</v>
          </cell>
        </row>
        <row r="207">
          <cell r="D207" t="str">
            <v>Трактор МТЗ 1221,2 с навесным оборудованием "Мульчер"</v>
          </cell>
        </row>
        <row r="208">
          <cell r="D208" t="str">
            <v>Комплекс ГНБ Vermeer D9х13 в т.ч. смесительная установка</v>
          </cell>
          <cell r="K208">
            <v>1</v>
          </cell>
          <cell r="P208">
            <v>5084.7457627118647</v>
          </cell>
        </row>
        <row r="209">
          <cell r="D209" t="str">
            <v>Прицеп низкорамный для транспортировки ГНБ грузоподъемность 8-10т.</v>
          </cell>
          <cell r="K209">
            <v>1</v>
          </cell>
          <cell r="P209">
            <v>677.96610169491532</v>
          </cell>
        </row>
        <row r="210">
          <cell r="D210" t="str">
            <v>Электролаборатория на базе автомобиля Газель (4х4)</v>
          </cell>
          <cell r="K210">
            <v>1</v>
          </cell>
          <cell r="R210">
            <v>2118.6440677966102</v>
          </cell>
        </row>
        <row r="211">
          <cell r="D211" t="str">
            <v>Станок для воздушно-плазменной резки металла с ЧПУ KNUTH Plasma-Jet DST 1530 HSD 130</v>
          </cell>
        </row>
        <row r="212">
          <cell r="D212" t="str">
            <v>Станок гибочный с пуансонами, с рабочей поверхностью 2500 мм</v>
          </cell>
        </row>
        <row r="213">
          <cell r="D213" t="str">
            <v>Токарно-винторезный станок CU 500M</v>
          </cell>
        </row>
        <row r="214">
          <cell r="D214" t="str">
            <v>Фрезерный станок 26х2</v>
          </cell>
        </row>
        <row r="215">
          <cell r="D215" t="str">
            <v>Ножницы гильотинные SB-12/2500</v>
          </cell>
          <cell r="K215">
            <v>1</v>
          </cell>
          <cell r="Q215">
            <v>1525.4237288135594</v>
          </cell>
        </row>
      </sheetData>
      <sheetData sheetId="2"/>
      <sheetData sheetId="3">
        <row r="16">
          <cell r="T16">
            <v>4.8483887648510811</v>
          </cell>
        </row>
        <row r="30">
          <cell r="S30">
            <v>8.1992392511999999</v>
          </cell>
        </row>
        <row r="32">
          <cell r="S32">
            <v>22.246410813600001</v>
          </cell>
        </row>
        <row r="61">
          <cell r="S61">
            <v>41.382703037599995</v>
          </cell>
          <cell r="T61">
            <v>0.41181999999999996</v>
          </cell>
        </row>
        <row r="63">
          <cell r="S63">
            <v>21.221119999999999</v>
          </cell>
        </row>
      </sheetData>
      <sheetData sheetId="4">
        <row r="26">
          <cell r="R26">
            <v>9.4879408099999996</v>
          </cell>
          <cell r="S26">
            <v>0.62070999999999998</v>
          </cell>
        </row>
        <row r="32">
          <cell r="S32">
            <v>5.9740000000000001E-2</v>
          </cell>
        </row>
        <row r="33">
          <cell r="P33">
            <v>0.23</v>
          </cell>
          <cell r="R33">
            <v>0.91310767799999992</v>
          </cell>
        </row>
        <row r="34">
          <cell r="S34">
            <v>1.8474248493413539</v>
          </cell>
        </row>
        <row r="35">
          <cell r="P35">
            <v>0.70300000000000007</v>
          </cell>
        </row>
        <row r="36">
          <cell r="P36">
            <v>0.71</v>
          </cell>
        </row>
        <row r="37">
          <cell r="P37">
            <v>1.9259999999999999</v>
          </cell>
        </row>
        <row r="47">
          <cell r="P47">
            <v>1.534</v>
          </cell>
        </row>
        <row r="48">
          <cell r="P48">
            <v>0.8</v>
          </cell>
        </row>
        <row r="49">
          <cell r="P49">
            <v>2.5</v>
          </cell>
        </row>
        <row r="51">
          <cell r="R51">
            <v>36.987186002388391</v>
          </cell>
          <cell r="S51">
            <v>1.5999999999884</v>
          </cell>
        </row>
        <row r="53">
          <cell r="R53">
            <v>14.75</v>
          </cell>
        </row>
        <row r="55">
          <cell r="R55">
            <v>4.8749999999959996</v>
          </cell>
        </row>
        <row r="56">
          <cell r="R56">
            <v>0.79999999799999999</v>
          </cell>
        </row>
        <row r="58">
          <cell r="R58">
            <v>1.5329963981999999</v>
          </cell>
        </row>
      </sheetData>
      <sheetData sheetId="5">
        <row r="18">
          <cell r="R18">
            <v>12.602399999999999</v>
          </cell>
        </row>
        <row r="28">
          <cell r="S28">
            <v>1.5601463932178472</v>
          </cell>
        </row>
        <row r="31">
          <cell r="S31">
            <v>0.36917976549104831</v>
          </cell>
        </row>
        <row r="34">
          <cell r="S34">
            <v>2.2853105681157158</v>
          </cell>
        </row>
        <row r="39">
          <cell r="S39">
            <v>1.9854600164353431</v>
          </cell>
        </row>
        <row r="40">
          <cell r="P40">
            <v>0.86254500000000001</v>
          </cell>
        </row>
        <row r="41">
          <cell r="P41">
            <v>0.73745499999999997</v>
          </cell>
        </row>
        <row r="42">
          <cell r="P42">
            <v>2</v>
          </cell>
        </row>
        <row r="43">
          <cell r="P43">
            <v>0.64</v>
          </cell>
        </row>
        <row r="44">
          <cell r="P44">
            <v>0.6</v>
          </cell>
        </row>
        <row r="45">
          <cell r="P45">
            <v>1.48</v>
          </cell>
        </row>
        <row r="46">
          <cell r="P46">
            <v>0.80836699999999995</v>
          </cell>
        </row>
        <row r="47">
          <cell r="P47">
            <v>0.70955000000000001</v>
          </cell>
        </row>
        <row r="48">
          <cell r="P48">
            <v>1.7820830000000001</v>
          </cell>
        </row>
        <row r="49">
          <cell r="P49">
            <v>0.64</v>
          </cell>
        </row>
        <row r="50">
          <cell r="P50">
            <v>0.6</v>
          </cell>
        </row>
        <row r="51">
          <cell r="P51">
            <v>1.48</v>
          </cell>
        </row>
        <row r="52">
          <cell r="P52">
            <v>1.3160000000000001</v>
          </cell>
        </row>
        <row r="53">
          <cell r="P53">
            <v>0.77</v>
          </cell>
        </row>
        <row r="54">
          <cell r="P54">
            <v>2.41</v>
          </cell>
        </row>
        <row r="62">
          <cell r="R62">
            <v>8.0923766104000006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чество"/>
      <sheetName val="тех присоед"/>
      <sheetName val="вид2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-4"/>
      <sheetName val="М-5"/>
      <sheetName val="М-6"/>
      <sheetName val="М-7"/>
      <sheetName val="М-9"/>
      <sheetName val="М-10"/>
      <sheetName val="М-11"/>
      <sheetName val="М-12"/>
      <sheetName val="M-13"/>
      <sheetName val="М-14"/>
      <sheetName val="УФ-25энергия"/>
      <sheetName val="УФ-52эл"/>
      <sheetName val="УФ-52т"/>
      <sheetName val="1 "/>
      <sheetName val="2 "/>
      <sheetName val="3 "/>
      <sheetName val="4"/>
      <sheetName val="FES"/>
      <sheetName val="График"/>
      <sheetName val="ТоКС-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 Тариф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CEMTRADE"/>
      <sheetName val="завод задания"/>
      <sheetName val="#ССЫЛКА"/>
      <sheetName val="БДДС_нов"/>
      <sheetName val="цены цех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Notes"/>
      <sheetName val="#REF"/>
      <sheetName val="#ССЫЛКА"/>
      <sheetName val="св. о."/>
      <sheetName val="ДДКП"/>
      <sheetName val="Узл. 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чество"/>
      <sheetName val="тех присоед"/>
      <sheetName val="вид2"/>
      <sheetName val="Лист2"/>
      <sheetName val="Лист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 лист"/>
      <sheetName val="Объекты (показатели)"/>
      <sheetName val="Приложения (по каждому объекту)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-44"/>
      <sheetName val="УС-45"/>
      <sheetName val="УС-46"/>
      <sheetName val="УК-47"/>
      <sheetName val="УК48"/>
      <sheetName val="18"/>
      <sheetName val="19"/>
      <sheetName val="20 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Контроль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быль коррект. (2)"/>
      <sheetName val="#ССЫЛКА"/>
      <sheetName val="постоянные затраты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П_ПОАС"/>
      <sheetName val="ЗП_ШТАМП"/>
      <sheetName val="ЗП_ЦПиКМ"/>
      <sheetName val="ЭНЕРГ_ПОАС"/>
      <sheetName val="ЭНЕРГ_ЦПиКМ"/>
      <sheetName val="Перечень корректир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иант_2002"/>
      <sheetName val="инвест"/>
      <sheetName val="инвест$"/>
      <sheetName val="инвест$ (2)"/>
      <sheetName val="инвест$РАМ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CEMTRADE"/>
      <sheetName val="завод задания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ТЭ"/>
      <sheetName val="ВиВ"/>
      <sheetName val="Personne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быль"/>
      <sheetName val="Баланс (2)"/>
      <sheetName val="ПРиЗ _ГОД"/>
      <sheetName val="2002"/>
      <sheetName val="ПРиЗ_12мес"/>
      <sheetName val="ПРиЗ _Январь"/>
      <sheetName val="ПРиЗ _Февраль"/>
      <sheetName val="ПРиЗ _Март"/>
      <sheetName val="ПРиЗ _Апрель"/>
      <sheetName val="ПРиЗ _Май"/>
      <sheetName val="ПРиЗ _Июль"/>
      <sheetName val="ПРиЗ _Июнь"/>
      <sheetName val="ПРиЗ _Август"/>
      <sheetName val="ПРиЗ _Сентябрь"/>
      <sheetName val="ПРиЗ _Октябрь"/>
      <sheetName val="ПРиЗ _Ноябрь"/>
      <sheetName val="ПРиЗ _Декабрь"/>
      <sheetName val="Баланс"/>
      <sheetName val="Финплан_январь"/>
      <sheetName val="Финплан_февраль"/>
      <sheetName val="Финплан_март"/>
      <sheetName val="Финплан_апрель"/>
      <sheetName val="Финплан_май"/>
      <sheetName val="Финплан_июнь"/>
      <sheetName val="Финплан_июль"/>
      <sheetName val="Финплан_август"/>
      <sheetName val="Финплан_сентябрь"/>
      <sheetName val="Финплан_октябрь"/>
      <sheetName val="Финплан_ноябрь"/>
      <sheetName val="Финплан_декабрь"/>
      <sheetName val="Финплан_ИТОГО"/>
      <sheetName val="Финплан 12мес"/>
      <sheetName val="Баланснача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я00_факт-ср2001г_план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тация т.э.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даты"/>
      <sheetName val="Лист1"/>
      <sheetName val="2001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1.1."/>
      <sheetName val="1.2."/>
      <sheetName val="2.1."/>
      <sheetName val="2.2."/>
      <sheetName val="2.3."/>
      <sheetName val="2.4."/>
      <sheetName val="3.1."/>
      <sheetName val="3.2."/>
      <sheetName val="3.3."/>
      <sheetName val="4.1."/>
      <sheetName val="4.1.1."/>
      <sheetName val="4.2."/>
      <sheetName val="4.2.1."/>
      <sheetName val="4.3."/>
      <sheetName val="4.4."/>
      <sheetName val="4.5."/>
      <sheetName val="4.6."/>
      <sheetName val="4.7."/>
      <sheetName val="4.8."/>
      <sheetName val="4.9."/>
      <sheetName val="4.9. 1."/>
      <sheetName val="4.9. 2."/>
      <sheetName val="5.1. Э"/>
      <sheetName val="5.1. (1)"/>
      <sheetName val="5.1. (2)"/>
      <sheetName val="5.1. (3)"/>
      <sheetName val="5.1. (4)"/>
      <sheetName val="5.2. Т"/>
      <sheetName val="5.2. (т1)"/>
      <sheetName val="5.2. (т2)"/>
      <sheetName val="5.2. (т3)"/>
      <sheetName val="5.2. (т4)"/>
      <sheetName val="5.3. итог"/>
      <sheetName val="6.1."/>
      <sheetName val="УЗ-27"/>
      <sheetName val="1кв"/>
      <sheetName val="2кв"/>
      <sheetName val="3кв"/>
      <sheetName val="4кв"/>
      <sheetName val="Лист1"/>
      <sheetName val="Лист2"/>
      <sheetName val="Лист3"/>
      <sheetName val="Графики_Гкал,тыс.руб."/>
      <sheetName val="5.1."/>
      <sheetName val="5.1_январь"/>
      <sheetName val="5.1_февраль"/>
      <sheetName val="5.1_март"/>
      <sheetName val="2.1.1кв"/>
      <sheetName val="2.1.2кв"/>
      <sheetName val="2.1.3кв"/>
      <sheetName val="2.1.4кв"/>
      <sheetName val="2.2.1кв"/>
      <sheetName val="2.2.2кв"/>
      <sheetName val="2.2.3кв"/>
      <sheetName val="2.2.4кв"/>
      <sheetName val="2.3.1кв"/>
      <sheetName val="2.3.2кв"/>
      <sheetName val="2.3.3кв"/>
      <sheetName val="2.3.4кв"/>
      <sheetName val="2.4.1кв"/>
      <sheetName val="2.4.2кв"/>
      <sheetName val="2.4.3кв"/>
      <sheetName val="2.4.4кв"/>
      <sheetName val="4.1. 1."/>
      <sheetName val="4.2. 1."/>
      <sheetName val="4.9.эл"/>
      <sheetName val="4.9.тепл"/>
      <sheetName val="5.1.1"/>
      <sheetName val="5.1.2"/>
      <sheetName val="5.1.3"/>
      <sheetName val="5.1.4"/>
      <sheetName val="5.2"/>
      <sheetName val="5.2.1"/>
      <sheetName val="5.2.2"/>
      <sheetName val="5.2.3"/>
      <sheetName val="5.2.4"/>
      <sheetName val="5.3"/>
      <sheetName val="5.3.1"/>
      <sheetName val="5.3.2"/>
      <sheetName val="5.3.3"/>
      <sheetName val="5.3.4"/>
      <sheetName val="Сведения об Обществе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M-13"/>
      <sheetName val="М-14"/>
      <sheetName val="П-15"/>
      <sheetName val="П-16"/>
      <sheetName val="П-17"/>
      <sheetName val="П-18"/>
      <sheetName val="П-19"/>
      <sheetName val="П-20"/>
      <sheetName val="УЗ-21"/>
      <sheetName val="УЗ-22"/>
      <sheetName val="УЗ-23"/>
      <sheetName val="УЗ-24"/>
      <sheetName val="УЗ-25"/>
      <sheetName val="УЗ-26"/>
      <sheetName val="УП-28"/>
      <sheetName val="УП-29"/>
      <sheetName val="УП-30"/>
      <sheetName val="УП-31"/>
      <sheetName val="УП-32"/>
      <sheetName val="УП-33"/>
      <sheetName val="УИ-34"/>
      <sheetName val="УИ-35"/>
      <sheetName val="УИ-36"/>
      <sheetName val="УИ-37"/>
      <sheetName val="УИ-38"/>
      <sheetName val="УИ-39"/>
      <sheetName val="И-40"/>
      <sheetName val="И-41"/>
      <sheetName val="И-42"/>
      <sheetName val="И-43"/>
      <sheetName val="УС-44"/>
      <sheetName val="УС-45"/>
      <sheetName val="УС-46"/>
      <sheetName val="УС-47"/>
      <sheetName val="УС-48"/>
      <sheetName val="УФ-49"/>
      <sheetName val="УФ-50"/>
      <sheetName val="УФ-51"/>
      <sheetName val="УФ-52"/>
      <sheetName val="УФ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Модуль2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ДЭ  июль35 кВ. "/>
      <sheetName val="ДЭ  июль10 кВ."/>
      <sheetName val="ДЭ  июль всего"/>
      <sheetName val="ОПП июль "/>
      <sheetName val="Итого июль"/>
      <sheetName val="Прил 1"/>
      <sheetName val="Прил. 1.1."/>
      <sheetName val="Диаграмма2"/>
      <sheetName val="#ССЫЛКА"/>
      <sheetName val="3"/>
      <sheetName val="4"/>
      <sheetName val="№ П1.17"/>
      <sheetName val="и 40 9 мес."/>
      <sheetName val="энбл 4"/>
      <sheetName val="расп по корр 1 кв"/>
      <sheetName val="И-40-м"/>
      <sheetName val="И 41  1 кв 2003"/>
      <sheetName val="2003 И-42"/>
      <sheetName val="2003 и-43 9мес.( план)"/>
      <sheetName val="2003и-43 9мес.(факт 2 вар)"/>
      <sheetName val="2003и-43 (9 мес. факт)"/>
      <sheetName val=" 2003 и-43 4 кв"/>
      <sheetName val="2003 И-43 год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Диаграмма1"/>
      <sheetName val="5"/>
      <sheetName val="Год  (2)"/>
      <sheetName val="Избранное: подменю0070Избранное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&lt;-Таблицы|Графики-&gt;"/>
      <sheetName val="янвГ"/>
      <sheetName val="февГ"/>
      <sheetName val="марГ"/>
      <sheetName val="апрГ"/>
      <sheetName val="майГ"/>
      <sheetName val="июнГ"/>
      <sheetName val="июлГ"/>
      <sheetName val="авгГ"/>
      <sheetName val="сенГ"/>
      <sheetName val="октГ"/>
      <sheetName val="нояГ"/>
      <sheetName val="декГ"/>
      <sheetName val="годГ"/>
      <sheetName val="Прибыль по комп. по кв.2003г."/>
      <sheetName val="ПГРЭС по месяцам"/>
      <sheetName val="М-7(2002)"/>
      <sheetName val="М-7(2003)"/>
      <sheetName val="М-7(2004)"/>
      <sheetName val="М-7(1кв)"/>
      <sheetName val="М-7(2кв)"/>
      <sheetName val="М-7(3кв)"/>
      <sheetName val="М-7(4кв)"/>
      <sheetName val="М-8(2003)"/>
      <sheetName val="М-8(2004)"/>
      <sheetName val="М-8(1кв)"/>
      <sheetName val="М-8(2кв)"/>
      <sheetName val="М-8(3кв)"/>
      <sheetName val="М-8(4кв)"/>
      <sheetName val="М-9(1кв)"/>
      <sheetName val="М-9(2кв)"/>
      <sheetName val="М-9(3кв)"/>
      <sheetName val="М-9(4кв)"/>
      <sheetName val="М-10(1кв)"/>
      <sheetName val="М-10(2кв)"/>
      <sheetName val="М-10(3кв)"/>
      <sheetName val="М-10(4кв)"/>
      <sheetName val="М-11(2002)"/>
      <sheetName val="М-11(2003)"/>
      <sheetName val="М-12(2002)"/>
      <sheetName val="М-12(2003)"/>
      <sheetName val="M-13(2002)"/>
      <sheetName val="M-14(2002)"/>
      <sheetName val="М-14(2003)"/>
      <sheetName val="М-14(2004)"/>
      <sheetName val="П-16-с"/>
      <sheetName val="П-16-м"/>
      <sheetName val="Потери э-э"/>
      <sheetName val="П-18(2002)"/>
      <sheetName val="П-18(2003)"/>
      <sheetName val="П-18(2004)"/>
      <sheetName val="П-18(1кв)"/>
      <sheetName val="П-18(2кв)"/>
      <sheetName val="П-18(3кв)"/>
      <sheetName val="П-18(4кв)"/>
      <sheetName val="УЗ-22(2002)"/>
      <sheetName val="УЗ-22(2003)"/>
      <sheetName val="УЗ-22(2004)"/>
      <sheetName val="УП-31-1 (3)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ТЛ"/>
      <sheetName val="ОС"/>
      <sheetName val="КОП"/>
      <sheetName val="ПРОВД"/>
      <sheetName val="СЗОВД"/>
      <sheetName val="смета"/>
      <sheetName val="ОВДР"/>
      <sheetName val="8расшифр О-В"/>
      <sheetName val="ППУ"/>
      <sheetName val="Ремонт"/>
      <sheetName val="6 Инвестиции"/>
      <sheetName val="ДДЗ"/>
      <sheetName val="РДКЗ"/>
      <sheetName val="ПДДС"/>
      <sheetName val="ПБ"/>
      <sheetName val="ПДКПЭ"/>
      <sheetName val="Отчёт по инвестициям"/>
      <sheetName val="Пример отчёта по остальным форм"/>
      <sheetName val="титул "/>
      <sheetName val="1 Общ свед"/>
      <sheetName val="2 Оцен пок"/>
      <sheetName val="3 Выручка"/>
      <sheetName val="Баланс мощ"/>
      <sheetName val="4 Производство"/>
      <sheetName val="5 Затраты"/>
      <sheetName val="7 Топливо"/>
      <sheetName val="8 Опер-Внереал"/>
      <sheetName val="РасшифрОВ"/>
      <sheetName val="9 Прибыль"/>
      <sheetName val="10 Прог.баланс"/>
      <sheetName val="11 ДДС прямой"/>
      <sheetName val="12 УИ "/>
      <sheetName val="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Лист1 (2)"/>
      <sheetName val="заявка"/>
      <sheetName val="УФ-53 (9мес 2002)ф"/>
      <sheetName val="УФ-53 (9мес 2003)план"/>
      <sheetName val="УФ-53 (9мес 2003) факт"/>
      <sheetName val="УФ-62 (9мес 2002) ф"/>
      <sheetName val="УФ-62 (9мес 2003)пл"/>
      <sheetName val="УФ-62 (9мес2003) ф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Product: %s_x0000__x0000__x0000__x0000_MsiConfigureFeat"/>
      <sheetName val="s_x0008__x0005_ _x0000_눘ଜ_x001c__x0000__x0000__x0000__x0000__x0000__x0001__x0000__x0000_©䀀耀_x0000_ª　耀_x0000__x0008_䀀_x0008_ _x0000_t_x0000_"/>
      <sheetName val="ГК"/>
      <sheetName val="_x0000__x0010__x0000__x0010__x0000_㱔ļ茀_x0000__x000f__x0000__x0010__x0000_ð_x0000__x0010__x0000__x0010__x0000_碌ļ茀_x0000__x000f__x0000__x0010__x0000_ð_x0000__x0010__x0000_"/>
      <sheetName val="s_x0008__x0005_ _x0000_눘ଜ_x001c__x0000__x0001__x0000_©䀀耀_x0000_ª　耀_x0000__x0008_䀀_x0008_ t_x0000_x_x0000__x0000__x0000_"/>
      <sheetName val="Product: %s_x0000_MsiConfigureFeatu"/>
      <sheetName val="_x0014__x0008__x0005_ _x0000_齘_x001c__x0000__x0000__x0000__x0000__x0000__x0001__x0000__x0000_"/>
      <sheetName val="М-7(2к²耀"/>
      <sheetName val="ДЗ КЗ 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"/>
      <sheetName val="коэфф"/>
      <sheetName val="Формы_ПЭО"/>
      <sheetName val="Лист1"/>
      <sheetName val="ПФВ-0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-44"/>
      <sheetName val="УС-45"/>
      <sheetName val="УС-46"/>
      <sheetName val="УК-47"/>
      <sheetName val="УК48"/>
      <sheetName val="18"/>
      <sheetName val="19"/>
      <sheetName val="20 "/>
      <sheetName val="Оборудование_стои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(3)"/>
      <sheetName val="Лист1"/>
      <sheetName val="Лист2"/>
      <sheetName val="Лист3"/>
      <sheetName val="Лист13"/>
      <sheetName val="Макро"/>
      <sheetName val="постоянные затраты"/>
      <sheetName val="Оборудование_стоим"/>
      <sheetName val="июнь9"/>
      <sheetName val="титул"/>
      <sheetName val="Лист5"/>
      <sheetName val="Материал"/>
      <sheetName val=""/>
      <sheetName val="даты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62 счет (3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"/>
      <sheetName val="Données"/>
      <sheetName val="списки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 IV квартал 2004 МЭБ"/>
      <sheetName val="БДР IVQ 2004 Екатеринбург"/>
      <sheetName val="БДР IVQ 2004 Пермь"/>
      <sheetName val="БДДС МЭБ"/>
      <sheetName val="БДДС Екатеринбург"/>
      <sheetName val="БДДС Перм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ый лист"/>
      <sheetName val="янв98"/>
      <sheetName val="фвр2м98"/>
      <sheetName val="мрт1кв98"/>
      <sheetName val="апр4м98"/>
      <sheetName val="май5мес98"/>
      <sheetName val="июнь2кв1пг98"/>
      <sheetName val="июль7мес98"/>
      <sheetName val="авг 8 мес98"/>
      <sheetName val="сент3кв9мес98"/>
      <sheetName val="окт 10 мес 98 "/>
      <sheetName val="нбр11мес98"/>
      <sheetName val="дкб IV кв 98"/>
      <sheetName val="Разд"/>
      <sheetName val="янв 99 г"/>
      <sheetName val="янв 99 к ф"/>
      <sheetName val="февр99"/>
      <sheetName val="Свод директору"/>
      <sheetName val="февр99 к Ф"/>
      <sheetName val="март1кв99"/>
      <sheetName val="мрт1кв99 к Ф"/>
      <sheetName val="курс,ЛБМ"/>
      <sheetName val="Логвинову"/>
      <sheetName val="М 1кв99 Факт"/>
      <sheetName val="Апр4 м 9"/>
      <sheetName val="Май 5 м 9"/>
      <sheetName val="июнь 2кв1пг 9"/>
      <sheetName val="Для ВАМИ"/>
      <sheetName val="курс,ЛБМ (2)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8"/>
  <sheetViews>
    <sheetView tabSelected="1" view="pageBreakPreview" zoomScale="70" zoomScaleNormal="80" zoomScaleSheetLayoutView="70" workbookViewId="0">
      <pane xSplit="4" topLeftCell="J1" activePane="topRight" state="frozen"/>
      <selection pane="topRight" activeCell="Y19" sqref="Y19"/>
    </sheetView>
  </sheetViews>
  <sheetFormatPr defaultColWidth="10.28515625" defaultRowHeight="15.75" outlineLevelCol="2" x14ac:dyDescent="0.25"/>
  <cols>
    <col min="1" max="1" width="4" style="16" customWidth="1"/>
    <col min="2" max="2" width="10.28515625" style="24" customWidth="1"/>
    <col min="3" max="3" width="57.85546875" style="25" customWidth="1"/>
    <col min="4" max="4" width="13.28515625" style="26" customWidth="1"/>
    <col min="5" max="5" width="15.7109375" style="26" customWidth="1" outlineLevel="1"/>
    <col min="6" max="6" width="14" style="27" customWidth="1" outlineLevel="2"/>
    <col min="7" max="7" width="19.42578125" style="26" customWidth="1"/>
    <col min="8" max="8" width="20.5703125" style="26" customWidth="1"/>
    <col min="9" max="10" width="18.7109375" style="26" customWidth="1"/>
    <col min="11" max="11" width="19.140625" style="28" customWidth="1"/>
    <col min="12" max="12" width="18.42578125" style="28" customWidth="1"/>
    <col min="13" max="13" width="18.140625" style="28" customWidth="1"/>
    <col min="14" max="14" width="19.28515625" style="26" customWidth="1"/>
    <col min="15" max="15" width="21.5703125" style="26" customWidth="1"/>
    <col min="16" max="17" width="15.28515625" style="26" customWidth="1"/>
    <col min="18" max="18" width="13.42578125" style="26" customWidth="1"/>
    <col min="19" max="19" width="22.42578125" style="26" customWidth="1"/>
    <col min="20" max="20" width="12.5703125" style="29" customWidth="1"/>
    <col min="21" max="21" width="14.140625" style="29" customWidth="1"/>
    <col min="22" max="24" width="14.85546875" style="29" customWidth="1"/>
    <col min="25" max="25" width="14.140625" style="28" customWidth="1"/>
    <col min="26" max="256" width="10.28515625" style="16"/>
    <col min="257" max="257" width="4" style="16" customWidth="1"/>
    <col min="258" max="258" width="10.28515625" style="16" customWidth="1"/>
    <col min="259" max="259" width="57.85546875" style="16" customWidth="1"/>
    <col min="260" max="260" width="13.28515625" style="16" customWidth="1"/>
    <col min="261" max="261" width="15.7109375" style="16" customWidth="1"/>
    <col min="262" max="262" width="14" style="16" customWidth="1"/>
    <col min="263" max="263" width="19.42578125" style="16" customWidth="1"/>
    <col min="264" max="264" width="20.5703125" style="16" customWidth="1"/>
    <col min="265" max="266" width="18.7109375" style="16" customWidth="1"/>
    <col min="267" max="267" width="19.140625" style="16" customWidth="1"/>
    <col min="268" max="268" width="18.42578125" style="16" customWidth="1"/>
    <col min="269" max="269" width="18.140625" style="16" customWidth="1"/>
    <col min="270" max="270" width="19.28515625" style="16" customWidth="1"/>
    <col min="271" max="271" width="21.5703125" style="16" customWidth="1"/>
    <col min="272" max="273" width="15.28515625" style="16" customWidth="1"/>
    <col min="274" max="274" width="13.42578125" style="16" customWidth="1"/>
    <col min="275" max="275" width="22.42578125" style="16" customWidth="1"/>
    <col min="276" max="276" width="12.5703125" style="16" customWidth="1"/>
    <col min="277" max="277" width="14.140625" style="16" customWidth="1"/>
    <col min="278" max="280" width="14.85546875" style="16" customWidth="1"/>
    <col min="281" max="281" width="14.140625" style="16" customWidth="1"/>
    <col min="282" max="512" width="10.28515625" style="16"/>
    <col min="513" max="513" width="4" style="16" customWidth="1"/>
    <col min="514" max="514" width="10.28515625" style="16" customWidth="1"/>
    <col min="515" max="515" width="57.85546875" style="16" customWidth="1"/>
    <col min="516" max="516" width="13.28515625" style="16" customWidth="1"/>
    <col min="517" max="517" width="15.7109375" style="16" customWidth="1"/>
    <col min="518" max="518" width="14" style="16" customWidth="1"/>
    <col min="519" max="519" width="19.42578125" style="16" customWidth="1"/>
    <col min="520" max="520" width="20.5703125" style="16" customWidth="1"/>
    <col min="521" max="522" width="18.7109375" style="16" customWidth="1"/>
    <col min="523" max="523" width="19.140625" style="16" customWidth="1"/>
    <col min="524" max="524" width="18.42578125" style="16" customWidth="1"/>
    <col min="525" max="525" width="18.140625" style="16" customWidth="1"/>
    <col min="526" max="526" width="19.28515625" style="16" customWidth="1"/>
    <col min="527" max="527" width="21.5703125" style="16" customWidth="1"/>
    <col min="528" max="529" width="15.28515625" style="16" customWidth="1"/>
    <col min="530" max="530" width="13.42578125" style="16" customWidth="1"/>
    <col min="531" max="531" width="22.42578125" style="16" customWidth="1"/>
    <col min="532" max="532" width="12.5703125" style="16" customWidth="1"/>
    <col min="533" max="533" width="14.140625" style="16" customWidth="1"/>
    <col min="534" max="536" width="14.85546875" style="16" customWidth="1"/>
    <col min="537" max="537" width="14.140625" style="16" customWidth="1"/>
    <col min="538" max="768" width="10.28515625" style="16"/>
    <col min="769" max="769" width="4" style="16" customWidth="1"/>
    <col min="770" max="770" width="10.28515625" style="16" customWidth="1"/>
    <col min="771" max="771" width="57.85546875" style="16" customWidth="1"/>
    <col min="772" max="772" width="13.28515625" style="16" customWidth="1"/>
    <col min="773" max="773" width="15.7109375" style="16" customWidth="1"/>
    <col min="774" max="774" width="14" style="16" customWidth="1"/>
    <col min="775" max="775" width="19.42578125" style="16" customWidth="1"/>
    <col min="776" max="776" width="20.5703125" style="16" customWidth="1"/>
    <col min="777" max="778" width="18.7109375" style="16" customWidth="1"/>
    <col min="779" max="779" width="19.140625" style="16" customWidth="1"/>
    <col min="780" max="780" width="18.42578125" style="16" customWidth="1"/>
    <col min="781" max="781" width="18.140625" style="16" customWidth="1"/>
    <col min="782" max="782" width="19.28515625" style="16" customWidth="1"/>
    <col min="783" max="783" width="21.5703125" style="16" customWidth="1"/>
    <col min="784" max="785" width="15.28515625" style="16" customWidth="1"/>
    <col min="786" max="786" width="13.42578125" style="16" customWidth="1"/>
    <col min="787" max="787" width="22.42578125" style="16" customWidth="1"/>
    <col min="788" max="788" width="12.5703125" style="16" customWidth="1"/>
    <col min="789" max="789" width="14.140625" style="16" customWidth="1"/>
    <col min="790" max="792" width="14.85546875" style="16" customWidth="1"/>
    <col min="793" max="793" width="14.140625" style="16" customWidth="1"/>
    <col min="794" max="1024" width="10.28515625" style="16"/>
    <col min="1025" max="1025" width="4" style="16" customWidth="1"/>
    <col min="1026" max="1026" width="10.28515625" style="16" customWidth="1"/>
    <col min="1027" max="1027" width="57.85546875" style="16" customWidth="1"/>
    <col min="1028" max="1028" width="13.28515625" style="16" customWidth="1"/>
    <col min="1029" max="1029" width="15.7109375" style="16" customWidth="1"/>
    <col min="1030" max="1030" width="14" style="16" customWidth="1"/>
    <col min="1031" max="1031" width="19.42578125" style="16" customWidth="1"/>
    <col min="1032" max="1032" width="20.5703125" style="16" customWidth="1"/>
    <col min="1033" max="1034" width="18.7109375" style="16" customWidth="1"/>
    <col min="1035" max="1035" width="19.140625" style="16" customWidth="1"/>
    <col min="1036" max="1036" width="18.42578125" style="16" customWidth="1"/>
    <col min="1037" max="1037" width="18.140625" style="16" customWidth="1"/>
    <col min="1038" max="1038" width="19.28515625" style="16" customWidth="1"/>
    <col min="1039" max="1039" width="21.5703125" style="16" customWidth="1"/>
    <col min="1040" max="1041" width="15.28515625" style="16" customWidth="1"/>
    <col min="1042" max="1042" width="13.42578125" style="16" customWidth="1"/>
    <col min="1043" max="1043" width="22.42578125" style="16" customWidth="1"/>
    <col min="1044" max="1044" width="12.5703125" style="16" customWidth="1"/>
    <col min="1045" max="1045" width="14.140625" style="16" customWidth="1"/>
    <col min="1046" max="1048" width="14.85546875" style="16" customWidth="1"/>
    <col min="1049" max="1049" width="14.140625" style="16" customWidth="1"/>
    <col min="1050" max="1280" width="10.28515625" style="16"/>
    <col min="1281" max="1281" width="4" style="16" customWidth="1"/>
    <col min="1282" max="1282" width="10.28515625" style="16" customWidth="1"/>
    <col min="1283" max="1283" width="57.85546875" style="16" customWidth="1"/>
    <col min="1284" max="1284" width="13.28515625" style="16" customWidth="1"/>
    <col min="1285" max="1285" width="15.7109375" style="16" customWidth="1"/>
    <col min="1286" max="1286" width="14" style="16" customWidth="1"/>
    <col min="1287" max="1287" width="19.42578125" style="16" customWidth="1"/>
    <col min="1288" max="1288" width="20.5703125" style="16" customWidth="1"/>
    <col min="1289" max="1290" width="18.7109375" style="16" customWidth="1"/>
    <col min="1291" max="1291" width="19.140625" style="16" customWidth="1"/>
    <col min="1292" max="1292" width="18.42578125" style="16" customWidth="1"/>
    <col min="1293" max="1293" width="18.140625" style="16" customWidth="1"/>
    <col min="1294" max="1294" width="19.28515625" style="16" customWidth="1"/>
    <col min="1295" max="1295" width="21.5703125" style="16" customWidth="1"/>
    <col min="1296" max="1297" width="15.28515625" style="16" customWidth="1"/>
    <col min="1298" max="1298" width="13.42578125" style="16" customWidth="1"/>
    <col min="1299" max="1299" width="22.42578125" style="16" customWidth="1"/>
    <col min="1300" max="1300" width="12.5703125" style="16" customWidth="1"/>
    <col min="1301" max="1301" width="14.140625" style="16" customWidth="1"/>
    <col min="1302" max="1304" width="14.85546875" style="16" customWidth="1"/>
    <col min="1305" max="1305" width="14.140625" style="16" customWidth="1"/>
    <col min="1306" max="1536" width="10.28515625" style="16"/>
    <col min="1537" max="1537" width="4" style="16" customWidth="1"/>
    <col min="1538" max="1538" width="10.28515625" style="16" customWidth="1"/>
    <col min="1539" max="1539" width="57.85546875" style="16" customWidth="1"/>
    <col min="1540" max="1540" width="13.28515625" style="16" customWidth="1"/>
    <col min="1541" max="1541" width="15.7109375" style="16" customWidth="1"/>
    <col min="1542" max="1542" width="14" style="16" customWidth="1"/>
    <col min="1543" max="1543" width="19.42578125" style="16" customWidth="1"/>
    <col min="1544" max="1544" width="20.5703125" style="16" customWidth="1"/>
    <col min="1545" max="1546" width="18.7109375" style="16" customWidth="1"/>
    <col min="1547" max="1547" width="19.140625" style="16" customWidth="1"/>
    <col min="1548" max="1548" width="18.42578125" style="16" customWidth="1"/>
    <col min="1549" max="1549" width="18.140625" style="16" customWidth="1"/>
    <col min="1550" max="1550" width="19.28515625" style="16" customWidth="1"/>
    <col min="1551" max="1551" width="21.5703125" style="16" customWidth="1"/>
    <col min="1552" max="1553" width="15.28515625" style="16" customWidth="1"/>
    <col min="1554" max="1554" width="13.42578125" style="16" customWidth="1"/>
    <col min="1555" max="1555" width="22.42578125" style="16" customWidth="1"/>
    <col min="1556" max="1556" width="12.5703125" style="16" customWidth="1"/>
    <col min="1557" max="1557" width="14.140625" style="16" customWidth="1"/>
    <col min="1558" max="1560" width="14.85546875" style="16" customWidth="1"/>
    <col min="1561" max="1561" width="14.140625" style="16" customWidth="1"/>
    <col min="1562" max="1792" width="10.28515625" style="16"/>
    <col min="1793" max="1793" width="4" style="16" customWidth="1"/>
    <col min="1794" max="1794" width="10.28515625" style="16" customWidth="1"/>
    <col min="1795" max="1795" width="57.85546875" style="16" customWidth="1"/>
    <col min="1796" max="1796" width="13.28515625" style="16" customWidth="1"/>
    <col min="1797" max="1797" width="15.7109375" style="16" customWidth="1"/>
    <col min="1798" max="1798" width="14" style="16" customWidth="1"/>
    <col min="1799" max="1799" width="19.42578125" style="16" customWidth="1"/>
    <col min="1800" max="1800" width="20.5703125" style="16" customWidth="1"/>
    <col min="1801" max="1802" width="18.7109375" style="16" customWidth="1"/>
    <col min="1803" max="1803" width="19.140625" style="16" customWidth="1"/>
    <col min="1804" max="1804" width="18.42578125" style="16" customWidth="1"/>
    <col min="1805" max="1805" width="18.140625" style="16" customWidth="1"/>
    <col min="1806" max="1806" width="19.28515625" style="16" customWidth="1"/>
    <col min="1807" max="1807" width="21.5703125" style="16" customWidth="1"/>
    <col min="1808" max="1809" width="15.28515625" style="16" customWidth="1"/>
    <col min="1810" max="1810" width="13.42578125" style="16" customWidth="1"/>
    <col min="1811" max="1811" width="22.42578125" style="16" customWidth="1"/>
    <col min="1812" max="1812" width="12.5703125" style="16" customWidth="1"/>
    <col min="1813" max="1813" width="14.140625" style="16" customWidth="1"/>
    <col min="1814" max="1816" width="14.85546875" style="16" customWidth="1"/>
    <col min="1817" max="1817" width="14.140625" style="16" customWidth="1"/>
    <col min="1818" max="2048" width="10.28515625" style="16"/>
    <col min="2049" max="2049" width="4" style="16" customWidth="1"/>
    <col min="2050" max="2050" width="10.28515625" style="16" customWidth="1"/>
    <col min="2051" max="2051" width="57.85546875" style="16" customWidth="1"/>
    <col min="2052" max="2052" width="13.28515625" style="16" customWidth="1"/>
    <col min="2053" max="2053" width="15.7109375" style="16" customWidth="1"/>
    <col min="2054" max="2054" width="14" style="16" customWidth="1"/>
    <col min="2055" max="2055" width="19.42578125" style="16" customWidth="1"/>
    <col min="2056" max="2056" width="20.5703125" style="16" customWidth="1"/>
    <col min="2057" max="2058" width="18.7109375" style="16" customWidth="1"/>
    <col min="2059" max="2059" width="19.140625" style="16" customWidth="1"/>
    <col min="2060" max="2060" width="18.42578125" style="16" customWidth="1"/>
    <col min="2061" max="2061" width="18.140625" style="16" customWidth="1"/>
    <col min="2062" max="2062" width="19.28515625" style="16" customWidth="1"/>
    <col min="2063" max="2063" width="21.5703125" style="16" customWidth="1"/>
    <col min="2064" max="2065" width="15.28515625" style="16" customWidth="1"/>
    <col min="2066" max="2066" width="13.42578125" style="16" customWidth="1"/>
    <col min="2067" max="2067" width="22.42578125" style="16" customWidth="1"/>
    <col min="2068" max="2068" width="12.5703125" style="16" customWidth="1"/>
    <col min="2069" max="2069" width="14.140625" style="16" customWidth="1"/>
    <col min="2070" max="2072" width="14.85546875" style="16" customWidth="1"/>
    <col min="2073" max="2073" width="14.140625" style="16" customWidth="1"/>
    <col min="2074" max="2304" width="10.28515625" style="16"/>
    <col min="2305" max="2305" width="4" style="16" customWidth="1"/>
    <col min="2306" max="2306" width="10.28515625" style="16" customWidth="1"/>
    <col min="2307" max="2307" width="57.85546875" style="16" customWidth="1"/>
    <col min="2308" max="2308" width="13.28515625" style="16" customWidth="1"/>
    <col min="2309" max="2309" width="15.7109375" style="16" customWidth="1"/>
    <col min="2310" max="2310" width="14" style="16" customWidth="1"/>
    <col min="2311" max="2311" width="19.42578125" style="16" customWidth="1"/>
    <col min="2312" max="2312" width="20.5703125" style="16" customWidth="1"/>
    <col min="2313" max="2314" width="18.7109375" style="16" customWidth="1"/>
    <col min="2315" max="2315" width="19.140625" style="16" customWidth="1"/>
    <col min="2316" max="2316" width="18.42578125" style="16" customWidth="1"/>
    <col min="2317" max="2317" width="18.140625" style="16" customWidth="1"/>
    <col min="2318" max="2318" width="19.28515625" style="16" customWidth="1"/>
    <col min="2319" max="2319" width="21.5703125" style="16" customWidth="1"/>
    <col min="2320" max="2321" width="15.28515625" style="16" customWidth="1"/>
    <col min="2322" max="2322" width="13.42578125" style="16" customWidth="1"/>
    <col min="2323" max="2323" width="22.42578125" style="16" customWidth="1"/>
    <col min="2324" max="2324" width="12.5703125" style="16" customWidth="1"/>
    <col min="2325" max="2325" width="14.140625" style="16" customWidth="1"/>
    <col min="2326" max="2328" width="14.85546875" style="16" customWidth="1"/>
    <col min="2329" max="2329" width="14.140625" style="16" customWidth="1"/>
    <col min="2330" max="2560" width="10.28515625" style="16"/>
    <col min="2561" max="2561" width="4" style="16" customWidth="1"/>
    <col min="2562" max="2562" width="10.28515625" style="16" customWidth="1"/>
    <col min="2563" max="2563" width="57.85546875" style="16" customWidth="1"/>
    <col min="2564" max="2564" width="13.28515625" style="16" customWidth="1"/>
    <col min="2565" max="2565" width="15.7109375" style="16" customWidth="1"/>
    <col min="2566" max="2566" width="14" style="16" customWidth="1"/>
    <col min="2567" max="2567" width="19.42578125" style="16" customWidth="1"/>
    <col min="2568" max="2568" width="20.5703125" style="16" customWidth="1"/>
    <col min="2569" max="2570" width="18.7109375" style="16" customWidth="1"/>
    <col min="2571" max="2571" width="19.140625" style="16" customWidth="1"/>
    <col min="2572" max="2572" width="18.42578125" style="16" customWidth="1"/>
    <col min="2573" max="2573" width="18.140625" style="16" customWidth="1"/>
    <col min="2574" max="2574" width="19.28515625" style="16" customWidth="1"/>
    <col min="2575" max="2575" width="21.5703125" style="16" customWidth="1"/>
    <col min="2576" max="2577" width="15.28515625" style="16" customWidth="1"/>
    <col min="2578" max="2578" width="13.42578125" style="16" customWidth="1"/>
    <col min="2579" max="2579" width="22.42578125" style="16" customWidth="1"/>
    <col min="2580" max="2580" width="12.5703125" style="16" customWidth="1"/>
    <col min="2581" max="2581" width="14.140625" style="16" customWidth="1"/>
    <col min="2582" max="2584" width="14.85546875" style="16" customWidth="1"/>
    <col min="2585" max="2585" width="14.140625" style="16" customWidth="1"/>
    <col min="2586" max="2816" width="10.28515625" style="16"/>
    <col min="2817" max="2817" width="4" style="16" customWidth="1"/>
    <col min="2818" max="2818" width="10.28515625" style="16" customWidth="1"/>
    <col min="2819" max="2819" width="57.85546875" style="16" customWidth="1"/>
    <col min="2820" max="2820" width="13.28515625" style="16" customWidth="1"/>
    <col min="2821" max="2821" width="15.7109375" style="16" customWidth="1"/>
    <col min="2822" max="2822" width="14" style="16" customWidth="1"/>
    <col min="2823" max="2823" width="19.42578125" style="16" customWidth="1"/>
    <col min="2824" max="2824" width="20.5703125" style="16" customWidth="1"/>
    <col min="2825" max="2826" width="18.7109375" style="16" customWidth="1"/>
    <col min="2827" max="2827" width="19.140625" style="16" customWidth="1"/>
    <col min="2828" max="2828" width="18.42578125" style="16" customWidth="1"/>
    <col min="2829" max="2829" width="18.140625" style="16" customWidth="1"/>
    <col min="2830" max="2830" width="19.28515625" style="16" customWidth="1"/>
    <col min="2831" max="2831" width="21.5703125" style="16" customWidth="1"/>
    <col min="2832" max="2833" width="15.28515625" style="16" customWidth="1"/>
    <col min="2834" max="2834" width="13.42578125" style="16" customWidth="1"/>
    <col min="2835" max="2835" width="22.42578125" style="16" customWidth="1"/>
    <col min="2836" max="2836" width="12.5703125" style="16" customWidth="1"/>
    <col min="2837" max="2837" width="14.140625" style="16" customWidth="1"/>
    <col min="2838" max="2840" width="14.85546875" style="16" customWidth="1"/>
    <col min="2841" max="2841" width="14.140625" style="16" customWidth="1"/>
    <col min="2842" max="3072" width="10.28515625" style="16"/>
    <col min="3073" max="3073" width="4" style="16" customWidth="1"/>
    <col min="3074" max="3074" width="10.28515625" style="16" customWidth="1"/>
    <col min="3075" max="3075" width="57.85546875" style="16" customWidth="1"/>
    <col min="3076" max="3076" width="13.28515625" style="16" customWidth="1"/>
    <col min="3077" max="3077" width="15.7109375" style="16" customWidth="1"/>
    <col min="3078" max="3078" width="14" style="16" customWidth="1"/>
    <col min="3079" max="3079" width="19.42578125" style="16" customWidth="1"/>
    <col min="3080" max="3080" width="20.5703125" style="16" customWidth="1"/>
    <col min="3081" max="3082" width="18.7109375" style="16" customWidth="1"/>
    <col min="3083" max="3083" width="19.140625" style="16" customWidth="1"/>
    <col min="3084" max="3084" width="18.42578125" style="16" customWidth="1"/>
    <col min="3085" max="3085" width="18.140625" style="16" customWidth="1"/>
    <col min="3086" max="3086" width="19.28515625" style="16" customWidth="1"/>
    <col min="3087" max="3087" width="21.5703125" style="16" customWidth="1"/>
    <col min="3088" max="3089" width="15.28515625" style="16" customWidth="1"/>
    <col min="3090" max="3090" width="13.42578125" style="16" customWidth="1"/>
    <col min="3091" max="3091" width="22.42578125" style="16" customWidth="1"/>
    <col min="3092" max="3092" width="12.5703125" style="16" customWidth="1"/>
    <col min="3093" max="3093" width="14.140625" style="16" customWidth="1"/>
    <col min="3094" max="3096" width="14.85546875" style="16" customWidth="1"/>
    <col min="3097" max="3097" width="14.140625" style="16" customWidth="1"/>
    <col min="3098" max="3328" width="10.28515625" style="16"/>
    <col min="3329" max="3329" width="4" style="16" customWidth="1"/>
    <col min="3330" max="3330" width="10.28515625" style="16" customWidth="1"/>
    <col min="3331" max="3331" width="57.85546875" style="16" customWidth="1"/>
    <col min="3332" max="3332" width="13.28515625" style="16" customWidth="1"/>
    <col min="3333" max="3333" width="15.7109375" style="16" customWidth="1"/>
    <col min="3334" max="3334" width="14" style="16" customWidth="1"/>
    <col min="3335" max="3335" width="19.42578125" style="16" customWidth="1"/>
    <col min="3336" max="3336" width="20.5703125" style="16" customWidth="1"/>
    <col min="3337" max="3338" width="18.7109375" style="16" customWidth="1"/>
    <col min="3339" max="3339" width="19.140625" style="16" customWidth="1"/>
    <col min="3340" max="3340" width="18.42578125" style="16" customWidth="1"/>
    <col min="3341" max="3341" width="18.140625" style="16" customWidth="1"/>
    <col min="3342" max="3342" width="19.28515625" style="16" customWidth="1"/>
    <col min="3343" max="3343" width="21.5703125" style="16" customWidth="1"/>
    <col min="3344" max="3345" width="15.28515625" style="16" customWidth="1"/>
    <col min="3346" max="3346" width="13.42578125" style="16" customWidth="1"/>
    <col min="3347" max="3347" width="22.42578125" style="16" customWidth="1"/>
    <col min="3348" max="3348" width="12.5703125" style="16" customWidth="1"/>
    <col min="3349" max="3349" width="14.140625" style="16" customWidth="1"/>
    <col min="3350" max="3352" width="14.85546875" style="16" customWidth="1"/>
    <col min="3353" max="3353" width="14.140625" style="16" customWidth="1"/>
    <col min="3354" max="3584" width="10.28515625" style="16"/>
    <col min="3585" max="3585" width="4" style="16" customWidth="1"/>
    <col min="3586" max="3586" width="10.28515625" style="16" customWidth="1"/>
    <col min="3587" max="3587" width="57.85546875" style="16" customWidth="1"/>
    <col min="3588" max="3588" width="13.28515625" style="16" customWidth="1"/>
    <col min="3589" max="3589" width="15.7109375" style="16" customWidth="1"/>
    <col min="3590" max="3590" width="14" style="16" customWidth="1"/>
    <col min="3591" max="3591" width="19.42578125" style="16" customWidth="1"/>
    <col min="3592" max="3592" width="20.5703125" style="16" customWidth="1"/>
    <col min="3593" max="3594" width="18.7109375" style="16" customWidth="1"/>
    <col min="3595" max="3595" width="19.140625" style="16" customWidth="1"/>
    <col min="3596" max="3596" width="18.42578125" style="16" customWidth="1"/>
    <col min="3597" max="3597" width="18.140625" style="16" customWidth="1"/>
    <col min="3598" max="3598" width="19.28515625" style="16" customWidth="1"/>
    <col min="3599" max="3599" width="21.5703125" style="16" customWidth="1"/>
    <col min="3600" max="3601" width="15.28515625" style="16" customWidth="1"/>
    <col min="3602" max="3602" width="13.42578125" style="16" customWidth="1"/>
    <col min="3603" max="3603" width="22.42578125" style="16" customWidth="1"/>
    <col min="3604" max="3604" width="12.5703125" style="16" customWidth="1"/>
    <col min="3605" max="3605" width="14.140625" style="16" customWidth="1"/>
    <col min="3606" max="3608" width="14.85546875" style="16" customWidth="1"/>
    <col min="3609" max="3609" width="14.140625" style="16" customWidth="1"/>
    <col min="3610" max="3840" width="10.28515625" style="16"/>
    <col min="3841" max="3841" width="4" style="16" customWidth="1"/>
    <col min="3842" max="3842" width="10.28515625" style="16" customWidth="1"/>
    <col min="3843" max="3843" width="57.85546875" style="16" customWidth="1"/>
    <col min="3844" max="3844" width="13.28515625" style="16" customWidth="1"/>
    <col min="3845" max="3845" width="15.7109375" style="16" customWidth="1"/>
    <col min="3846" max="3846" width="14" style="16" customWidth="1"/>
    <col min="3847" max="3847" width="19.42578125" style="16" customWidth="1"/>
    <col min="3848" max="3848" width="20.5703125" style="16" customWidth="1"/>
    <col min="3849" max="3850" width="18.7109375" style="16" customWidth="1"/>
    <col min="3851" max="3851" width="19.140625" style="16" customWidth="1"/>
    <col min="3852" max="3852" width="18.42578125" style="16" customWidth="1"/>
    <col min="3853" max="3853" width="18.140625" style="16" customWidth="1"/>
    <col min="3854" max="3854" width="19.28515625" style="16" customWidth="1"/>
    <col min="3855" max="3855" width="21.5703125" style="16" customWidth="1"/>
    <col min="3856" max="3857" width="15.28515625" style="16" customWidth="1"/>
    <col min="3858" max="3858" width="13.42578125" style="16" customWidth="1"/>
    <col min="3859" max="3859" width="22.42578125" style="16" customWidth="1"/>
    <col min="3860" max="3860" width="12.5703125" style="16" customWidth="1"/>
    <col min="3861" max="3861" width="14.140625" style="16" customWidth="1"/>
    <col min="3862" max="3864" width="14.85546875" style="16" customWidth="1"/>
    <col min="3865" max="3865" width="14.140625" style="16" customWidth="1"/>
    <col min="3866" max="4096" width="10.28515625" style="16"/>
    <col min="4097" max="4097" width="4" style="16" customWidth="1"/>
    <col min="4098" max="4098" width="10.28515625" style="16" customWidth="1"/>
    <col min="4099" max="4099" width="57.85546875" style="16" customWidth="1"/>
    <col min="4100" max="4100" width="13.28515625" style="16" customWidth="1"/>
    <col min="4101" max="4101" width="15.7109375" style="16" customWidth="1"/>
    <col min="4102" max="4102" width="14" style="16" customWidth="1"/>
    <col min="4103" max="4103" width="19.42578125" style="16" customWidth="1"/>
    <col min="4104" max="4104" width="20.5703125" style="16" customWidth="1"/>
    <col min="4105" max="4106" width="18.7109375" style="16" customWidth="1"/>
    <col min="4107" max="4107" width="19.140625" style="16" customWidth="1"/>
    <col min="4108" max="4108" width="18.42578125" style="16" customWidth="1"/>
    <col min="4109" max="4109" width="18.140625" style="16" customWidth="1"/>
    <col min="4110" max="4110" width="19.28515625" style="16" customWidth="1"/>
    <col min="4111" max="4111" width="21.5703125" style="16" customWidth="1"/>
    <col min="4112" max="4113" width="15.28515625" style="16" customWidth="1"/>
    <col min="4114" max="4114" width="13.42578125" style="16" customWidth="1"/>
    <col min="4115" max="4115" width="22.42578125" style="16" customWidth="1"/>
    <col min="4116" max="4116" width="12.5703125" style="16" customWidth="1"/>
    <col min="4117" max="4117" width="14.140625" style="16" customWidth="1"/>
    <col min="4118" max="4120" width="14.85546875" style="16" customWidth="1"/>
    <col min="4121" max="4121" width="14.140625" style="16" customWidth="1"/>
    <col min="4122" max="4352" width="10.28515625" style="16"/>
    <col min="4353" max="4353" width="4" style="16" customWidth="1"/>
    <col min="4354" max="4354" width="10.28515625" style="16" customWidth="1"/>
    <col min="4355" max="4355" width="57.85546875" style="16" customWidth="1"/>
    <col min="4356" max="4356" width="13.28515625" style="16" customWidth="1"/>
    <col min="4357" max="4357" width="15.7109375" style="16" customWidth="1"/>
    <col min="4358" max="4358" width="14" style="16" customWidth="1"/>
    <col min="4359" max="4359" width="19.42578125" style="16" customWidth="1"/>
    <col min="4360" max="4360" width="20.5703125" style="16" customWidth="1"/>
    <col min="4361" max="4362" width="18.7109375" style="16" customWidth="1"/>
    <col min="4363" max="4363" width="19.140625" style="16" customWidth="1"/>
    <col min="4364" max="4364" width="18.42578125" style="16" customWidth="1"/>
    <col min="4365" max="4365" width="18.140625" style="16" customWidth="1"/>
    <col min="4366" max="4366" width="19.28515625" style="16" customWidth="1"/>
    <col min="4367" max="4367" width="21.5703125" style="16" customWidth="1"/>
    <col min="4368" max="4369" width="15.28515625" style="16" customWidth="1"/>
    <col min="4370" max="4370" width="13.42578125" style="16" customWidth="1"/>
    <col min="4371" max="4371" width="22.42578125" style="16" customWidth="1"/>
    <col min="4372" max="4372" width="12.5703125" style="16" customWidth="1"/>
    <col min="4373" max="4373" width="14.140625" style="16" customWidth="1"/>
    <col min="4374" max="4376" width="14.85546875" style="16" customWidth="1"/>
    <col min="4377" max="4377" width="14.140625" style="16" customWidth="1"/>
    <col min="4378" max="4608" width="10.28515625" style="16"/>
    <col min="4609" max="4609" width="4" style="16" customWidth="1"/>
    <col min="4610" max="4610" width="10.28515625" style="16" customWidth="1"/>
    <col min="4611" max="4611" width="57.85546875" style="16" customWidth="1"/>
    <col min="4612" max="4612" width="13.28515625" style="16" customWidth="1"/>
    <col min="4613" max="4613" width="15.7109375" style="16" customWidth="1"/>
    <col min="4614" max="4614" width="14" style="16" customWidth="1"/>
    <col min="4615" max="4615" width="19.42578125" style="16" customWidth="1"/>
    <col min="4616" max="4616" width="20.5703125" style="16" customWidth="1"/>
    <col min="4617" max="4618" width="18.7109375" style="16" customWidth="1"/>
    <col min="4619" max="4619" width="19.140625" style="16" customWidth="1"/>
    <col min="4620" max="4620" width="18.42578125" style="16" customWidth="1"/>
    <col min="4621" max="4621" width="18.140625" style="16" customWidth="1"/>
    <col min="4622" max="4622" width="19.28515625" style="16" customWidth="1"/>
    <col min="4623" max="4623" width="21.5703125" style="16" customWidth="1"/>
    <col min="4624" max="4625" width="15.28515625" style="16" customWidth="1"/>
    <col min="4626" max="4626" width="13.42578125" style="16" customWidth="1"/>
    <col min="4627" max="4627" width="22.42578125" style="16" customWidth="1"/>
    <col min="4628" max="4628" width="12.5703125" style="16" customWidth="1"/>
    <col min="4629" max="4629" width="14.140625" style="16" customWidth="1"/>
    <col min="4630" max="4632" width="14.85546875" style="16" customWidth="1"/>
    <col min="4633" max="4633" width="14.140625" style="16" customWidth="1"/>
    <col min="4634" max="4864" width="10.28515625" style="16"/>
    <col min="4865" max="4865" width="4" style="16" customWidth="1"/>
    <col min="4866" max="4866" width="10.28515625" style="16" customWidth="1"/>
    <col min="4867" max="4867" width="57.85546875" style="16" customWidth="1"/>
    <col min="4868" max="4868" width="13.28515625" style="16" customWidth="1"/>
    <col min="4869" max="4869" width="15.7109375" style="16" customWidth="1"/>
    <col min="4870" max="4870" width="14" style="16" customWidth="1"/>
    <col min="4871" max="4871" width="19.42578125" style="16" customWidth="1"/>
    <col min="4872" max="4872" width="20.5703125" style="16" customWidth="1"/>
    <col min="4873" max="4874" width="18.7109375" style="16" customWidth="1"/>
    <col min="4875" max="4875" width="19.140625" style="16" customWidth="1"/>
    <col min="4876" max="4876" width="18.42578125" style="16" customWidth="1"/>
    <col min="4877" max="4877" width="18.140625" style="16" customWidth="1"/>
    <col min="4878" max="4878" width="19.28515625" style="16" customWidth="1"/>
    <col min="4879" max="4879" width="21.5703125" style="16" customWidth="1"/>
    <col min="4880" max="4881" width="15.28515625" style="16" customWidth="1"/>
    <col min="4882" max="4882" width="13.42578125" style="16" customWidth="1"/>
    <col min="4883" max="4883" width="22.42578125" style="16" customWidth="1"/>
    <col min="4884" max="4884" width="12.5703125" style="16" customWidth="1"/>
    <col min="4885" max="4885" width="14.140625" style="16" customWidth="1"/>
    <col min="4886" max="4888" width="14.85546875" style="16" customWidth="1"/>
    <col min="4889" max="4889" width="14.140625" style="16" customWidth="1"/>
    <col min="4890" max="5120" width="10.28515625" style="16"/>
    <col min="5121" max="5121" width="4" style="16" customWidth="1"/>
    <col min="5122" max="5122" width="10.28515625" style="16" customWidth="1"/>
    <col min="5123" max="5123" width="57.85546875" style="16" customWidth="1"/>
    <col min="5124" max="5124" width="13.28515625" style="16" customWidth="1"/>
    <col min="5125" max="5125" width="15.7109375" style="16" customWidth="1"/>
    <col min="5126" max="5126" width="14" style="16" customWidth="1"/>
    <col min="5127" max="5127" width="19.42578125" style="16" customWidth="1"/>
    <col min="5128" max="5128" width="20.5703125" style="16" customWidth="1"/>
    <col min="5129" max="5130" width="18.7109375" style="16" customWidth="1"/>
    <col min="5131" max="5131" width="19.140625" style="16" customWidth="1"/>
    <col min="5132" max="5132" width="18.42578125" style="16" customWidth="1"/>
    <col min="5133" max="5133" width="18.140625" style="16" customWidth="1"/>
    <col min="5134" max="5134" width="19.28515625" style="16" customWidth="1"/>
    <col min="5135" max="5135" width="21.5703125" style="16" customWidth="1"/>
    <col min="5136" max="5137" width="15.28515625" style="16" customWidth="1"/>
    <col min="5138" max="5138" width="13.42578125" style="16" customWidth="1"/>
    <col min="5139" max="5139" width="22.42578125" style="16" customWidth="1"/>
    <col min="5140" max="5140" width="12.5703125" style="16" customWidth="1"/>
    <col min="5141" max="5141" width="14.140625" style="16" customWidth="1"/>
    <col min="5142" max="5144" width="14.85546875" style="16" customWidth="1"/>
    <col min="5145" max="5145" width="14.140625" style="16" customWidth="1"/>
    <col min="5146" max="5376" width="10.28515625" style="16"/>
    <col min="5377" max="5377" width="4" style="16" customWidth="1"/>
    <col min="5378" max="5378" width="10.28515625" style="16" customWidth="1"/>
    <col min="5379" max="5379" width="57.85546875" style="16" customWidth="1"/>
    <col min="5380" max="5380" width="13.28515625" style="16" customWidth="1"/>
    <col min="5381" max="5381" width="15.7109375" style="16" customWidth="1"/>
    <col min="5382" max="5382" width="14" style="16" customWidth="1"/>
    <col min="5383" max="5383" width="19.42578125" style="16" customWidth="1"/>
    <col min="5384" max="5384" width="20.5703125" style="16" customWidth="1"/>
    <col min="5385" max="5386" width="18.7109375" style="16" customWidth="1"/>
    <col min="5387" max="5387" width="19.140625" style="16" customWidth="1"/>
    <col min="5388" max="5388" width="18.42578125" style="16" customWidth="1"/>
    <col min="5389" max="5389" width="18.140625" style="16" customWidth="1"/>
    <col min="5390" max="5390" width="19.28515625" style="16" customWidth="1"/>
    <col min="5391" max="5391" width="21.5703125" style="16" customWidth="1"/>
    <col min="5392" max="5393" width="15.28515625" style="16" customWidth="1"/>
    <col min="5394" max="5394" width="13.42578125" style="16" customWidth="1"/>
    <col min="5395" max="5395" width="22.42578125" style="16" customWidth="1"/>
    <col min="5396" max="5396" width="12.5703125" style="16" customWidth="1"/>
    <col min="5397" max="5397" width="14.140625" style="16" customWidth="1"/>
    <col min="5398" max="5400" width="14.85546875" style="16" customWidth="1"/>
    <col min="5401" max="5401" width="14.140625" style="16" customWidth="1"/>
    <col min="5402" max="5632" width="10.28515625" style="16"/>
    <col min="5633" max="5633" width="4" style="16" customWidth="1"/>
    <col min="5634" max="5634" width="10.28515625" style="16" customWidth="1"/>
    <col min="5635" max="5635" width="57.85546875" style="16" customWidth="1"/>
    <col min="5636" max="5636" width="13.28515625" style="16" customWidth="1"/>
    <col min="5637" max="5637" width="15.7109375" style="16" customWidth="1"/>
    <col min="5638" max="5638" width="14" style="16" customWidth="1"/>
    <col min="5639" max="5639" width="19.42578125" style="16" customWidth="1"/>
    <col min="5640" max="5640" width="20.5703125" style="16" customWidth="1"/>
    <col min="5641" max="5642" width="18.7109375" style="16" customWidth="1"/>
    <col min="5643" max="5643" width="19.140625" style="16" customWidth="1"/>
    <col min="5644" max="5644" width="18.42578125" style="16" customWidth="1"/>
    <col min="5645" max="5645" width="18.140625" style="16" customWidth="1"/>
    <col min="5646" max="5646" width="19.28515625" style="16" customWidth="1"/>
    <col min="5647" max="5647" width="21.5703125" style="16" customWidth="1"/>
    <col min="5648" max="5649" width="15.28515625" style="16" customWidth="1"/>
    <col min="5650" max="5650" width="13.42578125" style="16" customWidth="1"/>
    <col min="5651" max="5651" width="22.42578125" style="16" customWidth="1"/>
    <col min="5652" max="5652" width="12.5703125" style="16" customWidth="1"/>
    <col min="5653" max="5653" width="14.140625" style="16" customWidth="1"/>
    <col min="5654" max="5656" width="14.85546875" style="16" customWidth="1"/>
    <col min="5657" max="5657" width="14.140625" style="16" customWidth="1"/>
    <col min="5658" max="5888" width="10.28515625" style="16"/>
    <col min="5889" max="5889" width="4" style="16" customWidth="1"/>
    <col min="5890" max="5890" width="10.28515625" style="16" customWidth="1"/>
    <col min="5891" max="5891" width="57.85546875" style="16" customWidth="1"/>
    <col min="5892" max="5892" width="13.28515625" style="16" customWidth="1"/>
    <col min="5893" max="5893" width="15.7109375" style="16" customWidth="1"/>
    <col min="5894" max="5894" width="14" style="16" customWidth="1"/>
    <col min="5895" max="5895" width="19.42578125" style="16" customWidth="1"/>
    <col min="5896" max="5896" width="20.5703125" style="16" customWidth="1"/>
    <col min="5897" max="5898" width="18.7109375" style="16" customWidth="1"/>
    <col min="5899" max="5899" width="19.140625" style="16" customWidth="1"/>
    <col min="5900" max="5900" width="18.42578125" style="16" customWidth="1"/>
    <col min="5901" max="5901" width="18.140625" style="16" customWidth="1"/>
    <col min="5902" max="5902" width="19.28515625" style="16" customWidth="1"/>
    <col min="5903" max="5903" width="21.5703125" style="16" customWidth="1"/>
    <col min="5904" max="5905" width="15.28515625" style="16" customWidth="1"/>
    <col min="5906" max="5906" width="13.42578125" style="16" customWidth="1"/>
    <col min="5907" max="5907" width="22.42578125" style="16" customWidth="1"/>
    <col min="5908" max="5908" width="12.5703125" style="16" customWidth="1"/>
    <col min="5909" max="5909" width="14.140625" style="16" customWidth="1"/>
    <col min="5910" max="5912" width="14.85546875" style="16" customWidth="1"/>
    <col min="5913" max="5913" width="14.140625" style="16" customWidth="1"/>
    <col min="5914" max="6144" width="10.28515625" style="16"/>
    <col min="6145" max="6145" width="4" style="16" customWidth="1"/>
    <col min="6146" max="6146" width="10.28515625" style="16" customWidth="1"/>
    <col min="6147" max="6147" width="57.85546875" style="16" customWidth="1"/>
    <col min="6148" max="6148" width="13.28515625" style="16" customWidth="1"/>
    <col min="6149" max="6149" width="15.7109375" style="16" customWidth="1"/>
    <col min="6150" max="6150" width="14" style="16" customWidth="1"/>
    <col min="6151" max="6151" width="19.42578125" style="16" customWidth="1"/>
    <col min="6152" max="6152" width="20.5703125" style="16" customWidth="1"/>
    <col min="6153" max="6154" width="18.7109375" style="16" customWidth="1"/>
    <col min="6155" max="6155" width="19.140625" style="16" customWidth="1"/>
    <col min="6156" max="6156" width="18.42578125" style="16" customWidth="1"/>
    <col min="6157" max="6157" width="18.140625" style="16" customWidth="1"/>
    <col min="6158" max="6158" width="19.28515625" style="16" customWidth="1"/>
    <col min="6159" max="6159" width="21.5703125" style="16" customWidth="1"/>
    <col min="6160" max="6161" width="15.28515625" style="16" customWidth="1"/>
    <col min="6162" max="6162" width="13.42578125" style="16" customWidth="1"/>
    <col min="6163" max="6163" width="22.42578125" style="16" customWidth="1"/>
    <col min="6164" max="6164" width="12.5703125" style="16" customWidth="1"/>
    <col min="6165" max="6165" width="14.140625" style="16" customWidth="1"/>
    <col min="6166" max="6168" width="14.85546875" style="16" customWidth="1"/>
    <col min="6169" max="6169" width="14.140625" style="16" customWidth="1"/>
    <col min="6170" max="6400" width="10.28515625" style="16"/>
    <col min="6401" max="6401" width="4" style="16" customWidth="1"/>
    <col min="6402" max="6402" width="10.28515625" style="16" customWidth="1"/>
    <col min="6403" max="6403" width="57.85546875" style="16" customWidth="1"/>
    <col min="6404" max="6404" width="13.28515625" style="16" customWidth="1"/>
    <col min="6405" max="6405" width="15.7109375" style="16" customWidth="1"/>
    <col min="6406" max="6406" width="14" style="16" customWidth="1"/>
    <col min="6407" max="6407" width="19.42578125" style="16" customWidth="1"/>
    <col min="6408" max="6408" width="20.5703125" style="16" customWidth="1"/>
    <col min="6409" max="6410" width="18.7109375" style="16" customWidth="1"/>
    <col min="6411" max="6411" width="19.140625" style="16" customWidth="1"/>
    <col min="6412" max="6412" width="18.42578125" style="16" customWidth="1"/>
    <col min="6413" max="6413" width="18.140625" style="16" customWidth="1"/>
    <col min="6414" max="6414" width="19.28515625" style="16" customWidth="1"/>
    <col min="6415" max="6415" width="21.5703125" style="16" customWidth="1"/>
    <col min="6416" max="6417" width="15.28515625" style="16" customWidth="1"/>
    <col min="6418" max="6418" width="13.42578125" style="16" customWidth="1"/>
    <col min="6419" max="6419" width="22.42578125" style="16" customWidth="1"/>
    <col min="6420" max="6420" width="12.5703125" style="16" customWidth="1"/>
    <col min="6421" max="6421" width="14.140625" style="16" customWidth="1"/>
    <col min="6422" max="6424" width="14.85546875" style="16" customWidth="1"/>
    <col min="6425" max="6425" width="14.140625" style="16" customWidth="1"/>
    <col min="6426" max="6656" width="10.28515625" style="16"/>
    <col min="6657" max="6657" width="4" style="16" customWidth="1"/>
    <col min="6658" max="6658" width="10.28515625" style="16" customWidth="1"/>
    <col min="6659" max="6659" width="57.85546875" style="16" customWidth="1"/>
    <col min="6660" max="6660" width="13.28515625" style="16" customWidth="1"/>
    <col min="6661" max="6661" width="15.7109375" style="16" customWidth="1"/>
    <col min="6662" max="6662" width="14" style="16" customWidth="1"/>
    <col min="6663" max="6663" width="19.42578125" style="16" customWidth="1"/>
    <col min="6664" max="6664" width="20.5703125" style="16" customWidth="1"/>
    <col min="6665" max="6666" width="18.7109375" style="16" customWidth="1"/>
    <col min="6667" max="6667" width="19.140625" style="16" customWidth="1"/>
    <col min="6668" max="6668" width="18.42578125" style="16" customWidth="1"/>
    <col min="6669" max="6669" width="18.140625" style="16" customWidth="1"/>
    <col min="6670" max="6670" width="19.28515625" style="16" customWidth="1"/>
    <col min="6671" max="6671" width="21.5703125" style="16" customWidth="1"/>
    <col min="6672" max="6673" width="15.28515625" style="16" customWidth="1"/>
    <col min="6674" max="6674" width="13.42578125" style="16" customWidth="1"/>
    <col min="6675" max="6675" width="22.42578125" style="16" customWidth="1"/>
    <col min="6676" max="6676" width="12.5703125" style="16" customWidth="1"/>
    <col min="6677" max="6677" width="14.140625" style="16" customWidth="1"/>
    <col min="6678" max="6680" width="14.85546875" style="16" customWidth="1"/>
    <col min="6681" max="6681" width="14.140625" style="16" customWidth="1"/>
    <col min="6682" max="6912" width="10.28515625" style="16"/>
    <col min="6913" max="6913" width="4" style="16" customWidth="1"/>
    <col min="6914" max="6914" width="10.28515625" style="16" customWidth="1"/>
    <col min="6915" max="6915" width="57.85546875" style="16" customWidth="1"/>
    <col min="6916" max="6916" width="13.28515625" style="16" customWidth="1"/>
    <col min="6917" max="6917" width="15.7109375" style="16" customWidth="1"/>
    <col min="6918" max="6918" width="14" style="16" customWidth="1"/>
    <col min="6919" max="6919" width="19.42578125" style="16" customWidth="1"/>
    <col min="6920" max="6920" width="20.5703125" style="16" customWidth="1"/>
    <col min="6921" max="6922" width="18.7109375" style="16" customWidth="1"/>
    <col min="6923" max="6923" width="19.140625" style="16" customWidth="1"/>
    <col min="6924" max="6924" width="18.42578125" style="16" customWidth="1"/>
    <col min="6925" max="6925" width="18.140625" style="16" customWidth="1"/>
    <col min="6926" max="6926" width="19.28515625" style="16" customWidth="1"/>
    <col min="6927" max="6927" width="21.5703125" style="16" customWidth="1"/>
    <col min="6928" max="6929" width="15.28515625" style="16" customWidth="1"/>
    <col min="6930" max="6930" width="13.42578125" style="16" customWidth="1"/>
    <col min="6931" max="6931" width="22.42578125" style="16" customWidth="1"/>
    <col min="6932" max="6932" width="12.5703125" style="16" customWidth="1"/>
    <col min="6933" max="6933" width="14.140625" style="16" customWidth="1"/>
    <col min="6934" max="6936" width="14.85546875" style="16" customWidth="1"/>
    <col min="6937" max="6937" width="14.140625" style="16" customWidth="1"/>
    <col min="6938" max="7168" width="10.28515625" style="16"/>
    <col min="7169" max="7169" width="4" style="16" customWidth="1"/>
    <col min="7170" max="7170" width="10.28515625" style="16" customWidth="1"/>
    <col min="7171" max="7171" width="57.85546875" style="16" customWidth="1"/>
    <col min="7172" max="7172" width="13.28515625" style="16" customWidth="1"/>
    <col min="7173" max="7173" width="15.7109375" style="16" customWidth="1"/>
    <col min="7174" max="7174" width="14" style="16" customWidth="1"/>
    <col min="7175" max="7175" width="19.42578125" style="16" customWidth="1"/>
    <col min="7176" max="7176" width="20.5703125" style="16" customWidth="1"/>
    <col min="7177" max="7178" width="18.7109375" style="16" customWidth="1"/>
    <col min="7179" max="7179" width="19.140625" style="16" customWidth="1"/>
    <col min="7180" max="7180" width="18.42578125" style="16" customWidth="1"/>
    <col min="7181" max="7181" width="18.140625" style="16" customWidth="1"/>
    <col min="7182" max="7182" width="19.28515625" style="16" customWidth="1"/>
    <col min="7183" max="7183" width="21.5703125" style="16" customWidth="1"/>
    <col min="7184" max="7185" width="15.28515625" style="16" customWidth="1"/>
    <col min="7186" max="7186" width="13.42578125" style="16" customWidth="1"/>
    <col min="7187" max="7187" width="22.42578125" style="16" customWidth="1"/>
    <col min="7188" max="7188" width="12.5703125" style="16" customWidth="1"/>
    <col min="7189" max="7189" width="14.140625" style="16" customWidth="1"/>
    <col min="7190" max="7192" width="14.85546875" style="16" customWidth="1"/>
    <col min="7193" max="7193" width="14.140625" style="16" customWidth="1"/>
    <col min="7194" max="7424" width="10.28515625" style="16"/>
    <col min="7425" max="7425" width="4" style="16" customWidth="1"/>
    <col min="7426" max="7426" width="10.28515625" style="16" customWidth="1"/>
    <col min="7427" max="7427" width="57.85546875" style="16" customWidth="1"/>
    <col min="7428" max="7428" width="13.28515625" style="16" customWidth="1"/>
    <col min="7429" max="7429" width="15.7109375" style="16" customWidth="1"/>
    <col min="7430" max="7430" width="14" style="16" customWidth="1"/>
    <col min="7431" max="7431" width="19.42578125" style="16" customWidth="1"/>
    <col min="7432" max="7432" width="20.5703125" style="16" customWidth="1"/>
    <col min="7433" max="7434" width="18.7109375" style="16" customWidth="1"/>
    <col min="7435" max="7435" width="19.140625" style="16" customWidth="1"/>
    <col min="7436" max="7436" width="18.42578125" style="16" customWidth="1"/>
    <col min="7437" max="7437" width="18.140625" style="16" customWidth="1"/>
    <col min="7438" max="7438" width="19.28515625" style="16" customWidth="1"/>
    <col min="7439" max="7439" width="21.5703125" style="16" customWidth="1"/>
    <col min="7440" max="7441" width="15.28515625" style="16" customWidth="1"/>
    <col min="7442" max="7442" width="13.42578125" style="16" customWidth="1"/>
    <col min="7443" max="7443" width="22.42578125" style="16" customWidth="1"/>
    <col min="7444" max="7444" width="12.5703125" style="16" customWidth="1"/>
    <col min="7445" max="7445" width="14.140625" style="16" customWidth="1"/>
    <col min="7446" max="7448" width="14.85546875" style="16" customWidth="1"/>
    <col min="7449" max="7449" width="14.140625" style="16" customWidth="1"/>
    <col min="7450" max="7680" width="10.28515625" style="16"/>
    <col min="7681" max="7681" width="4" style="16" customWidth="1"/>
    <col min="7682" max="7682" width="10.28515625" style="16" customWidth="1"/>
    <col min="7683" max="7683" width="57.85546875" style="16" customWidth="1"/>
    <col min="7684" max="7684" width="13.28515625" style="16" customWidth="1"/>
    <col min="7685" max="7685" width="15.7109375" style="16" customWidth="1"/>
    <col min="7686" max="7686" width="14" style="16" customWidth="1"/>
    <col min="7687" max="7687" width="19.42578125" style="16" customWidth="1"/>
    <col min="7688" max="7688" width="20.5703125" style="16" customWidth="1"/>
    <col min="7689" max="7690" width="18.7109375" style="16" customWidth="1"/>
    <col min="7691" max="7691" width="19.140625" style="16" customWidth="1"/>
    <col min="7692" max="7692" width="18.42578125" style="16" customWidth="1"/>
    <col min="7693" max="7693" width="18.140625" style="16" customWidth="1"/>
    <col min="7694" max="7694" width="19.28515625" style="16" customWidth="1"/>
    <col min="7695" max="7695" width="21.5703125" style="16" customWidth="1"/>
    <col min="7696" max="7697" width="15.28515625" style="16" customWidth="1"/>
    <col min="7698" max="7698" width="13.42578125" style="16" customWidth="1"/>
    <col min="7699" max="7699" width="22.42578125" style="16" customWidth="1"/>
    <col min="7700" max="7700" width="12.5703125" style="16" customWidth="1"/>
    <col min="7701" max="7701" width="14.140625" style="16" customWidth="1"/>
    <col min="7702" max="7704" width="14.85546875" style="16" customWidth="1"/>
    <col min="7705" max="7705" width="14.140625" style="16" customWidth="1"/>
    <col min="7706" max="7936" width="10.28515625" style="16"/>
    <col min="7937" max="7937" width="4" style="16" customWidth="1"/>
    <col min="7938" max="7938" width="10.28515625" style="16" customWidth="1"/>
    <col min="7939" max="7939" width="57.85546875" style="16" customWidth="1"/>
    <col min="7940" max="7940" width="13.28515625" style="16" customWidth="1"/>
    <col min="7941" max="7941" width="15.7109375" style="16" customWidth="1"/>
    <col min="7942" max="7942" width="14" style="16" customWidth="1"/>
    <col min="7943" max="7943" width="19.42578125" style="16" customWidth="1"/>
    <col min="7944" max="7944" width="20.5703125" style="16" customWidth="1"/>
    <col min="7945" max="7946" width="18.7109375" style="16" customWidth="1"/>
    <col min="7947" max="7947" width="19.140625" style="16" customWidth="1"/>
    <col min="7948" max="7948" width="18.42578125" style="16" customWidth="1"/>
    <col min="7949" max="7949" width="18.140625" style="16" customWidth="1"/>
    <col min="7950" max="7950" width="19.28515625" style="16" customWidth="1"/>
    <col min="7951" max="7951" width="21.5703125" style="16" customWidth="1"/>
    <col min="7952" max="7953" width="15.28515625" style="16" customWidth="1"/>
    <col min="7954" max="7954" width="13.42578125" style="16" customWidth="1"/>
    <col min="7955" max="7955" width="22.42578125" style="16" customWidth="1"/>
    <col min="7956" max="7956" width="12.5703125" style="16" customWidth="1"/>
    <col min="7957" max="7957" width="14.140625" style="16" customWidth="1"/>
    <col min="7958" max="7960" width="14.85546875" style="16" customWidth="1"/>
    <col min="7961" max="7961" width="14.140625" style="16" customWidth="1"/>
    <col min="7962" max="8192" width="10.28515625" style="16"/>
    <col min="8193" max="8193" width="4" style="16" customWidth="1"/>
    <col min="8194" max="8194" width="10.28515625" style="16" customWidth="1"/>
    <col min="8195" max="8195" width="57.85546875" style="16" customWidth="1"/>
    <col min="8196" max="8196" width="13.28515625" style="16" customWidth="1"/>
    <col min="8197" max="8197" width="15.7109375" style="16" customWidth="1"/>
    <col min="8198" max="8198" width="14" style="16" customWidth="1"/>
    <col min="8199" max="8199" width="19.42578125" style="16" customWidth="1"/>
    <col min="8200" max="8200" width="20.5703125" style="16" customWidth="1"/>
    <col min="8201" max="8202" width="18.7109375" style="16" customWidth="1"/>
    <col min="8203" max="8203" width="19.140625" style="16" customWidth="1"/>
    <col min="8204" max="8204" width="18.42578125" style="16" customWidth="1"/>
    <col min="8205" max="8205" width="18.140625" style="16" customWidth="1"/>
    <col min="8206" max="8206" width="19.28515625" style="16" customWidth="1"/>
    <col min="8207" max="8207" width="21.5703125" style="16" customWidth="1"/>
    <col min="8208" max="8209" width="15.28515625" style="16" customWidth="1"/>
    <col min="8210" max="8210" width="13.42578125" style="16" customWidth="1"/>
    <col min="8211" max="8211" width="22.42578125" style="16" customWidth="1"/>
    <col min="8212" max="8212" width="12.5703125" style="16" customWidth="1"/>
    <col min="8213" max="8213" width="14.140625" style="16" customWidth="1"/>
    <col min="8214" max="8216" width="14.85546875" style="16" customWidth="1"/>
    <col min="8217" max="8217" width="14.140625" style="16" customWidth="1"/>
    <col min="8218" max="8448" width="10.28515625" style="16"/>
    <col min="8449" max="8449" width="4" style="16" customWidth="1"/>
    <col min="8450" max="8450" width="10.28515625" style="16" customWidth="1"/>
    <col min="8451" max="8451" width="57.85546875" style="16" customWidth="1"/>
    <col min="8452" max="8452" width="13.28515625" style="16" customWidth="1"/>
    <col min="8453" max="8453" width="15.7109375" style="16" customWidth="1"/>
    <col min="8454" max="8454" width="14" style="16" customWidth="1"/>
    <col min="8455" max="8455" width="19.42578125" style="16" customWidth="1"/>
    <col min="8456" max="8456" width="20.5703125" style="16" customWidth="1"/>
    <col min="8457" max="8458" width="18.7109375" style="16" customWidth="1"/>
    <col min="8459" max="8459" width="19.140625" style="16" customWidth="1"/>
    <col min="8460" max="8460" width="18.42578125" style="16" customWidth="1"/>
    <col min="8461" max="8461" width="18.140625" style="16" customWidth="1"/>
    <col min="8462" max="8462" width="19.28515625" style="16" customWidth="1"/>
    <col min="8463" max="8463" width="21.5703125" style="16" customWidth="1"/>
    <col min="8464" max="8465" width="15.28515625" style="16" customWidth="1"/>
    <col min="8466" max="8466" width="13.42578125" style="16" customWidth="1"/>
    <col min="8467" max="8467" width="22.42578125" style="16" customWidth="1"/>
    <col min="8468" max="8468" width="12.5703125" style="16" customWidth="1"/>
    <col min="8469" max="8469" width="14.140625" style="16" customWidth="1"/>
    <col min="8470" max="8472" width="14.85546875" style="16" customWidth="1"/>
    <col min="8473" max="8473" width="14.140625" style="16" customWidth="1"/>
    <col min="8474" max="8704" width="10.28515625" style="16"/>
    <col min="8705" max="8705" width="4" style="16" customWidth="1"/>
    <col min="8706" max="8706" width="10.28515625" style="16" customWidth="1"/>
    <col min="8707" max="8707" width="57.85546875" style="16" customWidth="1"/>
    <col min="8708" max="8708" width="13.28515625" style="16" customWidth="1"/>
    <col min="8709" max="8709" width="15.7109375" style="16" customWidth="1"/>
    <col min="8710" max="8710" width="14" style="16" customWidth="1"/>
    <col min="8711" max="8711" width="19.42578125" style="16" customWidth="1"/>
    <col min="8712" max="8712" width="20.5703125" style="16" customWidth="1"/>
    <col min="8713" max="8714" width="18.7109375" style="16" customWidth="1"/>
    <col min="8715" max="8715" width="19.140625" style="16" customWidth="1"/>
    <col min="8716" max="8716" width="18.42578125" style="16" customWidth="1"/>
    <col min="8717" max="8717" width="18.140625" style="16" customWidth="1"/>
    <col min="8718" max="8718" width="19.28515625" style="16" customWidth="1"/>
    <col min="8719" max="8719" width="21.5703125" style="16" customWidth="1"/>
    <col min="8720" max="8721" width="15.28515625" style="16" customWidth="1"/>
    <col min="8722" max="8722" width="13.42578125" style="16" customWidth="1"/>
    <col min="8723" max="8723" width="22.42578125" style="16" customWidth="1"/>
    <col min="8724" max="8724" width="12.5703125" style="16" customWidth="1"/>
    <col min="8725" max="8725" width="14.140625" style="16" customWidth="1"/>
    <col min="8726" max="8728" width="14.85546875" style="16" customWidth="1"/>
    <col min="8729" max="8729" width="14.140625" style="16" customWidth="1"/>
    <col min="8730" max="8960" width="10.28515625" style="16"/>
    <col min="8961" max="8961" width="4" style="16" customWidth="1"/>
    <col min="8962" max="8962" width="10.28515625" style="16" customWidth="1"/>
    <col min="8963" max="8963" width="57.85546875" style="16" customWidth="1"/>
    <col min="8964" max="8964" width="13.28515625" style="16" customWidth="1"/>
    <col min="8965" max="8965" width="15.7109375" style="16" customWidth="1"/>
    <col min="8966" max="8966" width="14" style="16" customWidth="1"/>
    <col min="8967" max="8967" width="19.42578125" style="16" customWidth="1"/>
    <col min="8968" max="8968" width="20.5703125" style="16" customWidth="1"/>
    <col min="8969" max="8970" width="18.7109375" style="16" customWidth="1"/>
    <col min="8971" max="8971" width="19.140625" style="16" customWidth="1"/>
    <col min="8972" max="8972" width="18.42578125" style="16" customWidth="1"/>
    <col min="8973" max="8973" width="18.140625" style="16" customWidth="1"/>
    <col min="8974" max="8974" width="19.28515625" style="16" customWidth="1"/>
    <col min="8975" max="8975" width="21.5703125" style="16" customWidth="1"/>
    <col min="8976" max="8977" width="15.28515625" style="16" customWidth="1"/>
    <col min="8978" max="8978" width="13.42578125" style="16" customWidth="1"/>
    <col min="8979" max="8979" width="22.42578125" style="16" customWidth="1"/>
    <col min="8980" max="8980" width="12.5703125" style="16" customWidth="1"/>
    <col min="8981" max="8981" width="14.140625" style="16" customWidth="1"/>
    <col min="8982" max="8984" width="14.85546875" style="16" customWidth="1"/>
    <col min="8985" max="8985" width="14.140625" style="16" customWidth="1"/>
    <col min="8986" max="9216" width="10.28515625" style="16"/>
    <col min="9217" max="9217" width="4" style="16" customWidth="1"/>
    <col min="9218" max="9218" width="10.28515625" style="16" customWidth="1"/>
    <col min="9219" max="9219" width="57.85546875" style="16" customWidth="1"/>
    <col min="9220" max="9220" width="13.28515625" style="16" customWidth="1"/>
    <col min="9221" max="9221" width="15.7109375" style="16" customWidth="1"/>
    <col min="9222" max="9222" width="14" style="16" customWidth="1"/>
    <col min="9223" max="9223" width="19.42578125" style="16" customWidth="1"/>
    <col min="9224" max="9224" width="20.5703125" style="16" customWidth="1"/>
    <col min="9225" max="9226" width="18.7109375" style="16" customWidth="1"/>
    <col min="9227" max="9227" width="19.140625" style="16" customWidth="1"/>
    <col min="9228" max="9228" width="18.42578125" style="16" customWidth="1"/>
    <col min="9229" max="9229" width="18.140625" style="16" customWidth="1"/>
    <col min="9230" max="9230" width="19.28515625" style="16" customWidth="1"/>
    <col min="9231" max="9231" width="21.5703125" style="16" customWidth="1"/>
    <col min="9232" max="9233" width="15.28515625" style="16" customWidth="1"/>
    <col min="9234" max="9234" width="13.42578125" style="16" customWidth="1"/>
    <col min="9235" max="9235" width="22.42578125" style="16" customWidth="1"/>
    <col min="9236" max="9236" width="12.5703125" style="16" customWidth="1"/>
    <col min="9237" max="9237" width="14.140625" style="16" customWidth="1"/>
    <col min="9238" max="9240" width="14.85546875" style="16" customWidth="1"/>
    <col min="9241" max="9241" width="14.140625" style="16" customWidth="1"/>
    <col min="9242" max="9472" width="10.28515625" style="16"/>
    <col min="9473" max="9473" width="4" style="16" customWidth="1"/>
    <col min="9474" max="9474" width="10.28515625" style="16" customWidth="1"/>
    <col min="9475" max="9475" width="57.85546875" style="16" customWidth="1"/>
    <col min="9476" max="9476" width="13.28515625" style="16" customWidth="1"/>
    <col min="9477" max="9477" width="15.7109375" style="16" customWidth="1"/>
    <col min="9478" max="9478" width="14" style="16" customWidth="1"/>
    <col min="9479" max="9479" width="19.42578125" style="16" customWidth="1"/>
    <col min="9480" max="9480" width="20.5703125" style="16" customWidth="1"/>
    <col min="9481" max="9482" width="18.7109375" style="16" customWidth="1"/>
    <col min="9483" max="9483" width="19.140625" style="16" customWidth="1"/>
    <col min="9484" max="9484" width="18.42578125" style="16" customWidth="1"/>
    <col min="9485" max="9485" width="18.140625" style="16" customWidth="1"/>
    <col min="9486" max="9486" width="19.28515625" style="16" customWidth="1"/>
    <col min="9487" max="9487" width="21.5703125" style="16" customWidth="1"/>
    <col min="9488" max="9489" width="15.28515625" style="16" customWidth="1"/>
    <col min="9490" max="9490" width="13.42578125" style="16" customWidth="1"/>
    <col min="9491" max="9491" width="22.42578125" style="16" customWidth="1"/>
    <col min="9492" max="9492" width="12.5703125" style="16" customWidth="1"/>
    <col min="9493" max="9493" width="14.140625" style="16" customWidth="1"/>
    <col min="9494" max="9496" width="14.85546875" style="16" customWidth="1"/>
    <col min="9497" max="9497" width="14.140625" style="16" customWidth="1"/>
    <col min="9498" max="9728" width="10.28515625" style="16"/>
    <col min="9729" max="9729" width="4" style="16" customWidth="1"/>
    <col min="9730" max="9730" width="10.28515625" style="16" customWidth="1"/>
    <col min="9731" max="9731" width="57.85546875" style="16" customWidth="1"/>
    <col min="9732" max="9732" width="13.28515625" style="16" customWidth="1"/>
    <col min="9733" max="9733" width="15.7109375" style="16" customWidth="1"/>
    <col min="9734" max="9734" width="14" style="16" customWidth="1"/>
    <col min="9735" max="9735" width="19.42578125" style="16" customWidth="1"/>
    <col min="9736" max="9736" width="20.5703125" style="16" customWidth="1"/>
    <col min="9737" max="9738" width="18.7109375" style="16" customWidth="1"/>
    <col min="9739" max="9739" width="19.140625" style="16" customWidth="1"/>
    <col min="9740" max="9740" width="18.42578125" style="16" customWidth="1"/>
    <col min="9741" max="9741" width="18.140625" style="16" customWidth="1"/>
    <col min="9742" max="9742" width="19.28515625" style="16" customWidth="1"/>
    <col min="9743" max="9743" width="21.5703125" style="16" customWidth="1"/>
    <col min="9744" max="9745" width="15.28515625" style="16" customWidth="1"/>
    <col min="9746" max="9746" width="13.42578125" style="16" customWidth="1"/>
    <col min="9747" max="9747" width="22.42578125" style="16" customWidth="1"/>
    <col min="9748" max="9748" width="12.5703125" style="16" customWidth="1"/>
    <col min="9749" max="9749" width="14.140625" style="16" customWidth="1"/>
    <col min="9750" max="9752" width="14.85546875" style="16" customWidth="1"/>
    <col min="9753" max="9753" width="14.140625" style="16" customWidth="1"/>
    <col min="9754" max="9984" width="10.28515625" style="16"/>
    <col min="9985" max="9985" width="4" style="16" customWidth="1"/>
    <col min="9986" max="9986" width="10.28515625" style="16" customWidth="1"/>
    <col min="9987" max="9987" width="57.85546875" style="16" customWidth="1"/>
    <col min="9988" max="9988" width="13.28515625" style="16" customWidth="1"/>
    <col min="9989" max="9989" width="15.7109375" style="16" customWidth="1"/>
    <col min="9990" max="9990" width="14" style="16" customWidth="1"/>
    <col min="9991" max="9991" width="19.42578125" style="16" customWidth="1"/>
    <col min="9992" max="9992" width="20.5703125" style="16" customWidth="1"/>
    <col min="9993" max="9994" width="18.7109375" style="16" customWidth="1"/>
    <col min="9995" max="9995" width="19.140625" style="16" customWidth="1"/>
    <col min="9996" max="9996" width="18.42578125" style="16" customWidth="1"/>
    <col min="9997" max="9997" width="18.140625" style="16" customWidth="1"/>
    <col min="9998" max="9998" width="19.28515625" style="16" customWidth="1"/>
    <col min="9999" max="9999" width="21.5703125" style="16" customWidth="1"/>
    <col min="10000" max="10001" width="15.28515625" style="16" customWidth="1"/>
    <col min="10002" max="10002" width="13.42578125" style="16" customWidth="1"/>
    <col min="10003" max="10003" width="22.42578125" style="16" customWidth="1"/>
    <col min="10004" max="10004" width="12.5703125" style="16" customWidth="1"/>
    <col min="10005" max="10005" width="14.140625" style="16" customWidth="1"/>
    <col min="10006" max="10008" width="14.85546875" style="16" customWidth="1"/>
    <col min="10009" max="10009" width="14.140625" style="16" customWidth="1"/>
    <col min="10010" max="10240" width="10.28515625" style="16"/>
    <col min="10241" max="10241" width="4" style="16" customWidth="1"/>
    <col min="10242" max="10242" width="10.28515625" style="16" customWidth="1"/>
    <col min="10243" max="10243" width="57.85546875" style="16" customWidth="1"/>
    <col min="10244" max="10244" width="13.28515625" style="16" customWidth="1"/>
    <col min="10245" max="10245" width="15.7109375" style="16" customWidth="1"/>
    <col min="10246" max="10246" width="14" style="16" customWidth="1"/>
    <col min="10247" max="10247" width="19.42578125" style="16" customWidth="1"/>
    <col min="10248" max="10248" width="20.5703125" style="16" customWidth="1"/>
    <col min="10249" max="10250" width="18.7109375" style="16" customWidth="1"/>
    <col min="10251" max="10251" width="19.140625" style="16" customWidth="1"/>
    <col min="10252" max="10252" width="18.42578125" style="16" customWidth="1"/>
    <col min="10253" max="10253" width="18.140625" style="16" customWidth="1"/>
    <col min="10254" max="10254" width="19.28515625" style="16" customWidth="1"/>
    <col min="10255" max="10255" width="21.5703125" style="16" customWidth="1"/>
    <col min="10256" max="10257" width="15.28515625" style="16" customWidth="1"/>
    <col min="10258" max="10258" width="13.42578125" style="16" customWidth="1"/>
    <col min="10259" max="10259" width="22.42578125" style="16" customWidth="1"/>
    <col min="10260" max="10260" width="12.5703125" style="16" customWidth="1"/>
    <col min="10261" max="10261" width="14.140625" style="16" customWidth="1"/>
    <col min="10262" max="10264" width="14.85546875" style="16" customWidth="1"/>
    <col min="10265" max="10265" width="14.140625" style="16" customWidth="1"/>
    <col min="10266" max="10496" width="10.28515625" style="16"/>
    <col min="10497" max="10497" width="4" style="16" customWidth="1"/>
    <col min="10498" max="10498" width="10.28515625" style="16" customWidth="1"/>
    <col min="10499" max="10499" width="57.85546875" style="16" customWidth="1"/>
    <col min="10500" max="10500" width="13.28515625" style="16" customWidth="1"/>
    <col min="10501" max="10501" width="15.7109375" style="16" customWidth="1"/>
    <col min="10502" max="10502" width="14" style="16" customWidth="1"/>
    <col min="10503" max="10503" width="19.42578125" style="16" customWidth="1"/>
    <col min="10504" max="10504" width="20.5703125" style="16" customWidth="1"/>
    <col min="10505" max="10506" width="18.7109375" style="16" customWidth="1"/>
    <col min="10507" max="10507" width="19.140625" style="16" customWidth="1"/>
    <col min="10508" max="10508" width="18.42578125" style="16" customWidth="1"/>
    <col min="10509" max="10509" width="18.140625" style="16" customWidth="1"/>
    <col min="10510" max="10510" width="19.28515625" style="16" customWidth="1"/>
    <col min="10511" max="10511" width="21.5703125" style="16" customWidth="1"/>
    <col min="10512" max="10513" width="15.28515625" style="16" customWidth="1"/>
    <col min="10514" max="10514" width="13.42578125" style="16" customWidth="1"/>
    <col min="10515" max="10515" width="22.42578125" style="16" customWidth="1"/>
    <col min="10516" max="10516" width="12.5703125" style="16" customWidth="1"/>
    <col min="10517" max="10517" width="14.140625" style="16" customWidth="1"/>
    <col min="10518" max="10520" width="14.85546875" style="16" customWidth="1"/>
    <col min="10521" max="10521" width="14.140625" style="16" customWidth="1"/>
    <col min="10522" max="10752" width="10.28515625" style="16"/>
    <col min="10753" max="10753" width="4" style="16" customWidth="1"/>
    <col min="10754" max="10754" width="10.28515625" style="16" customWidth="1"/>
    <col min="10755" max="10755" width="57.85546875" style="16" customWidth="1"/>
    <col min="10756" max="10756" width="13.28515625" style="16" customWidth="1"/>
    <col min="10757" max="10757" width="15.7109375" style="16" customWidth="1"/>
    <col min="10758" max="10758" width="14" style="16" customWidth="1"/>
    <col min="10759" max="10759" width="19.42578125" style="16" customWidth="1"/>
    <col min="10760" max="10760" width="20.5703125" style="16" customWidth="1"/>
    <col min="10761" max="10762" width="18.7109375" style="16" customWidth="1"/>
    <col min="10763" max="10763" width="19.140625" style="16" customWidth="1"/>
    <col min="10764" max="10764" width="18.42578125" style="16" customWidth="1"/>
    <col min="10765" max="10765" width="18.140625" style="16" customWidth="1"/>
    <col min="10766" max="10766" width="19.28515625" style="16" customWidth="1"/>
    <col min="10767" max="10767" width="21.5703125" style="16" customWidth="1"/>
    <col min="10768" max="10769" width="15.28515625" style="16" customWidth="1"/>
    <col min="10770" max="10770" width="13.42578125" style="16" customWidth="1"/>
    <col min="10771" max="10771" width="22.42578125" style="16" customWidth="1"/>
    <col min="10772" max="10772" width="12.5703125" style="16" customWidth="1"/>
    <col min="10773" max="10773" width="14.140625" style="16" customWidth="1"/>
    <col min="10774" max="10776" width="14.85546875" style="16" customWidth="1"/>
    <col min="10777" max="10777" width="14.140625" style="16" customWidth="1"/>
    <col min="10778" max="11008" width="10.28515625" style="16"/>
    <col min="11009" max="11009" width="4" style="16" customWidth="1"/>
    <col min="11010" max="11010" width="10.28515625" style="16" customWidth="1"/>
    <col min="11011" max="11011" width="57.85546875" style="16" customWidth="1"/>
    <col min="11012" max="11012" width="13.28515625" style="16" customWidth="1"/>
    <col min="11013" max="11013" width="15.7109375" style="16" customWidth="1"/>
    <col min="11014" max="11014" width="14" style="16" customWidth="1"/>
    <col min="11015" max="11015" width="19.42578125" style="16" customWidth="1"/>
    <col min="11016" max="11016" width="20.5703125" style="16" customWidth="1"/>
    <col min="11017" max="11018" width="18.7109375" style="16" customWidth="1"/>
    <col min="11019" max="11019" width="19.140625" style="16" customWidth="1"/>
    <col min="11020" max="11020" width="18.42578125" style="16" customWidth="1"/>
    <col min="11021" max="11021" width="18.140625" style="16" customWidth="1"/>
    <col min="11022" max="11022" width="19.28515625" style="16" customWidth="1"/>
    <col min="11023" max="11023" width="21.5703125" style="16" customWidth="1"/>
    <col min="11024" max="11025" width="15.28515625" style="16" customWidth="1"/>
    <col min="11026" max="11026" width="13.42578125" style="16" customWidth="1"/>
    <col min="11027" max="11027" width="22.42578125" style="16" customWidth="1"/>
    <col min="11028" max="11028" width="12.5703125" style="16" customWidth="1"/>
    <col min="11029" max="11029" width="14.140625" style="16" customWidth="1"/>
    <col min="11030" max="11032" width="14.85546875" style="16" customWidth="1"/>
    <col min="11033" max="11033" width="14.140625" style="16" customWidth="1"/>
    <col min="11034" max="11264" width="10.28515625" style="16"/>
    <col min="11265" max="11265" width="4" style="16" customWidth="1"/>
    <col min="11266" max="11266" width="10.28515625" style="16" customWidth="1"/>
    <col min="11267" max="11267" width="57.85546875" style="16" customWidth="1"/>
    <col min="11268" max="11268" width="13.28515625" style="16" customWidth="1"/>
    <col min="11269" max="11269" width="15.7109375" style="16" customWidth="1"/>
    <col min="11270" max="11270" width="14" style="16" customWidth="1"/>
    <col min="11271" max="11271" width="19.42578125" style="16" customWidth="1"/>
    <col min="11272" max="11272" width="20.5703125" style="16" customWidth="1"/>
    <col min="11273" max="11274" width="18.7109375" style="16" customWidth="1"/>
    <col min="11275" max="11275" width="19.140625" style="16" customWidth="1"/>
    <col min="11276" max="11276" width="18.42578125" style="16" customWidth="1"/>
    <col min="11277" max="11277" width="18.140625" style="16" customWidth="1"/>
    <col min="11278" max="11278" width="19.28515625" style="16" customWidth="1"/>
    <col min="11279" max="11279" width="21.5703125" style="16" customWidth="1"/>
    <col min="11280" max="11281" width="15.28515625" style="16" customWidth="1"/>
    <col min="11282" max="11282" width="13.42578125" style="16" customWidth="1"/>
    <col min="11283" max="11283" width="22.42578125" style="16" customWidth="1"/>
    <col min="11284" max="11284" width="12.5703125" style="16" customWidth="1"/>
    <col min="11285" max="11285" width="14.140625" style="16" customWidth="1"/>
    <col min="11286" max="11288" width="14.85546875" style="16" customWidth="1"/>
    <col min="11289" max="11289" width="14.140625" style="16" customWidth="1"/>
    <col min="11290" max="11520" width="10.28515625" style="16"/>
    <col min="11521" max="11521" width="4" style="16" customWidth="1"/>
    <col min="11522" max="11522" width="10.28515625" style="16" customWidth="1"/>
    <col min="11523" max="11523" width="57.85546875" style="16" customWidth="1"/>
    <col min="11524" max="11524" width="13.28515625" style="16" customWidth="1"/>
    <col min="11525" max="11525" width="15.7109375" style="16" customWidth="1"/>
    <col min="11526" max="11526" width="14" style="16" customWidth="1"/>
    <col min="11527" max="11527" width="19.42578125" style="16" customWidth="1"/>
    <col min="11528" max="11528" width="20.5703125" style="16" customWidth="1"/>
    <col min="11529" max="11530" width="18.7109375" style="16" customWidth="1"/>
    <col min="11531" max="11531" width="19.140625" style="16" customWidth="1"/>
    <col min="11532" max="11532" width="18.42578125" style="16" customWidth="1"/>
    <col min="11533" max="11533" width="18.140625" style="16" customWidth="1"/>
    <col min="11534" max="11534" width="19.28515625" style="16" customWidth="1"/>
    <col min="11535" max="11535" width="21.5703125" style="16" customWidth="1"/>
    <col min="11536" max="11537" width="15.28515625" style="16" customWidth="1"/>
    <col min="11538" max="11538" width="13.42578125" style="16" customWidth="1"/>
    <col min="11539" max="11539" width="22.42578125" style="16" customWidth="1"/>
    <col min="11540" max="11540" width="12.5703125" style="16" customWidth="1"/>
    <col min="11541" max="11541" width="14.140625" style="16" customWidth="1"/>
    <col min="11542" max="11544" width="14.85546875" style="16" customWidth="1"/>
    <col min="11545" max="11545" width="14.140625" style="16" customWidth="1"/>
    <col min="11546" max="11776" width="10.28515625" style="16"/>
    <col min="11777" max="11777" width="4" style="16" customWidth="1"/>
    <col min="11778" max="11778" width="10.28515625" style="16" customWidth="1"/>
    <col min="11779" max="11779" width="57.85546875" style="16" customWidth="1"/>
    <col min="11780" max="11780" width="13.28515625" style="16" customWidth="1"/>
    <col min="11781" max="11781" width="15.7109375" style="16" customWidth="1"/>
    <col min="11782" max="11782" width="14" style="16" customWidth="1"/>
    <col min="11783" max="11783" width="19.42578125" style="16" customWidth="1"/>
    <col min="11784" max="11784" width="20.5703125" style="16" customWidth="1"/>
    <col min="11785" max="11786" width="18.7109375" style="16" customWidth="1"/>
    <col min="11787" max="11787" width="19.140625" style="16" customWidth="1"/>
    <col min="11788" max="11788" width="18.42578125" style="16" customWidth="1"/>
    <col min="11789" max="11789" width="18.140625" style="16" customWidth="1"/>
    <col min="11790" max="11790" width="19.28515625" style="16" customWidth="1"/>
    <col min="11791" max="11791" width="21.5703125" style="16" customWidth="1"/>
    <col min="11792" max="11793" width="15.28515625" style="16" customWidth="1"/>
    <col min="11794" max="11794" width="13.42578125" style="16" customWidth="1"/>
    <col min="11795" max="11795" width="22.42578125" style="16" customWidth="1"/>
    <col min="11796" max="11796" width="12.5703125" style="16" customWidth="1"/>
    <col min="11797" max="11797" width="14.140625" style="16" customWidth="1"/>
    <col min="11798" max="11800" width="14.85546875" style="16" customWidth="1"/>
    <col min="11801" max="11801" width="14.140625" style="16" customWidth="1"/>
    <col min="11802" max="12032" width="10.28515625" style="16"/>
    <col min="12033" max="12033" width="4" style="16" customWidth="1"/>
    <col min="12034" max="12034" width="10.28515625" style="16" customWidth="1"/>
    <col min="12035" max="12035" width="57.85546875" style="16" customWidth="1"/>
    <col min="12036" max="12036" width="13.28515625" style="16" customWidth="1"/>
    <col min="12037" max="12037" width="15.7109375" style="16" customWidth="1"/>
    <col min="12038" max="12038" width="14" style="16" customWidth="1"/>
    <col min="12039" max="12039" width="19.42578125" style="16" customWidth="1"/>
    <col min="12040" max="12040" width="20.5703125" style="16" customWidth="1"/>
    <col min="12041" max="12042" width="18.7109375" style="16" customWidth="1"/>
    <col min="12043" max="12043" width="19.140625" style="16" customWidth="1"/>
    <col min="12044" max="12044" width="18.42578125" style="16" customWidth="1"/>
    <col min="12045" max="12045" width="18.140625" style="16" customWidth="1"/>
    <col min="12046" max="12046" width="19.28515625" style="16" customWidth="1"/>
    <col min="12047" max="12047" width="21.5703125" style="16" customWidth="1"/>
    <col min="12048" max="12049" width="15.28515625" style="16" customWidth="1"/>
    <col min="12050" max="12050" width="13.42578125" style="16" customWidth="1"/>
    <col min="12051" max="12051" width="22.42578125" style="16" customWidth="1"/>
    <col min="12052" max="12052" width="12.5703125" style="16" customWidth="1"/>
    <col min="12053" max="12053" width="14.140625" style="16" customWidth="1"/>
    <col min="12054" max="12056" width="14.85546875" style="16" customWidth="1"/>
    <col min="12057" max="12057" width="14.140625" style="16" customWidth="1"/>
    <col min="12058" max="12288" width="10.28515625" style="16"/>
    <col min="12289" max="12289" width="4" style="16" customWidth="1"/>
    <col min="12290" max="12290" width="10.28515625" style="16" customWidth="1"/>
    <col min="12291" max="12291" width="57.85546875" style="16" customWidth="1"/>
    <col min="12292" max="12292" width="13.28515625" style="16" customWidth="1"/>
    <col min="12293" max="12293" width="15.7109375" style="16" customWidth="1"/>
    <col min="12294" max="12294" width="14" style="16" customWidth="1"/>
    <col min="12295" max="12295" width="19.42578125" style="16" customWidth="1"/>
    <col min="12296" max="12296" width="20.5703125" style="16" customWidth="1"/>
    <col min="12297" max="12298" width="18.7109375" style="16" customWidth="1"/>
    <col min="12299" max="12299" width="19.140625" style="16" customWidth="1"/>
    <col min="12300" max="12300" width="18.42578125" style="16" customWidth="1"/>
    <col min="12301" max="12301" width="18.140625" style="16" customWidth="1"/>
    <col min="12302" max="12302" width="19.28515625" style="16" customWidth="1"/>
    <col min="12303" max="12303" width="21.5703125" style="16" customWidth="1"/>
    <col min="12304" max="12305" width="15.28515625" style="16" customWidth="1"/>
    <col min="12306" max="12306" width="13.42578125" style="16" customWidth="1"/>
    <col min="12307" max="12307" width="22.42578125" style="16" customWidth="1"/>
    <col min="12308" max="12308" width="12.5703125" style="16" customWidth="1"/>
    <col min="12309" max="12309" width="14.140625" style="16" customWidth="1"/>
    <col min="12310" max="12312" width="14.85546875" style="16" customWidth="1"/>
    <col min="12313" max="12313" width="14.140625" style="16" customWidth="1"/>
    <col min="12314" max="12544" width="10.28515625" style="16"/>
    <col min="12545" max="12545" width="4" style="16" customWidth="1"/>
    <col min="12546" max="12546" width="10.28515625" style="16" customWidth="1"/>
    <col min="12547" max="12547" width="57.85546875" style="16" customWidth="1"/>
    <col min="12548" max="12548" width="13.28515625" style="16" customWidth="1"/>
    <col min="12549" max="12549" width="15.7109375" style="16" customWidth="1"/>
    <col min="12550" max="12550" width="14" style="16" customWidth="1"/>
    <col min="12551" max="12551" width="19.42578125" style="16" customWidth="1"/>
    <col min="12552" max="12552" width="20.5703125" style="16" customWidth="1"/>
    <col min="12553" max="12554" width="18.7109375" style="16" customWidth="1"/>
    <col min="12555" max="12555" width="19.140625" style="16" customWidth="1"/>
    <col min="12556" max="12556" width="18.42578125" style="16" customWidth="1"/>
    <col min="12557" max="12557" width="18.140625" style="16" customWidth="1"/>
    <col min="12558" max="12558" width="19.28515625" style="16" customWidth="1"/>
    <col min="12559" max="12559" width="21.5703125" style="16" customWidth="1"/>
    <col min="12560" max="12561" width="15.28515625" style="16" customWidth="1"/>
    <col min="12562" max="12562" width="13.42578125" style="16" customWidth="1"/>
    <col min="12563" max="12563" width="22.42578125" style="16" customWidth="1"/>
    <col min="12564" max="12564" width="12.5703125" style="16" customWidth="1"/>
    <col min="12565" max="12565" width="14.140625" style="16" customWidth="1"/>
    <col min="12566" max="12568" width="14.85546875" style="16" customWidth="1"/>
    <col min="12569" max="12569" width="14.140625" style="16" customWidth="1"/>
    <col min="12570" max="12800" width="10.28515625" style="16"/>
    <col min="12801" max="12801" width="4" style="16" customWidth="1"/>
    <col min="12802" max="12802" width="10.28515625" style="16" customWidth="1"/>
    <col min="12803" max="12803" width="57.85546875" style="16" customWidth="1"/>
    <col min="12804" max="12804" width="13.28515625" style="16" customWidth="1"/>
    <col min="12805" max="12805" width="15.7109375" style="16" customWidth="1"/>
    <col min="12806" max="12806" width="14" style="16" customWidth="1"/>
    <col min="12807" max="12807" width="19.42578125" style="16" customWidth="1"/>
    <col min="12808" max="12808" width="20.5703125" style="16" customWidth="1"/>
    <col min="12809" max="12810" width="18.7109375" style="16" customWidth="1"/>
    <col min="12811" max="12811" width="19.140625" style="16" customWidth="1"/>
    <col min="12812" max="12812" width="18.42578125" style="16" customWidth="1"/>
    <col min="12813" max="12813" width="18.140625" style="16" customWidth="1"/>
    <col min="12814" max="12814" width="19.28515625" style="16" customWidth="1"/>
    <col min="12815" max="12815" width="21.5703125" style="16" customWidth="1"/>
    <col min="12816" max="12817" width="15.28515625" style="16" customWidth="1"/>
    <col min="12818" max="12818" width="13.42578125" style="16" customWidth="1"/>
    <col min="12819" max="12819" width="22.42578125" style="16" customWidth="1"/>
    <col min="12820" max="12820" width="12.5703125" style="16" customWidth="1"/>
    <col min="12821" max="12821" width="14.140625" style="16" customWidth="1"/>
    <col min="12822" max="12824" width="14.85546875" style="16" customWidth="1"/>
    <col min="12825" max="12825" width="14.140625" style="16" customWidth="1"/>
    <col min="12826" max="13056" width="10.28515625" style="16"/>
    <col min="13057" max="13057" width="4" style="16" customWidth="1"/>
    <col min="13058" max="13058" width="10.28515625" style="16" customWidth="1"/>
    <col min="13059" max="13059" width="57.85546875" style="16" customWidth="1"/>
    <col min="13060" max="13060" width="13.28515625" style="16" customWidth="1"/>
    <col min="13061" max="13061" width="15.7109375" style="16" customWidth="1"/>
    <col min="13062" max="13062" width="14" style="16" customWidth="1"/>
    <col min="13063" max="13063" width="19.42578125" style="16" customWidth="1"/>
    <col min="13064" max="13064" width="20.5703125" style="16" customWidth="1"/>
    <col min="13065" max="13066" width="18.7109375" style="16" customWidth="1"/>
    <col min="13067" max="13067" width="19.140625" style="16" customWidth="1"/>
    <col min="13068" max="13068" width="18.42578125" style="16" customWidth="1"/>
    <col min="13069" max="13069" width="18.140625" style="16" customWidth="1"/>
    <col min="13070" max="13070" width="19.28515625" style="16" customWidth="1"/>
    <col min="13071" max="13071" width="21.5703125" style="16" customWidth="1"/>
    <col min="13072" max="13073" width="15.28515625" style="16" customWidth="1"/>
    <col min="13074" max="13074" width="13.42578125" style="16" customWidth="1"/>
    <col min="13075" max="13075" width="22.42578125" style="16" customWidth="1"/>
    <col min="13076" max="13076" width="12.5703125" style="16" customWidth="1"/>
    <col min="13077" max="13077" width="14.140625" style="16" customWidth="1"/>
    <col min="13078" max="13080" width="14.85546875" style="16" customWidth="1"/>
    <col min="13081" max="13081" width="14.140625" style="16" customWidth="1"/>
    <col min="13082" max="13312" width="10.28515625" style="16"/>
    <col min="13313" max="13313" width="4" style="16" customWidth="1"/>
    <col min="13314" max="13314" width="10.28515625" style="16" customWidth="1"/>
    <col min="13315" max="13315" width="57.85546875" style="16" customWidth="1"/>
    <col min="13316" max="13316" width="13.28515625" style="16" customWidth="1"/>
    <col min="13317" max="13317" width="15.7109375" style="16" customWidth="1"/>
    <col min="13318" max="13318" width="14" style="16" customWidth="1"/>
    <col min="13319" max="13319" width="19.42578125" style="16" customWidth="1"/>
    <col min="13320" max="13320" width="20.5703125" style="16" customWidth="1"/>
    <col min="13321" max="13322" width="18.7109375" style="16" customWidth="1"/>
    <col min="13323" max="13323" width="19.140625" style="16" customWidth="1"/>
    <col min="13324" max="13324" width="18.42578125" style="16" customWidth="1"/>
    <col min="13325" max="13325" width="18.140625" style="16" customWidth="1"/>
    <col min="13326" max="13326" width="19.28515625" style="16" customWidth="1"/>
    <col min="13327" max="13327" width="21.5703125" style="16" customWidth="1"/>
    <col min="13328" max="13329" width="15.28515625" style="16" customWidth="1"/>
    <col min="13330" max="13330" width="13.42578125" style="16" customWidth="1"/>
    <col min="13331" max="13331" width="22.42578125" style="16" customWidth="1"/>
    <col min="13332" max="13332" width="12.5703125" style="16" customWidth="1"/>
    <col min="13333" max="13333" width="14.140625" style="16" customWidth="1"/>
    <col min="13334" max="13336" width="14.85546875" style="16" customWidth="1"/>
    <col min="13337" max="13337" width="14.140625" style="16" customWidth="1"/>
    <col min="13338" max="13568" width="10.28515625" style="16"/>
    <col min="13569" max="13569" width="4" style="16" customWidth="1"/>
    <col min="13570" max="13570" width="10.28515625" style="16" customWidth="1"/>
    <col min="13571" max="13571" width="57.85546875" style="16" customWidth="1"/>
    <col min="13572" max="13572" width="13.28515625" style="16" customWidth="1"/>
    <col min="13573" max="13573" width="15.7109375" style="16" customWidth="1"/>
    <col min="13574" max="13574" width="14" style="16" customWidth="1"/>
    <col min="13575" max="13575" width="19.42578125" style="16" customWidth="1"/>
    <col min="13576" max="13576" width="20.5703125" style="16" customWidth="1"/>
    <col min="13577" max="13578" width="18.7109375" style="16" customWidth="1"/>
    <col min="13579" max="13579" width="19.140625" style="16" customWidth="1"/>
    <col min="13580" max="13580" width="18.42578125" style="16" customWidth="1"/>
    <col min="13581" max="13581" width="18.140625" style="16" customWidth="1"/>
    <col min="13582" max="13582" width="19.28515625" style="16" customWidth="1"/>
    <col min="13583" max="13583" width="21.5703125" style="16" customWidth="1"/>
    <col min="13584" max="13585" width="15.28515625" style="16" customWidth="1"/>
    <col min="13586" max="13586" width="13.42578125" style="16" customWidth="1"/>
    <col min="13587" max="13587" width="22.42578125" style="16" customWidth="1"/>
    <col min="13588" max="13588" width="12.5703125" style="16" customWidth="1"/>
    <col min="13589" max="13589" width="14.140625" style="16" customWidth="1"/>
    <col min="13590" max="13592" width="14.85546875" style="16" customWidth="1"/>
    <col min="13593" max="13593" width="14.140625" style="16" customWidth="1"/>
    <col min="13594" max="13824" width="10.28515625" style="16"/>
    <col min="13825" max="13825" width="4" style="16" customWidth="1"/>
    <col min="13826" max="13826" width="10.28515625" style="16" customWidth="1"/>
    <col min="13827" max="13827" width="57.85546875" style="16" customWidth="1"/>
    <col min="13828" max="13828" width="13.28515625" style="16" customWidth="1"/>
    <col min="13829" max="13829" width="15.7109375" style="16" customWidth="1"/>
    <col min="13830" max="13830" width="14" style="16" customWidth="1"/>
    <col min="13831" max="13831" width="19.42578125" style="16" customWidth="1"/>
    <col min="13832" max="13832" width="20.5703125" style="16" customWidth="1"/>
    <col min="13833" max="13834" width="18.7109375" style="16" customWidth="1"/>
    <col min="13835" max="13835" width="19.140625" style="16" customWidth="1"/>
    <col min="13836" max="13836" width="18.42578125" style="16" customWidth="1"/>
    <col min="13837" max="13837" width="18.140625" style="16" customWidth="1"/>
    <col min="13838" max="13838" width="19.28515625" style="16" customWidth="1"/>
    <col min="13839" max="13839" width="21.5703125" style="16" customWidth="1"/>
    <col min="13840" max="13841" width="15.28515625" style="16" customWidth="1"/>
    <col min="13842" max="13842" width="13.42578125" style="16" customWidth="1"/>
    <col min="13843" max="13843" width="22.42578125" style="16" customWidth="1"/>
    <col min="13844" max="13844" width="12.5703125" style="16" customWidth="1"/>
    <col min="13845" max="13845" width="14.140625" style="16" customWidth="1"/>
    <col min="13846" max="13848" width="14.85546875" style="16" customWidth="1"/>
    <col min="13849" max="13849" width="14.140625" style="16" customWidth="1"/>
    <col min="13850" max="14080" width="10.28515625" style="16"/>
    <col min="14081" max="14081" width="4" style="16" customWidth="1"/>
    <col min="14082" max="14082" width="10.28515625" style="16" customWidth="1"/>
    <col min="14083" max="14083" width="57.85546875" style="16" customWidth="1"/>
    <col min="14084" max="14084" width="13.28515625" style="16" customWidth="1"/>
    <col min="14085" max="14085" width="15.7109375" style="16" customWidth="1"/>
    <col min="14086" max="14086" width="14" style="16" customWidth="1"/>
    <col min="14087" max="14087" width="19.42578125" style="16" customWidth="1"/>
    <col min="14088" max="14088" width="20.5703125" style="16" customWidth="1"/>
    <col min="14089" max="14090" width="18.7109375" style="16" customWidth="1"/>
    <col min="14091" max="14091" width="19.140625" style="16" customWidth="1"/>
    <col min="14092" max="14092" width="18.42578125" style="16" customWidth="1"/>
    <col min="14093" max="14093" width="18.140625" style="16" customWidth="1"/>
    <col min="14094" max="14094" width="19.28515625" style="16" customWidth="1"/>
    <col min="14095" max="14095" width="21.5703125" style="16" customWidth="1"/>
    <col min="14096" max="14097" width="15.28515625" style="16" customWidth="1"/>
    <col min="14098" max="14098" width="13.42578125" style="16" customWidth="1"/>
    <col min="14099" max="14099" width="22.42578125" style="16" customWidth="1"/>
    <col min="14100" max="14100" width="12.5703125" style="16" customWidth="1"/>
    <col min="14101" max="14101" width="14.140625" style="16" customWidth="1"/>
    <col min="14102" max="14104" width="14.85546875" style="16" customWidth="1"/>
    <col min="14105" max="14105" width="14.140625" style="16" customWidth="1"/>
    <col min="14106" max="14336" width="10.28515625" style="16"/>
    <col min="14337" max="14337" width="4" style="16" customWidth="1"/>
    <col min="14338" max="14338" width="10.28515625" style="16" customWidth="1"/>
    <col min="14339" max="14339" width="57.85546875" style="16" customWidth="1"/>
    <col min="14340" max="14340" width="13.28515625" style="16" customWidth="1"/>
    <col min="14341" max="14341" width="15.7109375" style="16" customWidth="1"/>
    <col min="14342" max="14342" width="14" style="16" customWidth="1"/>
    <col min="14343" max="14343" width="19.42578125" style="16" customWidth="1"/>
    <col min="14344" max="14344" width="20.5703125" style="16" customWidth="1"/>
    <col min="14345" max="14346" width="18.7109375" style="16" customWidth="1"/>
    <col min="14347" max="14347" width="19.140625" style="16" customWidth="1"/>
    <col min="14348" max="14348" width="18.42578125" style="16" customWidth="1"/>
    <col min="14349" max="14349" width="18.140625" style="16" customWidth="1"/>
    <col min="14350" max="14350" width="19.28515625" style="16" customWidth="1"/>
    <col min="14351" max="14351" width="21.5703125" style="16" customWidth="1"/>
    <col min="14352" max="14353" width="15.28515625" style="16" customWidth="1"/>
    <col min="14354" max="14354" width="13.42578125" style="16" customWidth="1"/>
    <col min="14355" max="14355" width="22.42578125" style="16" customWidth="1"/>
    <col min="14356" max="14356" width="12.5703125" style="16" customWidth="1"/>
    <col min="14357" max="14357" width="14.140625" style="16" customWidth="1"/>
    <col min="14358" max="14360" width="14.85546875" style="16" customWidth="1"/>
    <col min="14361" max="14361" width="14.140625" style="16" customWidth="1"/>
    <col min="14362" max="14592" width="10.28515625" style="16"/>
    <col min="14593" max="14593" width="4" style="16" customWidth="1"/>
    <col min="14594" max="14594" width="10.28515625" style="16" customWidth="1"/>
    <col min="14595" max="14595" width="57.85546875" style="16" customWidth="1"/>
    <col min="14596" max="14596" width="13.28515625" style="16" customWidth="1"/>
    <col min="14597" max="14597" width="15.7109375" style="16" customWidth="1"/>
    <col min="14598" max="14598" width="14" style="16" customWidth="1"/>
    <col min="14599" max="14599" width="19.42578125" style="16" customWidth="1"/>
    <col min="14600" max="14600" width="20.5703125" style="16" customWidth="1"/>
    <col min="14601" max="14602" width="18.7109375" style="16" customWidth="1"/>
    <col min="14603" max="14603" width="19.140625" style="16" customWidth="1"/>
    <col min="14604" max="14604" width="18.42578125" style="16" customWidth="1"/>
    <col min="14605" max="14605" width="18.140625" style="16" customWidth="1"/>
    <col min="14606" max="14606" width="19.28515625" style="16" customWidth="1"/>
    <col min="14607" max="14607" width="21.5703125" style="16" customWidth="1"/>
    <col min="14608" max="14609" width="15.28515625" style="16" customWidth="1"/>
    <col min="14610" max="14610" width="13.42578125" style="16" customWidth="1"/>
    <col min="14611" max="14611" width="22.42578125" style="16" customWidth="1"/>
    <col min="14612" max="14612" width="12.5703125" style="16" customWidth="1"/>
    <col min="14613" max="14613" width="14.140625" style="16" customWidth="1"/>
    <col min="14614" max="14616" width="14.85546875" style="16" customWidth="1"/>
    <col min="14617" max="14617" width="14.140625" style="16" customWidth="1"/>
    <col min="14618" max="14848" width="10.28515625" style="16"/>
    <col min="14849" max="14849" width="4" style="16" customWidth="1"/>
    <col min="14850" max="14850" width="10.28515625" style="16" customWidth="1"/>
    <col min="14851" max="14851" width="57.85546875" style="16" customWidth="1"/>
    <col min="14852" max="14852" width="13.28515625" style="16" customWidth="1"/>
    <col min="14853" max="14853" width="15.7109375" style="16" customWidth="1"/>
    <col min="14854" max="14854" width="14" style="16" customWidth="1"/>
    <col min="14855" max="14855" width="19.42578125" style="16" customWidth="1"/>
    <col min="14856" max="14856" width="20.5703125" style="16" customWidth="1"/>
    <col min="14857" max="14858" width="18.7109375" style="16" customWidth="1"/>
    <col min="14859" max="14859" width="19.140625" style="16" customWidth="1"/>
    <col min="14860" max="14860" width="18.42578125" style="16" customWidth="1"/>
    <col min="14861" max="14861" width="18.140625" style="16" customWidth="1"/>
    <col min="14862" max="14862" width="19.28515625" style="16" customWidth="1"/>
    <col min="14863" max="14863" width="21.5703125" style="16" customWidth="1"/>
    <col min="14864" max="14865" width="15.28515625" style="16" customWidth="1"/>
    <col min="14866" max="14866" width="13.42578125" style="16" customWidth="1"/>
    <col min="14867" max="14867" width="22.42578125" style="16" customWidth="1"/>
    <col min="14868" max="14868" width="12.5703125" style="16" customWidth="1"/>
    <col min="14869" max="14869" width="14.140625" style="16" customWidth="1"/>
    <col min="14870" max="14872" width="14.85546875" style="16" customWidth="1"/>
    <col min="14873" max="14873" width="14.140625" style="16" customWidth="1"/>
    <col min="14874" max="15104" width="10.28515625" style="16"/>
    <col min="15105" max="15105" width="4" style="16" customWidth="1"/>
    <col min="15106" max="15106" width="10.28515625" style="16" customWidth="1"/>
    <col min="15107" max="15107" width="57.85546875" style="16" customWidth="1"/>
    <col min="15108" max="15108" width="13.28515625" style="16" customWidth="1"/>
    <col min="15109" max="15109" width="15.7109375" style="16" customWidth="1"/>
    <col min="15110" max="15110" width="14" style="16" customWidth="1"/>
    <col min="15111" max="15111" width="19.42578125" style="16" customWidth="1"/>
    <col min="15112" max="15112" width="20.5703125" style="16" customWidth="1"/>
    <col min="15113" max="15114" width="18.7109375" style="16" customWidth="1"/>
    <col min="15115" max="15115" width="19.140625" style="16" customWidth="1"/>
    <col min="15116" max="15116" width="18.42578125" style="16" customWidth="1"/>
    <col min="15117" max="15117" width="18.140625" style="16" customWidth="1"/>
    <col min="15118" max="15118" width="19.28515625" style="16" customWidth="1"/>
    <col min="15119" max="15119" width="21.5703125" style="16" customWidth="1"/>
    <col min="15120" max="15121" width="15.28515625" style="16" customWidth="1"/>
    <col min="15122" max="15122" width="13.42578125" style="16" customWidth="1"/>
    <col min="15123" max="15123" width="22.42578125" style="16" customWidth="1"/>
    <col min="15124" max="15124" width="12.5703125" style="16" customWidth="1"/>
    <col min="15125" max="15125" width="14.140625" style="16" customWidth="1"/>
    <col min="15126" max="15128" width="14.85546875" style="16" customWidth="1"/>
    <col min="15129" max="15129" width="14.140625" style="16" customWidth="1"/>
    <col min="15130" max="15360" width="10.28515625" style="16"/>
    <col min="15361" max="15361" width="4" style="16" customWidth="1"/>
    <col min="15362" max="15362" width="10.28515625" style="16" customWidth="1"/>
    <col min="15363" max="15363" width="57.85546875" style="16" customWidth="1"/>
    <col min="15364" max="15364" width="13.28515625" style="16" customWidth="1"/>
    <col min="15365" max="15365" width="15.7109375" style="16" customWidth="1"/>
    <col min="15366" max="15366" width="14" style="16" customWidth="1"/>
    <col min="15367" max="15367" width="19.42578125" style="16" customWidth="1"/>
    <col min="15368" max="15368" width="20.5703125" style="16" customWidth="1"/>
    <col min="15369" max="15370" width="18.7109375" style="16" customWidth="1"/>
    <col min="15371" max="15371" width="19.140625" style="16" customWidth="1"/>
    <col min="15372" max="15372" width="18.42578125" style="16" customWidth="1"/>
    <col min="15373" max="15373" width="18.140625" style="16" customWidth="1"/>
    <col min="15374" max="15374" width="19.28515625" style="16" customWidth="1"/>
    <col min="15375" max="15375" width="21.5703125" style="16" customWidth="1"/>
    <col min="15376" max="15377" width="15.28515625" style="16" customWidth="1"/>
    <col min="15378" max="15378" width="13.42578125" style="16" customWidth="1"/>
    <col min="15379" max="15379" width="22.42578125" style="16" customWidth="1"/>
    <col min="15380" max="15380" width="12.5703125" style="16" customWidth="1"/>
    <col min="15381" max="15381" width="14.140625" style="16" customWidth="1"/>
    <col min="15382" max="15384" width="14.85546875" style="16" customWidth="1"/>
    <col min="15385" max="15385" width="14.140625" style="16" customWidth="1"/>
    <col min="15386" max="15616" width="10.28515625" style="16"/>
    <col min="15617" max="15617" width="4" style="16" customWidth="1"/>
    <col min="15618" max="15618" width="10.28515625" style="16" customWidth="1"/>
    <col min="15619" max="15619" width="57.85546875" style="16" customWidth="1"/>
    <col min="15620" max="15620" width="13.28515625" style="16" customWidth="1"/>
    <col min="15621" max="15621" width="15.7109375" style="16" customWidth="1"/>
    <col min="15622" max="15622" width="14" style="16" customWidth="1"/>
    <col min="15623" max="15623" width="19.42578125" style="16" customWidth="1"/>
    <col min="15624" max="15624" width="20.5703125" style="16" customWidth="1"/>
    <col min="15625" max="15626" width="18.7109375" style="16" customWidth="1"/>
    <col min="15627" max="15627" width="19.140625" style="16" customWidth="1"/>
    <col min="15628" max="15628" width="18.42578125" style="16" customWidth="1"/>
    <col min="15629" max="15629" width="18.140625" style="16" customWidth="1"/>
    <col min="15630" max="15630" width="19.28515625" style="16" customWidth="1"/>
    <col min="15631" max="15631" width="21.5703125" style="16" customWidth="1"/>
    <col min="15632" max="15633" width="15.28515625" style="16" customWidth="1"/>
    <col min="15634" max="15634" width="13.42578125" style="16" customWidth="1"/>
    <col min="15635" max="15635" width="22.42578125" style="16" customWidth="1"/>
    <col min="15636" max="15636" width="12.5703125" style="16" customWidth="1"/>
    <col min="15637" max="15637" width="14.140625" style="16" customWidth="1"/>
    <col min="15638" max="15640" width="14.85546875" style="16" customWidth="1"/>
    <col min="15641" max="15641" width="14.140625" style="16" customWidth="1"/>
    <col min="15642" max="15872" width="10.28515625" style="16"/>
    <col min="15873" max="15873" width="4" style="16" customWidth="1"/>
    <col min="15874" max="15874" width="10.28515625" style="16" customWidth="1"/>
    <col min="15875" max="15875" width="57.85546875" style="16" customWidth="1"/>
    <col min="15876" max="15876" width="13.28515625" style="16" customWidth="1"/>
    <col min="15877" max="15877" width="15.7109375" style="16" customWidth="1"/>
    <col min="15878" max="15878" width="14" style="16" customWidth="1"/>
    <col min="15879" max="15879" width="19.42578125" style="16" customWidth="1"/>
    <col min="15880" max="15880" width="20.5703125" style="16" customWidth="1"/>
    <col min="15881" max="15882" width="18.7109375" style="16" customWidth="1"/>
    <col min="15883" max="15883" width="19.140625" style="16" customWidth="1"/>
    <col min="15884" max="15884" width="18.42578125" style="16" customWidth="1"/>
    <col min="15885" max="15885" width="18.140625" style="16" customWidth="1"/>
    <col min="15886" max="15886" width="19.28515625" style="16" customWidth="1"/>
    <col min="15887" max="15887" width="21.5703125" style="16" customWidth="1"/>
    <col min="15888" max="15889" width="15.28515625" style="16" customWidth="1"/>
    <col min="15890" max="15890" width="13.42578125" style="16" customWidth="1"/>
    <col min="15891" max="15891" width="22.42578125" style="16" customWidth="1"/>
    <col min="15892" max="15892" width="12.5703125" style="16" customWidth="1"/>
    <col min="15893" max="15893" width="14.140625" style="16" customWidth="1"/>
    <col min="15894" max="15896" width="14.85546875" style="16" customWidth="1"/>
    <col min="15897" max="15897" width="14.140625" style="16" customWidth="1"/>
    <col min="15898" max="16128" width="10.28515625" style="16"/>
    <col min="16129" max="16129" width="4" style="16" customWidth="1"/>
    <col min="16130" max="16130" width="10.28515625" style="16" customWidth="1"/>
    <col min="16131" max="16131" width="57.85546875" style="16" customWidth="1"/>
    <col min="16132" max="16132" width="13.28515625" style="16" customWidth="1"/>
    <col min="16133" max="16133" width="15.7109375" style="16" customWidth="1"/>
    <col min="16134" max="16134" width="14" style="16" customWidth="1"/>
    <col min="16135" max="16135" width="19.42578125" style="16" customWidth="1"/>
    <col min="16136" max="16136" width="20.5703125" style="16" customWidth="1"/>
    <col min="16137" max="16138" width="18.7109375" style="16" customWidth="1"/>
    <col min="16139" max="16139" width="19.140625" style="16" customWidth="1"/>
    <col min="16140" max="16140" width="18.42578125" style="16" customWidth="1"/>
    <col min="16141" max="16141" width="18.140625" style="16" customWidth="1"/>
    <col min="16142" max="16142" width="19.28515625" style="16" customWidth="1"/>
    <col min="16143" max="16143" width="21.5703125" style="16" customWidth="1"/>
    <col min="16144" max="16145" width="15.28515625" style="16" customWidth="1"/>
    <col min="16146" max="16146" width="13.42578125" style="16" customWidth="1"/>
    <col min="16147" max="16147" width="22.42578125" style="16" customWidth="1"/>
    <col min="16148" max="16148" width="12.5703125" style="16" customWidth="1"/>
    <col min="16149" max="16149" width="14.140625" style="16" customWidth="1"/>
    <col min="16150" max="16152" width="14.85546875" style="16" customWidth="1"/>
    <col min="16153" max="16153" width="14.140625" style="16" customWidth="1"/>
    <col min="16154" max="16384" width="10.28515625" style="16"/>
  </cols>
  <sheetData>
    <row r="1" spans="2:25" s="8" customFormat="1" ht="18.75" x14ac:dyDescent="0.3">
      <c r="B1" s="1"/>
      <c r="C1" s="2"/>
      <c r="D1" s="3" t="s">
        <v>0</v>
      </c>
      <c r="E1" s="3"/>
      <c r="F1" s="4"/>
      <c r="G1" s="5"/>
      <c r="H1" s="5"/>
      <c r="I1" s="5"/>
      <c r="J1" s="5"/>
      <c r="K1" s="6"/>
      <c r="L1" s="6"/>
      <c r="M1" s="5"/>
      <c r="N1" s="5"/>
      <c r="O1" s="5"/>
      <c r="P1" s="6"/>
      <c r="Q1" s="6"/>
      <c r="R1" s="6"/>
      <c r="S1" s="5"/>
      <c r="T1" s="7"/>
      <c r="U1" s="7"/>
      <c r="V1" s="7"/>
      <c r="W1" s="7"/>
      <c r="X1" s="7"/>
      <c r="Y1" s="6" t="s">
        <v>1</v>
      </c>
    </row>
    <row r="2" spans="2:25" s="8" customFormat="1" ht="18.75" x14ac:dyDescent="0.3">
      <c r="B2" s="1"/>
      <c r="C2" s="2"/>
      <c r="D2" s="3" t="s">
        <v>2</v>
      </c>
      <c r="E2" s="3"/>
      <c r="F2" s="4"/>
      <c r="G2" s="5"/>
      <c r="H2" s="5"/>
      <c r="I2" s="5"/>
      <c r="J2" s="5"/>
      <c r="K2" s="6"/>
      <c r="L2" s="6"/>
      <c r="M2" s="5"/>
      <c r="N2" s="5"/>
      <c r="O2" s="5"/>
      <c r="P2" s="5"/>
      <c r="Q2" s="5"/>
      <c r="R2" s="5"/>
      <c r="S2" s="5"/>
      <c r="T2" s="7"/>
      <c r="U2" s="7"/>
      <c r="V2" s="7"/>
      <c r="W2" s="7"/>
      <c r="X2" s="7"/>
      <c r="Y2" s="5" t="s">
        <v>161</v>
      </c>
    </row>
    <row r="3" spans="2:25" s="8" customFormat="1" ht="18.75" x14ac:dyDescent="0.3">
      <c r="B3" s="1"/>
      <c r="C3" s="2"/>
      <c r="D3" s="3" t="s">
        <v>3</v>
      </c>
      <c r="E3" s="3"/>
      <c r="F3" s="4"/>
      <c r="G3" s="5"/>
      <c r="H3" s="5"/>
      <c r="I3" s="5"/>
      <c r="J3" s="5"/>
      <c r="K3" s="6"/>
      <c r="L3" s="6"/>
      <c r="M3" s="5"/>
      <c r="N3" s="5"/>
      <c r="O3" s="5"/>
      <c r="P3" s="5"/>
      <c r="Q3" s="5"/>
      <c r="R3" s="5"/>
      <c r="S3" s="5"/>
      <c r="T3" s="7"/>
      <c r="U3" s="7"/>
      <c r="V3" s="7"/>
      <c r="W3" s="7"/>
      <c r="X3" s="7"/>
      <c r="Y3" s="5" t="s">
        <v>4</v>
      </c>
    </row>
    <row r="4" spans="2:25" s="8" customFormat="1" ht="18.75" x14ac:dyDescent="0.3">
      <c r="B4" s="1"/>
      <c r="C4" s="2"/>
      <c r="D4" s="3" t="s">
        <v>5</v>
      </c>
      <c r="E4" s="3"/>
      <c r="F4" s="4"/>
      <c r="G4" s="5"/>
      <c r="H4" s="5"/>
      <c r="I4" s="5"/>
      <c r="J4" s="5"/>
      <c r="K4" s="6"/>
      <c r="L4" s="6"/>
      <c r="M4" s="5"/>
      <c r="N4" s="5"/>
      <c r="O4" s="5"/>
      <c r="P4" s="5"/>
      <c r="Q4" s="5"/>
      <c r="R4" s="5"/>
      <c r="S4" s="5"/>
      <c r="T4" s="7"/>
      <c r="U4" s="7"/>
      <c r="V4" s="7"/>
      <c r="W4" s="7"/>
      <c r="X4" s="7"/>
      <c r="Y4" s="5"/>
    </row>
    <row r="5" spans="2:25" s="8" customFormat="1" ht="18.75" x14ac:dyDescent="0.3">
      <c r="B5" s="1"/>
      <c r="C5" s="2"/>
      <c r="D5" s="3" t="s">
        <v>6</v>
      </c>
      <c r="E5" s="3"/>
      <c r="F5" s="4"/>
      <c r="G5" s="5"/>
      <c r="H5" s="5"/>
      <c r="I5" s="5"/>
      <c r="J5" s="5"/>
      <c r="K5" s="6"/>
      <c r="L5" s="6"/>
      <c r="M5" s="5"/>
      <c r="N5" s="5"/>
      <c r="O5" s="5"/>
      <c r="P5" s="5"/>
      <c r="Q5" s="5"/>
      <c r="R5" s="5"/>
      <c r="S5" s="5"/>
      <c r="T5" s="7"/>
      <c r="U5" s="7"/>
      <c r="V5" s="7"/>
      <c r="W5" s="7"/>
      <c r="X5" s="7"/>
      <c r="Y5" s="5" t="s">
        <v>162</v>
      </c>
    </row>
    <row r="6" spans="2:25" s="8" customFormat="1" ht="18.75" x14ac:dyDescent="0.3">
      <c r="B6" s="1"/>
      <c r="C6" s="9"/>
      <c r="D6" s="10" t="s">
        <v>7</v>
      </c>
      <c r="E6" s="10"/>
      <c r="F6" s="4"/>
      <c r="G6" s="5"/>
      <c r="H6" s="5"/>
      <c r="I6" s="5"/>
      <c r="J6" s="5"/>
      <c r="K6" s="6"/>
      <c r="L6" s="6"/>
      <c r="M6" s="6"/>
      <c r="N6" s="5"/>
      <c r="O6" s="5"/>
      <c r="P6" s="6"/>
      <c r="Q6" s="6"/>
      <c r="R6" s="6"/>
      <c r="S6" s="5"/>
      <c r="T6" s="7"/>
      <c r="U6" s="7"/>
      <c r="V6" s="7"/>
      <c r="W6" s="7"/>
      <c r="X6" s="7"/>
      <c r="Y6" s="6" t="s">
        <v>8</v>
      </c>
    </row>
    <row r="7" spans="2:25" s="8" customFormat="1" ht="18.75" x14ac:dyDescent="0.3">
      <c r="B7" s="1"/>
      <c r="C7" s="9"/>
      <c r="D7" s="10" t="s">
        <v>9</v>
      </c>
      <c r="E7" s="10"/>
      <c r="F7" s="4"/>
      <c r="G7" s="5"/>
      <c r="H7" s="5"/>
      <c r="I7" s="5"/>
      <c r="J7" s="5"/>
      <c r="K7" s="6"/>
      <c r="L7" s="6"/>
      <c r="M7" s="6"/>
      <c r="N7" s="5"/>
      <c r="O7" s="5"/>
      <c r="P7" s="6"/>
      <c r="Q7" s="6"/>
      <c r="R7" s="6"/>
      <c r="S7" s="5"/>
      <c r="T7" s="7"/>
      <c r="U7" s="7"/>
      <c r="V7" s="7"/>
      <c r="W7" s="7"/>
      <c r="X7" s="7"/>
      <c r="Y7" s="6" t="s">
        <v>9</v>
      </c>
    </row>
    <row r="8" spans="2:25" x14ac:dyDescent="0.25">
      <c r="B8" s="11"/>
      <c r="C8" s="12"/>
      <c r="D8" s="12"/>
      <c r="E8" s="12"/>
      <c r="F8" s="13"/>
      <c r="G8" s="14"/>
      <c r="H8" s="14"/>
      <c r="I8" s="14"/>
      <c r="J8" s="14"/>
      <c r="K8" s="12"/>
      <c r="L8" s="12"/>
      <c r="M8" s="12"/>
      <c r="N8" s="14"/>
      <c r="O8" s="14"/>
      <c r="P8" s="12"/>
      <c r="Q8" s="12"/>
      <c r="R8" s="12"/>
      <c r="S8" s="14"/>
      <c r="T8" s="15"/>
      <c r="U8" s="15"/>
      <c r="V8" s="15"/>
      <c r="W8" s="15"/>
      <c r="X8" s="15"/>
      <c r="Y8" s="12"/>
    </row>
    <row r="9" spans="2:25" s="17" customFormat="1" ht="12.75" x14ac:dyDescent="0.2">
      <c r="C9" s="18"/>
      <c r="D9" s="19"/>
      <c r="E9" s="19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2"/>
    </row>
    <row r="10" spans="2:25" s="17" customFormat="1" ht="12.75" x14ac:dyDescent="0.2">
      <c r="C10" s="18"/>
      <c r="D10" s="19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2"/>
    </row>
    <row r="11" spans="2:25" ht="18.75" x14ac:dyDescent="0.3">
      <c r="B11" s="128" t="s">
        <v>10</v>
      </c>
      <c r="C11" s="128"/>
      <c r="D11" s="128"/>
      <c r="E11" s="128"/>
      <c r="F11" s="129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</row>
    <row r="12" spans="2:25" x14ac:dyDescent="0.25">
      <c r="B12" s="11"/>
      <c r="C12" s="12"/>
      <c r="D12" s="12"/>
      <c r="E12" s="12"/>
      <c r="F12" s="13"/>
      <c r="G12" s="14"/>
      <c r="H12" s="14"/>
      <c r="I12" s="14"/>
      <c r="J12" s="14"/>
      <c r="K12" s="12"/>
      <c r="L12" s="12"/>
      <c r="M12" s="12"/>
      <c r="N12" s="14"/>
      <c r="O12" s="14"/>
      <c r="P12" s="12"/>
      <c r="Q12" s="12"/>
      <c r="R12" s="12"/>
      <c r="S12" s="14"/>
      <c r="T12" s="15"/>
      <c r="U12" s="15"/>
      <c r="V12" s="23"/>
      <c r="W12" s="23"/>
      <c r="X12" s="23"/>
      <c r="Y12" s="12"/>
    </row>
    <row r="13" spans="2:25" ht="16.5" thickBot="1" x14ac:dyDescent="0.3">
      <c r="U13" s="15"/>
    </row>
    <row r="14" spans="2:25" ht="15.75" customHeight="1" x14ac:dyDescent="0.25">
      <c r="B14" s="130" t="s">
        <v>11</v>
      </c>
      <c r="C14" s="133" t="s">
        <v>12</v>
      </c>
      <c r="D14" s="136" t="s">
        <v>13</v>
      </c>
      <c r="E14" s="136" t="s">
        <v>14</v>
      </c>
      <c r="F14" s="139"/>
      <c r="G14" s="136" t="s">
        <v>15</v>
      </c>
      <c r="H14" s="136" t="s">
        <v>16</v>
      </c>
      <c r="I14" s="136" t="s">
        <v>17</v>
      </c>
      <c r="J14" s="136" t="s">
        <v>18</v>
      </c>
      <c r="K14" s="121" t="s">
        <v>19</v>
      </c>
      <c r="L14" s="121" t="s">
        <v>20</v>
      </c>
      <c r="M14" s="121" t="s">
        <v>21</v>
      </c>
      <c r="N14" s="123" t="s">
        <v>22</v>
      </c>
      <c r="O14" s="123"/>
      <c r="P14" s="123"/>
      <c r="Q14" s="123"/>
      <c r="R14" s="123"/>
      <c r="S14" s="123"/>
      <c r="T14" s="124" t="s">
        <v>23</v>
      </c>
      <c r="U14" s="124"/>
      <c r="V14" s="124"/>
      <c r="W14" s="124"/>
      <c r="X14" s="124"/>
      <c r="Y14" s="125"/>
    </row>
    <row r="15" spans="2:25" ht="69.75" customHeight="1" x14ac:dyDescent="0.25">
      <c r="B15" s="131"/>
      <c r="C15" s="134"/>
      <c r="D15" s="137"/>
      <c r="E15" s="137"/>
      <c r="F15" s="140"/>
      <c r="G15" s="137"/>
      <c r="H15" s="137"/>
      <c r="I15" s="137"/>
      <c r="J15" s="137"/>
      <c r="K15" s="122"/>
      <c r="L15" s="122"/>
      <c r="M15" s="122"/>
      <c r="N15" s="30" t="s">
        <v>24</v>
      </c>
      <c r="O15" s="30" t="s">
        <v>25</v>
      </c>
      <c r="P15" s="30" t="s">
        <v>26</v>
      </c>
      <c r="Q15" s="30" t="s">
        <v>27</v>
      </c>
      <c r="R15" s="30" t="s">
        <v>28</v>
      </c>
      <c r="S15" s="119" t="s">
        <v>29</v>
      </c>
      <c r="T15" s="30" t="s">
        <v>24</v>
      </c>
      <c r="U15" s="30" t="s">
        <v>25</v>
      </c>
      <c r="V15" s="30" t="s">
        <v>26</v>
      </c>
      <c r="W15" s="30" t="s">
        <v>27</v>
      </c>
      <c r="X15" s="30" t="s">
        <v>28</v>
      </c>
      <c r="Y15" s="31" t="s">
        <v>29</v>
      </c>
    </row>
    <row r="16" spans="2:25" ht="88.5" customHeight="1" thickBot="1" x14ac:dyDescent="0.3">
      <c r="B16" s="132"/>
      <c r="C16" s="135"/>
      <c r="D16" s="32" t="s">
        <v>30</v>
      </c>
      <c r="E16" s="138"/>
      <c r="F16" s="141"/>
      <c r="G16" s="32" t="s">
        <v>31</v>
      </c>
      <c r="H16" s="32" t="s">
        <v>32</v>
      </c>
      <c r="I16" s="138"/>
      <c r="J16" s="138"/>
      <c r="K16" s="33" t="s">
        <v>33</v>
      </c>
      <c r="L16" s="33" t="s">
        <v>33</v>
      </c>
      <c r="M16" s="33" t="s">
        <v>33</v>
      </c>
      <c r="N16" s="32" t="s">
        <v>31</v>
      </c>
      <c r="O16" s="32" t="s">
        <v>31</v>
      </c>
      <c r="P16" s="32" t="s">
        <v>31</v>
      </c>
      <c r="Q16" s="32" t="s">
        <v>31</v>
      </c>
      <c r="R16" s="32" t="s">
        <v>31</v>
      </c>
      <c r="S16" s="32" t="s">
        <v>31</v>
      </c>
      <c r="T16" s="34" t="s">
        <v>33</v>
      </c>
      <c r="U16" s="34" t="s">
        <v>33</v>
      </c>
      <c r="V16" s="34" t="s">
        <v>33</v>
      </c>
      <c r="W16" s="34" t="s">
        <v>33</v>
      </c>
      <c r="X16" s="34" t="s">
        <v>33</v>
      </c>
      <c r="Y16" s="35" t="s">
        <v>33</v>
      </c>
    </row>
    <row r="17" spans="1:27" x14ac:dyDescent="0.25">
      <c r="B17" s="36"/>
      <c r="C17" s="37" t="s">
        <v>34</v>
      </c>
      <c r="D17" s="113"/>
      <c r="E17" s="113"/>
      <c r="F17" s="38"/>
      <c r="G17" s="39"/>
      <c r="H17" s="39"/>
      <c r="I17" s="113"/>
      <c r="J17" s="113"/>
      <c r="K17" s="40">
        <f>Y17*1.18</f>
        <v>800.55477041748475</v>
      </c>
      <c r="L17" s="41"/>
      <c r="M17" s="40"/>
      <c r="N17" s="39"/>
      <c r="O17" s="39"/>
      <c r="P17" s="39"/>
      <c r="Q17" s="39"/>
      <c r="R17" s="39"/>
      <c r="S17" s="42"/>
      <c r="T17" s="43">
        <f>T19+T30+T90+T95+T99</f>
        <v>150.60769508260003</v>
      </c>
      <c r="U17" s="43">
        <f>U19+U30+U90+U95+U99+U126+U124</f>
        <v>132.76598941078942</v>
      </c>
      <c r="V17" s="43">
        <f>V19+V30+V90+V95+V99</f>
        <v>131.5405375254943</v>
      </c>
      <c r="W17" s="43">
        <f>W19+W30+W90+W95+W99</f>
        <v>129.12431990224155</v>
      </c>
      <c r="X17" s="43">
        <f>X19+X30+X90+X95+X99</f>
        <v>134.39770419538729</v>
      </c>
      <c r="Y17" s="44">
        <f>SUM(T17:X17)</f>
        <v>678.43624611651251</v>
      </c>
      <c r="Z17" s="45"/>
    </row>
    <row r="18" spans="1:27" x14ac:dyDescent="0.25">
      <c r="B18" s="46"/>
      <c r="C18" s="47" t="s">
        <v>35</v>
      </c>
      <c r="D18" s="48"/>
      <c r="E18" s="48"/>
      <c r="F18" s="49"/>
      <c r="G18" s="48"/>
      <c r="H18" s="48"/>
      <c r="I18" s="48"/>
      <c r="J18" s="48"/>
      <c r="K18" s="50">
        <f>K31+K91</f>
        <v>30.910473388800931</v>
      </c>
      <c r="L18" s="51"/>
      <c r="M18" s="51"/>
      <c r="N18" s="48"/>
      <c r="O18" s="48"/>
      <c r="P18" s="48"/>
      <c r="Q18" s="48"/>
      <c r="R18" s="48"/>
      <c r="S18" s="50"/>
      <c r="T18" s="50">
        <f>T31+T91</f>
        <v>4.4578040380093915</v>
      </c>
      <c r="U18" s="50">
        <f>U31+U91</f>
        <v>3.4981990248557238</v>
      </c>
      <c r="V18" s="50">
        <f>V31</f>
        <v>5.2543192739491147</v>
      </c>
      <c r="W18" s="50">
        <f>W31</f>
        <v>6.5175192748925008</v>
      </c>
      <c r="X18" s="50">
        <f>X31</f>
        <v>6.4674748194805014</v>
      </c>
      <c r="Y18" s="52">
        <f>SUM(T18:X18)</f>
        <v>26.19531643118723</v>
      </c>
      <c r="Z18" s="45">
        <f>Y18*1.18</f>
        <v>30.910473388800931</v>
      </c>
    </row>
    <row r="19" spans="1:27" x14ac:dyDescent="0.25">
      <c r="B19" s="118">
        <v>1</v>
      </c>
      <c r="C19" s="53" t="s">
        <v>36</v>
      </c>
      <c r="D19" s="119"/>
      <c r="E19" s="119"/>
      <c r="F19" s="120"/>
      <c r="G19" s="119"/>
      <c r="H19" s="119"/>
      <c r="I19" s="119"/>
      <c r="J19" s="119"/>
      <c r="K19" s="54">
        <f>Y19*1.18</f>
        <v>159.67259085859999</v>
      </c>
      <c r="L19" s="117"/>
      <c r="M19" s="117"/>
      <c r="N19" s="48"/>
      <c r="O19" s="48"/>
      <c r="P19" s="48"/>
      <c r="Q19" s="48"/>
      <c r="R19" s="48"/>
      <c r="S19" s="50"/>
      <c r="T19" s="54">
        <f>T24+T22</f>
        <v>28.505837169999996</v>
      </c>
      <c r="U19" s="54">
        <f>U24+U22</f>
        <v>20.236417990000003</v>
      </c>
      <c r="V19" s="54">
        <f>V24+V22</f>
        <v>30.826815070000002</v>
      </c>
      <c r="W19" s="54">
        <f>W24+W22</f>
        <v>28.220291520000004</v>
      </c>
      <c r="X19" s="54">
        <f>X24+X22</f>
        <v>27.526393214915256</v>
      </c>
      <c r="Y19" s="55">
        <f>SUM(T19:X19)</f>
        <v>135.31575496491524</v>
      </c>
      <c r="Z19" s="45"/>
    </row>
    <row r="20" spans="1:27" x14ac:dyDescent="0.25">
      <c r="B20" s="118"/>
      <c r="C20" s="56" t="str">
        <f>[42]Программа!D20</f>
        <v>в том числе ПИР</v>
      </c>
      <c r="D20" s="119"/>
      <c r="E20" s="119"/>
      <c r="F20" s="120"/>
      <c r="G20" s="119"/>
      <c r="H20" s="119"/>
      <c r="I20" s="119"/>
      <c r="J20" s="119"/>
      <c r="K20" s="54">
        <v>0</v>
      </c>
      <c r="L20" s="117"/>
      <c r="M20" s="117"/>
      <c r="N20" s="48"/>
      <c r="O20" s="48"/>
      <c r="P20" s="48"/>
      <c r="Q20" s="48"/>
      <c r="R20" s="48"/>
      <c r="S20" s="50"/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5">
        <v>0</v>
      </c>
      <c r="Z20" s="45"/>
    </row>
    <row r="21" spans="1:27" x14ac:dyDescent="0.25">
      <c r="B21" s="118"/>
      <c r="C21" s="56" t="str">
        <f>[42]Программа!D21</f>
        <v>Профильные объекты, в .т.ч.</v>
      </c>
      <c r="D21" s="119"/>
      <c r="E21" s="119"/>
      <c r="F21" s="120"/>
      <c r="G21" s="119"/>
      <c r="H21" s="119"/>
      <c r="I21" s="119"/>
      <c r="J21" s="119"/>
      <c r="K21" s="54"/>
      <c r="L21" s="117"/>
      <c r="M21" s="117"/>
      <c r="N21" s="48"/>
      <c r="O21" s="48"/>
      <c r="P21" s="48"/>
      <c r="Q21" s="48"/>
      <c r="R21" s="48"/>
      <c r="S21" s="50"/>
      <c r="T21" s="54"/>
      <c r="U21" s="54"/>
      <c r="V21" s="54"/>
      <c r="W21" s="54"/>
      <c r="X21" s="54"/>
      <c r="Y21" s="55"/>
      <c r="Z21" s="45"/>
    </row>
    <row r="22" spans="1:27" ht="31.5" x14ac:dyDescent="0.25">
      <c r="B22" s="118" t="s">
        <v>37</v>
      </c>
      <c r="C22" s="56" t="str">
        <f>[42]Программа!D22</f>
        <v>Реконструкция и перевооружение объектов  электросетевого хозяйства</v>
      </c>
      <c r="D22" s="119"/>
      <c r="E22" s="119"/>
      <c r="F22" s="120"/>
      <c r="G22" s="119"/>
      <c r="H22" s="119"/>
      <c r="I22" s="119"/>
      <c r="J22" s="119"/>
      <c r="K22" s="54">
        <f>Y22*1.18</f>
        <v>30.687199999999997</v>
      </c>
      <c r="L22" s="117"/>
      <c r="M22" s="117"/>
      <c r="N22" s="57"/>
      <c r="O22" s="57"/>
      <c r="P22" s="57"/>
      <c r="Q22" s="57"/>
      <c r="R22" s="57"/>
      <c r="S22" s="50"/>
      <c r="T22" s="54">
        <f>T23</f>
        <v>0</v>
      </c>
      <c r="U22" s="54">
        <f>U23</f>
        <v>0</v>
      </c>
      <c r="V22" s="54">
        <f>V23</f>
        <v>10.68</v>
      </c>
      <c r="W22" s="54">
        <f>W23</f>
        <v>8.01</v>
      </c>
      <c r="X22" s="54">
        <f>X23</f>
        <v>7.3161016949152549</v>
      </c>
      <c r="Y22" s="55">
        <f t="shared" ref="Y22:Y108" si="0">SUM(T22:X22)</f>
        <v>26.006101694915252</v>
      </c>
      <c r="Z22" s="45"/>
    </row>
    <row r="23" spans="1:27" x14ac:dyDescent="0.25">
      <c r="A23" s="16">
        <v>1</v>
      </c>
      <c r="B23" s="46" t="s">
        <v>38</v>
      </c>
      <c r="C23" s="58" t="str">
        <f>[42]Программа!D23</f>
        <v>Установка системы телемеханики и диспетчеризации</v>
      </c>
      <c r="D23" s="48" t="s">
        <v>39</v>
      </c>
      <c r="E23" s="48"/>
      <c r="F23" s="49"/>
      <c r="G23" s="59"/>
      <c r="H23" s="48"/>
      <c r="I23" s="48">
        <v>2017</v>
      </c>
      <c r="J23" s="48">
        <v>2019</v>
      </c>
      <c r="K23" s="50">
        <f>Y23*1.18</f>
        <v>30.687199999999997</v>
      </c>
      <c r="L23" s="51"/>
      <c r="M23" s="51"/>
      <c r="N23" s="59"/>
      <c r="O23" s="59"/>
      <c r="P23" s="59"/>
      <c r="Q23" s="59"/>
      <c r="R23" s="59"/>
      <c r="S23" s="50"/>
      <c r="T23" s="50">
        <f>[42]Программа!N23/1000</f>
        <v>0</v>
      </c>
      <c r="U23" s="50">
        <v>0</v>
      </c>
      <c r="V23" s="50">
        <f>'[42]приложение 1.2(2017)'!R18/1.18</f>
        <v>10.68</v>
      </c>
      <c r="W23" s="50">
        <f>[42]Программа!Q26/1000</f>
        <v>8.01</v>
      </c>
      <c r="X23" s="50">
        <f>[42]Программа!R27/1000</f>
        <v>7.3161016949152549</v>
      </c>
      <c r="Y23" s="52">
        <f t="shared" si="0"/>
        <v>26.006101694915252</v>
      </c>
      <c r="Z23" s="45"/>
    </row>
    <row r="24" spans="1:27" ht="37.5" customHeight="1" x14ac:dyDescent="0.25">
      <c r="B24" s="118" t="s">
        <v>40</v>
      </c>
      <c r="C24" s="53" t="s">
        <v>41</v>
      </c>
      <c r="D24" s="119"/>
      <c r="E24" s="119"/>
      <c r="F24" s="120"/>
      <c r="G24" s="57"/>
      <c r="H24" s="57"/>
      <c r="I24" s="57"/>
      <c r="J24" s="57"/>
      <c r="K24" s="54">
        <f>SUM(K25:K29)</f>
        <v>128.9853908586</v>
      </c>
      <c r="L24" s="117"/>
      <c r="M24" s="60"/>
      <c r="N24" s="61">
        <f>SUM(N25:N29)</f>
        <v>1621</v>
      </c>
      <c r="O24" s="61">
        <f>SUM(O25:O29)</f>
        <v>951</v>
      </c>
      <c r="P24" s="61">
        <f>SUM(P25:P29)</f>
        <v>951</v>
      </c>
      <c r="Q24" s="61">
        <f>SUM(Q25:Q29)</f>
        <v>952</v>
      </c>
      <c r="R24" s="61">
        <f>SUM(R25:R29)</f>
        <v>952</v>
      </c>
      <c r="S24" s="61"/>
      <c r="T24" s="54">
        <f>SUM(T25:T29)</f>
        <v>28.505837169999996</v>
      </c>
      <c r="U24" s="54">
        <f>SUM(U25:U29)</f>
        <v>20.236417990000003</v>
      </c>
      <c r="V24" s="54">
        <f>SUM(V25:V29)</f>
        <v>20.146815070000002</v>
      </c>
      <c r="W24" s="54">
        <f>SUM(W25:W29)</f>
        <v>20.210291520000002</v>
      </c>
      <c r="X24" s="54">
        <f>SUM(X25:X29)</f>
        <v>20.210291520000002</v>
      </c>
      <c r="Y24" s="55">
        <f t="shared" si="0"/>
        <v>109.30965327</v>
      </c>
    </row>
    <row r="25" spans="1:27" ht="60.75" customHeight="1" x14ac:dyDescent="0.25">
      <c r="A25" s="16">
        <v>1</v>
      </c>
      <c r="B25" s="46" t="s">
        <v>42</v>
      </c>
      <c r="C25" s="62" t="str">
        <f>[42]Программа!D29</f>
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</c>
      <c r="D25" s="48" t="s">
        <v>39</v>
      </c>
      <c r="E25" s="48"/>
      <c r="F25" s="63"/>
      <c r="G25" s="59">
        <f>S25</f>
        <v>814</v>
      </c>
      <c r="H25" s="50">
        <v>91.65</v>
      </c>
      <c r="I25" s="48">
        <v>2015</v>
      </c>
      <c r="J25" s="48">
        <v>2019</v>
      </c>
      <c r="K25" s="50">
        <f t="shared" ref="K25:K30" si="1">Y25*1.18</f>
        <v>10.4372145072</v>
      </c>
      <c r="L25" s="51"/>
      <c r="M25" s="117"/>
      <c r="N25" s="64">
        <f>[42]Программа!K29</f>
        <v>414</v>
      </c>
      <c r="O25" s="64">
        <f>[42]Программа!K34</f>
        <v>100</v>
      </c>
      <c r="P25" s="64">
        <f>[42]Программа!K39</f>
        <v>100</v>
      </c>
      <c r="Q25" s="64">
        <f>[42]Программа!K44</f>
        <v>100</v>
      </c>
      <c r="R25" s="64">
        <f>[42]Программа!K49</f>
        <v>100</v>
      </c>
      <c r="S25" s="54">
        <f>SUM(N25:R25)</f>
        <v>814</v>
      </c>
      <c r="T25" s="50">
        <f>[42]Программа!S29/1000</f>
        <v>5.0100866399999999</v>
      </c>
      <c r="U25" s="50">
        <f>[42]Программа!S34/1000</f>
        <v>0.95875260000000018</v>
      </c>
      <c r="V25" s="50">
        <f>[42]Программа!S39/1000</f>
        <v>0.95875260000000018</v>
      </c>
      <c r="W25" s="50">
        <f>[42]Программа!S44/1000</f>
        <v>0.95875260000000018</v>
      </c>
      <c r="X25" s="50">
        <f>[42]Программа!S49/1000</f>
        <v>0.95875260000000018</v>
      </c>
      <c r="Y25" s="52">
        <f t="shared" si="0"/>
        <v>8.8450970400000006</v>
      </c>
      <c r="Z25" s="65"/>
      <c r="AA25" s="64"/>
    </row>
    <row r="26" spans="1:27" ht="54.75" customHeight="1" x14ac:dyDescent="0.25">
      <c r="A26" s="16">
        <f>A25+1</f>
        <v>2</v>
      </c>
      <c r="B26" s="46" t="s">
        <v>43</v>
      </c>
      <c r="C26" s="62" t="str">
        <f>[42]Программа!D30</f>
        <v>Установка учетов с АСКУЭ на границе балансовой принадлежности с потребителями, запитанными от воздушных линий 0,4 кВ</v>
      </c>
      <c r="D26" s="48" t="s">
        <v>39</v>
      </c>
      <c r="E26" s="48"/>
      <c r="F26" s="63"/>
      <c r="G26" s="59">
        <f>S26</f>
        <v>3350</v>
      </c>
      <c r="H26" s="50">
        <v>586.9</v>
      </c>
      <c r="I26" s="48">
        <v>2015</v>
      </c>
      <c r="J26" s="48">
        <v>2019</v>
      </c>
      <c r="K26" s="50">
        <f t="shared" si="1"/>
        <v>62.465210844799991</v>
      </c>
      <c r="L26" s="51"/>
      <c r="M26" s="51"/>
      <c r="N26" s="64">
        <f>[42]Программа!K30</f>
        <v>950</v>
      </c>
      <c r="O26" s="64">
        <f>[42]Программа!K35</f>
        <v>600</v>
      </c>
      <c r="P26" s="64">
        <f>[42]Программа!K40</f>
        <v>600</v>
      </c>
      <c r="Q26" s="64">
        <f>[42]Программа!K45</f>
        <v>600</v>
      </c>
      <c r="R26" s="64">
        <f>[42]Программа!K50</f>
        <v>600</v>
      </c>
      <c r="S26" s="54">
        <f>SUM(N26:R26)</f>
        <v>3350</v>
      </c>
      <c r="T26" s="50">
        <f>[42]Программа!S30/1000</f>
        <v>14.270359359999999</v>
      </c>
      <c r="U26" s="50">
        <f>[42]Программа!S35/1000</f>
        <v>9.6665650000000003</v>
      </c>
      <c r="V26" s="50">
        <f>[42]Программа!S40/1000</f>
        <v>9.6665650000000003</v>
      </c>
      <c r="W26" s="50">
        <f>[42]Программа!S45/1000</f>
        <v>9.6665650000000003</v>
      </c>
      <c r="X26" s="50">
        <f>[42]Программа!S50/1000</f>
        <v>9.6665650000000003</v>
      </c>
      <c r="Y26" s="52">
        <f t="shared" si="0"/>
        <v>52.936619359999995</v>
      </c>
    </row>
    <row r="27" spans="1:27" ht="30.75" customHeight="1" x14ac:dyDescent="0.25">
      <c r="A27" s="16">
        <f>A26+1</f>
        <v>3</v>
      </c>
      <c r="B27" s="46" t="s">
        <v>44</v>
      </c>
      <c r="C27" s="62" t="str">
        <f>[42]Программа!D31</f>
        <v>Монтаж устройств передачи данных для АСКУЭ в ТП</v>
      </c>
      <c r="D27" s="48" t="s">
        <v>39</v>
      </c>
      <c r="E27" s="48"/>
      <c r="F27" s="63"/>
      <c r="G27" s="59">
        <f>S27</f>
        <v>497</v>
      </c>
      <c r="H27" s="66"/>
      <c r="I27" s="48">
        <v>2015</v>
      </c>
      <c r="J27" s="48">
        <v>2019</v>
      </c>
      <c r="K27" s="50">
        <f t="shared" si="1"/>
        <v>36.969880672999999</v>
      </c>
      <c r="L27" s="51"/>
      <c r="M27" s="51"/>
      <c r="N27" s="64">
        <f>[42]Программа!K31</f>
        <v>71</v>
      </c>
      <c r="O27" s="64">
        <f>[42]Программа!K36</f>
        <v>106</v>
      </c>
      <c r="P27" s="64">
        <f>[42]Программа!K41</f>
        <v>106</v>
      </c>
      <c r="Q27" s="64">
        <f>[42]Программа!K46</f>
        <v>107</v>
      </c>
      <c r="R27" s="64">
        <f>[42]Программа!K51</f>
        <v>107</v>
      </c>
      <c r="S27" s="54">
        <f>SUM(N27:R27)</f>
        <v>497</v>
      </c>
      <c r="T27" s="50">
        <f>[42]Программа!S31/1000</f>
        <v>4.9708606099999999</v>
      </c>
      <c r="U27" s="50">
        <f>[42]Программа!S36/1000</f>
        <v>6.55814846</v>
      </c>
      <c r="V27" s="50">
        <f>[42]Программа!S41/1000</f>
        <v>6.55814846</v>
      </c>
      <c r="W27" s="50">
        <f>[42]Программа!S46/1000</f>
        <v>6.6216249100000004</v>
      </c>
      <c r="X27" s="50">
        <f>[42]Программа!S51/1000</f>
        <v>6.6216249100000004</v>
      </c>
      <c r="Y27" s="52">
        <f t="shared" si="0"/>
        <v>31.330407350000002</v>
      </c>
    </row>
    <row r="28" spans="1:27" ht="36.75" customHeight="1" x14ac:dyDescent="0.25">
      <c r="A28" s="16">
        <f>A27+1</f>
        <v>4</v>
      </c>
      <c r="B28" s="46" t="s">
        <v>45</v>
      </c>
      <c r="C28" s="62" t="str">
        <f>[42]Программа!D32</f>
        <v>Монтаж системы сигнализации в трансформаторной подстанции</v>
      </c>
      <c r="D28" s="48" t="s">
        <v>39</v>
      </c>
      <c r="E28" s="48"/>
      <c r="F28" s="63"/>
      <c r="G28" s="59">
        <f>S28</f>
        <v>591</v>
      </c>
      <c r="H28" s="59"/>
      <c r="I28" s="48">
        <v>2015</v>
      </c>
      <c r="J28" s="48">
        <v>2019</v>
      </c>
      <c r="K28" s="50">
        <f t="shared" si="1"/>
        <v>15.109986010199998</v>
      </c>
      <c r="L28" s="51"/>
      <c r="M28" s="51"/>
      <c r="N28" s="64">
        <f>[42]Программа!K32</f>
        <v>119</v>
      </c>
      <c r="O28" s="64">
        <f>[42]Программа!K37</f>
        <v>118</v>
      </c>
      <c r="P28" s="64">
        <f>[42]Программа!K42</f>
        <v>118</v>
      </c>
      <c r="Q28" s="64">
        <f>[42]Программа!K47</f>
        <v>118</v>
      </c>
      <c r="R28" s="64">
        <f>[42]Программа!K52</f>
        <v>118</v>
      </c>
      <c r="S28" s="54">
        <f>SUM(N28:R28)</f>
        <v>591</v>
      </c>
      <c r="T28" s="50">
        <f>[42]Программа!S32/1000</f>
        <v>2.57834801</v>
      </c>
      <c r="U28" s="50">
        <f>[42]Программа!S37/1000</f>
        <v>2.5566812200000002</v>
      </c>
      <c r="V28" s="50">
        <f>[42]Программа!S42/1000</f>
        <v>2.5566812200000002</v>
      </c>
      <c r="W28" s="50">
        <f>[42]Программа!S47/1000</f>
        <v>2.5566812200000002</v>
      </c>
      <c r="X28" s="50">
        <f>[42]Программа!S52/1000</f>
        <v>2.5566812200000002</v>
      </c>
      <c r="Y28" s="52">
        <f t="shared" si="0"/>
        <v>12.80507289</v>
      </c>
    </row>
    <row r="29" spans="1:27" ht="36.75" customHeight="1" x14ac:dyDescent="0.25">
      <c r="A29" s="16">
        <f>A28+1</f>
        <v>5</v>
      </c>
      <c r="B29" s="46" t="s">
        <v>46</v>
      </c>
      <c r="C29" s="62" t="str">
        <f>[42]Программа!D33</f>
        <v>Монтаж системы учета с АСКУЭ в ТП</v>
      </c>
      <c r="D29" s="48" t="s">
        <v>39</v>
      </c>
      <c r="E29" s="48"/>
      <c r="F29" s="63"/>
      <c r="G29" s="59">
        <f>S29</f>
        <v>175</v>
      </c>
      <c r="H29" s="59"/>
      <c r="I29" s="48">
        <v>2015</v>
      </c>
      <c r="J29" s="48">
        <v>2019</v>
      </c>
      <c r="K29" s="50">
        <f t="shared" si="1"/>
        <v>4.0030988234000011</v>
      </c>
      <c r="L29" s="51"/>
      <c r="M29" s="51"/>
      <c r="N29" s="64">
        <f>[42]Программа!K33</f>
        <v>67</v>
      </c>
      <c r="O29" s="64">
        <f>[42]Программа!K38</f>
        <v>27</v>
      </c>
      <c r="P29" s="64">
        <f>[42]Программа!K43</f>
        <v>27</v>
      </c>
      <c r="Q29" s="64">
        <f>[42]Программа!K48</f>
        <v>27</v>
      </c>
      <c r="R29" s="64">
        <f>[42]Программа!K53</f>
        <v>27</v>
      </c>
      <c r="S29" s="54">
        <f>SUM(N29:R29)</f>
        <v>175</v>
      </c>
      <c r="T29" s="50">
        <f>[42]Программа!S33/1000</f>
        <v>1.67618255</v>
      </c>
      <c r="U29" s="50">
        <f>[42]Программа!S38/1000</f>
        <v>0.49627070999999995</v>
      </c>
      <c r="V29" s="50">
        <f>[42]Программа!S43/1000</f>
        <v>0.40666779000000003</v>
      </c>
      <c r="W29" s="50">
        <f>[42]Программа!S48/1000</f>
        <v>0.40666779000000003</v>
      </c>
      <c r="X29" s="50">
        <f>[42]Программа!S53/1000</f>
        <v>0.40666779000000003</v>
      </c>
      <c r="Y29" s="52">
        <f t="shared" si="0"/>
        <v>3.3924566300000008</v>
      </c>
    </row>
    <row r="30" spans="1:27" x14ac:dyDescent="0.25">
      <c r="B30" s="118" t="s">
        <v>47</v>
      </c>
      <c r="C30" s="53" t="s">
        <v>48</v>
      </c>
      <c r="D30" s="119"/>
      <c r="E30" s="119"/>
      <c r="F30" s="120"/>
      <c r="G30" s="119"/>
      <c r="H30" s="119"/>
      <c r="I30" s="119"/>
      <c r="J30" s="119"/>
      <c r="K30" s="54">
        <f t="shared" si="1"/>
        <v>439.52139751230038</v>
      </c>
      <c r="L30" s="117"/>
      <c r="M30" s="117"/>
      <c r="N30" s="48"/>
      <c r="O30" s="48"/>
      <c r="P30" s="48"/>
      <c r="Q30" s="48"/>
      <c r="R30" s="48"/>
      <c r="S30" s="54"/>
      <c r="T30" s="54">
        <f>T32+T33</f>
        <v>69.047770592600017</v>
      </c>
      <c r="U30" s="54">
        <f>U32+U33</f>
        <v>32.746027015209435</v>
      </c>
      <c r="V30" s="54">
        <f>V32+V33</f>
        <v>85.182047361934963</v>
      </c>
      <c r="W30" s="54">
        <f>W32+W33</f>
        <v>93.107418212750019</v>
      </c>
      <c r="X30" s="54">
        <f>X32+X33</f>
        <v>92.392497421150011</v>
      </c>
      <c r="Y30" s="55">
        <f t="shared" si="0"/>
        <v>372.4757606036444</v>
      </c>
    </row>
    <row r="31" spans="1:27" x14ac:dyDescent="0.25">
      <c r="B31" s="46"/>
      <c r="C31" s="47" t="s">
        <v>35</v>
      </c>
      <c r="D31" s="48"/>
      <c r="E31" s="119"/>
      <c r="F31" s="120"/>
      <c r="G31" s="48"/>
      <c r="H31" s="48"/>
      <c r="I31" s="48"/>
      <c r="J31" s="48"/>
      <c r="K31" s="50">
        <f>K34</f>
        <v>28.89865338881253</v>
      </c>
      <c r="L31" s="51"/>
      <c r="M31" s="51"/>
      <c r="N31" s="48"/>
      <c r="O31" s="48"/>
      <c r="P31" s="48"/>
      <c r="Q31" s="48"/>
      <c r="R31" s="48"/>
      <c r="S31" s="54"/>
      <c r="T31" s="50">
        <f>T34</f>
        <v>4.1088040380093913</v>
      </c>
      <c r="U31" s="50">
        <f>U34</f>
        <v>2.1422668214757237</v>
      </c>
      <c r="V31" s="50">
        <f>V34</f>
        <v>5.2543192739491147</v>
      </c>
      <c r="W31" s="50">
        <f>W34</f>
        <v>6.5175192748925008</v>
      </c>
      <c r="X31" s="50">
        <f>X34</f>
        <v>6.4674748194805014</v>
      </c>
      <c r="Y31" s="52">
        <f t="shared" si="0"/>
        <v>24.49038422780723</v>
      </c>
    </row>
    <row r="32" spans="1:27" ht="30" customHeight="1" x14ac:dyDescent="0.25">
      <c r="B32" s="118" t="s">
        <v>49</v>
      </c>
      <c r="C32" s="53" t="s">
        <v>41</v>
      </c>
      <c r="D32" s="119"/>
      <c r="E32" s="119"/>
      <c r="F32" s="120"/>
      <c r="G32" s="119"/>
      <c r="H32" s="119"/>
      <c r="I32" s="119"/>
      <c r="J32" s="119"/>
      <c r="K32" s="50"/>
      <c r="L32" s="117"/>
      <c r="M32" s="117"/>
      <c r="N32" s="48"/>
      <c r="O32" s="48"/>
      <c r="P32" s="48"/>
      <c r="Q32" s="48"/>
      <c r="R32" s="48"/>
      <c r="S32" s="54"/>
      <c r="T32" s="50"/>
      <c r="U32" s="50"/>
      <c r="V32" s="50"/>
      <c r="W32" s="50"/>
      <c r="X32" s="50"/>
      <c r="Y32" s="55"/>
    </row>
    <row r="33" spans="1:26" x14ac:dyDescent="0.25">
      <c r="B33" s="118" t="s">
        <v>50</v>
      </c>
      <c r="C33" s="53" t="s">
        <v>51</v>
      </c>
      <c r="D33" s="48"/>
      <c r="E33" s="48"/>
      <c r="F33" s="49"/>
      <c r="G33" s="48"/>
      <c r="H33" s="48"/>
      <c r="I33" s="48"/>
      <c r="J33" s="48"/>
      <c r="K33" s="54">
        <f t="shared" ref="K33:K98" si="2">Y33*1.18</f>
        <v>439.52139751230038</v>
      </c>
      <c r="L33" s="51"/>
      <c r="M33" s="51"/>
      <c r="N33" s="119"/>
      <c r="O33" s="119"/>
      <c r="P33" s="119"/>
      <c r="Q33" s="119"/>
      <c r="R33" s="119"/>
      <c r="S33" s="54"/>
      <c r="T33" s="54">
        <f>T35+T39+T41+T46+T52+T64</f>
        <v>69.047770592600017</v>
      </c>
      <c r="U33" s="54">
        <f>U35+U39+U41+U46+U52+U64</f>
        <v>32.746027015209435</v>
      </c>
      <c r="V33" s="54">
        <f>V35+V39+V41+V46+V52+V64</f>
        <v>85.182047361934963</v>
      </c>
      <c r="W33" s="54">
        <f>W35+W39+W41+W46+W52+W64</f>
        <v>93.107418212750019</v>
      </c>
      <c r="X33" s="54">
        <f>X35+X39+X41+X46+X52+X64</f>
        <v>92.392497421150011</v>
      </c>
      <c r="Y33" s="55">
        <f>SUM(T33:X33)</f>
        <v>372.4757606036444</v>
      </c>
    </row>
    <row r="34" spans="1:26" x14ac:dyDescent="0.25">
      <c r="B34" s="46"/>
      <c r="C34" s="47" t="s">
        <v>35</v>
      </c>
      <c r="D34" s="48"/>
      <c r="E34" s="48"/>
      <c r="F34" s="49"/>
      <c r="G34" s="48"/>
      <c r="H34" s="48"/>
      <c r="I34" s="48"/>
      <c r="J34" s="48"/>
      <c r="K34" s="50">
        <f>Y34*1.18</f>
        <v>28.89865338881253</v>
      </c>
      <c r="L34" s="51"/>
      <c r="M34" s="51"/>
      <c r="N34" s="48"/>
      <c r="O34" s="48"/>
      <c r="P34" s="48"/>
      <c r="Q34" s="48"/>
      <c r="R34" s="48"/>
      <c r="S34" s="54"/>
      <c r="T34" s="50">
        <f>('[42]приложение 1.2. (2015)'!T16)/1.18</f>
        <v>4.1088040380093913</v>
      </c>
      <c r="U34" s="50">
        <f>('[42]приложение 1.2 (2016)'!S26+'[42]приложение 1.2 (2016)'!S32+'[42]приложение 1.2 (2016)'!S34)/1.18</f>
        <v>2.1422668214757237</v>
      </c>
      <c r="V34" s="50">
        <f>('[42]приложение 1.2(2017)'!S28+'[42]приложение 1.2(2017)'!S31+'[42]приложение 1.2(2017)'!S34+'[42]приложение 1.2(2017)'!S39)/1.18</f>
        <v>5.2543192739491147</v>
      </c>
      <c r="W34" s="50">
        <f>[42]Программа!Q55/1000</f>
        <v>6.5175192748925008</v>
      </c>
      <c r="X34" s="50">
        <f>[42]Программа!R55/1000</f>
        <v>6.4674748194805014</v>
      </c>
      <c r="Y34" s="52">
        <f>SUM(T34:X34)</f>
        <v>24.49038422780723</v>
      </c>
      <c r="Z34" s="16">
        <f>Y34*1.18</f>
        <v>28.89865338881253</v>
      </c>
    </row>
    <row r="35" spans="1:26" s="67" customFormat="1" x14ac:dyDescent="0.25">
      <c r="B35" s="118" t="s">
        <v>52</v>
      </c>
      <c r="C35" s="53" t="s">
        <v>53</v>
      </c>
      <c r="D35" s="119"/>
      <c r="E35" s="119"/>
      <c r="F35" s="120"/>
      <c r="G35" s="119"/>
      <c r="H35" s="119"/>
      <c r="I35" s="119"/>
      <c r="J35" s="119"/>
      <c r="K35" s="54">
        <f t="shared" si="2"/>
        <v>42.018277289532001</v>
      </c>
      <c r="L35" s="51"/>
      <c r="M35" s="117"/>
      <c r="N35" s="119">
        <f>SUM(N36:N38)</f>
        <v>0</v>
      </c>
      <c r="O35" s="119">
        <f>SUM(O36:O38)</f>
        <v>0</v>
      </c>
      <c r="P35" s="119">
        <f>SUM(P36:P38)</f>
        <v>0</v>
      </c>
      <c r="Q35" s="119">
        <f>SUM(Q36:Q38)</f>
        <v>1</v>
      </c>
      <c r="R35" s="119">
        <f>SUM(R36:R38)</f>
        <v>2</v>
      </c>
      <c r="S35" s="54"/>
      <c r="T35" s="54">
        <f>SUM(T36:T38)</f>
        <v>0</v>
      </c>
      <c r="U35" s="54">
        <f>SUM(U36:U38)</f>
        <v>0</v>
      </c>
      <c r="V35" s="54">
        <f>SUM(V36:V38)</f>
        <v>0</v>
      </c>
      <c r="W35" s="54">
        <f>SUM(W36:W38)</f>
        <v>11.869569855800002</v>
      </c>
      <c r="X35" s="54">
        <f>SUM(X36:X38)</f>
        <v>23.739139711600004</v>
      </c>
      <c r="Y35" s="55">
        <f t="shared" si="0"/>
        <v>35.608709567400005</v>
      </c>
    </row>
    <row r="36" spans="1:26" ht="19.5" customHeight="1" x14ac:dyDescent="0.25">
      <c r="A36" s="16">
        <v>1</v>
      </c>
      <c r="B36" s="46" t="str">
        <f>"2.2.1."&amp;TEXT(A36,0)</f>
        <v>2.2.1.1</v>
      </c>
      <c r="C36" s="68" t="str">
        <f>[42]Программа!D58</f>
        <v>РП ТИЗ</v>
      </c>
      <c r="D36" s="48" t="s">
        <v>39</v>
      </c>
      <c r="E36" s="48"/>
      <c r="F36" s="49"/>
      <c r="G36" s="48">
        <f>[42]Программа!K58</f>
        <v>1</v>
      </c>
      <c r="H36" s="48"/>
      <c r="I36" s="64">
        <f>[42]Программа!F58</f>
        <v>2018</v>
      </c>
      <c r="J36" s="64">
        <f>I36</f>
        <v>2018</v>
      </c>
      <c r="K36" s="50">
        <f t="shared" si="2"/>
        <v>14.006092429844001</v>
      </c>
      <c r="L36" s="51"/>
      <c r="M36" s="51"/>
      <c r="N36" s="48"/>
      <c r="O36" s="48"/>
      <c r="P36" s="48"/>
      <c r="Q36" s="48">
        <f>G36</f>
        <v>1</v>
      </c>
      <c r="R36" s="48"/>
      <c r="S36" s="54">
        <f>SUM(N36:R36)</f>
        <v>1</v>
      </c>
      <c r="T36" s="50"/>
      <c r="U36" s="50"/>
      <c r="V36" s="50"/>
      <c r="W36" s="50">
        <f>[42]Программа!Q58/1000</f>
        <v>11.869569855800002</v>
      </c>
      <c r="X36" s="50"/>
      <c r="Y36" s="52">
        <f t="shared" si="0"/>
        <v>11.869569855800002</v>
      </c>
    </row>
    <row r="37" spans="1:26" ht="19.5" customHeight="1" x14ac:dyDescent="0.25">
      <c r="A37" s="16">
        <f>A36+1</f>
        <v>2</v>
      </c>
      <c r="B37" s="46" t="str">
        <f>"2.2.1."&amp;TEXT(A37,0)</f>
        <v>2.2.1.2</v>
      </c>
      <c r="C37" s="68" t="str">
        <f>[42]Программа!D59</f>
        <v>РП мкр. Солнечная долина</v>
      </c>
      <c r="D37" s="48" t="s">
        <v>39</v>
      </c>
      <c r="E37" s="48"/>
      <c r="F37" s="49"/>
      <c r="G37" s="48">
        <f>[42]Программа!K59</f>
        <v>1</v>
      </c>
      <c r="H37" s="48"/>
      <c r="I37" s="64">
        <f>[42]Программа!F59</f>
        <v>2019</v>
      </c>
      <c r="J37" s="64">
        <f>I37</f>
        <v>2019</v>
      </c>
      <c r="K37" s="50">
        <f t="shared" si="2"/>
        <v>14.006092429844001</v>
      </c>
      <c r="L37" s="51"/>
      <c r="M37" s="51"/>
      <c r="N37" s="48"/>
      <c r="O37" s="48"/>
      <c r="P37" s="48"/>
      <c r="Q37" s="48"/>
      <c r="R37" s="48">
        <f>G37</f>
        <v>1</v>
      </c>
      <c r="S37" s="54">
        <f>SUM(N37:R37)</f>
        <v>1</v>
      </c>
      <c r="T37" s="50"/>
      <c r="U37" s="50"/>
      <c r="V37" s="50"/>
      <c r="W37" s="50"/>
      <c r="X37" s="50">
        <f>[42]Программа!R59/1000</f>
        <v>11.869569855800002</v>
      </c>
      <c r="Y37" s="52">
        <f t="shared" si="0"/>
        <v>11.869569855800002</v>
      </c>
    </row>
    <row r="38" spans="1:26" ht="19.5" customHeight="1" x14ac:dyDescent="0.25">
      <c r="A38" s="16">
        <f>A37+1</f>
        <v>3</v>
      </c>
      <c r="B38" s="46" t="str">
        <f>"2.2.1."&amp;TEXT(A38,0)</f>
        <v>2.2.1.3</v>
      </c>
      <c r="C38" s="68" t="str">
        <f>[42]Программа!D60</f>
        <v>РП в Центральном районе города</v>
      </c>
      <c r="D38" s="48" t="s">
        <v>39</v>
      </c>
      <c r="E38" s="48"/>
      <c r="F38" s="49"/>
      <c r="G38" s="48">
        <f>[42]Программа!K60</f>
        <v>1</v>
      </c>
      <c r="H38" s="48"/>
      <c r="I38" s="64">
        <f>[42]Программа!F60</f>
        <v>2019</v>
      </c>
      <c r="J38" s="64">
        <f>I38</f>
        <v>2019</v>
      </c>
      <c r="K38" s="50">
        <f t="shared" si="2"/>
        <v>14.006092429844001</v>
      </c>
      <c r="L38" s="51"/>
      <c r="M38" s="51"/>
      <c r="N38" s="48"/>
      <c r="O38" s="48"/>
      <c r="P38" s="48"/>
      <c r="Q38" s="48"/>
      <c r="R38" s="48">
        <f>G38</f>
        <v>1</v>
      </c>
      <c r="S38" s="54">
        <f>SUM(N38:R38)</f>
        <v>1</v>
      </c>
      <c r="T38" s="50"/>
      <c r="U38" s="50"/>
      <c r="V38" s="50"/>
      <c r="W38" s="50"/>
      <c r="X38" s="50">
        <f>[42]Программа!R60/1000</f>
        <v>11.869569855800002</v>
      </c>
      <c r="Y38" s="52">
        <f t="shared" si="0"/>
        <v>11.869569855800002</v>
      </c>
    </row>
    <row r="39" spans="1:26" s="67" customFormat="1" ht="106.5" customHeight="1" x14ac:dyDescent="0.25">
      <c r="B39" s="118" t="s">
        <v>54</v>
      </c>
      <c r="C39" s="69" t="s">
        <v>55</v>
      </c>
      <c r="D39" s="119"/>
      <c r="E39" s="119"/>
      <c r="F39" s="120"/>
      <c r="G39" s="119"/>
      <c r="H39" s="119"/>
      <c r="I39" s="119"/>
      <c r="J39" s="119"/>
      <c r="K39" s="54">
        <f t="shared" si="2"/>
        <v>8.1992392511999999</v>
      </c>
      <c r="L39" s="51"/>
      <c r="M39" s="117"/>
      <c r="N39" s="57" t="str">
        <f>N40</f>
        <v>1(2х0,630)/0,6</v>
      </c>
      <c r="O39" s="57">
        <f>O40</f>
        <v>0</v>
      </c>
      <c r="P39" s="57">
        <f>P40</f>
        <v>0</v>
      </c>
      <c r="Q39" s="57">
        <f>Q40</f>
        <v>0</v>
      </c>
      <c r="R39" s="57">
        <f>R40</f>
        <v>0</v>
      </c>
      <c r="S39" s="54"/>
      <c r="T39" s="54">
        <f>T40</f>
        <v>6.9485078400000004</v>
      </c>
      <c r="U39" s="54">
        <f>U40</f>
        <v>0</v>
      </c>
      <c r="V39" s="54">
        <f>V40</f>
        <v>0</v>
      </c>
      <c r="W39" s="54">
        <f>W40</f>
        <v>0</v>
      </c>
      <c r="X39" s="54">
        <f>X40</f>
        <v>0</v>
      </c>
      <c r="Y39" s="55">
        <f t="shared" si="0"/>
        <v>6.9485078400000004</v>
      </c>
    </row>
    <row r="40" spans="1:26" ht="19.5" customHeight="1" x14ac:dyDescent="0.25">
      <c r="A40" s="16">
        <v>1</v>
      </c>
      <c r="B40" s="46" t="str">
        <f>"2.2.2."&amp;TEXT(A40,0)</f>
        <v>2.2.2.1</v>
      </c>
      <c r="C40" s="70" t="str">
        <f>[42]Программа!D63</f>
        <v xml:space="preserve">мкр. Солнечная долина </v>
      </c>
      <c r="D40" s="48" t="s">
        <v>39</v>
      </c>
      <c r="E40" s="48"/>
      <c r="F40" s="71"/>
      <c r="G40" s="59" t="str">
        <f>CONCATENATE([42]Программа!K63,"(",[42]Программа!L63,")","/",[42]Программа!H63)</f>
        <v>1(2х0,630)/0,6</v>
      </c>
      <c r="H40" s="59"/>
      <c r="I40" s="64">
        <f>[42]Программа!F63</f>
        <v>2015</v>
      </c>
      <c r="J40" s="64">
        <f>I40</f>
        <v>2015</v>
      </c>
      <c r="K40" s="50">
        <f t="shared" si="2"/>
        <v>8.1992392511999999</v>
      </c>
      <c r="L40" s="51"/>
      <c r="M40" s="51"/>
      <c r="N40" s="59" t="str">
        <f>G40</f>
        <v>1(2х0,630)/0,6</v>
      </c>
      <c r="O40" s="48"/>
      <c r="P40" s="48"/>
      <c r="Q40" s="48"/>
      <c r="R40" s="48"/>
      <c r="S40" s="54" t="str">
        <f>N40</f>
        <v>1(2х0,630)/0,6</v>
      </c>
      <c r="T40" s="50">
        <f>('[42]приложение 1.2. (2015)'!S30)/1.18</f>
        <v>6.9485078400000004</v>
      </c>
      <c r="U40" s="50">
        <f>[42]Программа!O63/1000</f>
        <v>0</v>
      </c>
      <c r="V40" s="50">
        <f>[42]Программа!P63/1000</f>
        <v>0</v>
      </c>
      <c r="W40" s="50">
        <f>[42]Программа!Q63/1000</f>
        <v>0</v>
      </c>
      <c r="X40" s="50">
        <f>[42]Программа!R63/1000</f>
        <v>0</v>
      </c>
      <c r="Y40" s="52">
        <f t="shared" si="0"/>
        <v>6.9485078400000004</v>
      </c>
    </row>
    <row r="41" spans="1:26" ht="64.5" customHeight="1" x14ac:dyDescent="0.25">
      <c r="B41" s="118" t="s">
        <v>56</v>
      </c>
      <c r="C41" s="69" t="s">
        <v>57</v>
      </c>
      <c r="D41" s="48"/>
      <c r="E41" s="48"/>
      <c r="F41" s="71"/>
      <c r="G41" s="59"/>
      <c r="H41" s="59"/>
      <c r="I41" s="64"/>
      <c r="J41" s="64"/>
      <c r="K41" s="54">
        <f>SUM(K42:K45)</f>
        <v>69.942217983603996</v>
      </c>
      <c r="L41" s="117"/>
      <c r="M41" s="117"/>
      <c r="N41" s="57" t="str">
        <f>N42</f>
        <v>4/2х0,160/0,97/0,891</v>
      </c>
      <c r="O41" s="57">
        <f>O43</f>
        <v>0</v>
      </c>
      <c r="P41" s="57" t="str">
        <f>P44</f>
        <v>2/2х1,0/1/1,5</v>
      </c>
      <c r="Q41" s="57" t="str">
        <f>Q45</f>
        <v>2/2х1,0/1/1,5</v>
      </c>
      <c r="R41" s="57">
        <f>R42</f>
        <v>0</v>
      </c>
      <c r="S41" s="54"/>
      <c r="T41" s="54">
        <f>SUM(T42:T45)</f>
        <v>18.852890520000003</v>
      </c>
      <c r="U41" s="54">
        <f>SUM(U42:U45)</f>
        <v>0</v>
      </c>
      <c r="V41" s="54">
        <f>SUM(V42:V45)</f>
        <v>20.210087783899997</v>
      </c>
      <c r="W41" s="54">
        <f>SUM(W42:W45)</f>
        <v>20.210087783899997</v>
      </c>
      <c r="X41" s="54">
        <f>SUM(X42:X45)</f>
        <v>0</v>
      </c>
      <c r="Y41" s="55">
        <f t="shared" si="0"/>
        <v>59.27306608779999</v>
      </c>
    </row>
    <row r="42" spans="1:26" ht="143.25" customHeight="1" x14ac:dyDescent="0.25">
      <c r="B42" s="46" t="s">
        <v>58</v>
      </c>
      <c r="C42" s="70" t="str">
        <f>[42]Программа!D66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</c>
      <c r="D42" s="48" t="s">
        <v>39</v>
      </c>
      <c r="E42" s="48"/>
      <c r="F42" s="71"/>
      <c r="G42" s="59" t="str">
        <f>CONCATENATE([42]Программа!K66,"/",[42]Программа!L66,"/",[42]Программа!G66,"/",[42]Программа!G68)</f>
        <v>4/2х0,160/0,97/0,891</v>
      </c>
      <c r="H42" s="59"/>
      <c r="I42" s="64">
        <v>2015</v>
      </c>
      <c r="J42" s="64">
        <v>2015</v>
      </c>
      <c r="K42" s="50">
        <f t="shared" si="2"/>
        <v>22.246410813600001</v>
      </c>
      <c r="L42" s="51"/>
      <c r="M42" s="51"/>
      <c r="N42" s="59" t="str">
        <f>G42</f>
        <v>4/2х0,160/0,97/0,891</v>
      </c>
      <c r="O42" s="48"/>
      <c r="P42" s="48"/>
      <c r="Q42" s="48"/>
      <c r="R42" s="48"/>
      <c r="S42" s="54" t="str">
        <f>N42</f>
        <v>4/2х0,160/0,97/0,891</v>
      </c>
      <c r="T42" s="50">
        <f>('[42]приложение 1.2. (2015)'!S32)/1.18</f>
        <v>18.852890520000003</v>
      </c>
      <c r="U42" s="50">
        <v>0</v>
      </c>
      <c r="V42" s="50">
        <v>0</v>
      </c>
      <c r="W42" s="50">
        <v>0</v>
      </c>
      <c r="X42" s="50">
        <v>0</v>
      </c>
      <c r="Y42" s="52">
        <f t="shared" si="0"/>
        <v>18.852890520000003</v>
      </c>
    </row>
    <row r="43" spans="1:26" ht="63.75" customHeight="1" x14ac:dyDescent="0.25">
      <c r="B43" s="46" t="s">
        <v>59</v>
      </c>
      <c r="C43" s="70" t="str">
        <f>[42]Программа!D70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</c>
      <c r="D43" s="48" t="s">
        <v>39</v>
      </c>
      <c r="E43" s="48"/>
      <c r="F43" s="71"/>
      <c r="G43" s="59"/>
      <c r="H43" s="59"/>
      <c r="I43" s="64">
        <v>2016</v>
      </c>
      <c r="J43" s="64">
        <v>2016</v>
      </c>
      <c r="K43" s="50">
        <f t="shared" si="2"/>
        <v>0</v>
      </c>
      <c r="L43" s="51"/>
      <c r="M43" s="51"/>
      <c r="N43" s="59"/>
      <c r="O43" s="59">
        <f>G43</f>
        <v>0</v>
      </c>
      <c r="P43" s="48"/>
      <c r="Q43" s="48"/>
      <c r="R43" s="48"/>
      <c r="S43" s="54">
        <f>O43</f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2">
        <f t="shared" si="0"/>
        <v>0</v>
      </c>
    </row>
    <row r="44" spans="1:26" ht="65.25" customHeight="1" x14ac:dyDescent="0.25">
      <c r="B44" s="46" t="s">
        <v>60</v>
      </c>
      <c r="C44" s="70" t="str">
        <f>[42]Программа!D74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</c>
      <c r="D44" s="48" t="s">
        <v>39</v>
      </c>
      <c r="E44" s="48"/>
      <c r="F44" s="71"/>
      <c r="G44" s="59" t="str">
        <f>CONCATENATE([42]Программа!K76,"/",[42]Программа!L76,"/",[42]Программа!G74,"/",[42]Программа!G76)</f>
        <v>2/2х1,0/1/1,5</v>
      </c>
      <c r="H44" s="59"/>
      <c r="I44" s="64">
        <v>2017</v>
      </c>
      <c r="J44" s="64">
        <v>2017</v>
      </c>
      <c r="K44" s="50">
        <f t="shared" si="2"/>
        <v>23.847903585001994</v>
      </c>
      <c r="L44" s="51"/>
      <c r="M44" s="51"/>
      <c r="N44" s="59"/>
      <c r="O44" s="48"/>
      <c r="P44" s="59" t="str">
        <f>G44</f>
        <v>2/2х1,0/1/1,5</v>
      </c>
      <c r="Q44" s="48"/>
      <c r="R44" s="48"/>
      <c r="S44" s="54" t="str">
        <f>P44</f>
        <v>2/2х1,0/1/1,5</v>
      </c>
      <c r="T44" s="50">
        <v>0</v>
      </c>
      <c r="U44" s="50">
        <v>0</v>
      </c>
      <c r="V44" s="50">
        <f>[42]Программа!P74/1000</f>
        <v>20.210087783899997</v>
      </c>
      <c r="W44" s="50">
        <v>0</v>
      </c>
      <c r="X44" s="50">
        <v>0</v>
      </c>
      <c r="Y44" s="52">
        <f t="shared" si="0"/>
        <v>20.210087783899997</v>
      </c>
    </row>
    <row r="45" spans="1:26" ht="65.25" customHeight="1" x14ac:dyDescent="0.25">
      <c r="B45" s="46" t="s">
        <v>61</v>
      </c>
      <c r="C45" s="70" t="str">
        <f>[42]Программа!D78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</c>
      <c r="D45" s="48" t="s">
        <v>39</v>
      </c>
      <c r="E45" s="48"/>
      <c r="F45" s="71"/>
      <c r="G45" s="59" t="str">
        <f>CONCATENATE([42]Программа!K80,"/",[42]Программа!L80,"/",[42]Программа!G78,"/",[42]Программа!G80)</f>
        <v>2/2х1,0/1/1,5</v>
      </c>
      <c r="H45" s="59"/>
      <c r="I45" s="64">
        <v>2018</v>
      </c>
      <c r="J45" s="64">
        <v>2018</v>
      </c>
      <c r="K45" s="50">
        <f t="shared" si="2"/>
        <v>23.847903585001994</v>
      </c>
      <c r="L45" s="51"/>
      <c r="M45" s="51"/>
      <c r="N45" s="59"/>
      <c r="O45" s="48"/>
      <c r="P45" s="48"/>
      <c r="Q45" s="59" t="str">
        <f>G45</f>
        <v>2/2х1,0/1/1,5</v>
      </c>
      <c r="R45" s="48"/>
      <c r="S45" s="54" t="str">
        <f>Q45</f>
        <v>2/2х1,0/1/1,5</v>
      </c>
      <c r="T45" s="50">
        <v>0</v>
      </c>
      <c r="U45" s="50">
        <v>0</v>
      </c>
      <c r="V45" s="50">
        <v>0</v>
      </c>
      <c r="W45" s="50">
        <f>[42]Программа!Q78/1000</f>
        <v>20.210087783899997</v>
      </c>
      <c r="X45" s="50">
        <v>0</v>
      </c>
      <c r="Y45" s="52">
        <f t="shared" si="0"/>
        <v>20.210087783899997</v>
      </c>
    </row>
    <row r="46" spans="1:26" ht="81" customHeight="1" x14ac:dyDescent="0.25">
      <c r="B46" s="118" t="s">
        <v>62</v>
      </c>
      <c r="C46" s="72" t="s">
        <v>63</v>
      </c>
      <c r="D46" s="119"/>
      <c r="E46" s="119"/>
      <c r="F46" s="120"/>
      <c r="G46" s="57"/>
      <c r="H46" s="57"/>
      <c r="I46" s="119"/>
      <c r="J46" s="119"/>
      <c r="K46" s="54">
        <f t="shared" si="2"/>
        <v>33.755719001310993</v>
      </c>
      <c r="L46" s="51"/>
      <c r="M46" s="117"/>
      <c r="N46" s="57" t="str">
        <f>N47</f>
        <v>1(0,4)/0,172/1,103</v>
      </c>
      <c r="O46" s="57" t="str">
        <f>O48</f>
        <v>6(0,160)/0,609/2,721  1(0,1)/0,08/0,850</v>
      </c>
      <c r="P46" s="57" t="str">
        <f>P49</f>
        <v>3(0,4)/0,5/1</v>
      </c>
      <c r="Q46" s="57" t="str">
        <f>Q50</f>
        <v>4(0,4)/0,8/1</v>
      </c>
      <c r="R46" s="57" t="str">
        <f>R51</f>
        <v>4(0,4)/0,8/1</v>
      </c>
      <c r="S46" s="54"/>
      <c r="T46" s="54">
        <f>SUM(T47:T51)</f>
        <v>3.0517699999999999</v>
      </c>
      <c r="U46" s="54">
        <f>SUM(U47:U51)</f>
        <v>8.0406278050847462</v>
      </c>
      <c r="V46" s="54">
        <f>SUM(V47:V51)</f>
        <v>4.7823379510499997</v>
      </c>
      <c r="W46" s="54">
        <f>SUM(W47:W51)</f>
        <v>6.3659028851999988</v>
      </c>
      <c r="X46" s="54">
        <f>SUM(X47:X51)</f>
        <v>6.3659028851999988</v>
      </c>
      <c r="Y46" s="55">
        <f>SUM(T46:X46)</f>
        <v>28.606541526534741</v>
      </c>
    </row>
    <row r="47" spans="1:26" ht="94.5" x14ac:dyDescent="0.25">
      <c r="A47" s="16">
        <f t="shared" ref="A47:A62" si="3">A46+1</f>
        <v>1</v>
      </c>
      <c r="B47" s="46" t="s">
        <v>64</v>
      </c>
      <c r="C47" s="73" t="str">
        <f>[42]Программа!D84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47" s="48" t="s">
        <v>39</v>
      </c>
      <c r="E47" s="48"/>
      <c r="F47" s="49"/>
      <c r="G47" s="59" t="str">
        <f>CONCATENATE([42]Программа!K84,"(",[42]Программа!L84,")","/",[42]Программа!H84,"/",[42]Программа!H85)</f>
        <v>1(0,4)/0,172/1,103</v>
      </c>
      <c r="H47" s="59"/>
      <c r="I47" s="64">
        <v>2015</v>
      </c>
      <c r="J47" s="64">
        <f>I47</f>
        <v>2015</v>
      </c>
      <c r="K47" s="50">
        <f t="shared" si="2"/>
        <v>3.6010885999999998</v>
      </c>
      <c r="L47" s="51"/>
      <c r="M47" s="51"/>
      <c r="N47" s="59" t="str">
        <f>G47</f>
        <v>1(0,4)/0,172/1,103</v>
      </c>
      <c r="O47" s="48"/>
      <c r="P47" s="48"/>
      <c r="Q47" s="48"/>
      <c r="R47" s="48"/>
      <c r="S47" s="54" t="str">
        <f>N47</f>
        <v>1(0,4)/0,172/1,103</v>
      </c>
      <c r="T47" s="50">
        <f>[42]Программа!N84/1.18</f>
        <v>3.0517699999999999</v>
      </c>
      <c r="U47" s="50"/>
      <c r="V47" s="50"/>
      <c r="W47" s="50"/>
      <c r="X47" s="50"/>
      <c r="Y47" s="52">
        <f t="shared" si="0"/>
        <v>3.0517699999999999</v>
      </c>
    </row>
    <row r="48" spans="1:26" ht="94.5" x14ac:dyDescent="0.25">
      <c r="A48" s="16">
        <f>A47+1</f>
        <v>2</v>
      </c>
      <c r="B48" s="46" t="s">
        <v>65</v>
      </c>
      <c r="C48" s="73" t="str">
        <f>[42]Программа!D86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48" s="48" t="s">
        <v>39</v>
      </c>
      <c r="E48" s="48"/>
      <c r="F48" s="49"/>
      <c r="G48" s="59" t="s">
        <v>66</v>
      </c>
      <c r="H48" s="59"/>
      <c r="I48" s="64">
        <v>2016</v>
      </c>
      <c r="J48" s="64">
        <f t="shared" ref="J48:J63" si="4">I48</f>
        <v>2016</v>
      </c>
      <c r="K48" s="50">
        <f t="shared" si="2"/>
        <v>9.4879408099999996</v>
      </c>
      <c r="L48" s="51"/>
      <c r="M48" s="51"/>
      <c r="N48" s="59"/>
      <c r="O48" s="59" t="str">
        <f>G48</f>
        <v>6(0,160)/0,609/2,721  1(0,1)/0,08/0,850</v>
      </c>
      <c r="P48" s="48"/>
      <c r="Q48" s="48"/>
      <c r="R48" s="48"/>
      <c r="S48" s="54" t="str">
        <f>O48</f>
        <v>6(0,160)/0,609/2,721  1(0,1)/0,08/0,850</v>
      </c>
      <c r="T48" s="50"/>
      <c r="U48" s="50">
        <f>('[42]приложение 1.2 (2016)'!R26)/1.18</f>
        <v>8.0406278050847462</v>
      </c>
      <c r="V48" s="50"/>
      <c r="W48" s="50"/>
      <c r="X48" s="50"/>
      <c r="Y48" s="52">
        <f t="shared" si="0"/>
        <v>8.0406278050847462</v>
      </c>
    </row>
    <row r="49" spans="1:25" ht="94.5" x14ac:dyDescent="0.25">
      <c r="A49" s="16">
        <f>A48+1</f>
        <v>3</v>
      </c>
      <c r="B49" s="46" t="s">
        <v>67</v>
      </c>
      <c r="C49" s="73" t="str">
        <f>[42]Программа!D88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49" s="48" t="s">
        <v>39</v>
      </c>
      <c r="E49" s="48"/>
      <c r="F49" s="49"/>
      <c r="G49" s="59" t="str">
        <f>CONCATENATE([42]Программа!K88,"(",[42]Программа!L88,")","/",[42]Программа!H88,"/",[42]Программа!H89)</f>
        <v>3(0,4)/0,5/1</v>
      </c>
      <c r="H49" s="59"/>
      <c r="I49" s="64">
        <v>2017</v>
      </c>
      <c r="J49" s="64">
        <f t="shared" si="4"/>
        <v>2017</v>
      </c>
      <c r="K49" s="50">
        <f t="shared" si="2"/>
        <v>5.6431587822389995</v>
      </c>
      <c r="L49" s="51"/>
      <c r="M49" s="51"/>
      <c r="N49" s="59"/>
      <c r="O49" s="48"/>
      <c r="P49" s="59" t="str">
        <f>G49</f>
        <v>3(0,4)/0,5/1</v>
      </c>
      <c r="Q49" s="48"/>
      <c r="R49" s="48"/>
      <c r="S49" s="54" t="str">
        <f>P49</f>
        <v>3(0,4)/0,5/1</v>
      </c>
      <c r="T49" s="50"/>
      <c r="U49" s="50"/>
      <c r="V49" s="50">
        <f>[42]Программа!P88/1000</f>
        <v>4.7823379510499997</v>
      </c>
      <c r="W49" s="50"/>
      <c r="X49" s="50"/>
      <c r="Y49" s="52">
        <f t="shared" si="0"/>
        <v>4.7823379510499997</v>
      </c>
    </row>
    <row r="50" spans="1:25" ht="94.5" x14ac:dyDescent="0.25">
      <c r="A50" s="16">
        <f>A49+1</f>
        <v>4</v>
      </c>
      <c r="B50" s="46" t="s">
        <v>68</v>
      </c>
      <c r="C50" s="73" t="str">
        <f>[42]Программа!D90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50" s="48" t="s">
        <v>39</v>
      </c>
      <c r="E50" s="48"/>
      <c r="F50" s="49"/>
      <c r="G50" s="59" t="str">
        <f>CONCATENATE([42]Программа!K90,"(",[42]Программа!L90,")","/",[42]Программа!H90,"/",[42]Программа!H91)</f>
        <v>4(0,4)/0,8/1</v>
      </c>
      <c r="H50" s="59"/>
      <c r="I50" s="64">
        <v>2018</v>
      </c>
      <c r="J50" s="64">
        <f t="shared" si="4"/>
        <v>2018</v>
      </c>
      <c r="K50" s="50">
        <f t="shared" si="2"/>
        <v>7.5117654045359981</v>
      </c>
      <c r="L50" s="51"/>
      <c r="M50" s="51"/>
      <c r="N50" s="59"/>
      <c r="O50" s="48"/>
      <c r="P50" s="48"/>
      <c r="Q50" s="59" t="str">
        <f>G50</f>
        <v>4(0,4)/0,8/1</v>
      </c>
      <c r="R50" s="48"/>
      <c r="S50" s="54" t="str">
        <f>Q50</f>
        <v>4(0,4)/0,8/1</v>
      </c>
      <c r="T50" s="50"/>
      <c r="U50" s="50"/>
      <c r="V50" s="50"/>
      <c r="W50" s="50">
        <f>[42]Программа!Q90/1000</f>
        <v>6.3659028851999988</v>
      </c>
      <c r="X50" s="50"/>
      <c r="Y50" s="52">
        <f t="shared" si="0"/>
        <v>6.3659028851999988</v>
      </c>
    </row>
    <row r="51" spans="1:25" ht="94.5" x14ac:dyDescent="0.25">
      <c r="A51" s="16">
        <f>A50+1</f>
        <v>5</v>
      </c>
      <c r="B51" s="46" t="s">
        <v>69</v>
      </c>
      <c r="C51" s="73" t="str">
        <f>[42]Программа!D92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D51" s="48" t="s">
        <v>39</v>
      </c>
      <c r="E51" s="48"/>
      <c r="F51" s="49"/>
      <c r="G51" s="59" t="str">
        <f>CONCATENATE([42]Программа!K92,"(",[42]Программа!L92,")","/",[42]Программа!H92,"/",[42]Программа!H93)</f>
        <v>4(0,4)/0,8/1</v>
      </c>
      <c r="H51" s="59"/>
      <c r="I51" s="64">
        <v>2019</v>
      </c>
      <c r="J51" s="64">
        <f t="shared" si="4"/>
        <v>2019</v>
      </c>
      <c r="K51" s="50">
        <f t="shared" si="2"/>
        <v>7.5117654045359981</v>
      </c>
      <c r="L51" s="51"/>
      <c r="M51" s="51"/>
      <c r="N51" s="59"/>
      <c r="O51" s="59"/>
      <c r="P51" s="48"/>
      <c r="Q51" s="48"/>
      <c r="R51" s="59" t="str">
        <f>G51</f>
        <v>4(0,4)/0,8/1</v>
      </c>
      <c r="S51" s="54" t="str">
        <f>R51</f>
        <v>4(0,4)/0,8/1</v>
      </c>
      <c r="T51" s="50"/>
      <c r="U51" s="50"/>
      <c r="V51" s="50"/>
      <c r="W51" s="50"/>
      <c r="X51" s="50">
        <f>[42]Программа!R92/1000</f>
        <v>6.3659028851999988</v>
      </c>
      <c r="Y51" s="52">
        <f t="shared" si="0"/>
        <v>6.3659028851999988</v>
      </c>
    </row>
    <row r="52" spans="1:25" ht="52.5" customHeight="1" x14ac:dyDescent="0.25">
      <c r="B52" s="118" t="s">
        <v>70</v>
      </c>
      <c r="C52" s="74" t="s">
        <v>71</v>
      </c>
      <c r="D52" s="48" t="s">
        <v>39</v>
      </c>
      <c r="E52" s="48"/>
      <c r="F52" s="49"/>
      <c r="G52" s="59"/>
      <c r="H52" s="59"/>
      <c r="I52" s="64"/>
      <c r="J52" s="64"/>
      <c r="K52" s="54">
        <f t="shared" si="2"/>
        <v>154.86078055396197</v>
      </c>
      <c r="L52" s="51"/>
      <c r="M52" s="51"/>
      <c r="N52" s="54">
        <f>SUM(N53:N63)</f>
        <v>4.1459999999999999</v>
      </c>
      <c r="O52" s="54">
        <f>SUM(O53:O63)</f>
        <v>0.23</v>
      </c>
      <c r="P52" s="54">
        <f>SUM(P53:P63)</f>
        <v>4.5</v>
      </c>
      <c r="Q52" s="54">
        <f>SUM(Q53:Q63)</f>
        <v>7.0500000000000007</v>
      </c>
      <c r="R52" s="54">
        <f>SUM(R53:R63)</f>
        <v>8.35</v>
      </c>
      <c r="S52" s="54"/>
      <c r="T52" s="54">
        <f>SUM(T53:T63)</f>
        <v>19.811346440000001</v>
      </c>
      <c r="U52" s="54">
        <f>SUM(U53:U63)</f>
        <v>0.77382006610169485</v>
      </c>
      <c r="V52" s="54">
        <f>SUM(V53:V63)</f>
        <v>34.469982188900005</v>
      </c>
      <c r="W52" s="54">
        <f>SUM(W53:W63)</f>
        <v>34.278601895249999</v>
      </c>
      <c r="X52" s="54">
        <f>SUM(X53:X63)</f>
        <v>41.904199031749997</v>
      </c>
      <c r="Y52" s="55">
        <f>SUM(T52:X52)</f>
        <v>131.23794962200168</v>
      </c>
    </row>
    <row r="53" spans="1:25" ht="46.5" customHeight="1" x14ac:dyDescent="0.25">
      <c r="A53" s="16">
        <f t="shared" si="3"/>
        <v>1</v>
      </c>
      <c r="B53" s="75" t="s">
        <v>72</v>
      </c>
      <c r="C53" s="73" t="s">
        <v>73</v>
      </c>
      <c r="D53" s="48" t="s">
        <v>39</v>
      </c>
      <c r="E53" s="48"/>
      <c r="F53" s="49"/>
      <c r="G53" s="50">
        <f>'[42]приложение 1.2 (2016)'!P33</f>
        <v>0.23</v>
      </c>
      <c r="H53" s="59"/>
      <c r="I53" s="64">
        <f>[42]Программа!F96</f>
        <v>2016</v>
      </c>
      <c r="J53" s="64">
        <f t="shared" si="4"/>
        <v>2016</v>
      </c>
      <c r="K53" s="50">
        <f t="shared" si="2"/>
        <v>0.91310767799999992</v>
      </c>
      <c r="L53" s="51"/>
      <c r="M53" s="51"/>
      <c r="N53" s="50"/>
      <c r="O53" s="50">
        <f>G53</f>
        <v>0.23</v>
      </c>
      <c r="P53" s="50"/>
      <c r="Q53" s="50"/>
      <c r="R53" s="50"/>
      <c r="S53" s="54">
        <f t="shared" ref="S53:S89" si="5">SUM(N53:R53)</f>
        <v>0.23</v>
      </c>
      <c r="T53" s="50"/>
      <c r="U53" s="50">
        <f>'[42]приложение 1.2 (2016)'!R33/1.18</f>
        <v>0.77382006610169485</v>
      </c>
      <c r="V53" s="50"/>
      <c r="W53" s="50"/>
      <c r="X53" s="50"/>
      <c r="Y53" s="52">
        <f t="shared" si="0"/>
        <v>0.77382006610169485</v>
      </c>
    </row>
    <row r="54" spans="1:25" ht="18" customHeight="1" x14ac:dyDescent="0.25">
      <c r="A54" s="16">
        <f t="shared" si="3"/>
        <v>2</v>
      </c>
      <c r="B54" s="75" t="s">
        <v>74</v>
      </c>
      <c r="C54" s="73" t="str">
        <f>[42]Программа!D97</f>
        <v>КЛ-10 кВ от ПС Научная к РП Степановский</v>
      </c>
      <c r="D54" s="48" t="s">
        <v>39</v>
      </c>
      <c r="E54" s="48"/>
      <c r="F54" s="48"/>
      <c r="G54" s="50">
        <f>N54</f>
        <v>4.1459999999999999</v>
      </c>
      <c r="H54" s="59"/>
      <c r="I54" s="64">
        <v>2015</v>
      </c>
      <c r="J54" s="64">
        <f t="shared" si="4"/>
        <v>2015</v>
      </c>
      <c r="K54" s="50">
        <f t="shared" si="2"/>
        <v>23.377388799199998</v>
      </c>
      <c r="L54" s="51"/>
      <c r="M54" s="51"/>
      <c r="N54" s="50">
        <v>4.1459999999999999</v>
      </c>
      <c r="O54" s="76"/>
      <c r="P54" s="50"/>
      <c r="Q54" s="50"/>
      <c r="R54" s="50"/>
      <c r="S54" s="54">
        <f>SUM(N54:R54)</f>
        <v>4.1459999999999999</v>
      </c>
      <c r="T54" s="50">
        <v>19.811346440000001</v>
      </c>
      <c r="U54" s="50"/>
      <c r="V54" s="77"/>
      <c r="W54" s="50"/>
      <c r="X54" s="50"/>
      <c r="Y54" s="52">
        <f>SUM(T54:X54)</f>
        <v>19.811346440000001</v>
      </c>
    </row>
    <row r="55" spans="1:25" ht="63" x14ac:dyDescent="0.25">
      <c r="A55" s="16">
        <f t="shared" si="3"/>
        <v>3</v>
      </c>
      <c r="B55" s="75" t="s">
        <v>75</v>
      </c>
      <c r="C55" s="73" t="str">
        <f>[42]Программа!D98</f>
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</c>
      <c r="D55" s="48" t="s">
        <v>39</v>
      </c>
      <c r="E55" s="48"/>
      <c r="F55" s="49"/>
      <c r="G55" s="50">
        <f>SUM([42]Программа!H98:I98)</f>
        <v>0.5</v>
      </c>
      <c r="H55" s="59"/>
      <c r="I55" s="64">
        <f>[42]Программа!F98</f>
        <v>2017</v>
      </c>
      <c r="J55" s="64">
        <f t="shared" si="4"/>
        <v>2017</v>
      </c>
      <c r="K55" s="50">
        <f t="shared" si="2"/>
        <v>4.6853980848580008</v>
      </c>
      <c r="L55" s="51"/>
      <c r="M55" s="51"/>
      <c r="N55" s="50"/>
      <c r="O55" s="50"/>
      <c r="P55" s="50">
        <f>G55</f>
        <v>0.5</v>
      </c>
      <c r="Q55" s="50"/>
      <c r="R55" s="50"/>
      <c r="S55" s="54">
        <f t="shared" si="5"/>
        <v>0.5</v>
      </c>
      <c r="T55" s="50"/>
      <c r="U55" s="50"/>
      <c r="V55" s="50">
        <f>[42]Программа!P98/1000</f>
        <v>3.9706763431000009</v>
      </c>
      <c r="W55" s="50"/>
      <c r="X55" s="50"/>
      <c r="Y55" s="52">
        <f t="shared" si="0"/>
        <v>3.9706763431000009</v>
      </c>
    </row>
    <row r="56" spans="1:25" ht="82.5" customHeight="1" x14ac:dyDescent="0.25">
      <c r="A56" s="16">
        <f t="shared" si="3"/>
        <v>4</v>
      </c>
      <c r="B56" s="75" t="s">
        <v>76</v>
      </c>
      <c r="C56" s="73" t="str">
        <f>[42]Программа!D99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</c>
      <c r="D56" s="48" t="s">
        <v>39</v>
      </c>
      <c r="E56" s="48"/>
      <c r="F56" s="49"/>
      <c r="G56" s="50">
        <f>SUM([42]Программа!H99:I99)</f>
        <v>0.5</v>
      </c>
      <c r="H56" s="59"/>
      <c r="I56" s="64">
        <f>[42]Программа!F99</f>
        <v>2017</v>
      </c>
      <c r="J56" s="64">
        <v>2018</v>
      </c>
      <c r="K56" s="50">
        <f t="shared" si="2"/>
        <v>3.238202448694</v>
      </c>
      <c r="L56" s="51"/>
      <c r="M56" s="51"/>
      <c r="N56" s="50"/>
      <c r="O56" s="50"/>
      <c r="P56" s="50">
        <f>G56</f>
        <v>0.5</v>
      </c>
      <c r="Q56" s="50"/>
      <c r="R56" s="50"/>
      <c r="S56" s="54">
        <f t="shared" si="5"/>
        <v>0.5</v>
      </c>
      <c r="T56" s="50"/>
      <c r="U56" s="50"/>
      <c r="V56" s="50">
        <f>[42]Программа!P99/1000</f>
        <v>2.7442393633000002</v>
      </c>
      <c r="W56" s="50"/>
      <c r="X56" s="50"/>
      <c r="Y56" s="52">
        <f t="shared" si="0"/>
        <v>2.7442393633000002</v>
      </c>
    </row>
    <row r="57" spans="1:25" ht="86.25" customHeight="1" x14ac:dyDescent="0.25">
      <c r="A57" s="16">
        <f t="shared" si="3"/>
        <v>5</v>
      </c>
      <c r="B57" s="75" t="s">
        <v>77</v>
      </c>
      <c r="C57" s="73" t="str">
        <f>[42]Программа!D100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</c>
      <c r="D57" s="48" t="s">
        <v>39</v>
      </c>
      <c r="E57" s="48"/>
      <c r="F57" s="78"/>
      <c r="G57" s="50">
        <f>SUM([42]Программа!H100:I100)</f>
        <v>2</v>
      </c>
      <c r="H57" s="59"/>
      <c r="I57" s="64">
        <f>[42]Программа!F100</f>
        <v>2017</v>
      </c>
      <c r="J57" s="64">
        <f t="shared" si="4"/>
        <v>2017</v>
      </c>
      <c r="K57" s="50">
        <f t="shared" si="2"/>
        <v>16.55324583094</v>
      </c>
      <c r="L57" s="51"/>
      <c r="M57" s="51"/>
      <c r="N57" s="50"/>
      <c r="O57" s="50"/>
      <c r="P57" s="50">
        <f>G57</f>
        <v>2</v>
      </c>
      <c r="Q57" s="50"/>
      <c r="R57" s="50"/>
      <c r="S57" s="54">
        <f t="shared" si="5"/>
        <v>2</v>
      </c>
      <c r="T57" s="50"/>
      <c r="U57" s="50"/>
      <c r="V57" s="50">
        <f>[42]Программа!P100/1000</f>
        <v>14.028174433000002</v>
      </c>
      <c r="W57" s="50"/>
      <c r="X57" s="50"/>
      <c r="Y57" s="52">
        <f t="shared" si="0"/>
        <v>14.028174433000002</v>
      </c>
    </row>
    <row r="58" spans="1:25" ht="63" x14ac:dyDescent="0.25">
      <c r="A58" s="16">
        <f t="shared" si="3"/>
        <v>6</v>
      </c>
      <c r="B58" s="75" t="s">
        <v>78</v>
      </c>
      <c r="C58" s="73" t="str">
        <f>[42]Программа!D101</f>
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</c>
      <c r="D58" s="48" t="s">
        <v>39</v>
      </c>
      <c r="E58" s="51"/>
      <c r="F58" s="78"/>
      <c r="G58" s="50">
        <f>SUM([42]Программа!H101:I101)</f>
        <v>1.5</v>
      </c>
      <c r="H58" s="59"/>
      <c r="I58" s="64">
        <f>[42]Программа!F101</f>
        <v>2017</v>
      </c>
      <c r="J58" s="64">
        <f t="shared" si="4"/>
        <v>2017</v>
      </c>
      <c r="K58" s="50">
        <f t="shared" si="2"/>
        <v>16.197732618410001</v>
      </c>
      <c r="L58" s="51"/>
      <c r="M58" s="51"/>
      <c r="N58" s="50"/>
      <c r="O58" s="50"/>
      <c r="P58" s="50">
        <f>G58</f>
        <v>1.5</v>
      </c>
      <c r="Q58" s="50"/>
      <c r="R58" s="50"/>
      <c r="S58" s="54">
        <f t="shared" si="5"/>
        <v>1.5</v>
      </c>
      <c r="T58" s="50"/>
      <c r="U58" s="50"/>
      <c r="V58" s="50">
        <f>[42]Программа!P101/1000</f>
        <v>13.726892049500002</v>
      </c>
      <c r="W58" s="50"/>
      <c r="X58" s="50"/>
      <c r="Y58" s="52">
        <f t="shared" si="0"/>
        <v>13.726892049500002</v>
      </c>
    </row>
    <row r="59" spans="1:25" ht="81.75" customHeight="1" x14ac:dyDescent="0.25">
      <c r="A59" s="16">
        <f t="shared" si="3"/>
        <v>7</v>
      </c>
      <c r="B59" s="75" t="s">
        <v>79</v>
      </c>
      <c r="C59" s="73" t="str">
        <f>[42]Программа!D102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</c>
      <c r="D59" s="48" t="s">
        <v>39</v>
      </c>
      <c r="E59" s="71"/>
      <c r="F59" s="78"/>
      <c r="G59" s="50">
        <f>SUM([42]Программа!H102:I102)</f>
        <v>4.7</v>
      </c>
      <c r="H59" s="59"/>
      <c r="I59" s="64">
        <v>2017</v>
      </c>
      <c r="J59" s="64">
        <v>2018</v>
      </c>
      <c r="K59" s="50">
        <f t="shared" si="2"/>
        <v>26.965833490929999</v>
      </c>
      <c r="L59" s="51"/>
      <c r="M59" s="51"/>
      <c r="N59" s="50"/>
      <c r="O59" s="50"/>
      <c r="P59" s="50"/>
      <c r="Q59" s="50">
        <f>G59</f>
        <v>4.7</v>
      </c>
      <c r="R59" s="50"/>
      <c r="S59" s="54">
        <f t="shared" si="5"/>
        <v>4.7</v>
      </c>
      <c r="T59" s="50"/>
      <c r="U59" s="50"/>
      <c r="V59" s="50"/>
      <c r="W59" s="50">
        <f>[42]Программа!Q102/1000</f>
        <v>22.852401263499999</v>
      </c>
      <c r="X59" s="50"/>
      <c r="Y59" s="52">
        <f t="shared" si="0"/>
        <v>22.852401263499999</v>
      </c>
    </row>
    <row r="60" spans="1:25" ht="63" x14ac:dyDescent="0.25">
      <c r="B60" s="75" t="s">
        <v>80</v>
      </c>
      <c r="C60" s="73" t="str">
        <f>[42]Программа!D103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</c>
      <c r="D60" s="48" t="s">
        <v>39</v>
      </c>
      <c r="E60" s="71"/>
      <c r="F60" s="78"/>
      <c r="G60" s="50">
        <f>SUM([42]Программа!H103:I103)</f>
        <v>2.35</v>
      </c>
      <c r="H60" s="59"/>
      <c r="I60" s="64">
        <f>[42]Программа!F103</f>
        <v>2018</v>
      </c>
      <c r="J60" s="64">
        <v>2019</v>
      </c>
      <c r="K60" s="50">
        <f t="shared" si="2"/>
        <v>13.482916745464999</v>
      </c>
      <c r="L60" s="51"/>
      <c r="M60" s="51"/>
      <c r="N60" s="50"/>
      <c r="O60" s="50"/>
      <c r="P60" s="50"/>
      <c r="Q60" s="50">
        <f>G60</f>
        <v>2.35</v>
      </c>
      <c r="R60" s="50"/>
      <c r="S60" s="54">
        <f t="shared" si="5"/>
        <v>2.35</v>
      </c>
      <c r="T60" s="50"/>
      <c r="U60" s="50"/>
      <c r="V60" s="50"/>
      <c r="W60" s="50">
        <f>[42]Программа!Q103/1000</f>
        <v>11.42620063175</v>
      </c>
      <c r="X60" s="50"/>
      <c r="Y60" s="52">
        <f t="shared" si="0"/>
        <v>11.42620063175</v>
      </c>
    </row>
    <row r="61" spans="1:25" ht="63" x14ac:dyDescent="0.25">
      <c r="A61" s="16">
        <f>A59+1</f>
        <v>8</v>
      </c>
      <c r="B61" s="75" t="s">
        <v>81</v>
      </c>
      <c r="C61" s="73" t="str">
        <f>[42]Программа!D104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</c>
      <c r="D61" s="48" t="s">
        <v>39</v>
      </c>
      <c r="E61" s="48"/>
      <c r="F61" s="78"/>
      <c r="G61" s="50">
        <f>SUM([42]Программа!H104:I104)</f>
        <v>2.35</v>
      </c>
      <c r="H61" s="59"/>
      <c r="I61" s="64">
        <v>2018</v>
      </c>
      <c r="J61" s="64">
        <v>2019</v>
      </c>
      <c r="K61" s="50">
        <f t="shared" si="2"/>
        <v>13.482916745464999</v>
      </c>
      <c r="L61" s="51"/>
      <c r="M61" s="51"/>
      <c r="N61" s="50"/>
      <c r="O61" s="50"/>
      <c r="P61" s="50"/>
      <c r="Q61" s="50"/>
      <c r="R61" s="50">
        <f>G61</f>
        <v>2.35</v>
      </c>
      <c r="S61" s="54">
        <f t="shared" si="5"/>
        <v>2.35</v>
      </c>
      <c r="T61" s="50"/>
      <c r="U61" s="50"/>
      <c r="V61" s="50"/>
      <c r="W61" s="50"/>
      <c r="X61" s="50">
        <f>[42]Программа!R104/1000</f>
        <v>11.42620063175</v>
      </c>
      <c r="Y61" s="52">
        <f t="shared" si="0"/>
        <v>11.42620063175</v>
      </c>
    </row>
    <row r="62" spans="1:25" ht="78.75" x14ac:dyDescent="0.25">
      <c r="A62" s="16">
        <f t="shared" si="3"/>
        <v>9</v>
      </c>
      <c r="B62" s="75" t="s">
        <v>82</v>
      </c>
      <c r="C62" s="73" t="str">
        <f>[42]Программа!D105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</c>
      <c r="D62" s="48" t="s">
        <v>39</v>
      </c>
      <c r="E62" s="51"/>
      <c r="F62" s="78"/>
      <c r="G62" s="50">
        <f>SUM([42]Программа!H105:I105)</f>
        <v>3.5</v>
      </c>
      <c r="H62" s="59"/>
      <c r="I62" s="64">
        <f>[42]Программа!F105</f>
        <v>2019</v>
      </c>
      <c r="J62" s="64">
        <f t="shared" si="4"/>
        <v>2019</v>
      </c>
      <c r="K62" s="50">
        <f t="shared" si="2"/>
        <v>19.773025868529999</v>
      </c>
      <c r="L62" s="51"/>
      <c r="M62" s="51"/>
      <c r="N62" s="50"/>
      <c r="O62" s="50"/>
      <c r="P62" s="50"/>
      <c r="Q62" s="50"/>
      <c r="R62" s="50">
        <f>G62</f>
        <v>3.5</v>
      </c>
      <c r="S62" s="54">
        <f t="shared" si="5"/>
        <v>3.5</v>
      </c>
      <c r="T62" s="50"/>
      <c r="U62" s="50"/>
      <c r="V62" s="50"/>
      <c r="W62" s="50"/>
      <c r="X62" s="50">
        <f>[42]Программа!R105/1000</f>
        <v>16.7568015835</v>
      </c>
      <c r="Y62" s="52">
        <f t="shared" si="0"/>
        <v>16.7568015835</v>
      </c>
    </row>
    <row r="63" spans="1:25" ht="63" x14ac:dyDescent="0.25">
      <c r="A63" s="16">
        <f>A62+1</f>
        <v>10</v>
      </c>
      <c r="B63" s="75" t="s">
        <v>83</v>
      </c>
      <c r="C63" s="73" t="str">
        <f>[42]Программа!D106</f>
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</c>
      <c r="D63" s="48" t="s">
        <v>39</v>
      </c>
      <c r="E63" s="48"/>
      <c r="F63" s="78"/>
      <c r="G63" s="50">
        <f>SUM([42]Программа!H106:I106)</f>
        <v>2.5</v>
      </c>
      <c r="H63" s="59"/>
      <c r="I63" s="64">
        <f>[42]Программа!F106</f>
        <v>2019</v>
      </c>
      <c r="J63" s="64">
        <f t="shared" si="4"/>
        <v>2019</v>
      </c>
      <c r="K63" s="50">
        <f t="shared" si="2"/>
        <v>16.191012243469999</v>
      </c>
      <c r="L63" s="51"/>
      <c r="M63" s="51"/>
      <c r="N63" s="50"/>
      <c r="O63" s="50"/>
      <c r="P63" s="50"/>
      <c r="Q63" s="50"/>
      <c r="R63" s="50">
        <f>G63</f>
        <v>2.5</v>
      </c>
      <c r="S63" s="54">
        <f t="shared" si="5"/>
        <v>2.5</v>
      </c>
      <c r="T63" s="50"/>
      <c r="U63" s="50"/>
      <c r="V63" s="50"/>
      <c r="W63" s="50"/>
      <c r="X63" s="50">
        <f>[42]Программа!R106/1000</f>
        <v>13.721196816499999</v>
      </c>
      <c r="Y63" s="52">
        <f t="shared" si="0"/>
        <v>13.721196816499999</v>
      </c>
    </row>
    <row r="64" spans="1:25" ht="47.25" x14ac:dyDescent="0.25">
      <c r="B64" s="118" t="s">
        <v>84</v>
      </c>
      <c r="C64" s="79" t="s">
        <v>85</v>
      </c>
      <c r="D64" s="48"/>
      <c r="E64" s="51"/>
      <c r="F64" s="78"/>
      <c r="G64" s="59"/>
      <c r="H64" s="59"/>
      <c r="I64" s="64"/>
      <c r="J64" s="64"/>
      <c r="K64" s="54">
        <f t="shared" si="2"/>
        <v>130.74516343269138</v>
      </c>
      <c r="L64" s="51"/>
      <c r="M64" s="51"/>
      <c r="N64" s="54">
        <f>SUM(N65:N89)</f>
        <v>14.2</v>
      </c>
      <c r="O64" s="54">
        <f t="shared" ref="O64:T64" si="6">SUM(O65:O89)</f>
        <v>16.048000000000002</v>
      </c>
      <c r="P64" s="54">
        <f t="shared" si="6"/>
        <v>16.835999999999999</v>
      </c>
      <c r="Q64" s="54">
        <f t="shared" si="6"/>
        <v>14.2</v>
      </c>
      <c r="R64" s="54">
        <f t="shared" si="6"/>
        <v>14.2</v>
      </c>
      <c r="S64" s="54"/>
      <c r="T64" s="54">
        <f t="shared" si="6"/>
        <v>20.383255792600004</v>
      </c>
      <c r="U64" s="54">
        <f>SUM(U70:U74)</f>
        <v>23.93157914402299</v>
      </c>
      <c r="V64" s="54">
        <f>SUM(V65:V89)</f>
        <v>25.719639438084958</v>
      </c>
      <c r="W64" s="54">
        <f>SUM(W65:W89)</f>
        <v>20.383255792600004</v>
      </c>
      <c r="X64" s="54">
        <f>SUM(X65:X89)</f>
        <v>20.383255792600004</v>
      </c>
      <c r="Y64" s="55">
        <f>SUM(T64:X64)</f>
        <v>110.80098595990796</v>
      </c>
    </row>
    <row r="65" spans="1:25" ht="51" customHeight="1" x14ac:dyDescent="0.25">
      <c r="A65" s="16">
        <f>A64+1</f>
        <v>1</v>
      </c>
      <c r="B65" s="75" t="s">
        <v>86</v>
      </c>
      <c r="C65" s="73" t="str">
        <f>[42]Программа!D109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65" s="48" t="s">
        <v>39</v>
      </c>
      <c r="E65" s="51"/>
      <c r="F65" s="78"/>
      <c r="G65" s="50">
        <f>SUM([42]Программа!H109:I111)</f>
        <v>3.0250000000000004</v>
      </c>
      <c r="H65" s="59"/>
      <c r="I65" s="64">
        <v>2015</v>
      </c>
      <c r="J65" s="64">
        <f t="shared" ref="J65:J89" si="7">I65</f>
        <v>2015</v>
      </c>
      <c r="K65" s="50">
        <f t="shared" si="2"/>
        <v>5.1914616480984996</v>
      </c>
      <c r="L65" s="51"/>
      <c r="M65" s="51"/>
      <c r="N65" s="80">
        <f>G65</f>
        <v>3.0250000000000004</v>
      </c>
      <c r="O65" s="81"/>
      <c r="P65" s="80"/>
      <c r="Q65" s="80"/>
      <c r="R65" s="80"/>
      <c r="S65" s="54">
        <f t="shared" si="5"/>
        <v>3.0250000000000004</v>
      </c>
      <c r="T65" s="50">
        <f>[42]Программа!N109/1000</f>
        <v>4.3995437695749997</v>
      </c>
      <c r="U65" s="82"/>
      <c r="V65" s="50"/>
      <c r="W65" s="50"/>
      <c r="X65" s="50"/>
      <c r="Y65" s="52">
        <f t="shared" si="0"/>
        <v>4.3995437695749997</v>
      </c>
    </row>
    <row r="66" spans="1:25" ht="51" customHeight="1" x14ac:dyDescent="0.25">
      <c r="A66" s="16">
        <v>2</v>
      </c>
      <c r="B66" s="75" t="s">
        <v>87</v>
      </c>
      <c r="C66" s="73" t="str">
        <f>[42]Программа!D112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66" s="48" t="s">
        <v>39</v>
      </c>
      <c r="E66" s="51"/>
      <c r="F66" s="78"/>
      <c r="G66" s="50">
        <f>SUM([42]Программа!H112:I114)</f>
        <v>2.625</v>
      </c>
      <c r="H66" s="59"/>
      <c r="I66" s="64">
        <v>2015</v>
      </c>
      <c r="J66" s="64">
        <f t="shared" si="7"/>
        <v>2015</v>
      </c>
      <c r="K66" s="50">
        <f t="shared" si="2"/>
        <v>4.6407624248857005</v>
      </c>
      <c r="L66" s="51"/>
      <c r="M66" s="51"/>
      <c r="N66" s="80">
        <f>G66</f>
        <v>2.625</v>
      </c>
      <c r="O66" s="81"/>
      <c r="P66" s="80"/>
      <c r="Q66" s="80"/>
      <c r="R66" s="80"/>
      <c r="S66" s="54">
        <f t="shared" si="5"/>
        <v>2.625</v>
      </c>
      <c r="T66" s="50">
        <f>[42]Программа!N112/1000</f>
        <v>3.9328495126150003</v>
      </c>
      <c r="U66" s="82"/>
      <c r="V66" s="50"/>
      <c r="W66" s="50"/>
      <c r="X66" s="50"/>
      <c r="Y66" s="52">
        <f t="shared" si="0"/>
        <v>3.9328495126150003</v>
      </c>
    </row>
    <row r="67" spans="1:25" ht="51" customHeight="1" x14ac:dyDescent="0.25">
      <c r="A67" s="16">
        <f>A66+1</f>
        <v>3</v>
      </c>
      <c r="B67" s="75" t="s">
        <v>88</v>
      </c>
      <c r="C67" s="73" t="str">
        <f>[42]Программа!D115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67" s="48" t="s">
        <v>39</v>
      </c>
      <c r="E67" s="51"/>
      <c r="F67" s="78"/>
      <c r="G67" s="50">
        <f>SUM([42]Программа!H115:I117)</f>
        <v>2.625</v>
      </c>
      <c r="H67" s="59"/>
      <c r="I67" s="64">
        <v>2015</v>
      </c>
      <c r="J67" s="64">
        <f t="shared" si="7"/>
        <v>2015</v>
      </c>
      <c r="K67" s="50">
        <f t="shared" si="2"/>
        <v>4.6407624248857005</v>
      </c>
      <c r="L67" s="51"/>
      <c r="M67" s="51"/>
      <c r="N67" s="80">
        <f>G67</f>
        <v>2.625</v>
      </c>
      <c r="O67" s="81"/>
      <c r="P67" s="80"/>
      <c r="Q67" s="80"/>
      <c r="R67" s="80"/>
      <c r="S67" s="54">
        <f t="shared" si="5"/>
        <v>2.625</v>
      </c>
      <c r="T67" s="50">
        <f>[42]Программа!N115/1000</f>
        <v>3.9328495126150003</v>
      </c>
      <c r="U67" s="82"/>
      <c r="V67" s="50"/>
      <c r="W67" s="50"/>
      <c r="X67" s="50"/>
      <c r="Y67" s="52">
        <f t="shared" si="0"/>
        <v>3.9328495126150003</v>
      </c>
    </row>
    <row r="68" spans="1:25" ht="51" customHeight="1" x14ac:dyDescent="0.25">
      <c r="A68" s="16">
        <v>3</v>
      </c>
      <c r="B68" s="75" t="s">
        <v>89</v>
      </c>
      <c r="C68" s="73" t="str">
        <f>[42]Программа!D118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68" s="48" t="s">
        <v>39</v>
      </c>
      <c r="E68" s="51"/>
      <c r="F68" s="78"/>
      <c r="G68" s="50">
        <f>SUM([42]Программа!H118:I120)</f>
        <v>2.625</v>
      </c>
      <c r="H68" s="59"/>
      <c r="I68" s="64">
        <v>2015</v>
      </c>
      <c r="J68" s="64">
        <f t="shared" si="7"/>
        <v>2015</v>
      </c>
      <c r="K68" s="50">
        <f t="shared" si="2"/>
        <v>4.6407624248857005</v>
      </c>
      <c r="L68" s="51"/>
      <c r="M68" s="51"/>
      <c r="N68" s="80">
        <f>G68</f>
        <v>2.625</v>
      </c>
      <c r="O68" s="81"/>
      <c r="P68" s="80"/>
      <c r="Q68" s="80"/>
      <c r="R68" s="80"/>
      <c r="S68" s="54">
        <f t="shared" si="5"/>
        <v>2.625</v>
      </c>
      <c r="T68" s="50">
        <f>[42]Программа!N118/1000</f>
        <v>3.9328495126150003</v>
      </c>
      <c r="U68" s="82"/>
      <c r="V68" s="50"/>
      <c r="W68" s="50"/>
      <c r="X68" s="50"/>
      <c r="Y68" s="52">
        <f t="shared" si="0"/>
        <v>3.9328495126150003</v>
      </c>
    </row>
    <row r="69" spans="1:25" ht="51" customHeight="1" x14ac:dyDescent="0.25">
      <c r="A69" s="16">
        <f>A68+1</f>
        <v>4</v>
      </c>
      <c r="B69" s="75" t="s">
        <v>90</v>
      </c>
      <c r="C69" s="73" t="str">
        <f>[42]Программа!D121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69" s="48" t="s">
        <v>39</v>
      </c>
      <c r="E69" s="51"/>
      <c r="F69" s="78"/>
      <c r="G69" s="50">
        <f>SUM([42]Программа!H121:I123)</f>
        <v>3.3</v>
      </c>
      <c r="H69" s="59"/>
      <c r="I69" s="64">
        <v>2015</v>
      </c>
      <c r="J69" s="64">
        <f t="shared" si="7"/>
        <v>2015</v>
      </c>
      <c r="K69" s="50">
        <f t="shared" si="2"/>
        <v>4.9384929125124</v>
      </c>
      <c r="L69" s="51"/>
      <c r="M69" s="51"/>
      <c r="N69" s="80">
        <f>G69</f>
        <v>3.3</v>
      </c>
      <c r="O69" s="81"/>
      <c r="P69" s="80"/>
      <c r="Q69" s="80"/>
      <c r="R69" s="80"/>
      <c r="S69" s="54">
        <f t="shared" si="5"/>
        <v>3.3</v>
      </c>
      <c r="T69" s="50">
        <f>[42]Программа!N121/1000</f>
        <v>4.1851634851800004</v>
      </c>
      <c r="U69" s="82"/>
      <c r="V69" s="50"/>
      <c r="W69" s="50"/>
      <c r="X69" s="50"/>
      <c r="Y69" s="52">
        <f t="shared" si="0"/>
        <v>4.1851634851800004</v>
      </c>
    </row>
    <row r="70" spans="1:25" ht="52.5" customHeight="1" x14ac:dyDescent="0.25">
      <c r="A70" s="16">
        <f>A65+1</f>
        <v>2</v>
      </c>
      <c r="B70" s="75" t="s">
        <v>91</v>
      </c>
      <c r="C70" s="73" t="str">
        <f>[42]Программа!D124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70" s="48" t="s">
        <v>39</v>
      </c>
      <c r="E70" s="48"/>
      <c r="F70" s="83"/>
      <c r="G70" s="50">
        <f>'[42]приложение 1.2 (2016)'!P35+'[42]приложение 1.2 (2016)'!P36+'[42]приложение 1.2 (2016)'!P37</f>
        <v>3.339</v>
      </c>
      <c r="H70" s="57"/>
      <c r="I70" s="48">
        <v>2016</v>
      </c>
      <c r="J70" s="64">
        <f t="shared" si="7"/>
        <v>2016</v>
      </c>
      <c r="K70" s="50">
        <f t="shared" si="2"/>
        <v>6.0458491411913959</v>
      </c>
      <c r="L70" s="51"/>
      <c r="M70" s="51"/>
      <c r="N70" s="84"/>
      <c r="O70" s="80">
        <f>G70</f>
        <v>3.339</v>
      </c>
      <c r="P70" s="84"/>
      <c r="Q70" s="84"/>
      <c r="R70" s="84"/>
      <c r="S70" s="54">
        <f t="shared" si="5"/>
        <v>3.339</v>
      </c>
      <c r="T70" s="54"/>
      <c r="U70" s="50">
        <v>5.1236009671113525</v>
      </c>
      <c r="V70" s="50"/>
      <c r="W70" s="50"/>
      <c r="X70" s="50"/>
      <c r="Y70" s="52">
        <f t="shared" si="0"/>
        <v>5.1236009671113525</v>
      </c>
    </row>
    <row r="71" spans="1:25" ht="52.5" customHeight="1" x14ac:dyDescent="0.25">
      <c r="B71" s="75" t="s">
        <v>92</v>
      </c>
      <c r="C71" s="73" t="str">
        <f>[42]Программа!D127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71" s="48" t="s">
        <v>39</v>
      </c>
      <c r="E71" s="48"/>
      <c r="F71" s="83"/>
      <c r="G71" s="50">
        <v>2.625</v>
      </c>
      <c r="H71" s="57"/>
      <c r="I71" s="48">
        <v>2016</v>
      </c>
      <c r="J71" s="64">
        <f t="shared" si="7"/>
        <v>2016</v>
      </c>
      <c r="K71" s="50">
        <f t="shared" si="2"/>
        <v>4.6407624704535655</v>
      </c>
      <c r="L71" s="51"/>
      <c r="M71" s="51"/>
      <c r="N71" s="84"/>
      <c r="O71" s="80">
        <f>G71</f>
        <v>2.625</v>
      </c>
      <c r="P71" s="84"/>
      <c r="Q71" s="84"/>
      <c r="R71" s="84"/>
      <c r="S71" s="54">
        <f t="shared" si="5"/>
        <v>2.625</v>
      </c>
      <c r="T71" s="54"/>
      <c r="U71" s="50">
        <v>3.9328495512318353</v>
      </c>
      <c r="V71" s="50"/>
      <c r="W71" s="50"/>
      <c r="X71" s="50"/>
      <c r="Y71" s="52">
        <f t="shared" si="0"/>
        <v>3.9328495512318353</v>
      </c>
    </row>
    <row r="72" spans="1:25" ht="52.5" customHeight="1" x14ac:dyDescent="0.25">
      <c r="B72" s="75" t="s">
        <v>93</v>
      </c>
      <c r="C72" s="73" t="str">
        <f>[42]Программа!D130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72" s="48" t="s">
        <v>39</v>
      </c>
      <c r="E72" s="48"/>
      <c r="F72" s="83"/>
      <c r="G72" s="50">
        <v>2.625</v>
      </c>
      <c r="H72" s="57"/>
      <c r="I72" s="48">
        <v>2016</v>
      </c>
      <c r="J72" s="64">
        <f t="shared" si="7"/>
        <v>2016</v>
      </c>
      <c r="K72" s="50">
        <f t="shared" si="2"/>
        <v>4.6407624704535655</v>
      </c>
      <c r="L72" s="51"/>
      <c r="M72" s="51"/>
      <c r="N72" s="84"/>
      <c r="O72" s="80">
        <f>G72</f>
        <v>2.625</v>
      </c>
      <c r="P72" s="84"/>
      <c r="Q72" s="84"/>
      <c r="R72" s="84"/>
      <c r="S72" s="54">
        <f t="shared" si="5"/>
        <v>2.625</v>
      </c>
      <c r="T72" s="54"/>
      <c r="U72" s="50">
        <v>3.9328495512318353</v>
      </c>
      <c r="V72" s="50"/>
      <c r="W72" s="50"/>
      <c r="X72" s="50"/>
      <c r="Y72" s="52">
        <f t="shared" si="0"/>
        <v>3.9328495512318353</v>
      </c>
    </row>
    <row r="73" spans="1:25" ht="52.5" customHeight="1" x14ac:dyDescent="0.25">
      <c r="B73" s="75" t="s">
        <v>94</v>
      </c>
      <c r="C73" s="73" t="str">
        <f>[42]Программа!D133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73" s="48" t="s">
        <v>39</v>
      </c>
      <c r="E73" s="48"/>
      <c r="F73" s="83"/>
      <c r="G73" s="50">
        <v>2.625</v>
      </c>
      <c r="H73" s="57"/>
      <c r="I73" s="48">
        <v>2016</v>
      </c>
      <c r="J73" s="64">
        <f t="shared" si="7"/>
        <v>2016</v>
      </c>
      <c r="K73" s="50">
        <f t="shared" si="2"/>
        <v>4.6407624704535655</v>
      </c>
      <c r="L73" s="51"/>
      <c r="M73" s="51"/>
      <c r="N73" s="84"/>
      <c r="O73" s="80">
        <f>G73</f>
        <v>2.625</v>
      </c>
      <c r="P73" s="84"/>
      <c r="Q73" s="84"/>
      <c r="R73" s="84"/>
      <c r="S73" s="54">
        <f t="shared" si="5"/>
        <v>2.625</v>
      </c>
      <c r="T73" s="54"/>
      <c r="U73" s="50">
        <v>3.9328495512318353</v>
      </c>
      <c r="V73" s="50"/>
      <c r="W73" s="50"/>
      <c r="X73" s="50"/>
      <c r="Y73" s="52">
        <f t="shared" si="0"/>
        <v>3.9328495512318353</v>
      </c>
    </row>
    <row r="74" spans="1:25" ht="52.5" customHeight="1" x14ac:dyDescent="0.25">
      <c r="B74" s="75" t="s">
        <v>95</v>
      </c>
      <c r="C74" s="73" t="str">
        <f>[42]Программа!D136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74" s="48" t="s">
        <v>39</v>
      </c>
      <c r="E74" s="48"/>
      <c r="F74" s="83"/>
      <c r="G74" s="50">
        <f>'[42]приложение 1.2 (2016)'!P47+'[42]приложение 1.2 (2016)'!P48+'[42]приложение 1.2 (2016)'!P49</f>
        <v>4.8339999999999996</v>
      </c>
      <c r="H74" s="57"/>
      <c r="I74" s="48">
        <v>2016</v>
      </c>
      <c r="J74" s="64">
        <f t="shared" si="7"/>
        <v>2016</v>
      </c>
      <c r="K74" s="50">
        <f t="shared" si="2"/>
        <v>8.2711268373950322</v>
      </c>
      <c r="L74" s="51"/>
      <c r="M74" s="51"/>
      <c r="N74" s="84"/>
      <c r="O74" s="80">
        <f>G74</f>
        <v>4.8339999999999996</v>
      </c>
      <c r="P74" s="84"/>
      <c r="Q74" s="84"/>
      <c r="R74" s="84"/>
      <c r="S74" s="54">
        <f t="shared" si="5"/>
        <v>4.8339999999999996</v>
      </c>
      <c r="T74" s="54"/>
      <c r="U74" s="50">
        <v>7.009429523216129</v>
      </c>
      <c r="V74" s="50"/>
      <c r="W74" s="50"/>
      <c r="X74" s="50"/>
      <c r="Y74" s="52">
        <f t="shared" si="0"/>
        <v>7.009429523216129</v>
      </c>
    </row>
    <row r="75" spans="1:25" ht="51.75" customHeight="1" x14ac:dyDescent="0.25">
      <c r="A75" s="16">
        <f>A70+1</f>
        <v>3</v>
      </c>
      <c r="B75" s="75" t="s">
        <v>96</v>
      </c>
      <c r="C75" s="73" t="str">
        <f>[42]Программа!D139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75" s="48" t="s">
        <v>39</v>
      </c>
      <c r="E75" s="48"/>
      <c r="F75" s="83"/>
      <c r="G75" s="50">
        <f>'[42]приложение 1.2(2017)'!P40+'[42]приложение 1.2(2017)'!P41+'[42]приложение 1.2(2017)'!P42</f>
        <v>3.6</v>
      </c>
      <c r="H75" s="59"/>
      <c r="I75" s="64">
        <v>2017</v>
      </c>
      <c r="J75" s="64">
        <f t="shared" si="7"/>
        <v>2017</v>
      </c>
      <c r="K75" s="50">
        <f t="shared" si="2"/>
        <v>6.6434162932413567</v>
      </c>
      <c r="L75" s="51"/>
      <c r="M75" s="51"/>
      <c r="N75" s="80"/>
      <c r="O75" s="80"/>
      <c r="P75" s="80">
        <f>G75</f>
        <v>3.6</v>
      </c>
      <c r="Q75" s="80"/>
      <c r="R75" s="80"/>
      <c r="S75" s="54">
        <f t="shared" si="5"/>
        <v>3.6</v>
      </c>
      <c r="T75" s="50"/>
      <c r="U75" s="50"/>
      <c r="V75" s="50">
        <v>5.6300138078316584</v>
      </c>
      <c r="W75" s="50"/>
      <c r="X75" s="50"/>
      <c r="Y75" s="52">
        <f t="shared" si="0"/>
        <v>5.6300138078316584</v>
      </c>
    </row>
    <row r="76" spans="1:25" ht="51.75" customHeight="1" x14ac:dyDescent="0.25">
      <c r="B76" s="75" t="s">
        <v>97</v>
      </c>
      <c r="C76" s="73" t="str">
        <f>[42]Программа!D142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76" s="48" t="s">
        <v>39</v>
      </c>
      <c r="E76" s="48"/>
      <c r="F76" s="83"/>
      <c r="G76" s="50">
        <f>'[42]приложение 1.2(2017)'!P43+'[42]приложение 1.2(2017)'!P44+'[42]приложение 1.2(2017)'!P45</f>
        <v>2.7199999999999998</v>
      </c>
      <c r="H76" s="59"/>
      <c r="I76" s="64">
        <v>2017</v>
      </c>
      <c r="J76" s="64">
        <f t="shared" si="7"/>
        <v>2017</v>
      </c>
      <c r="K76" s="50">
        <f t="shared" si="2"/>
        <v>4.9265032434742571</v>
      </c>
      <c r="L76" s="51"/>
      <c r="M76" s="51"/>
      <c r="N76" s="80"/>
      <c r="O76" s="80"/>
      <c r="P76" s="80">
        <f>G76</f>
        <v>2.7199999999999998</v>
      </c>
      <c r="Q76" s="80"/>
      <c r="R76" s="80"/>
      <c r="S76" s="54">
        <f t="shared" si="5"/>
        <v>2.7199999999999998</v>
      </c>
      <c r="T76" s="50"/>
      <c r="U76" s="50"/>
      <c r="V76" s="50">
        <v>4.1750027487069978</v>
      </c>
      <c r="W76" s="50"/>
      <c r="X76" s="50"/>
      <c r="Y76" s="52">
        <f t="shared" si="0"/>
        <v>4.1750027487069978</v>
      </c>
    </row>
    <row r="77" spans="1:25" ht="51.75" customHeight="1" x14ac:dyDescent="0.25">
      <c r="B77" s="75" t="s">
        <v>98</v>
      </c>
      <c r="C77" s="73" t="str">
        <f>[42]Программа!D145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77" s="48" t="s">
        <v>39</v>
      </c>
      <c r="E77" s="48"/>
      <c r="F77" s="83"/>
      <c r="G77" s="50">
        <f>'[42]приложение 1.2(2017)'!P46+'[42]приложение 1.2(2017)'!P47+'[42]приложение 1.2(2017)'!P48</f>
        <v>3.3</v>
      </c>
      <c r="H77" s="59"/>
      <c r="I77" s="64">
        <v>2017</v>
      </c>
      <c r="J77" s="64">
        <f t="shared" si="7"/>
        <v>2017</v>
      </c>
      <c r="K77" s="50">
        <f t="shared" si="2"/>
        <v>6.0999463200328448</v>
      </c>
      <c r="L77" s="51"/>
      <c r="M77" s="51"/>
      <c r="N77" s="80"/>
      <c r="O77" s="80"/>
      <c r="P77" s="80">
        <f>G77</f>
        <v>3.3</v>
      </c>
      <c r="Q77" s="80"/>
      <c r="R77" s="80"/>
      <c r="S77" s="54">
        <f t="shared" si="5"/>
        <v>3.3</v>
      </c>
      <c r="T77" s="50"/>
      <c r="U77" s="50"/>
      <c r="V77" s="50">
        <v>5.1694460339261399</v>
      </c>
      <c r="W77" s="50"/>
      <c r="X77" s="50"/>
      <c r="Y77" s="52">
        <f t="shared" si="0"/>
        <v>5.1694460339261399</v>
      </c>
    </row>
    <row r="78" spans="1:25" ht="51.75" customHeight="1" x14ac:dyDescent="0.25">
      <c r="B78" s="75" t="s">
        <v>99</v>
      </c>
      <c r="C78" s="73" t="str">
        <f>[42]Программа!D148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78" s="48" t="s">
        <v>39</v>
      </c>
      <c r="E78" s="48"/>
      <c r="F78" s="83"/>
      <c r="G78" s="50">
        <f>'[42]приложение 1.2(2017)'!P49+'[42]приложение 1.2(2017)'!P50+'[42]приложение 1.2(2017)'!P51</f>
        <v>2.7199999999999998</v>
      </c>
      <c r="H78" s="59"/>
      <c r="I78" s="64">
        <v>2017</v>
      </c>
      <c r="J78" s="64">
        <f t="shared" si="7"/>
        <v>2017</v>
      </c>
      <c r="K78" s="50">
        <f t="shared" si="2"/>
        <v>4.9265032434742571</v>
      </c>
      <c r="L78" s="51"/>
      <c r="M78" s="51"/>
      <c r="N78" s="80"/>
      <c r="O78" s="80"/>
      <c r="P78" s="80">
        <f>G78</f>
        <v>2.7199999999999998</v>
      </c>
      <c r="Q78" s="80"/>
      <c r="R78" s="80"/>
      <c r="S78" s="54">
        <f t="shared" si="5"/>
        <v>2.7199999999999998</v>
      </c>
      <c r="T78" s="50"/>
      <c r="U78" s="50"/>
      <c r="V78" s="50">
        <v>4.1750027487069978</v>
      </c>
      <c r="W78" s="50"/>
      <c r="X78" s="50"/>
      <c r="Y78" s="52">
        <f t="shared" si="0"/>
        <v>4.1750027487069978</v>
      </c>
    </row>
    <row r="79" spans="1:25" ht="51.75" customHeight="1" x14ac:dyDescent="0.25">
      <c r="B79" s="75" t="s">
        <v>100</v>
      </c>
      <c r="C79" s="73" t="str">
        <f>[42]Программа!D151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79" s="48" t="s">
        <v>39</v>
      </c>
      <c r="E79" s="48"/>
      <c r="F79" s="83"/>
      <c r="G79" s="50">
        <f>'[42]приложение 1.2(2017)'!P52+'[42]приложение 1.2(2017)'!P53+'[42]приложение 1.2(2017)'!P54</f>
        <v>4.4960000000000004</v>
      </c>
      <c r="H79" s="59"/>
      <c r="I79" s="64">
        <v>2017</v>
      </c>
      <c r="J79" s="64">
        <f t="shared" si="7"/>
        <v>2017</v>
      </c>
      <c r="K79" s="50">
        <f t="shared" si="2"/>
        <v>7.7528054367175319</v>
      </c>
      <c r="L79" s="51"/>
      <c r="M79" s="51"/>
      <c r="N79" s="80"/>
      <c r="O79" s="80"/>
      <c r="P79" s="80">
        <f>G79</f>
        <v>4.4960000000000004</v>
      </c>
      <c r="Q79" s="80"/>
      <c r="R79" s="80"/>
      <c r="S79" s="54">
        <f t="shared" si="5"/>
        <v>4.4960000000000004</v>
      </c>
      <c r="T79" s="50"/>
      <c r="U79" s="50"/>
      <c r="V79" s="50">
        <v>6.5701740989131627</v>
      </c>
      <c r="W79" s="50"/>
      <c r="X79" s="50"/>
      <c r="Y79" s="52">
        <f t="shared" si="0"/>
        <v>6.5701740989131627</v>
      </c>
    </row>
    <row r="80" spans="1:25" ht="51.75" customHeight="1" x14ac:dyDescent="0.25">
      <c r="A80" s="16">
        <f>A75+1</f>
        <v>4</v>
      </c>
      <c r="B80" s="75" t="s">
        <v>101</v>
      </c>
      <c r="C80" s="73" t="str">
        <f>[42]Программа!D154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80" s="48" t="s">
        <v>39</v>
      </c>
      <c r="E80" s="48"/>
      <c r="F80" s="83"/>
      <c r="G80" s="50">
        <f>SUM([42]Программа!H154:I156)</f>
        <v>3.0250000000000004</v>
      </c>
      <c r="H80" s="59"/>
      <c r="I80" s="64">
        <v>2018</v>
      </c>
      <c r="J80" s="64">
        <f t="shared" si="7"/>
        <v>2018</v>
      </c>
      <c r="K80" s="50">
        <f t="shared" si="2"/>
        <v>5.1914616480985005</v>
      </c>
      <c r="L80" s="51"/>
      <c r="M80" s="51"/>
      <c r="N80" s="80"/>
      <c r="O80" s="80"/>
      <c r="P80" s="80"/>
      <c r="Q80" s="80">
        <f>G80</f>
        <v>3.0250000000000004</v>
      </c>
      <c r="R80" s="80"/>
      <c r="S80" s="54">
        <f t="shared" si="5"/>
        <v>3.0250000000000004</v>
      </c>
      <c r="T80" s="50"/>
      <c r="U80" s="50"/>
      <c r="V80" s="50"/>
      <c r="W80" s="50">
        <f>[42]Программа!Q154/1000</f>
        <v>4.3995437695750006</v>
      </c>
      <c r="X80" s="50"/>
      <c r="Y80" s="52">
        <f t="shared" si="0"/>
        <v>4.3995437695750006</v>
      </c>
    </row>
    <row r="81" spans="1:25" ht="51.75" customHeight="1" x14ac:dyDescent="0.25">
      <c r="B81" s="75" t="s">
        <v>102</v>
      </c>
      <c r="C81" s="73" t="str">
        <f>[42]Программа!D142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81" s="48" t="s">
        <v>39</v>
      </c>
      <c r="E81" s="48"/>
      <c r="F81" s="83"/>
      <c r="G81" s="50">
        <f>SUM([42]Программа!H157:I159)</f>
        <v>2.625</v>
      </c>
      <c r="H81" s="59"/>
      <c r="I81" s="64">
        <v>2018</v>
      </c>
      <c r="J81" s="64">
        <f t="shared" si="7"/>
        <v>2018</v>
      </c>
      <c r="K81" s="50">
        <f t="shared" si="2"/>
        <v>4.6407624248857005</v>
      </c>
      <c r="L81" s="51"/>
      <c r="M81" s="51"/>
      <c r="N81" s="80"/>
      <c r="O81" s="80"/>
      <c r="P81" s="80"/>
      <c r="Q81" s="80">
        <f>G81</f>
        <v>2.625</v>
      </c>
      <c r="R81" s="80"/>
      <c r="S81" s="54">
        <f t="shared" si="5"/>
        <v>2.625</v>
      </c>
      <c r="T81" s="50"/>
      <c r="U81" s="50"/>
      <c r="V81" s="50"/>
      <c r="W81" s="50">
        <f>[42]Программа!Q157/1000</f>
        <v>3.9328495126150003</v>
      </c>
      <c r="X81" s="50"/>
      <c r="Y81" s="52">
        <f t="shared" si="0"/>
        <v>3.9328495126150003</v>
      </c>
    </row>
    <row r="82" spans="1:25" ht="51.75" customHeight="1" x14ac:dyDescent="0.25">
      <c r="B82" s="75" t="s">
        <v>103</v>
      </c>
      <c r="C82" s="73" t="str">
        <f>[42]Программа!D145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82" s="48" t="s">
        <v>39</v>
      </c>
      <c r="E82" s="48"/>
      <c r="F82" s="83"/>
      <c r="G82" s="50">
        <f>SUM([42]Программа!H160:I162)</f>
        <v>2.625</v>
      </c>
      <c r="H82" s="59"/>
      <c r="I82" s="64">
        <v>2018</v>
      </c>
      <c r="J82" s="64">
        <f t="shared" si="7"/>
        <v>2018</v>
      </c>
      <c r="K82" s="50">
        <f t="shared" si="2"/>
        <v>4.6407624248857005</v>
      </c>
      <c r="L82" s="51"/>
      <c r="M82" s="51"/>
      <c r="N82" s="80"/>
      <c r="O82" s="80"/>
      <c r="P82" s="80"/>
      <c r="Q82" s="80">
        <f>G82</f>
        <v>2.625</v>
      </c>
      <c r="R82" s="80"/>
      <c r="S82" s="54">
        <f t="shared" si="5"/>
        <v>2.625</v>
      </c>
      <c r="T82" s="50"/>
      <c r="U82" s="50"/>
      <c r="V82" s="50"/>
      <c r="W82" s="50">
        <f>[42]Программа!Q160/1000</f>
        <v>3.9328495126150003</v>
      </c>
      <c r="X82" s="50"/>
      <c r="Y82" s="52">
        <f t="shared" si="0"/>
        <v>3.9328495126150003</v>
      </c>
    </row>
    <row r="83" spans="1:25" ht="51.75" customHeight="1" x14ac:dyDescent="0.25">
      <c r="B83" s="75" t="s">
        <v>104</v>
      </c>
      <c r="C83" s="73" t="str">
        <f>[42]Программа!D148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83" s="48" t="s">
        <v>39</v>
      </c>
      <c r="E83" s="48"/>
      <c r="F83" s="83"/>
      <c r="G83" s="50">
        <f>SUM([42]Программа!H163:I165)</f>
        <v>2.625</v>
      </c>
      <c r="H83" s="59"/>
      <c r="I83" s="64">
        <v>2018</v>
      </c>
      <c r="J83" s="64">
        <f t="shared" si="7"/>
        <v>2018</v>
      </c>
      <c r="K83" s="50">
        <f t="shared" si="2"/>
        <v>4.6407624248857005</v>
      </c>
      <c r="L83" s="51"/>
      <c r="M83" s="51"/>
      <c r="N83" s="80"/>
      <c r="O83" s="80"/>
      <c r="P83" s="80"/>
      <c r="Q83" s="80">
        <f>G83</f>
        <v>2.625</v>
      </c>
      <c r="R83" s="80"/>
      <c r="S83" s="54">
        <f t="shared" si="5"/>
        <v>2.625</v>
      </c>
      <c r="T83" s="50"/>
      <c r="U83" s="50"/>
      <c r="V83" s="50"/>
      <c r="W83" s="50">
        <f>[42]Программа!Q163/1000</f>
        <v>3.9328495126150003</v>
      </c>
      <c r="X83" s="50"/>
      <c r="Y83" s="52">
        <f t="shared" si="0"/>
        <v>3.9328495126150003</v>
      </c>
    </row>
    <row r="84" spans="1:25" ht="51.75" customHeight="1" x14ac:dyDescent="0.25">
      <c r="B84" s="75" t="s">
        <v>105</v>
      </c>
      <c r="C84" s="73" t="str">
        <f>[42]Программа!D151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84" s="48" t="s">
        <v>39</v>
      </c>
      <c r="E84" s="48"/>
      <c r="F84" s="83"/>
      <c r="G84" s="50">
        <f>SUM([42]Программа!H166:I168)</f>
        <v>3.3</v>
      </c>
      <c r="H84" s="59"/>
      <c r="I84" s="64">
        <v>2018</v>
      </c>
      <c r="J84" s="64">
        <f t="shared" si="7"/>
        <v>2018</v>
      </c>
      <c r="K84" s="50">
        <f t="shared" si="2"/>
        <v>4.9384929125124</v>
      </c>
      <c r="L84" s="51"/>
      <c r="M84" s="51"/>
      <c r="N84" s="80"/>
      <c r="O84" s="80"/>
      <c r="P84" s="80"/>
      <c r="Q84" s="80">
        <f>G84</f>
        <v>3.3</v>
      </c>
      <c r="R84" s="80"/>
      <c r="S84" s="54">
        <f t="shared" si="5"/>
        <v>3.3</v>
      </c>
      <c r="T84" s="50"/>
      <c r="U84" s="50"/>
      <c r="V84" s="50"/>
      <c r="W84" s="50">
        <f>[42]Программа!Q166/1000</f>
        <v>4.1851634851800004</v>
      </c>
      <c r="X84" s="50"/>
      <c r="Y84" s="52">
        <f t="shared" si="0"/>
        <v>4.1851634851800004</v>
      </c>
    </row>
    <row r="85" spans="1:25" ht="53.25" customHeight="1" x14ac:dyDescent="0.25">
      <c r="A85" s="16">
        <f>A80+1</f>
        <v>5</v>
      </c>
      <c r="B85" s="75" t="s">
        <v>106</v>
      </c>
      <c r="C85" s="73" t="str">
        <f>[42]Программа!D169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D85" s="48" t="s">
        <v>39</v>
      </c>
      <c r="E85" s="48"/>
      <c r="F85" s="83"/>
      <c r="G85" s="50">
        <f>SUM([42]Программа!H169:I171)</f>
        <v>3.0250000000000004</v>
      </c>
      <c r="H85" s="59"/>
      <c r="I85" s="64">
        <v>2019</v>
      </c>
      <c r="J85" s="64">
        <f t="shared" si="7"/>
        <v>2019</v>
      </c>
      <c r="K85" s="50">
        <f t="shared" si="2"/>
        <v>5.1914616480985005</v>
      </c>
      <c r="L85" s="51"/>
      <c r="M85" s="51"/>
      <c r="N85" s="80"/>
      <c r="O85" s="80"/>
      <c r="P85" s="80"/>
      <c r="Q85" s="80"/>
      <c r="R85" s="80">
        <f>G85</f>
        <v>3.0250000000000004</v>
      </c>
      <c r="S85" s="54">
        <f t="shared" si="5"/>
        <v>3.0250000000000004</v>
      </c>
      <c r="T85" s="50"/>
      <c r="U85" s="50"/>
      <c r="V85" s="50"/>
      <c r="W85" s="50"/>
      <c r="X85" s="50">
        <f>[42]Программа!R169/1000</f>
        <v>4.3995437695750006</v>
      </c>
      <c r="Y85" s="52">
        <f t="shared" si="0"/>
        <v>4.3995437695750006</v>
      </c>
    </row>
    <row r="86" spans="1:25" ht="53.25" customHeight="1" x14ac:dyDescent="0.25">
      <c r="B86" s="75" t="s">
        <v>107</v>
      </c>
      <c r="C86" s="73" t="str">
        <f>[42]Программа!D172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D86" s="48" t="s">
        <v>39</v>
      </c>
      <c r="E86" s="48"/>
      <c r="F86" s="83"/>
      <c r="G86" s="50">
        <f>SUM([42]Программа!H172:I174)</f>
        <v>2.625</v>
      </c>
      <c r="H86" s="59"/>
      <c r="I86" s="64">
        <v>2019</v>
      </c>
      <c r="J86" s="64">
        <f t="shared" si="7"/>
        <v>2019</v>
      </c>
      <c r="K86" s="50">
        <f t="shared" si="2"/>
        <v>4.6407624248857005</v>
      </c>
      <c r="L86" s="51"/>
      <c r="M86" s="51"/>
      <c r="N86" s="80"/>
      <c r="O86" s="80"/>
      <c r="P86" s="80"/>
      <c r="Q86" s="80"/>
      <c r="R86" s="80">
        <f>G86</f>
        <v>2.625</v>
      </c>
      <c r="S86" s="54">
        <f t="shared" si="5"/>
        <v>2.625</v>
      </c>
      <c r="T86" s="50"/>
      <c r="U86" s="50"/>
      <c r="V86" s="50"/>
      <c r="W86" s="50"/>
      <c r="X86" s="50">
        <f>[42]Программа!R172/1000</f>
        <v>3.9328495126150003</v>
      </c>
      <c r="Y86" s="52">
        <f t="shared" si="0"/>
        <v>3.9328495126150003</v>
      </c>
    </row>
    <row r="87" spans="1:25" ht="53.25" customHeight="1" x14ac:dyDescent="0.25">
      <c r="B87" s="75" t="s">
        <v>108</v>
      </c>
      <c r="C87" s="73" t="str">
        <f>[42]Программа!D175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D87" s="48" t="s">
        <v>39</v>
      </c>
      <c r="E87" s="48"/>
      <c r="F87" s="83"/>
      <c r="G87" s="50">
        <f>SUM([42]Программа!H175:I177)</f>
        <v>2.625</v>
      </c>
      <c r="H87" s="59"/>
      <c r="I87" s="64">
        <v>2019</v>
      </c>
      <c r="J87" s="64">
        <f t="shared" si="7"/>
        <v>2019</v>
      </c>
      <c r="K87" s="50">
        <f t="shared" si="2"/>
        <v>4.6407624248857005</v>
      </c>
      <c r="L87" s="51"/>
      <c r="M87" s="51"/>
      <c r="N87" s="80"/>
      <c r="O87" s="80"/>
      <c r="P87" s="80"/>
      <c r="Q87" s="80"/>
      <c r="R87" s="80">
        <f>G87</f>
        <v>2.625</v>
      </c>
      <c r="S87" s="54">
        <f t="shared" si="5"/>
        <v>2.625</v>
      </c>
      <c r="T87" s="50"/>
      <c r="U87" s="50"/>
      <c r="V87" s="50"/>
      <c r="W87" s="50"/>
      <c r="X87" s="50">
        <f>[42]Программа!R175/1000</f>
        <v>3.9328495126150003</v>
      </c>
      <c r="Y87" s="52">
        <f t="shared" si="0"/>
        <v>3.9328495126150003</v>
      </c>
    </row>
    <row r="88" spans="1:25" ht="53.25" customHeight="1" x14ac:dyDescent="0.25">
      <c r="B88" s="75" t="s">
        <v>109</v>
      </c>
      <c r="C88" s="73" t="str">
        <f>[42]Программа!D178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D88" s="48" t="s">
        <v>39</v>
      </c>
      <c r="E88" s="48"/>
      <c r="F88" s="83"/>
      <c r="G88" s="50">
        <f>SUM([42]Программа!H178:I180)</f>
        <v>2.625</v>
      </c>
      <c r="H88" s="59"/>
      <c r="I88" s="64">
        <v>2019</v>
      </c>
      <c r="J88" s="64">
        <f t="shared" si="7"/>
        <v>2019</v>
      </c>
      <c r="K88" s="50">
        <f t="shared" si="2"/>
        <v>4.6407624248857005</v>
      </c>
      <c r="L88" s="51"/>
      <c r="M88" s="51"/>
      <c r="N88" s="80"/>
      <c r="O88" s="80"/>
      <c r="P88" s="80"/>
      <c r="Q88" s="80"/>
      <c r="R88" s="80">
        <f>G88</f>
        <v>2.625</v>
      </c>
      <c r="S88" s="54">
        <f t="shared" si="5"/>
        <v>2.625</v>
      </c>
      <c r="T88" s="50"/>
      <c r="U88" s="50"/>
      <c r="V88" s="50"/>
      <c r="W88" s="50"/>
      <c r="X88" s="50">
        <f>[42]Программа!R178/1000</f>
        <v>3.9328495126150003</v>
      </c>
      <c r="Y88" s="52">
        <f t="shared" si="0"/>
        <v>3.9328495126150003</v>
      </c>
    </row>
    <row r="89" spans="1:25" ht="53.25" customHeight="1" x14ac:dyDescent="0.25">
      <c r="B89" s="75" t="s">
        <v>110</v>
      </c>
      <c r="C89" s="73" t="str">
        <f>[42]Программа!D181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D89" s="48" t="s">
        <v>39</v>
      </c>
      <c r="E89" s="48"/>
      <c r="F89" s="83"/>
      <c r="G89" s="50">
        <f>SUM([42]Программа!H181:I183)</f>
        <v>3.3</v>
      </c>
      <c r="H89" s="59"/>
      <c r="I89" s="64">
        <v>2019</v>
      </c>
      <c r="J89" s="64">
        <f t="shared" si="7"/>
        <v>2019</v>
      </c>
      <c r="K89" s="50">
        <f t="shared" si="2"/>
        <v>4.9384929125124</v>
      </c>
      <c r="L89" s="51"/>
      <c r="M89" s="51"/>
      <c r="N89" s="80"/>
      <c r="O89" s="80"/>
      <c r="P89" s="80"/>
      <c r="Q89" s="80"/>
      <c r="R89" s="80">
        <f>G89</f>
        <v>3.3</v>
      </c>
      <c r="S89" s="54">
        <f t="shared" si="5"/>
        <v>3.3</v>
      </c>
      <c r="T89" s="50"/>
      <c r="U89" s="50"/>
      <c r="V89" s="50"/>
      <c r="W89" s="50"/>
      <c r="X89" s="50">
        <f>[42]Программа!R181/1000</f>
        <v>4.1851634851800004</v>
      </c>
      <c r="Y89" s="52">
        <f t="shared" si="0"/>
        <v>4.1851634851800004</v>
      </c>
    </row>
    <row r="90" spans="1:25" x14ac:dyDescent="0.25">
      <c r="B90" s="118" t="s">
        <v>111</v>
      </c>
      <c r="C90" s="85" t="s">
        <v>112</v>
      </c>
      <c r="D90" s="48"/>
      <c r="E90" s="48"/>
      <c r="F90" s="83"/>
      <c r="G90" s="59"/>
      <c r="H90" s="59"/>
      <c r="I90" s="64"/>
      <c r="J90" s="64"/>
      <c r="K90" s="54">
        <f>Y90*1.18</f>
        <v>86.462265650388403</v>
      </c>
      <c r="L90" s="51"/>
      <c r="M90" s="51"/>
      <c r="N90" s="48"/>
      <c r="O90" s="59"/>
      <c r="P90" s="59"/>
      <c r="Q90" s="59"/>
      <c r="R90" s="59"/>
      <c r="S90" s="54"/>
      <c r="T90" s="54">
        <f>SUM(T92:T93)</f>
        <v>35.070087319999999</v>
      </c>
      <c r="U90" s="54">
        <f>SUM(U92:U93)</f>
        <v>31.345072883379995</v>
      </c>
      <c r="V90" s="54">
        <f>SUM(V92:V94)</f>
        <v>6.8579462800000011</v>
      </c>
      <c r="W90" s="54">
        <f>SUM(W92:W93)</f>
        <v>0</v>
      </c>
      <c r="X90" s="54">
        <f>SUM(X92:X93)</f>
        <v>0</v>
      </c>
      <c r="Y90" s="55">
        <f>SUM(T90:X90)</f>
        <v>73.273106483380005</v>
      </c>
    </row>
    <row r="91" spans="1:25" x14ac:dyDescent="0.25">
      <c r="B91" s="75"/>
      <c r="C91" s="70" t="str">
        <f>[42]Программа!D188</f>
        <v>в том числе ПИР</v>
      </c>
      <c r="D91" s="48"/>
      <c r="E91" s="48"/>
      <c r="F91" s="83"/>
      <c r="G91" s="59"/>
      <c r="H91" s="59"/>
      <c r="I91" s="64"/>
      <c r="J91" s="64"/>
      <c r="K91" s="50">
        <f>Y91*1.18</f>
        <v>2.0118199999884001</v>
      </c>
      <c r="L91" s="51"/>
      <c r="M91" s="51"/>
      <c r="N91" s="48"/>
      <c r="O91" s="48"/>
      <c r="P91" s="59"/>
      <c r="Q91" s="59"/>
      <c r="R91" s="59"/>
      <c r="S91" s="54"/>
      <c r="T91" s="50">
        <f>('[42]приложение 1.2. (2015)'!T61)/1.18</f>
        <v>0.34899999999999998</v>
      </c>
      <c r="U91" s="50">
        <f>'[42]приложение 1.2 (2016)'!S51/1.18</f>
        <v>1.3559322033800001</v>
      </c>
      <c r="V91" s="50">
        <f>[42]Программа!P188/1000</f>
        <v>0</v>
      </c>
      <c r="W91" s="50">
        <f>[42]Программа!Q188/1000</f>
        <v>0</v>
      </c>
      <c r="X91" s="50">
        <f>[42]Программа!R188/1000</f>
        <v>0</v>
      </c>
      <c r="Y91" s="52">
        <f t="shared" si="0"/>
        <v>1.7049322033800001</v>
      </c>
    </row>
    <row r="92" spans="1:25" x14ac:dyDescent="0.25">
      <c r="A92" s="16">
        <f>A91+1</f>
        <v>1</v>
      </c>
      <c r="B92" s="75" t="str">
        <f>"3."&amp;TEXT(A92,0)</f>
        <v>3.1</v>
      </c>
      <c r="C92" s="70" t="str">
        <f>[42]Программа!D186</f>
        <v xml:space="preserve">Реконструкция  оборудования 10 кВ в ПС ЗПП-Т </v>
      </c>
      <c r="D92" s="48" t="s">
        <v>39</v>
      </c>
      <c r="E92" s="48"/>
      <c r="F92" s="83"/>
      <c r="G92" s="59"/>
      <c r="H92" s="59"/>
      <c r="I92" s="64">
        <f>[42]Программа!F186</f>
        <v>2015</v>
      </c>
      <c r="J92" s="64">
        <f>I92</f>
        <v>2015</v>
      </c>
      <c r="K92" s="50">
        <f t="shared" si="2"/>
        <v>41.382703037599995</v>
      </c>
      <c r="L92" s="51"/>
      <c r="M92" s="51"/>
      <c r="N92" s="48"/>
      <c r="O92" s="59"/>
      <c r="P92" s="59"/>
      <c r="Q92" s="59"/>
      <c r="R92" s="59"/>
      <c r="S92" s="54"/>
      <c r="T92" s="50">
        <f>('[42]приложение 1.2. (2015)'!S61)/1.18</f>
        <v>35.070087319999999</v>
      </c>
      <c r="U92" s="50"/>
      <c r="V92" s="50"/>
      <c r="W92" s="50"/>
      <c r="X92" s="50"/>
      <c r="Y92" s="52">
        <f t="shared" si="0"/>
        <v>35.070087319999999</v>
      </c>
    </row>
    <row r="93" spans="1:25" ht="31.5" x14ac:dyDescent="0.25">
      <c r="A93" s="16">
        <f>A92+1</f>
        <v>2</v>
      </c>
      <c r="B93" s="75" t="str">
        <f>"3."&amp;TEXT(A93,0)</f>
        <v>3.2</v>
      </c>
      <c r="C93" s="70" t="s">
        <v>113</v>
      </c>
      <c r="D93" s="48" t="s">
        <v>39</v>
      </c>
      <c r="E93" s="48"/>
      <c r="F93" s="83"/>
      <c r="G93" s="59"/>
      <c r="H93" s="59"/>
      <c r="I93" s="64">
        <f>[42]Программа!F187</f>
        <v>2016</v>
      </c>
      <c r="J93" s="64">
        <v>2017</v>
      </c>
      <c r="K93" s="50">
        <f t="shared" si="2"/>
        <v>36.987186002388391</v>
      </c>
      <c r="L93" s="51"/>
      <c r="M93" s="51"/>
      <c r="N93" s="48"/>
      <c r="O93" s="59"/>
      <c r="P93" s="59"/>
      <c r="Q93" s="59"/>
      <c r="R93" s="59"/>
      <c r="S93" s="54"/>
      <c r="T93" s="50"/>
      <c r="U93" s="50">
        <f>'[42]приложение 1.2 (2016)'!R51/1.18</f>
        <v>31.345072883379995</v>
      </c>
      <c r="V93" s="50"/>
      <c r="W93" s="50"/>
      <c r="X93" s="50"/>
      <c r="Y93" s="52">
        <f t="shared" si="0"/>
        <v>31.345072883379995</v>
      </c>
    </row>
    <row r="94" spans="1:25" x14ac:dyDescent="0.25">
      <c r="A94" s="16">
        <f>A93+1</f>
        <v>3</v>
      </c>
      <c r="B94" s="75" t="str">
        <f>"3."&amp;TEXT(A94,0)</f>
        <v>3.3</v>
      </c>
      <c r="C94" s="70" t="s">
        <v>114</v>
      </c>
      <c r="D94" s="48" t="s">
        <v>39</v>
      </c>
      <c r="E94" s="48"/>
      <c r="F94" s="83"/>
      <c r="G94" s="59"/>
      <c r="H94" s="59"/>
      <c r="I94" s="64">
        <v>2017</v>
      </c>
      <c r="J94" s="64">
        <f>I94</f>
        <v>2017</v>
      </c>
      <c r="K94" s="50">
        <f>Y94*1.18</f>
        <v>8.0923766104000006</v>
      </c>
      <c r="L94" s="51"/>
      <c r="M94" s="51"/>
      <c r="N94" s="48"/>
      <c r="O94" s="59"/>
      <c r="P94" s="59"/>
      <c r="Q94" s="59"/>
      <c r="R94" s="59"/>
      <c r="S94" s="54"/>
      <c r="T94" s="50"/>
      <c r="U94" s="50"/>
      <c r="V94" s="50">
        <f>'[42]приложение 1.2(2017)'!R62/1.18</f>
        <v>6.8579462800000011</v>
      </c>
      <c r="W94" s="50"/>
      <c r="X94" s="50"/>
      <c r="Y94" s="52">
        <f>SUM(T94:X94)</f>
        <v>6.8579462800000011</v>
      </c>
    </row>
    <row r="95" spans="1:25" x14ac:dyDescent="0.25">
      <c r="B95" s="118" t="s">
        <v>115</v>
      </c>
      <c r="C95" s="86" t="s">
        <v>116</v>
      </c>
      <c r="D95" s="48"/>
      <c r="E95" s="48"/>
      <c r="F95" s="83"/>
      <c r="G95" s="59"/>
      <c r="H95" s="59"/>
      <c r="I95" s="64"/>
      <c r="J95" s="64"/>
      <c r="K95" s="54">
        <f t="shared" si="2"/>
        <v>35.971119999999999</v>
      </c>
      <c r="L95" s="51"/>
      <c r="M95" s="51"/>
      <c r="N95" s="48"/>
      <c r="O95" s="48"/>
      <c r="P95" s="59"/>
      <c r="Q95" s="59"/>
      <c r="R95" s="59"/>
      <c r="S95" s="54"/>
      <c r="T95" s="54">
        <f>SUM(T96:T98)</f>
        <v>17.984000000000002</v>
      </c>
      <c r="U95" s="54">
        <f>SUM(U96:U98)</f>
        <v>12.5</v>
      </c>
      <c r="V95" s="54">
        <f>SUM(V96:V97)</f>
        <v>0</v>
      </c>
      <c r="W95" s="54">
        <f>SUM(W96:W97)</f>
        <v>0</v>
      </c>
      <c r="X95" s="54">
        <f>SUM(X96:X97)</f>
        <v>0</v>
      </c>
      <c r="Y95" s="55">
        <f t="shared" si="0"/>
        <v>30.484000000000002</v>
      </c>
    </row>
    <row r="96" spans="1:25" ht="15.75" customHeight="1" x14ac:dyDescent="0.25">
      <c r="A96" s="16">
        <v>1</v>
      </c>
      <c r="B96" s="75" t="str">
        <f>"4."&amp;TEXT(A96,0)</f>
        <v>4.1</v>
      </c>
      <c r="C96" s="70" t="s">
        <v>117</v>
      </c>
      <c r="D96" s="48"/>
      <c r="E96" s="48"/>
      <c r="F96" s="83"/>
      <c r="G96" s="59"/>
      <c r="H96" s="59"/>
      <c r="I96" s="64">
        <f>[42]Программа!F190</f>
        <v>2016</v>
      </c>
      <c r="J96" s="64">
        <f>I96</f>
        <v>2016</v>
      </c>
      <c r="K96" s="50">
        <f t="shared" si="2"/>
        <v>14.75</v>
      </c>
      <c r="L96" s="51"/>
      <c r="M96" s="51"/>
      <c r="N96" s="48"/>
      <c r="O96" s="48"/>
      <c r="P96" s="59"/>
      <c r="Q96" s="59"/>
      <c r="R96" s="59"/>
      <c r="S96" s="54"/>
      <c r="T96" s="50"/>
      <c r="U96" s="50">
        <f>'[42]приложение 1.2 (2016)'!R53/1.18</f>
        <v>12.5</v>
      </c>
      <c r="V96" s="50"/>
      <c r="W96" s="50"/>
      <c r="X96" s="50"/>
      <c r="Y96" s="52">
        <f t="shared" si="0"/>
        <v>12.5</v>
      </c>
    </row>
    <row r="97" spans="1:25" ht="18" hidden="1" customHeight="1" x14ac:dyDescent="0.25">
      <c r="A97" s="16">
        <f t="shared" ref="A97:A125" si="8">A96+1</f>
        <v>2</v>
      </c>
      <c r="B97" s="75" t="str">
        <f>"4."&amp;TEXT(A97,0)</f>
        <v>4.2</v>
      </c>
      <c r="C97" s="70" t="str">
        <f>[42]Программа!D191</f>
        <v>Имущество Томского района (от ПС Мирный)</v>
      </c>
      <c r="D97" s="48"/>
      <c r="E97" s="48"/>
      <c r="F97" s="83"/>
      <c r="G97" s="59"/>
      <c r="H97" s="59"/>
      <c r="I97" s="64">
        <f>[42]Программа!F191</f>
        <v>2017</v>
      </c>
      <c r="J97" s="64">
        <f>I97</f>
        <v>2017</v>
      </c>
      <c r="K97" s="50">
        <f t="shared" si="2"/>
        <v>0</v>
      </c>
      <c r="L97" s="51"/>
      <c r="M97" s="51"/>
      <c r="N97" s="48"/>
      <c r="O97" s="59"/>
      <c r="P97" s="59"/>
      <c r="Q97" s="59"/>
      <c r="R97" s="59"/>
      <c r="S97" s="54"/>
      <c r="T97" s="50"/>
      <c r="U97" s="50"/>
      <c r="V97" s="50">
        <v>0</v>
      </c>
      <c r="W97" s="50"/>
      <c r="X97" s="50"/>
      <c r="Y97" s="52">
        <f t="shared" si="0"/>
        <v>0</v>
      </c>
    </row>
    <row r="98" spans="1:25" ht="31.5" customHeight="1" x14ac:dyDescent="0.25">
      <c r="B98" s="75" t="s">
        <v>118</v>
      </c>
      <c r="C98" s="70" t="s">
        <v>119</v>
      </c>
      <c r="D98" s="48"/>
      <c r="E98" s="48"/>
      <c r="F98" s="83"/>
      <c r="G98" s="59"/>
      <c r="H98" s="59"/>
      <c r="I98" s="64">
        <v>2015</v>
      </c>
      <c r="J98" s="64">
        <v>2015</v>
      </c>
      <c r="K98" s="50">
        <f t="shared" si="2"/>
        <v>21.221120000000003</v>
      </c>
      <c r="L98" s="51"/>
      <c r="M98" s="51"/>
      <c r="N98" s="48"/>
      <c r="O98" s="59"/>
      <c r="P98" s="59"/>
      <c r="Q98" s="59"/>
      <c r="R98" s="59"/>
      <c r="S98" s="54"/>
      <c r="T98" s="50">
        <f>('[42]приложение 1.2. (2015)'!S63)/1.18</f>
        <v>17.984000000000002</v>
      </c>
      <c r="U98" s="50"/>
      <c r="V98" s="50"/>
      <c r="W98" s="50"/>
      <c r="X98" s="50"/>
      <c r="Y98" s="52">
        <f t="shared" si="0"/>
        <v>17.984000000000002</v>
      </c>
    </row>
    <row r="99" spans="1:25" x14ac:dyDescent="0.25">
      <c r="B99" s="118" t="s">
        <v>120</v>
      </c>
      <c r="C99" s="87" t="s">
        <v>121</v>
      </c>
      <c r="D99" s="48"/>
      <c r="E99" s="48"/>
      <c r="F99" s="83"/>
      <c r="G99" s="57">
        <f>SUM(G100:G123)</f>
        <v>23</v>
      </c>
      <c r="H99" s="59"/>
      <c r="I99" s="64"/>
      <c r="J99" s="64"/>
      <c r="K99" s="54">
        <f>Y99*1.18</f>
        <v>42.194999997996007</v>
      </c>
      <c r="L99" s="51"/>
      <c r="M99" s="51"/>
      <c r="N99" s="119">
        <f t="shared" ref="N99:X99" si="9">SUM(N100:N122)</f>
        <v>0</v>
      </c>
      <c r="O99" s="57">
        <f>SUM(O100:O123)</f>
        <v>2</v>
      </c>
      <c r="P99" s="119">
        <f t="shared" si="9"/>
        <v>5</v>
      </c>
      <c r="Q99" s="119">
        <f t="shared" si="9"/>
        <v>4</v>
      </c>
      <c r="R99" s="119">
        <f t="shared" si="9"/>
        <v>12</v>
      </c>
      <c r="S99" s="54">
        <f>SUM(S100:S123)</f>
        <v>23</v>
      </c>
      <c r="T99" s="54">
        <f>SUM(T100:T122)</f>
        <v>0</v>
      </c>
      <c r="U99" s="54">
        <f>SUM(U100:U123)</f>
        <v>4.8093220321999999</v>
      </c>
      <c r="V99" s="54">
        <f>SUM(V100:V123)</f>
        <v>8.6737288135593236</v>
      </c>
      <c r="W99" s="54">
        <f t="shared" si="9"/>
        <v>7.796610169491526</v>
      </c>
      <c r="X99" s="54">
        <f t="shared" si="9"/>
        <v>14.478813559322035</v>
      </c>
      <c r="Y99" s="55">
        <f t="shared" si="0"/>
        <v>35.758474574572887</v>
      </c>
    </row>
    <row r="100" spans="1:25" x14ac:dyDescent="0.25">
      <c r="A100" s="16">
        <v>1</v>
      </c>
      <c r="B100" s="75" t="str">
        <f>"5."&amp;TEXT(A100,0)</f>
        <v>5.1</v>
      </c>
      <c r="C100" s="70" t="str">
        <f>[42]Программа!D193</f>
        <v>Автогидроподъемник 22 м</v>
      </c>
      <c r="D100" s="48"/>
      <c r="E100" s="48"/>
      <c r="F100" s="83"/>
      <c r="G100" s="59">
        <v>1</v>
      </c>
      <c r="H100" s="59"/>
      <c r="I100" s="64">
        <v>2016</v>
      </c>
      <c r="J100" s="64">
        <v>2016</v>
      </c>
      <c r="K100" s="50">
        <f>Y100*1.18</f>
        <v>4.8749999999959996</v>
      </c>
      <c r="L100" s="51"/>
      <c r="M100" s="51"/>
      <c r="N100" s="48"/>
      <c r="O100" s="59">
        <f>G100</f>
        <v>1</v>
      </c>
      <c r="P100" s="59"/>
      <c r="Q100" s="59"/>
      <c r="R100" s="59"/>
      <c r="S100" s="54">
        <f>SUM(N100:R100)</f>
        <v>1</v>
      </c>
      <c r="T100" s="50">
        <v>0</v>
      </c>
      <c r="U100" s="50">
        <f>'[42]приложение 1.2 (2016)'!R55/1.18</f>
        <v>4.1313559322</v>
      </c>
      <c r="V100" s="50"/>
      <c r="W100" s="50"/>
      <c r="X100" s="50"/>
      <c r="Y100" s="52">
        <f t="shared" si="0"/>
        <v>4.1313559322</v>
      </c>
    </row>
    <row r="101" spans="1:25" x14ac:dyDescent="0.25">
      <c r="A101" s="16">
        <f t="shared" si="8"/>
        <v>2</v>
      </c>
      <c r="B101" s="75" t="str">
        <f t="shared" ref="B101:B121" si="10">"5."&amp;TEXT(A101,0)</f>
        <v>5.2</v>
      </c>
      <c r="C101" s="70" t="str">
        <f>[42]Программа!D194</f>
        <v>Автогидроподъемник 17 м</v>
      </c>
      <c r="D101" s="48"/>
      <c r="E101" s="48"/>
      <c r="F101" s="83"/>
      <c r="G101" s="59">
        <v>3</v>
      </c>
      <c r="H101" s="59"/>
      <c r="I101" s="64">
        <v>2017</v>
      </c>
      <c r="J101" s="64">
        <v>2017</v>
      </c>
      <c r="K101" s="50">
        <f t="shared" ref="K101:K122" si="11">Y101*1.18</f>
        <v>7.2000000000000011</v>
      </c>
      <c r="L101" s="51"/>
      <c r="M101" s="51"/>
      <c r="N101" s="48"/>
      <c r="O101" s="48"/>
      <c r="P101" s="59">
        <v>1</v>
      </c>
      <c r="Q101" s="59">
        <v>1</v>
      </c>
      <c r="R101" s="59">
        <v>1</v>
      </c>
      <c r="S101" s="54">
        <f t="shared" ref="S101:S122" si="12">SUM(N101:R101)</f>
        <v>3</v>
      </c>
      <c r="T101" s="50"/>
      <c r="U101" s="50">
        <v>0</v>
      </c>
      <c r="V101" s="50">
        <f>[42]Программа!P194/1000</f>
        <v>2.0338983050847461</v>
      </c>
      <c r="W101" s="50">
        <f>[42]Программа!Q194/1000</f>
        <v>2.0338983050847461</v>
      </c>
      <c r="X101" s="50">
        <f>[42]Программа!R194/1000</f>
        <v>2.0338983050847461</v>
      </c>
      <c r="Y101" s="52">
        <f t="shared" si="0"/>
        <v>6.1016949152542388</v>
      </c>
    </row>
    <row r="102" spans="1:25" x14ac:dyDescent="0.25">
      <c r="A102" s="16">
        <f t="shared" si="8"/>
        <v>3</v>
      </c>
      <c r="B102" s="75" t="str">
        <f t="shared" si="10"/>
        <v>5.3</v>
      </c>
      <c r="C102" s="70" t="str">
        <f>[42]Программа!D195</f>
        <v>Бригадный автомобиль "Газель", 5 мест, тент, 4х4</v>
      </c>
      <c r="D102" s="48"/>
      <c r="E102" s="48"/>
      <c r="F102" s="83"/>
      <c r="G102" s="59">
        <v>2</v>
      </c>
      <c r="H102" s="59"/>
      <c r="I102" s="64">
        <v>2017</v>
      </c>
      <c r="J102" s="64">
        <v>2017</v>
      </c>
      <c r="K102" s="50">
        <f t="shared" si="11"/>
        <v>1.47</v>
      </c>
      <c r="L102" s="51"/>
      <c r="M102" s="51"/>
      <c r="N102" s="48"/>
      <c r="O102" s="48"/>
      <c r="P102" s="59">
        <v>1</v>
      </c>
      <c r="Q102" s="59"/>
      <c r="R102" s="59">
        <v>1</v>
      </c>
      <c r="S102" s="54">
        <f t="shared" si="12"/>
        <v>2</v>
      </c>
      <c r="T102" s="50"/>
      <c r="U102" s="50">
        <v>0</v>
      </c>
      <c r="V102" s="50">
        <f>[42]Программа!P195/1000</f>
        <v>0.6228813559322034</v>
      </c>
      <c r="W102" s="50"/>
      <c r="X102" s="50">
        <f>[42]Программа!R195/1000</f>
        <v>0.6228813559322034</v>
      </c>
      <c r="Y102" s="52">
        <f t="shared" si="0"/>
        <v>1.2457627118644068</v>
      </c>
    </row>
    <row r="103" spans="1:25" x14ac:dyDescent="0.25">
      <c r="A103" s="16">
        <f t="shared" si="8"/>
        <v>4</v>
      </c>
      <c r="B103" s="75" t="str">
        <f t="shared" si="10"/>
        <v>5.4</v>
      </c>
      <c r="C103" s="70" t="str">
        <f>[42]Программа!D196</f>
        <v>Бригадный автомобиль "Газель", 5 мест, тент, 4х2</v>
      </c>
      <c r="D103" s="48"/>
      <c r="E103" s="48"/>
      <c r="F103" s="83"/>
      <c r="G103" s="59">
        <v>1</v>
      </c>
      <c r="H103" s="59"/>
      <c r="I103" s="64">
        <v>2019</v>
      </c>
      <c r="J103" s="64">
        <v>2019</v>
      </c>
      <c r="K103" s="50">
        <f t="shared" si="11"/>
        <v>0.7</v>
      </c>
      <c r="L103" s="51"/>
      <c r="M103" s="51"/>
      <c r="N103" s="48"/>
      <c r="O103" s="48"/>
      <c r="P103" s="59"/>
      <c r="Q103" s="59"/>
      <c r="R103" s="59">
        <v>1</v>
      </c>
      <c r="S103" s="54">
        <f t="shared" si="12"/>
        <v>1</v>
      </c>
      <c r="T103" s="50"/>
      <c r="U103" s="50">
        <v>0</v>
      </c>
      <c r="V103" s="50"/>
      <c r="W103" s="50"/>
      <c r="X103" s="50">
        <f>[42]Программа!R196/1000</f>
        <v>0.59322033898305082</v>
      </c>
      <c r="Y103" s="52">
        <f t="shared" si="0"/>
        <v>0.59322033898305082</v>
      </c>
    </row>
    <row r="104" spans="1:25" x14ac:dyDescent="0.25">
      <c r="A104" s="16">
        <f t="shared" si="8"/>
        <v>5</v>
      </c>
      <c r="B104" s="75" t="str">
        <f t="shared" si="10"/>
        <v>5.5</v>
      </c>
      <c r="C104" s="70" t="str">
        <f>[42]Программа!D197</f>
        <v>УАЗ фургон,санитар. Модель 396255</v>
      </c>
      <c r="D104" s="48"/>
      <c r="E104" s="48"/>
      <c r="F104" s="83"/>
      <c r="G104" s="59">
        <v>1</v>
      </c>
      <c r="H104" s="59"/>
      <c r="I104" s="64">
        <v>2019</v>
      </c>
      <c r="J104" s="64">
        <v>2019</v>
      </c>
      <c r="K104" s="50">
        <f t="shared" si="11"/>
        <v>0.5</v>
      </c>
      <c r="L104" s="51"/>
      <c r="M104" s="51"/>
      <c r="N104" s="48"/>
      <c r="O104" s="48"/>
      <c r="P104" s="59"/>
      <c r="Q104" s="59"/>
      <c r="R104" s="59">
        <v>1</v>
      </c>
      <c r="S104" s="54">
        <f t="shared" si="12"/>
        <v>1</v>
      </c>
      <c r="T104" s="50"/>
      <c r="U104" s="50">
        <v>0</v>
      </c>
      <c r="V104" s="50"/>
      <c r="W104" s="50"/>
      <c r="X104" s="50">
        <f>[42]Программа!R197/1000</f>
        <v>0.42372881355932207</v>
      </c>
      <c r="Y104" s="52">
        <f t="shared" si="0"/>
        <v>0.42372881355932207</v>
      </c>
    </row>
    <row r="105" spans="1:25" hidden="1" x14ac:dyDescent="0.25">
      <c r="A105" s="16">
        <f t="shared" si="8"/>
        <v>6</v>
      </c>
      <c r="B105" s="75" t="str">
        <f t="shared" si="10"/>
        <v>5.6</v>
      </c>
      <c r="C105" s="70" t="str">
        <f>[42]Программа!D198</f>
        <v>Илосос КО-510К</v>
      </c>
      <c r="D105" s="48"/>
      <c r="E105" s="48"/>
      <c r="F105" s="83"/>
      <c r="G105" s="59">
        <v>0</v>
      </c>
      <c r="H105" s="59"/>
      <c r="I105" s="64">
        <v>2016</v>
      </c>
      <c r="J105" s="64">
        <v>2016</v>
      </c>
      <c r="K105" s="50">
        <f t="shared" si="11"/>
        <v>0</v>
      </c>
      <c r="L105" s="51"/>
      <c r="M105" s="51"/>
      <c r="N105" s="48"/>
      <c r="O105" s="59"/>
      <c r="P105" s="59"/>
      <c r="Q105" s="59"/>
      <c r="R105" s="59"/>
      <c r="S105" s="54">
        <f t="shared" si="12"/>
        <v>0</v>
      </c>
      <c r="T105" s="50"/>
      <c r="U105" s="50">
        <v>0</v>
      </c>
      <c r="V105" s="50"/>
      <c r="W105" s="50"/>
      <c r="X105" s="50"/>
      <c r="Y105" s="52">
        <f t="shared" si="0"/>
        <v>0</v>
      </c>
    </row>
    <row r="106" spans="1:25" ht="31.5" hidden="1" x14ac:dyDescent="0.25">
      <c r="A106" s="16">
        <f t="shared" si="8"/>
        <v>7</v>
      </c>
      <c r="B106" s="75" t="str">
        <f t="shared" si="10"/>
        <v>5.7</v>
      </c>
      <c r="C106" s="70" t="str">
        <f>[42]Программа!D199</f>
        <v>БКМ с выносной стрелой, база ГАЗ 33081, кабина сдвоенная - 5 мест</v>
      </c>
      <c r="D106" s="48"/>
      <c r="E106" s="48"/>
      <c r="F106" s="83"/>
      <c r="G106" s="59">
        <v>0</v>
      </c>
      <c r="H106" s="59"/>
      <c r="I106" s="64">
        <v>2016</v>
      </c>
      <c r="J106" s="64">
        <v>2016</v>
      </c>
      <c r="K106" s="50">
        <f t="shared" si="11"/>
        <v>0</v>
      </c>
      <c r="L106" s="51"/>
      <c r="M106" s="51"/>
      <c r="N106" s="48"/>
      <c r="O106" s="48"/>
      <c r="P106" s="59"/>
      <c r="Q106" s="59"/>
      <c r="R106" s="59"/>
      <c r="S106" s="54">
        <f t="shared" si="12"/>
        <v>0</v>
      </c>
      <c r="T106" s="50"/>
      <c r="U106" s="50">
        <v>0</v>
      </c>
      <c r="V106" s="50"/>
      <c r="W106" s="50"/>
      <c r="X106" s="50"/>
      <c r="Y106" s="52">
        <f t="shared" si="0"/>
        <v>0</v>
      </c>
    </row>
    <row r="107" spans="1:25" x14ac:dyDescent="0.25">
      <c r="A107" s="16">
        <f t="shared" si="8"/>
        <v>8</v>
      </c>
      <c r="B107" s="75" t="s">
        <v>122</v>
      </c>
      <c r="C107" s="70" t="str">
        <f>[42]Программа!D200</f>
        <v>БКМ 317, база ГАЗ 33081</v>
      </c>
      <c r="D107" s="48"/>
      <c r="E107" s="48"/>
      <c r="F107" s="83"/>
      <c r="G107" s="59">
        <f>[42]Программа!K200</f>
        <v>1</v>
      </c>
      <c r="H107" s="59"/>
      <c r="I107" s="64">
        <v>2019</v>
      </c>
      <c r="J107" s="64">
        <v>2019</v>
      </c>
      <c r="K107" s="50">
        <f t="shared" si="11"/>
        <v>2.7</v>
      </c>
      <c r="L107" s="51"/>
      <c r="M107" s="51"/>
      <c r="N107" s="48"/>
      <c r="O107" s="48"/>
      <c r="P107" s="59"/>
      <c r="Q107" s="59"/>
      <c r="R107" s="59">
        <v>1</v>
      </c>
      <c r="S107" s="54">
        <f t="shared" si="12"/>
        <v>1</v>
      </c>
      <c r="T107" s="50"/>
      <c r="U107" s="50">
        <v>0</v>
      </c>
      <c r="V107" s="50"/>
      <c r="W107" s="50"/>
      <c r="X107" s="50">
        <f>[42]Программа!R200/1000</f>
        <v>2.2881355932203391</v>
      </c>
      <c r="Y107" s="52">
        <f t="shared" si="0"/>
        <v>2.2881355932203391</v>
      </c>
    </row>
    <row r="108" spans="1:25" x14ac:dyDescent="0.25">
      <c r="A108" s="16">
        <f t="shared" si="8"/>
        <v>9</v>
      </c>
      <c r="B108" s="75" t="s">
        <v>123</v>
      </c>
      <c r="C108" s="70" t="str">
        <f>[42]Программа!D201</f>
        <v>Бригадный фургон ГАЗ 3308 с лебедкой, фаркопом</v>
      </c>
      <c r="D108" s="48"/>
      <c r="E108" s="48"/>
      <c r="F108" s="83"/>
      <c r="G108" s="59">
        <v>1</v>
      </c>
      <c r="H108" s="59"/>
      <c r="I108" s="64">
        <v>2019</v>
      </c>
      <c r="J108" s="64">
        <v>2019</v>
      </c>
      <c r="K108" s="50">
        <f t="shared" si="11"/>
        <v>1.25</v>
      </c>
      <c r="L108" s="51"/>
      <c r="M108" s="51"/>
      <c r="N108" s="48"/>
      <c r="O108" s="48"/>
      <c r="P108" s="59"/>
      <c r="Q108" s="59"/>
      <c r="R108" s="59">
        <v>1</v>
      </c>
      <c r="S108" s="54">
        <f t="shared" si="12"/>
        <v>1</v>
      </c>
      <c r="T108" s="50"/>
      <c r="U108" s="50">
        <v>0</v>
      </c>
      <c r="V108" s="50"/>
      <c r="W108" s="50"/>
      <c r="X108" s="50">
        <f>[42]Программа!R201/1000</f>
        <v>1.0593220338983051</v>
      </c>
      <c r="Y108" s="52">
        <f t="shared" si="0"/>
        <v>1.0593220338983051</v>
      </c>
    </row>
    <row r="109" spans="1:25" hidden="1" x14ac:dyDescent="0.25">
      <c r="A109" s="16">
        <f t="shared" si="8"/>
        <v>10</v>
      </c>
      <c r="B109" s="75" t="str">
        <f t="shared" si="10"/>
        <v>5.10</v>
      </c>
      <c r="C109" s="70" t="str">
        <f>[42]Программа!D202</f>
        <v>КАМАЗ 65116 тягач с полуприцепом 12м</v>
      </c>
      <c r="D109" s="48"/>
      <c r="E109" s="48"/>
      <c r="F109" s="83"/>
      <c r="G109" s="59">
        <v>0</v>
      </c>
      <c r="H109" s="59"/>
      <c r="I109" s="64">
        <v>2016</v>
      </c>
      <c r="J109" s="64">
        <v>2016</v>
      </c>
      <c r="K109" s="50">
        <f t="shared" si="11"/>
        <v>0</v>
      </c>
      <c r="L109" s="51"/>
      <c r="M109" s="51"/>
      <c r="N109" s="48"/>
      <c r="O109" s="48"/>
      <c r="P109" s="59"/>
      <c r="Q109" s="59"/>
      <c r="R109" s="59"/>
      <c r="S109" s="54">
        <f t="shared" si="12"/>
        <v>0</v>
      </c>
      <c r="T109" s="50"/>
      <c r="U109" s="50">
        <v>0</v>
      </c>
      <c r="V109" s="50"/>
      <c r="W109" s="50"/>
      <c r="X109" s="50"/>
      <c r="Y109" s="52">
        <f t="shared" ref="Y109:Y122" si="13">SUM(T109:X109)</f>
        <v>0</v>
      </c>
    </row>
    <row r="110" spans="1:25" x14ac:dyDescent="0.25">
      <c r="A110" s="16">
        <f t="shared" si="8"/>
        <v>11</v>
      </c>
      <c r="B110" s="75" t="s">
        <v>124</v>
      </c>
      <c r="C110" s="70" t="str">
        <f>[42]Программа!D203</f>
        <v>Легковой служебный автомобиль</v>
      </c>
      <c r="D110" s="48"/>
      <c r="E110" s="48"/>
      <c r="F110" s="83"/>
      <c r="G110" s="59">
        <v>5</v>
      </c>
      <c r="H110" s="59"/>
      <c r="I110" s="64">
        <v>2017</v>
      </c>
      <c r="J110" s="64">
        <v>2019</v>
      </c>
      <c r="K110" s="50">
        <f t="shared" si="11"/>
        <v>1.5000000000000002</v>
      </c>
      <c r="L110" s="51"/>
      <c r="M110" s="51"/>
      <c r="N110" s="48"/>
      <c r="O110" s="48"/>
      <c r="P110" s="59">
        <v>1</v>
      </c>
      <c r="Q110" s="59">
        <v>1</v>
      </c>
      <c r="R110" s="59">
        <v>3</v>
      </c>
      <c r="S110" s="54">
        <f t="shared" si="12"/>
        <v>5</v>
      </c>
      <c r="T110" s="50"/>
      <c r="U110" s="50">
        <v>0</v>
      </c>
      <c r="V110" s="50">
        <f>[42]Программа!P203/1000</f>
        <v>0.25423728813559326</v>
      </c>
      <c r="W110" s="50">
        <f>[42]Программа!Q203/1000</f>
        <v>0.25423728813559326</v>
      </c>
      <c r="X110" s="50">
        <f>[42]Программа!R203/1000</f>
        <v>0.76271186440677963</v>
      </c>
      <c r="Y110" s="52">
        <f t="shared" si="13"/>
        <v>1.2711864406779663</v>
      </c>
    </row>
    <row r="111" spans="1:25" x14ac:dyDescent="0.25">
      <c r="A111" s="16">
        <f t="shared" si="8"/>
        <v>12</v>
      </c>
      <c r="B111" s="75" t="s">
        <v>125</v>
      </c>
      <c r="C111" s="70" t="str">
        <f>[42]Программа!D204</f>
        <v>Самосвал малый модель ГАЗ 35071</v>
      </c>
      <c r="D111" s="48"/>
      <c r="E111" s="48"/>
      <c r="F111" s="83"/>
      <c r="G111" s="59">
        <v>1</v>
      </c>
      <c r="H111" s="59"/>
      <c r="I111" s="64">
        <v>2019</v>
      </c>
      <c r="J111" s="64">
        <v>2019</v>
      </c>
      <c r="K111" s="50">
        <f t="shared" si="11"/>
        <v>1</v>
      </c>
      <c r="L111" s="51"/>
      <c r="M111" s="51"/>
      <c r="N111" s="48"/>
      <c r="O111" s="48"/>
      <c r="P111" s="59"/>
      <c r="Q111" s="59"/>
      <c r="R111" s="59">
        <v>1</v>
      </c>
      <c r="S111" s="54">
        <f t="shared" si="12"/>
        <v>1</v>
      </c>
      <c r="T111" s="50"/>
      <c r="U111" s="50">
        <v>0</v>
      </c>
      <c r="V111" s="50"/>
      <c r="W111" s="50"/>
      <c r="X111" s="50">
        <f>[42]Программа!R204/1000</f>
        <v>0.84745762711864414</v>
      </c>
      <c r="Y111" s="52">
        <f t="shared" si="13"/>
        <v>0.84745762711864414</v>
      </c>
    </row>
    <row r="112" spans="1:25" x14ac:dyDescent="0.25">
      <c r="A112" s="16">
        <f t="shared" si="8"/>
        <v>13</v>
      </c>
      <c r="B112" s="75" t="s">
        <v>126</v>
      </c>
      <c r="C112" s="70" t="str">
        <f>[42]Программа!D205</f>
        <v>Экскаватор JСВ 4СХ</v>
      </c>
      <c r="D112" s="48"/>
      <c r="E112" s="48"/>
      <c r="F112" s="83"/>
      <c r="G112" s="59">
        <f>[42]Программа!K205</f>
        <v>1</v>
      </c>
      <c r="H112" s="59"/>
      <c r="I112" s="64">
        <v>2019</v>
      </c>
      <c r="J112" s="64">
        <v>2019</v>
      </c>
      <c r="K112" s="50">
        <f t="shared" si="11"/>
        <v>4.4000000000000004</v>
      </c>
      <c r="L112" s="51"/>
      <c r="M112" s="51"/>
      <c r="N112" s="48"/>
      <c r="O112" s="59"/>
      <c r="P112" s="59"/>
      <c r="Q112" s="59"/>
      <c r="R112" s="59">
        <v>1</v>
      </c>
      <c r="S112" s="54">
        <f t="shared" si="12"/>
        <v>1</v>
      </c>
      <c r="T112" s="50"/>
      <c r="U112" s="50"/>
      <c r="V112" s="50"/>
      <c r="W112" s="50"/>
      <c r="X112" s="50">
        <f>[42]Программа!R205/1000</f>
        <v>3.7288135593220342</v>
      </c>
      <c r="Y112" s="52">
        <f t="shared" si="13"/>
        <v>3.7288135593220342</v>
      </c>
    </row>
    <row r="113" spans="1:25" ht="31.5" x14ac:dyDescent="0.25">
      <c r="A113" s="16">
        <f t="shared" si="8"/>
        <v>14</v>
      </c>
      <c r="B113" s="75" t="s">
        <v>127</v>
      </c>
      <c r="C113" s="70" t="str">
        <f>[42]Программа!D206</f>
        <v>Грузовой бортовой с манипулятором, грузоподъем. 7 т, кузов 9,5 м.</v>
      </c>
      <c r="D113" s="48"/>
      <c r="E113" s="48"/>
      <c r="F113" s="83"/>
      <c r="G113" s="59">
        <f>[42]Программа!K206</f>
        <v>1</v>
      </c>
      <c r="H113" s="59"/>
      <c r="I113" s="64">
        <v>2018</v>
      </c>
      <c r="J113" s="64">
        <v>2018</v>
      </c>
      <c r="K113" s="50">
        <f t="shared" si="11"/>
        <v>4.7</v>
      </c>
      <c r="L113" s="51"/>
      <c r="M113" s="51"/>
      <c r="N113" s="48"/>
      <c r="O113" s="48"/>
      <c r="P113" s="59"/>
      <c r="Q113" s="59">
        <v>1</v>
      </c>
      <c r="R113" s="59"/>
      <c r="S113" s="54">
        <f t="shared" si="12"/>
        <v>1</v>
      </c>
      <c r="T113" s="50"/>
      <c r="U113" s="50"/>
      <c r="V113" s="50"/>
      <c r="W113" s="50">
        <f>[42]Программа!Q206/1000</f>
        <v>3.9830508474576272</v>
      </c>
      <c r="X113" s="50"/>
      <c r="Y113" s="52">
        <f t="shared" si="13"/>
        <v>3.9830508474576272</v>
      </c>
    </row>
    <row r="114" spans="1:25" ht="30.75" hidden="1" customHeight="1" x14ac:dyDescent="0.25">
      <c r="A114" s="16">
        <f t="shared" si="8"/>
        <v>15</v>
      </c>
      <c r="B114" s="75" t="str">
        <f t="shared" si="10"/>
        <v>5.15</v>
      </c>
      <c r="C114" s="70" t="str">
        <f>[42]Программа!D207</f>
        <v>Трактор МТЗ 1221,2 с навесным оборудованием "Мульчер"</v>
      </c>
      <c r="D114" s="48"/>
      <c r="E114" s="48"/>
      <c r="F114" s="83"/>
      <c r="G114" s="59"/>
      <c r="H114" s="59"/>
      <c r="I114" s="64">
        <v>2015</v>
      </c>
      <c r="J114" s="64">
        <v>2015</v>
      </c>
      <c r="K114" s="50">
        <f t="shared" si="11"/>
        <v>0</v>
      </c>
      <c r="L114" s="51"/>
      <c r="M114" s="51"/>
      <c r="N114" s="48"/>
      <c r="O114" s="48"/>
      <c r="P114" s="59"/>
      <c r="Q114" s="59"/>
      <c r="R114" s="59"/>
      <c r="S114" s="54">
        <f t="shared" si="12"/>
        <v>0</v>
      </c>
      <c r="T114" s="50"/>
      <c r="U114" s="50"/>
      <c r="V114" s="50"/>
      <c r="W114" s="50"/>
      <c r="X114" s="50"/>
      <c r="Y114" s="52">
        <f t="shared" si="13"/>
        <v>0</v>
      </c>
    </row>
    <row r="115" spans="1:25" ht="31.5" x14ac:dyDescent="0.25">
      <c r="A115" s="16">
        <f t="shared" si="8"/>
        <v>16</v>
      </c>
      <c r="B115" s="75" t="s">
        <v>128</v>
      </c>
      <c r="C115" s="70" t="str">
        <f>[42]Программа!D208</f>
        <v>Комплекс ГНБ Vermeer D9х13 в т.ч. смесительная установка</v>
      </c>
      <c r="D115" s="48"/>
      <c r="E115" s="48"/>
      <c r="F115" s="83"/>
      <c r="G115" s="59">
        <f>[42]Программа!K208</f>
        <v>1</v>
      </c>
      <c r="H115" s="59"/>
      <c r="I115" s="64">
        <v>2017</v>
      </c>
      <c r="J115" s="64">
        <v>2017</v>
      </c>
      <c r="K115" s="50">
        <f t="shared" si="11"/>
        <v>6.0000000000000009</v>
      </c>
      <c r="L115" s="51"/>
      <c r="M115" s="51"/>
      <c r="N115" s="48"/>
      <c r="O115" s="48"/>
      <c r="P115" s="59">
        <v>1</v>
      </c>
      <c r="Q115" s="59"/>
      <c r="R115" s="59"/>
      <c r="S115" s="54">
        <f t="shared" si="12"/>
        <v>1</v>
      </c>
      <c r="T115" s="50"/>
      <c r="U115" s="50"/>
      <c r="V115" s="50">
        <f>[42]Программа!P208/1000</f>
        <v>5.0847457627118651</v>
      </c>
      <c r="W115" s="50"/>
      <c r="X115" s="50"/>
      <c r="Y115" s="52">
        <f t="shared" si="13"/>
        <v>5.0847457627118651</v>
      </c>
    </row>
    <row r="116" spans="1:25" ht="31.5" x14ac:dyDescent="0.25">
      <c r="A116" s="16">
        <f t="shared" si="8"/>
        <v>17</v>
      </c>
      <c r="B116" s="75" t="s">
        <v>129</v>
      </c>
      <c r="C116" s="70" t="str">
        <f>[42]Программа!D209</f>
        <v>Прицеп низкорамный для транспортировки ГНБ грузоподъемность 8-10т.</v>
      </c>
      <c r="D116" s="48"/>
      <c r="E116" s="48"/>
      <c r="F116" s="83"/>
      <c r="G116" s="59">
        <f>[42]Программа!K209</f>
        <v>1</v>
      </c>
      <c r="H116" s="59"/>
      <c r="I116" s="64">
        <v>2017</v>
      </c>
      <c r="J116" s="64">
        <v>2017</v>
      </c>
      <c r="K116" s="50">
        <f t="shared" si="11"/>
        <v>0.8</v>
      </c>
      <c r="L116" s="51"/>
      <c r="M116" s="51"/>
      <c r="N116" s="48"/>
      <c r="O116" s="48"/>
      <c r="P116" s="59">
        <v>1</v>
      </c>
      <c r="Q116" s="59"/>
      <c r="R116" s="59"/>
      <c r="S116" s="54">
        <f t="shared" si="12"/>
        <v>1</v>
      </c>
      <c r="T116" s="50"/>
      <c r="U116" s="50"/>
      <c r="V116" s="50">
        <f>[42]Программа!P209/1000</f>
        <v>0.67796610169491534</v>
      </c>
      <c r="W116" s="50"/>
      <c r="X116" s="50"/>
      <c r="Y116" s="52">
        <f t="shared" si="13"/>
        <v>0.67796610169491534</v>
      </c>
    </row>
    <row r="117" spans="1:25" x14ac:dyDescent="0.25">
      <c r="A117" s="16">
        <f t="shared" si="8"/>
        <v>18</v>
      </c>
      <c r="B117" s="75" t="s">
        <v>130</v>
      </c>
      <c r="C117" s="70" t="str">
        <f>[42]Программа!D210</f>
        <v>Электролаборатория на базе автомобиля Газель (4х4)</v>
      </c>
      <c r="D117" s="48"/>
      <c r="E117" s="48"/>
      <c r="F117" s="83"/>
      <c r="G117" s="59">
        <f>[42]Программа!K210</f>
        <v>1</v>
      </c>
      <c r="H117" s="59"/>
      <c r="I117" s="64">
        <v>2019</v>
      </c>
      <c r="J117" s="64">
        <v>2019</v>
      </c>
      <c r="K117" s="50">
        <f t="shared" si="11"/>
        <v>2.5</v>
      </c>
      <c r="L117" s="51"/>
      <c r="M117" s="51"/>
      <c r="N117" s="48"/>
      <c r="O117" s="48"/>
      <c r="P117" s="59"/>
      <c r="Q117" s="59"/>
      <c r="R117" s="59">
        <v>1</v>
      </c>
      <c r="S117" s="54">
        <f t="shared" si="12"/>
        <v>1</v>
      </c>
      <c r="T117" s="50"/>
      <c r="U117" s="50"/>
      <c r="V117" s="50"/>
      <c r="W117" s="50"/>
      <c r="X117" s="50">
        <f>[42]Программа!R210/1000</f>
        <v>2.1186440677966103</v>
      </c>
      <c r="Y117" s="52">
        <f t="shared" si="13"/>
        <v>2.1186440677966103</v>
      </c>
    </row>
    <row r="118" spans="1:25" ht="31.5" hidden="1" x14ac:dyDescent="0.25">
      <c r="A118" s="16">
        <f t="shared" si="8"/>
        <v>19</v>
      </c>
      <c r="B118" s="75" t="str">
        <f t="shared" si="10"/>
        <v>5.19</v>
      </c>
      <c r="C118" s="70" t="str">
        <f>[42]Программа!D211</f>
        <v>Станок для воздушно-плазменной резки металла с ЧПУ KNUTH Plasma-Jet DST 1530 HSD 130</v>
      </c>
      <c r="D118" s="48"/>
      <c r="E118" s="48"/>
      <c r="F118" s="83"/>
      <c r="G118" s="59"/>
      <c r="H118" s="59"/>
      <c r="I118" s="64">
        <v>2015</v>
      </c>
      <c r="J118" s="64">
        <v>2015</v>
      </c>
      <c r="K118" s="50">
        <f t="shared" si="11"/>
        <v>0</v>
      </c>
      <c r="L118" s="51"/>
      <c r="M118" s="51"/>
      <c r="N118" s="48"/>
      <c r="O118" s="48"/>
      <c r="P118" s="59"/>
      <c r="Q118" s="59"/>
      <c r="R118" s="59"/>
      <c r="S118" s="54">
        <f t="shared" si="12"/>
        <v>0</v>
      </c>
      <c r="T118" s="50">
        <v>0</v>
      </c>
      <c r="U118" s="50"/>
      <c r="V118" s="50"/>
      <c r="W118" s="50"/>
      <c r="X118" s="50"/>
      <c r="Y118" s="52">
        <f t="shared" si="13"/>
        <v>0</v>
      </c>
    </row>
    <row r="119" spans="1:25" ht="31.5" hidden="1" x14ac:dyDescent="0.25">
      <c r="A119" s="16">
        <f t="shared" si="8"/>
        <v>20</v>
      </c>
      <c r="B119" s="75" t="str">
        <f t="shared" si="10"/>
        <v>5.20</v>
      </c>
      <c r="C119" s="70" t="str">
        <f>[42]Программа!D212</f>
        <v>Станок гибочный с пуансонами, с рабочей поверхностью 2500 мм</v>
      </c>
      <c r="D119" s="48"/>
      <c r="E119" s="48"/>
      <c r="F119" s="83"/>
      <c r="G119" s="59">
        <v>0</v>
      </c>
      <c r="H119" s="59"/>
      <c r="I119" s="64">
        <v>2016</v>
      </c>
      <c r="J119" s="64">
        <v>2016</v>
      </c>
      <c r="K119" s="50">
        <f t="shared" si="11"/>
        <v>0</v>
      </c>
      <c r="L119" s="51"/>
      <c r="M119" s="51"/>
      <c r="N119" s="48"/>
      <c r="O119" s="48"/>
      <c r="P119" s="59"/>
      <c r="Q119" s="59"/>
      <c r="R119" s="59"/>
      <c r="S119" s="54">
        <f t="shared" si="12"/>
        <v>0</v>
      </c>
      <c r="T119" s="50"/>
      <c r="U119" s="50">
        <v>0</v>
      </c>
      <c r="V119" s="50"/>
      <c r="W119" s="50"/>
      <c r="X119" s="50"/>
      <c r="Y119" s="52">
        <f t="shared" si="13"/>
        <v>0</v>
      </c>
    </row>
    <row r="120" spans="1:25" hidden="1" x14ac:dyDescent="0.25">
      <c r="A120" s="16">
        <f t="shared" si="8"/>
        <v>21</v>
      </c>
      <c r="B120" s="75" t="str">
        <f t="shared" si="10"/>
        <v>5.21</v>
      </c>
      <c r="C120" s="70" t="str">
        <f>[42]Программа!D213</f>
        <v>Токарно-винторезный станок CU 500M</v>
      </c>
      <c r="D120" s="48"/>
      <c r="E120" s="48"/>
      <c r="F120" s="83"/>
      <c r="G120" s="59">
        <v>0</v>
      </c>
      <c r="H120" s="59"/>
      <c r="I120" s="64">
        <v>2016</v>
      </c>
      <c r="J120" s="64">
        <v>2016</v>
      </c>
      <c r="K120" s="50">
        <f t="shared" si="11"/>
        <v>0</v>
      </c>
      <c r="L120" s="51"/>
      <c r="M120" s="51"/>
      <c r="N120" s="48"/>
      <c r="O120" s="48"/>
      <c r="P120" s="59"/>
      <c r="Q120" s="59"/>
      <c r="R120" s="59"/>
      <c r="S120" s="54">
        <f t="shared" si="12"/>
        <v>0</v>
      </c>
      <c r="T120" s="50"/>
      <c r="U120" s="50">
        <v>0</v>
      </c>
      <c r="V120" s="50"/>
      <c r="W120" s="50"/>
      <c r="X120" s="50"/>
      <c r="Y120" s="52">
        <f t="shared" si="13"/>
        <v>0</v>
      </c>
    </row>
    <row r="121" spans="1:25" hidden="1" x14ac:dyDescent="0.25">
      <c r="A121" s="16">
        <f t="shared" si="8"/>
        <v>22</v>
      </c>
      <c r="B121" s="75" t="str">
        <f t="shared" si="10"/>
        <v>5.22</v>
      </c>
      <c r="C121" s="70" t="str">
        <f>[42]Программа!D214</f>
        <v>Фрезерный станок 26х2</v>
      </c>
      <c r="D121" s="48"/>
      <c r="E121" s="48"/>
      <c r="F121" s="83"/>
      <c r="G121" s="59">
        <v>0</v>
      </c>
      <c r="H121" s="59"/>
      <c r="I121" s="64">
        <v>2016</v>
      </c>
      <c r="J121" s="64">
        <v>2016</v>
      </c>
      <c r="K121" s="50">
        <f t="shared" si="11"/>
        <v>0</v>
      </c>
      <c r="L121" s="51"/>
      <c r="M121" s="51"/>
      <c r="N121" s="48"/>
      <c r="O121" s="48"/>
      <c r="P121" s="59"/>
      <c r="Q121" s="59"/>
      <c r="R121" s="59"/>
      <c r="S121" s="54">
        <f t="shared" si="12"/>
        <v>0</v>
      </c>
      <c r="T121" s="50"/>
      <c r="U121" s="50">
        <v>0</v>
      </c>
      <c r="V121" s="50"/>
      <c r="W121" s="50"/>
      <c r="X121" s="50"/>
      <c r="Y121" s="52">
        <f t="shared" si="13"/>
        <v>0</v>
      </c>
    </row>
    <row r="122" spans="1:25" x14ac:dyDescent="0.25">
      <c r="A122" s="16">
        <f t="shared" si="8"/>
        <v>23</v>
      </c>
      <c r="B122" s="75" t="s">
        <v>131</v>
      </c>
      <c r="C122" s="70" t="str">
        <f>[42]Программа!D215</f>
        <v>Ножницы гильотинные SB-12/2500</v>
      </c>
      <c r="D122" s="48"/>
      <c r="E122" s="48"/>
      <c r="F122" s="83"/>
      <c r="G122" s="59">
        <f>[42]Программа!K215</f>
        <v>1</v>
      </c>
      <c r="H122" s="59"/>
      <c r="I122" s="64">
        <v>2018</v>
      </c>
      <c r="J122" s="64">
        <v>2018</v>
      </c>
      <c r="K122" s="50">
        <f t="shared" si="11"/>
        <v>1.7999999999999998</v>
      </c>
      <c r="L122" s="51"/>
      <c r="M122" s="51"/>
      <c r="N122" s="48"/>
      <c r="O122" s="48"/>
      <c r="P122" s="59"/>
      <c r="Q122" s="59">
        <v>1</v>
      </c>
      <c r="R122" s="59"/>
      <c r="S122" s="54">
        <f t="shared" si="12"/>
        <v>1</v>
      </c>
      <c r="T122" s="50"/>
      <c r="U122" s="50"/>
      <c r="V122" s="50"/>
      <c r="W122" s="50">
        <f>[42]Программа!Q215/1000</f>
        <v>1.5254237288135593</v>
      </c>
      <c r="X122" s="50"/>
      <c r="Y122" s="52">
        <f t="shared" si="13"/>
        <v>1.5254237288135593</v>
      </c>
    </row>
    <row r="123" spans="1:25" x14ac:dyDescent="0.25">
      <c r="A123" s="16">
        <f t="shared" si="8"/>
        <v>24</v>
      </c>
      <c r="B123" s="75" t="s">
        <v>132</v>
      </c>
      <c r="C123" s="70" t="s">
        <v>133</v>
      </c>
      <c r="D123" s="48"/>
      <c r="E123" s="48"/>
      <c r="F123" s="83"/>
      <c r="G123" s="59">
        <v>1</v>
      </c>
      <c r="H123" s="59"/>
      <c r="I123" s="64">
        <v>2016</v>
      </c>
      <c r="J123" s="64">
        <v>2016</v>
      </c>
      <c r="K123" s="50">
        <f>Y123*1.18</f>
        <v>0.79999999799999999</v>
      </c>
      <c r="L123" s="51"/>
      <c r="M123" s="51"/>
      <c r="N123" s="48"/>
      <c r="O123" s="48">
        <v>1</v>
      </c>
      <c r="P123" s="59"/>
      <c r="Q123" s="59"/>
      <c r="R123" s="59"/>
      <c r="S123" s="54">
        <f>SUM(N123:R123)</f>
        <v>1</v>
      </c>
      <c r="T123" s="50"/>
      <c r="U123" s="50">
        <f>'[42]приложение 1.2 (2016)'!R56/1.18</f>
        <v>0.67796610000000002</v>
      </c>
      <c r="V123" s="50"/>
      <c r="W123" s="50"/>
      <c r="X123" s="50"/>
      <c r="Y123" s="52">
        <f>SUM(T123:X123)</f>
        <v>0.67796610000000002</v>
      </c>
    </row>
    <row r="124" spans="1:25" x14ac:dyDescent="0.25">
      <c r="A124" s="16">
        <f t="shared" si="8"/>
        <v>25</v>
      </c>
      <c r="B124" s="75" t="s">
        <v>134</v>
      </c>
      <c r="C124" s="88" t="s">
        <v>135</v>
      </c>
      <c r="D124" s="48"/>
      <c r="E124" s="48"/>
      <c r="F124" s="83"/>
      <c r="G124" s="59"/>
      <c r="H124" s="59"/>
      <c r="I124" s="64"/>
      <c r="J124" s="64"/>
      <c r="K124" s="54">
        <f>K125</f>
        <v>1.5329963981999999</v>
      </c>
      <c r="L124" s="51"/>
      <c r="M124" s="51"/>
      <c r="N124" s="48"/>
      <c r="O124" s="48"/>
      <c r="P124" s="59"/>
      <c r="Q124" s="59"/>
      <c r="R124" s="59"/>
      <c r="S124" s="54"/>
      <c r="T124" s="50"/>
      <c r="U124" s="54">
        <f>U125</f>
        <v>1.29914949</v>
      </c>
      <c r="V124" s="54"/>
      <c r="W124" s="54"/>
      <c r="X124" s="54"/>
      <c r="Y124" s="55">
        <f>SUM(T124:X124)</f>
        <v>1.29914949</v>
      </c>
    </row>
    <row r="125" spans="1:25" ht="47.25" x14ac:dyDescent="0.25">
      <c r="A125" s="16">
        <f t="shared" si="8"/>
        <v>26</v>
      </c>
      <c r="B125" s="89" t="s">
        <v>136</v>
      </c>
      <c r="C125" s="90" t="s">
        <v>137</v>
      </c>
      <c r="D125" s="48"/>
      <c r="E125" s="48"/>
      <c r="F125" s="83"/>
      <c r="G125" s="59"/>
      <c r="H125" s="59"/>
      <c r="I125" s="64">
        <v>2016</v>
      </c>
      <c r="J125" s="64">
        <v>2017</v>
      </c>
      <c r="K125" s="50">
        <f>Y125*1.18</f>
        <v>1.5329963981999999</v>
      </c>
      <c r="L125" s="51"/>
      <c r="M125" s="51"/>
      <c r="N125" s="48"/>
      <c r="O125" s="48"/>
      <c r="P125" s="59"/>
      <c r="Q125" s="59"/>
      <c r="R125" s="59"/>
      <c r="S125" s="54"/>
      <c r="T125" s="50"/>
      <c r="U125" s="50">
        <f>'[42]приложение 1.2 (2016)'!R58/1.18</f>
        <v>1.29914949</v>
      </c>
      <c r="V125" s="50"/>
      <c r="W125" s="50">
        <f>[42]Программа!Q218/1000</f>
        <v>0</v>
      </c>
      <c r="X125" s="50"/>
      <c r="Y125" s="52">
        <f>SUM(T125:X125)</f>
        <v>1.29914949</v>
      </c>
    </row>
    <row r="126" spans="1:25" x14ac:dyDescent="0.25">
      <c r="B126" s="118" t="s">
        <v>138</v>
      </c>
      <c r="C126" s="87" t="s">
        <v>139</v>
      </c>
      <c r="D126" s="48"/>
      <c r="E126" s="48"/>
      <c r="F126" s="83"/>
      <c r="G126" s="57"/>
      <c r="H126" s="59"/>
      <c r="I126" s="64"/>
      <c r="J126" s="64"/>
      <c r="K126" s="54">
        <f>K127</f>
        <v>35.199399999999997</v>
      </c>
      <c r="L126" s="51"/>
      <c r="M126" s="51"/>
      <c r="N126" s="119"/>
      <c r="O126" s="119"/>
      <c r="P126" s="119"/>
      <c r="Q126" s="57"/>
      <c r="R126" s="119"/>
      <c r="S126" s="54"/>
      <c r="T126" s="54">
        <f>SUM(T127:T149)</f>
        <v>0</v>
      </c>
      <c r="U126" s="54">
        <f>SUM(U127:U149)</f>
        <v>29.83</v>
      </c>
      <c r="V126" s="54">
        <f>SUM(V127:V149)</f>
        <v>0</v>
      </c>
      <c r="W126" s="54">
        <f>SUM(W127:W149)</f>
        <v>0</v>
      </c>
      <c r="X126" s="54">
        <f>SUM(X127:X149)</f>
        <v>0</v>
      </c>
      <c r="Y126" s="55">
        <f>SUM(T126:X126)</f>
        <v>29.83</v>
      </c>
    </row>
    <row r="127" spans="1:25" ht="31.5" x14ac:dyDescent="0.25">
      <c r="A127" s="16">
        <v>1</v>
      </c>
      <c r="B127" s="89" t="s">
        <v>140</v>
      </c>
      <c r="C127" s="70" t="s">
        <v>141</v>
      </c>
      <c r="D127" s="48"/>
      <c r="E127" s="48"/>
      <c r="F127" s="83"/>
      <c r="G127" s="59"/>
      <c r="H127" s="59"/>
      <c r="I127" s="64">
        <v>2016</v>
      </c>
      <c r="J127" s="64">
        <v>2016</v>
      </c>
      <c r="K127" s="50">
        <f>Y127*1.18</f>
        <v>35.199399999999997</v>
      </c>
      <c r="L127" s="51"/>
      <c r="M127" s="51"/>
      <c r="N127" s="48"/>
      <c r="O127" s="48"/>
      <c r="P127" s="59"/>
      <c r="Q127" s="59"/>
      <c r="R127" s="59"/>
      <c r="S127" s="54"/>
      <c r="T127" s="50">
        <v>0</v>
      </c>
      <c r="U127" s="50">
        <v>29.83</v>
      </c>
      <c r="V127" s="50">
        <v>0</v>
      </c>
      <c r="W127" s="50">
        <v>0</v>
      </c>
      <c r="X127" s="50">
        <v>0</v>
      </c>
      <c r="Y127" s="52">
        <f>SUM(T127:X127)</f>
        <v>29.83</v>
      </c>
    </row>
    <row r="128" spans="1:25" x14ac:dyDescent="0.25">
      <c r="B128" s="126" t="s">
        <v>142</v>
      </c>
      <c r="C128" s="127"/>
      <c r="D128" s="48"/>
      <c r="E128" s="48"/>
      <c r="F128" s="49"/>
      <c r="G128" s="48"/>
      <c r="H128" s="48"/>
      <c r="I128" s="48"/>
      <c r="J128" s="48"/>
      <c r="K128" s="50"/>
      <c r="L128" s="51"/>
      <c r="M128" s="51"/>
      <c r="N128" s="48"/>
      <c r="O128" s="48"/>
      <c r="P128" s="48"/>
      <c r="Q128" s="48"/>
      <c r="R128" s="48"/>
      <c r="S128" s="54"/>
      <c r="T128" s="50"/>
      <c r="U128" s="50"/>
      <c r="V128" s="50"/>
      <c r="W128" s="50"/>
      <c r="X128" s="50"/>
      <c r="Y128" s="52"/>
    </row>
    <row r="129" spans="2:25" ht="31.5" x14ac:dyDescent="0.25">
      <c r="B129" s="118"/>
      <c r="C129" s="53" t="s">
        <v>143</v>
      </c>
      <c r="D129" s="48"/>
      <c r="E129" s="48"/>
      <c r="F129" s="49"/>
      <c r="G129" s="48"/>
      <c r="H129" s="48"/>
      <c r="I129" s="48"/>
      <c r="J129" s="48"/>
      <c r="K129" s="50"/>
      <c r="L129" s="51"/>
      <c r="M129" s="51"/>
      <c r="N129" s="48"/>
      <c r="O129" s="48"/>
      <c r="P129" s="48"/>
      <c r="Q129" s="48"/>
      <c r="R129" s="48"/>
      <c r="S129" s="54"/>
      <c r="T129" s="50"/>
      <c r="U129" s="50"/>
      <c r="V129" s="50"/>
      <c r="W129" s="50"/>
      <c r="X129" s="50"/>
      <c r="Y129" s="52"/>
    </row>
    <row r="130" spans="2:25" x14ac:dyDescent="0.25">
      <c r="B130" s="46">
        <v>1</v>
      </c>
      <c r="C130" s="47" t="s">
        <v>144</v>
      </c>
      <c r="D130" s="48"/>
      <c r="E130" s="48"/>
      <c r="F130" s="49"/>
      <c r="G130" s="48"/>
      <c r="H130" s="48"/>
      <c r="I130" s="48"/>
      <c r="J130" s="48"/>
      <c r="K130" s="50"/>
      <c r="L130" s="51"/>
      <c r="M130" s="51"/>
      <c r="N130" s="48"/>
      <c r="O130" s="48"/>
      <c r="P130" s="48"/>
      <c r="Q130" s="48"/>
      <c r="R130" s="48"/>
      <c r="S130" s="54"/>
      <c r="T130" s="50"/>
      <c r="U130" s="50"/>
      <c r="V130" s="50"/>
      <c r="W130" s="50"/>
      <c r="X130" s="50"/>
      <c r="Y130" s="52"/>
    </row>
    <row r="131" spans="2:25" x14ac:dyDescent="0.25">
      <c r="B131" s="46">
        <v>2</v>
      </c>
      <c r="C131" s="47" t="s">
        <v>145</v>
      </c>
      <c r="D131" s="48"/>
      <c r="E131" s="48"/>
      <c r="F131" s="49"/>
      <c r="G131" s="48"/>
      <c r="H131" s="48"/>
      <c r="I131" s="48"/>
      <c r="J131" s="48"/>
      <c r="K131" s="50"/>
      <c r="L131" s="51"/>
      <c r="M131" s="51"/>
      <c r="N131" s="48"/>
      <c r="O131" s="48"/>
      <c r="P131" s="48"/>
      <c r="Q131" s="48"/>
      <c r="R131" s="48"/>
      <c r="S131" s="54"/>
      <c r="T131" s="50"/>
      <c r="U131" s="50"/>
      <c r="V131" s="50"/>
      <c r="W131" s="50"/>
      <c r="X131" s="50"/>
      <c r="Y131" s="52"/>
    </row>
    <row r="132" spans="2:25" ht="16.5" thickBot="1" x14ac:dyDescent="0.3">
      <c r="B132" s="91" t="s">
        <v>146</v>
      </c>
      <c r="C132" s="92"/>
      <c r="D132" s="32"/>
      <c r="E132" s="32"/>
      <c r="F132" s="93"/>
      <c r="G132" s="32"/>
      <c r="H132" s="32"/>
      <c r="I132" s="32"/>
      <c r="J132" s="32"/>
      <c r="K132" s="94"/>
      <c r="L132" s="33"/>
      <c r="M132" s="33"/>
      <c r="N132" s="32"/>
      <c r="O132" s="32"/>
      <c r="P132" s="32"/>
      <c r="Q132" s="32"/>
      <c r="R132" s="32"/>
      <c r="S132" s="95"/>
      <c r="T132" s="94"/>
      <c r="U132" s="94"/>
      <c r="V132" s="94"/>
      <c r="W132" s="94"/>
      <c r="X132" s="94"/>
      <c r="Y132" s="96"/>
    </row>
    <row r="133" spans="2:25" x14ac:dyDescent="0.25">
      <c r="B133" s="97"/>
      <c r="C133" s="98"/>
      <c r="D133" s="99"/>
      <c r="E133" s="99"/>
      <c r="F133" s="100"/>
      <c r="G133" s="99"/>
      <c r="H133" s="99"/>
      <c r="I133" s="99"/>
      <c r="J133" s="99"/>
      <c r="K133" s="101"/>
      <c r="L133" s="101"/>
      <c r="M133" s="101"/>
      <c r="N133" s="99"/>
      <c r="O133" s="99"/>
      <c r="P133" s="99"/>
      <c r="Q133" s="99"/>
      <c r="R133" s="99"/>
      <c r="S133" s="99"/>
      <c r="T133" s="102"/>
      <c r="U133" s="102"/>
      <c r="V133" s="102"/>
      <c r="W133" s="102"/>
      <c r="X133" s="102"/>
      <c r="Y133" s="103"/>
    </row>
    <row r="134" spans="2:25" x14ac:dyDescent="0.25">
      <c r="B134" s="104"/>
      <c r="C134" s="25" t="s">
        <v>147</v>
      </c>
    </row>
    <row r="135" spans="2:25" x14ac:dyDescent="0.25">
      <c r="B135" s="105"/>
      <c r="C135" s="25" t="s">
        <v>148</v>
      </c>
    </row>
    <row r="136" spans="2:25" x14ac:dyDescent="0.25">
      <c r="B136" s="105"/>
      <c r="C136" s="98" t="s">
        <v>149</v>
      </c>
    </row>
    <row r="137" spans="2:25" ht="15.75" customHeight="1" x14ac:dyDescent="0.25">
      <c r="C137" s="106" t="s">
        <v>150</v>
      </c>
      <c r="D137" s="106"/>
      <c r="E137" s="106"/>
      <c r="F137" s="107"/>
      <c r="G137" s="106"/>
      <c r="H137" s="106"/>
      <c r="I137" s="106"/>
      <c r="J137" s="106"/>
      <c r="K137" s="106"/>
      <c r="L137" s="106"/>
      <c r="U137" s="108"/>
      <c r="Y137" s="109"/>
    </row>
    <row r="138" spans="2:25" ht="15.75" customHeight="1" x14ac:dyDescent="0.25">
      <c r="C138" s="106"/>
      <c r="D138" s="106"/>
      <c r="E138" s="106"/>
      <c r="F138" s="107"/>
      <c r="G138" s="106"/>
      <c r="H138" s="106"/>
      <c r="I138" s="106"/>
      <c r="J138" s="106"/>
      <c r="K138" s="106"/>
      <c r="L138" s="106"/>
      <c r="U138" s="108"/>
      <c r="Y138" s="109"/>
    </row>
    <row r="139" spans="2:25" ht="15.75" customHeight="1" x14ac:dyDescent="0.25">
      <c r="C139" s="106" t="s">
        <v>151</v>
      </c>
      <c r="D139" s="106"/>
      <c r="E139" s="106"/>
      <c r="F139" s="107"/>
      <c r="G139" s="106"/>
      <c r="H139" s="106"/>
      <c r="I139" s="106"/>
      <c r="J139" s="106"/>
      <c r="K139" s="106" t="s">
        <v>152</v>
      </c>
      <c r="L139" s="106"/>
      <c r="U139" s="108"/>
      <c r="Y139" s="109"/>
    </row>
    <row r="140" spans="2:25" x14ac:dyDescent="0.25">
      <c r="B140" s="105"/>
      <c r="K140" s="26"/>
    </row>
    <row r="141" spans="2:25" x14ac:dyDescent="0.25">
      <c r="C141" s="25" t="s">
        <v>153</v>
      </c>
      <c r="I141" s="110"/>
      <c r="K141" s="110" t="s">
        <v>154</v>
      </c>
      <c r="U141" s="108"/>
      <c r="Y141" s="109"/>
    </row>
    <row r="142" spans="2:25" x14ac:dyDescent="0.25">
      <c r="K142" s="26"/>
      <c r="Y142" s="111"/>
    </row>
    <row r="143" spans="2:25" x14ac:dyDescent="0.25">
      <c r="C143" s="25" t="s">
        <v>163</v>
      </c>
      <c r="I143" s="110"/>
      <c r="K143" s="110" t="s">
        <v>164</v>
      </c>
      <c r="O143" s="29"/>
      <c r="P143" s="16"/>
      <c r="Q143" s="16"/>
      <c r="R143" s="16"/>
      <c r="S143" s="112"/>
      <c r="T143" s="112"/>
      <c r="U143" s="16"/>
      <c r="V143" s="16"/>
      <c r="W143" s="16"/>
      <c r="X143" s="16"/>
      <c r="Y143" s="16"/>
    </row>
    <row r="145" spans="2:25" ht="18.75" x14ac:dyDescent="0.3">
      <c r="C145" s="142" t="s">
        <v>165</v>
      </c>
    </row>
    <row r="147" spans="2:25" ht="31.5" x14ac:dyDescent="0.25">
      <c r="B147" s="143"/>
      <c r="C147" s="144"/>
      <c r="D147" s="145" t="s">
        <v>166</v>
      </c>
      <c r="E147" s="119" t="s">
        <v>166</v>
      </c>
      <c r="F147" s="119" t="s">
        <v>166</v>
      </c>
      <c r="G147" s="145" t="s">
        <v>167</v>
      </c>
      <c r="H147" s="119"/>
      <c r="I147" s="146" t="s">
        <v>168</v>
      </c>
      <c r="J147" s="146"/>
      <c r="K147" s="146"/>
      <c r="L147" s="146"/>
      <c r="M147" s="146"/>
      <c r="N147" s="146"/>
      <c r="O147" s="146"/>
      <c r="P147" s="146"/>
      <c r="Q147" s="146"/>
      <c r="R147" s="146"/>
      <c r="T147" s="26"/>
      <c r="U147" s="26"/>
      <c r="Y147" s="29"/>
    </row>
    <row r="148" spans="2:25" x14ac:dyDescent="0.25">
      <c r="B148" s="147"/>
      <c r="C148" s="148"/>
      <c r="D148" s="149"/>
      <c r="E148" s="119"/>
      <c r="F148" s="119"/>
      <c r="G148" s="149"/>
      <c r="H148" s="119"/>
      <c r="I148" s="146">
        <v>2015</v>
      </c>
      <c r="J148" s="146"/>
      <c r="K148" s="146">
        <v>2016</v>
      </c>
      <c r="L148" s="146"/>
      <c r="M148" s="150">
        <v>2017</v>
      </c>
      <c r="N148" s="150"/>
      <c r="O148" s="150">
        <v>2018</v>
      </c>
      <c r="P148" s="150"/>
      <c r="Q148" s="150">
        <v>2019</v>
      </c>
      <c r="R148" s="150"/>
      <c r="T148" s="26"/>
      <c r="U148" s="26"/>
      <c r="Y148" s="29"/>
    </row>
    <row r="149" spans="2:25" ht="31.5" x14ac:dyDescent="0.25">
      <c r="B149" s="151"/>
      <c r="C149" s="152"/>
      <c r="D149" s="153"/>
      <c r="E149" s="119"/>
      <c r="F149" s="119"/>
      <c r="G149" s="153"/>
      <c r="H149" s="119"/>
      <c r="I149" s="119" t="s">
        <v>167</v>
      </c>
      <c r="J149" s="119" t="s">
        <v>169</v>
      </c>
      <c r="K149" s="119" t="s">
        <v>167</v>
      </c>
      <c r="L149" s="119" t="s">
        <v>169</v>
      </c>
      <c r="M149" s="57" t="s">
        <v>167</v>
      </c>
      <c r="N149" s="119" t="s">
        <v>169</v>
      </c>
      <c r="O149" s="57" t="s">
        <v>167</v>
      </c>
      <c r="P149" s="119" t="s">
        <v>169</v>
      </c>
      <c r="Q149" s="57" t="s">
        <v>167</v>
      </c>
      <c r="R149" s="119" t="s">
        <v>169</v>
      </c>
      <c r="T149" s="119"/>
      <c r="U149" s="26"/>
      <c r="Y149" s="29"/>
    </row>
    <row r="150" spans="2:25" x14ac:dyDescent="0.25">
      <c r="B150" s="154"/>
      <c r="C150" s="155" t="s">
        <v>170</v>
      </c>
      <c r="D150" s="156">
        <f>K35</f>
        <v>42.018277289532001</v>
      </c>
      <c r="E150" s="157"/>
      <c r="F150" s="158"/>
      <c r="G150" s="156">
        <f>D150/1.18</f>
        <v>35.608709567400005</v>
      </c>
      <c r="H150" s="156"/>
      <c r="I150" s="156"/>
      <c r="J150" s="159"/>
      <c r="K150" s="156"/>
      <c r="L150" s="159"/>
      <c r="M150" s="156"/>
      <c r="N150" s="159"/>
      <c r="O150" s="156"/>
      <c r="P150" s="157"/>
      <c r="Q150" s="157"/>
      <c r="R150" s="157"/>
      <c r="T150" s="26"/>
      <c r="U150" s="26"/>
      <c r="Y150" s="29"/>
    </row>
    <row r="151" spans="2:25" x14ac:dyDescent="0.25">
      <c r="B151" s="154"/>
      <c r="C151" s="155" t="s">
        <v>171</v>
      </c>
      <c r="D151" s="156">
        <f>K39</f>
        <v>8.1992392511999999</v>
      </c>
      <c r="E151" s="157"/>
      <c r="F151" s="158"/>
      <c r="G151" s="156">
        <f>D151/1.18</f>
        <v>6.9485078400000004</v>
      </c>
      <c r="H151" s="156"/>
      <c r="I151" s="156"/>
      <c r="J151" s="159"/>
      <c r="K151" s="156"/>
      <c r="L151" s="159"/>
      <c r="M151" s="156"/>
      <c r="N151" s="159"/>
      <c r="O151" s="156"/>
      <c r="P151" s="157"/>
      <c r="Q151" s="157"/>
      <c r="R151" s="157"/>
      <c r="T151" s="26"/>
      <c r="U151" s="26"/>
      <c r="Y151" s="29"/>
    </row>
    <row r="152" spans="2:25" x14ac:dyDescent="0.25">
      <c r="B152" s="154"/>
      <c r="C152" s="155" t="s">
        <v>172</v>
      </c>
      <c r="D152" s="160">
        <f>K46</f>
        <v>33.755719001310993</v>
      </c>
      <c r="E152" s="157"/>
      <c r="F152" s="158"/>
      <c r="G152" s="156">
        <f>D152/1.18</f>
        <v>28.606541526534741</v>
      </c>
      <c r="H152" s="156"/>
      <c r="I152" s="156"/>
      <c r="J152" s="159"/>
      <c r="K152" s="156"/>
      <c r="L152" s="159"/>
      <c r="M152" s="156"/>
      <c r="N152" s="159"/>
      <c r="O152" s="156"/>
      <c r="P152" s="157"/>
      <c r="Q152" s="157"/>
      <c r="R152" s="157"/>
      <c r="T152" s="26"/>
      <c r="U152" s="26"/>
      <c r="Y152" s="29"/>
    </row>
    <row r="153" spans="2:25" x14ac:dyDescent="0.25">
      <c r="B153" s="154"/>
      <c r="C153" s="155" t="s">
        <v>173</v>
      </c>
      <c r="D153" s="160">
        <f>K52</f>
        <v>154.86078055396197</v>
      </c>
      <c r="E153" s="157"/>
      <c r="F153" s="158"/>
      <c r="G153" s="156">
        <f>D153/1.18</f>
        <v>131.23794962200168</v>
      </c>
      <c r="H153" s="156"/>
      <c r="I153" s="156"/>
      <c r="J153" s="156"/>
      <c r="K153" s="156"/>
      <c r="L153" s="156"/>
      <c r="M153" s="156"/>
      <c r="N153" s="156"/>
      <c r="O153" s="156"/>
      <c r="P153" s="157"/>
      <c r="Q153" s="157"/>
      <c r="R153" s="157"/>
      <c r="T153" s="26"/>
      <c r="U153" s="26"/>
      <c r="Y153" s="29"/>
    </row>
    <row r="154" spans="2:25" x14ac:dyDescent="0.25">
      <c r="B154" s="154"/>
      <c r="C154" s="155" t="s">
        <v>174</v>
      </c>
      <c r="D154" s="156">
        <f>K64</f>
        <v>130.74516343269138</v>
      </c>
      <c r="E154" s="157"/>
      <c r="F154" s="158"/>
      <c r="G154" s="156">
        <f>D154/1.18</f>
        <v>110.80098595990796</v>
      </c>
      <c r="H154" s="156"/>
      <c r="I154" s="156"/>
      <c r="J154" s="156"/>
      <c r="K154" s="156"/>
      <c r="L154" s="156"/>
      <c r="M154" s="156"/>
      <c r="N154" s="156"/>
      <c r="O154" s="156"/>
      <c r="P154" s="157"/>
      <c r="Q154" s="157"/>
      <c r="R154" s="157"/>
      <c r="T154" s="26"/>
      <c r="U154" s="26"/>
      <c r="Y154" s="29"/>
    </row>
    <row r="155" spans="2:25" s="67" customFormat="1" x14ac:dyDescent="0.25">
      <c r="B155" s="161" t="s">
        <v>175</v>
      </c>
      <c r="C155" s="162" t="s">
        <v>176</v>
      </c>
      <c r="D155" s="60">
        <f>SUM(D150:D154)</f>
        <v>369.57917952869639</v>
      </c>
      <c r="E155" s="60">
        <f>SUM(E150:E154)</f>
        <v>0</v>
      </c>
      <c r="F155" s="60">
        <f>SUM(F150:F154)</f>
        <v>0</v>
      </c>
      <c r="G155" s="60">
        <f>SUM(G150:G154)</f>
        <v>313.20269451584437</v>
      </c>
      <c r="H155" s="60"/>
      <c r="I155" s="60"/>
      <c r="J155" s="60"/>
      <c r="K155" s="60"/>
      <c r="L155" s="60"/>
      <c r="M155" s="60"/>
      <c r="N155" s="60"/>
      <c r="O155" s="60"/>
      <c r="P155" s="163"/>
      <c r="Q155" s="163"/>
      <c r="R155" s="163"/>
      <c r="S155" s="164"/>
      <c r="T155" s="164"/>
      <c r="U155" s="164"/>
      <c r="V155" s="165"/>
      <c r="W155" s="165"/>
      <c r="X155" s="165"/>
      <c r="Y155" s="165"/>
    </row>
    <row r="156" spans="2:25" x14ac:dyDescent="0.25">
      <c r="B156" s="154"/>
      <c r="C156" s="155" t="s">
        <v>177</v>
      </c>
      <c r="D156" s="156">
        <f>K24</f>
        <v>128.9853908586</v>
      </c>
      <c r="E156" s="157"/>
      <c r="F156" s="158"/>
      <c r="G156" s="156">
        <f>D156/1.18</f>
        <v>109.30965327</v>
      </c>
      <c r="H156" s="156"/>
      <c r="I156" s="156"/>
      <c r="J156" s="159"/>
      <c r="K156" s="156"/>
      <c r="L156" s="159"/>
      <c r="M156" s="156"/>
      <c r="N156" s="159"/>
      <c r="O156" s="156"/>
      <c r="P156" s="157"/>
      <c r="Q156" s="157"/>
      <c r="R156" s="157"/>
      <c r="T156" s="26"/>
      <c r="U156" s="26"/>
      <c r="Y156" s="29"/>
    </row>
    <row r="157" spans="2:25" x14ac:dyDescent="0.25">
      <c r="B157" s="154"/>
      <c r="C157" s="155" t="s">
        <v>178</v>
      </c>
      <c r="D157" s="156">
        <f>K22</f>
        <v>30.687199999999997</v>
      </c>
      <c r="E157" s="157"/>
      <c r="F157" s="158"/>
      <c r="G157" s="156">
        <f>D157/1.18</f>
        <v>26.006101694915252</v>
      </c>
      <c r="H157" s="156"/>
      <c r="I157" s="156"/>
      <c r="J157" s="159"/>
      <c r="K157" s="156"/>
      <c r="L157" s="159"/>
      <c r="M157" s="156"/>
      <c r="N157" s="159"/>
      <c r="O157" s="156"/>
      <c r="P157" s="157"/>
      <c r="Q157" s="157"/>
      <c r="R157" s="157"/>
      <c r="T157" s="26"/>
      <c r="U157" s="26"/>
      <c r="Y157" s="29"/>
    </row>
    <row r="158" spans="2:25" x14ac:dyDescent="0.25">
      <c r="B158" s="154"/>
      <c r="C158" s="155" t="s">
        <v>112</v>
      </c>
      <c r="D158" s="156">
        <f>K90</f>
        <v>86.462265650388403</v>
      </c>
      <c r="E158" s="157"/>
      <c r="F158" s="158"/>
      <c r="G158" s="156">
        <f>D158/1.18</f>
        <v>73.273106483380005</v>
      </c>
      <c r="H158" s="156"/>
      <c r="I158" s="156"/>
      <c r="J158" s="159"/>
      <c r="K158" s="156"/>
      <c r="L158" s="159"/>
      <c r="M158" s="156"/>
      <c r="N158" s="159"/>
      <c r="O158" s="156"/>
      <c r="P158" s="157"/>
      <c r="Q158" s="157"/>
      <c r="R158" s="157"/>
      <c r="T158" s="26"/>
      <c r="U158" s="26"/>
      <c r="Y158" s="29"/>
    </row>
    <row r="159" spans="2:25" x14ac:dyDescent="0.25">
      <c r="B159" s="161" t="s">
        <v>179</v>
      </c>
      <c r="C159" s="162" t="s">
        <v>180</v>
      </c>
      <c r="D159" s="60">
        <f>SUM(D156:D158)</f>
        <v>246.13485650898838</v>
      </c>
      <c r="E159" s="60">
        <f>SUM(E156:E158)</f>
        <v>0</v>
      </c>
      <c r="F159" s="60">
        <f>SUM(F156:F158)</f>
        <v>0</v>
      </c>
      <c r="G159" s="60">
        <f>SUM(G156:G158)</f>
        <v>208.58886144829523</v>
      </c>
      <c r="H159" s="60"/>
      <c r="I159" s="60"/>
      <c r="J159" s="60"/>
      <c r="K159" s="60"/>
      <c r="L159" s="60"/>
      <c r="M159" s="60"/>
      <c r="N159" s="156"/>
      <c r="O159" s="156"/>
      <c r="P159" s="157"/>
      <c r="Q159" s="157"/>
      <c r="R159" s="157"/>
      <c r="T159" s="26"/>
      <c r="U159" s="26"/>
      <c r="Y159" s="29"/>
    </row>
    <row r="160" spans="2:25" x14ac:dyDescent="0.25">
      <c r="B160" s="154"/>
      <c r="C160" s="162" t="s">
        <v>116</v>
      </c>
      <c r="D160" s="60">
        <f>K95</f>
        <v>35.971119999999999</v>
      </c>
      <c r="E160" s="60"/>
      <c r="F160" s="60"/>
      <c r="G160" s="60">
        <f>D160/1.18</f>
        <v>30.484000000000002</v>
      </c>
      <c r="H160" s="60"/>
      <c r="I160" s="60"/>
      <c r="J160" s="60"/>
      <c r="K160" s="60"/>
      <c r="L160" s="60"/>
      <c r="M160" s="60"/>
      <c r="N160" s="156"/>
      <c r="O160" s="156"/>
      <c r="P160" s="157"/>
      <c r="Q160" s="157"/>
      <c r="R160" s="157"/>
      <c r="T160" s="26"/>
      <c r="U160" s="26"/>
      <c r="Y160" s="29"/>
    </row>
    <row r="161" spans="2:25" x14ac:dyDescent="0.25">
      <c r="B161" s="161" t="s">
        <v>111</v>
      </c>
      <c r="C161" s="162" t="s">
        <v>181</v>
      </c>
      <c r="D161" s="60">
        <f>K99</f>
        <v>42.194999997996007</v>
      </c>
      <c r="E161" s="157"/>
      <c r="F161" s="158"/>
      <c r="G161" s="60">
        <f>D161/1.18</f>
        <v>35.758474574572887</v>
      </c>
      <c r="H161" s="156"/>
      <c r="I161" s="60"/>
      <c r="J161" s="166"/>
      <c r="K161" s="60"/>
      <c r="L161" s="166"/>
      <c r="M161" s="60"/>
      <c r="N161" s="166"/>
      <c r="O161" s="156"/>
      <c r="P161" s="157"/>
      <c r="Q161" s="157"/>
      <c r="R161" s="157"/>
      <c r="T161" s="26"/>
      <c r="U161" s="26"/>
      <c r="Y161" s="29"/>
    </row>
    <row r="162" spans="2:25" x14ac:dyDescent="0.25">
      <c r="B162" s="154"/>
      <c r="C162" s="155" t="s">
        <v>182</v>
      </c>
      <c r="D162" s="60">
        <f>D155+D159+D160+D161</f>
        <v>693.88015603568078</v>
      </c>
      <c r="E162" s="60">
        <f>E155+E159+E160+E161</f>
        <v>0</v>
      </c>
      <c r="F162" s="60">
        <f>F155+F159+F160+F161</f>
        <v>0</v>
      </c>
      <c r="G162" s="60">
        <f>G155+G159+G160+G161</f>
        <v>588.03403053871261</v>
      </c>
      <c r="H162" s="60"/>
      <c r="I162" s="60"/>
      <c r="J162" s="60"/>
      <c r="K162" s="60"/>
      <c r="L162" s="60"/>
      <c r="M162" s="60"/>
      <c r="N162" s="156"/>
      <c r="O162" s="156"/>
      <c r="P162" s="157"/>
      <c r="Q162" s="157"/>
      <c r="R162" s="157"/>
      <c r="T162" s="26"/>
      <c r="U162" s="26"/>
      <c r="Y162" s="29"/>
    </row>
    <row r="164" spans="2:25" x14ac:dyDescent="0.25">
      <c r="I164" s="28"/>
    </row>
    <row r="165" spans="2:25" x14ac:dyDescent="0.25">
      <c r="C165" s="25" t="s">
        <v>155</v>
      </c>
      <c r="D165" s="114"/>
      <c r="G165" s="26" t="s">
        <v>156</v>
      </c>
    </row>
    <row r="166" spans="2:25" x14ac:dyDescent="0.25">
      <c r="C166" s="25" t="s">
        <v>157</v>
      </c>
      <c r="D166" s="114"/>
      <c r="G166" s="26" t="s">
        <v>156</v>
      </c>
    </row>
    <row r="167" spans="2:25" x14ac:dyDescent="0.25">
      <c r="C167" s="25" t="s">
        <v>158</v>
      </c>
      <c r="D167" s="115"/>
      <c r="G167" s="26" t="s">
        <v>159</v>
      </c>
    </row>
    <row r="168" spans="2:25" x14ac:dyDescent="0.25">
      <c r="C168" s="25" t="s">
        <v>160</v>
      </c>
      <c r="D168" s="116"/>
      <c r="G168" s="26" t="s">
        <v>159</v>
      </c>
    </row>
  </sheetData>
  <mergeCells count="26">
    <mergeCell ref="B147:B149"/>
    <mergeCell ref="C147:C149"/>
    <mergeCell ref="D147:D149"/>
    <mergeCell ref="G147:G149"/>
    <mergeCell ref="I147:R147"/>
    <mergeCell ref="I148:J148"/>
    <mergeCell ref="K148:L148"/>
    <mergeCell ref="M148:N148"/>
    <mergeCell ref="O148:P148"/>
    <mergeCell ref="Q148:R148"/>
    <mergeCell ref="K14:K15"/>
    <mergeCell ref="L14:L15"/>
    <mergeCell ref="M14:M15"/>
    <mergeCell ref="N14:S14"/>
    <mergeCell ref="T14:Y14"/>
    <mergeCell ref="B128:C128"/>
    <mergeCell ref="B11:Y11"/>
    <mergeCell ref="B14:B16"/>
    <mergeCell ref="C14:C16"/>
    <mergeCell ref="D14:D15"/>
    <mergeCell ref="E14:E16"/>
    <mergeCell ref="F14:F16"/>
    <mergeCell ref="G14:G15"/>
    <mergeCell ref="H14:H15"/>
    <mergeCell ref="I14:I16"/>
    <mergeCell ref="J14:J16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41" fitToHeight="3" orientation="landscape" r:id="rId1"/>
  <headerFooter alignWithMargins="0"/>
  <rowBreaks count="3" manualBreakCount="3">
    <brk id="47" min="1" max="24" man="1"/>
    <brk id="98" min="1" max="17" man="1"/>
    <brk id="143" min="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1.1. </vt:lpstr>
      <vt:lpstr>Лист1</vt:lpstr>
      <vt:lpstr>'приложение 1.1. '!Заголовки_для_печати</vt:lpstr>
      <vt:lpstr>'приложение 1.1.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2016-04-05T04:22:19Z</dcterms:modified>
</cp:coreProperties>
</file>