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94.5\обменник\PTO\Масс\Приказ №186 от 15.04.2014\2019\"/>
    </mc:Choice>
  </mc:AlternateContent>
  <bookViews>
    <workbookView xWindow="0" yWindow="0" windowWidth="28800" windowHeight="12435" activeTab="9"/>
  </bookViews>
  <sheets>
    <sheet name=" п.1" sheetId="5" r:id="rId1"/>
    <sheet name="п.2.1" sheetId="2" r:id="rId2"/>
    <sheet name=" п.2.2" sheetId="3" r:id="rId3"/>
    <sheet name="п.3.1-3.2" sheetId="6" r:id="rId4"/>
    <sheet name=" п.3.4" sheetId="11" r:id="rId5"/>
    <sheet name=" п.3.5" sheetId="12" r:id="rId6"/>
    <sheet name="п.4.1" sheetId="1" r:id="rId7"/>
    <sheet name=" п.4.2" sheetId="9" r:id="rId8"/>
    <sheet name=" п.4.3" sheetId="4" r:id="rId9"/>
    <sheet name="Лист1" sheetId="10" r:id="rId10"/>
  </sheets>
  <externalReferences>
    <externalReference r:id="rId11"/>
  </externalReferences>
  <definedNames>
    <definedName name="_xlnm._FilterDatabase" localSheetId="6" hidden="1">'п.4.1'!$A$7:$Q$28</definedName>
    <definedName name="sub_13001" localSheetId="2">' п.2.2'!$A$4</definedName>
    <definedName name="sub_13002" localSheetId="2">' п.2.2'!$A$9</definedName>
    <definedName name="sub_13003" localSheetId="2">' п.2.2'!$A$10</definedName>
    <definedName name="sub_13005" localSheetId="2">' п.2.2'!$A$12</definedName>
    <definedName name="sub_13006" localSheetId="2">' п.2.2'!$A$13</definedName>
    <definedName name="sub_13007" localSheetId="2">' п.2.2'!$A$14</definedName>
    <definedName name="sub_13008" localSheetId="2">' п.2.2'!$A$15</definedName>
    <definedName name="sub_13009" localSheetId="2">' п.2.2'!$A$16</definedName>
    <definedName name="sub_13010" localSheetId="2">' п.2.2'!$A$17</definedName>
    <definedName name="sub_13011" localSheetId="2">' п.2.2'!$A$5</definedName>
    <definedName name="sub_13012" localSheetId="2">' п.2.2'!$A$6</definedName>
    <definedName name="sub_13013" localSheetId="2">' п.2.2'!$A$8</definedName>
    <definedName name="sub_13121" localSheetId="2">' п.2.2'!$A$7</definedName>
    <definedName name="sub_131210" localSheetId="2">' п.2.2'!#REF!</definedName>
    <definedName name="sub_13122" localSheetId="2">' п.2.2'!#REF!</definedName>
    <definedName name="sub_13123" localSheetId="2">' п.2.2'!#REF!</definedName>
    <definedName name="sub_13124" localSheetId="2">' п.2.2'!#REF!</definedName>
    <definedName name="sub_13125" localSheetId="2">' п.2.2'!#REF!</definedName>
    <definedName name="sub_13126" localSheetId="2">' п.2.2'!#REF!</definedName>
    <definedName name="sub_13127" localSheetId="2">' п.2.2'!#REF!</definedName>
    <definedName name="sub_13128" localSheetId="2">' п.2.2'!#REF!</definedName>
    <definedName name="sub_13129" localSheetId="2">' п.2.2'!#REF!</definedName>
    <definedName name="sub_134" localSheetId="2">' п.2.2'!$A$11</definedName>
    <definedName name="sub_17300" localSheetId="3">'п.3.1-3.2'!#REF!</definedName>
    <definedName name="sub_17405" localSheetId="8">' п.4.3'!$A$17</definedName>
    <definedName name="Z_49692185_17B5_4E73_B6BF_7822FFCA8D6F_.wvu.FilterData" localSheetId="6" hidden="1">'п.4.1'!$A$7:$Q$28</definedName>
    <definedName name="Z_49692185_17B5_4E73_B6BF_7822FFCA8D6F_.wvu.PrintArea" localSheetId="0" hidden="1">' п.1'!$A$1:$E$66</definedName>
    <definedName name="Z_49692185_17B5_4E73_B6BF_7822FFCA8D6F_.wvu.PrintArea" localSheetId="5" hidden="1">' п.3.5'!$A$1:$K$22</definedName>
    <definedName name="Z_49692185_17B5_4E73_B6BF_7822FFCA8D6F_.wvu.PrintArea" localSheetId="7" hidden="1">' п.4.2'!$A$1:$K$5</definedName>
    <definedName name="Z_49692185_17B5_4E73_B6BF_7822FFCA8D6F_.wvu.PrintArea" localSheetId="1" hidden="1">'п.2.1'!$A$1:$E$31</definedName>
    <definedName name="Z_49692185_17B5_4E73_B6BF_7822FFCA8D6F_.wvu.PrintArea" localSheetId="3" hidden="1">'п.3.1-3.2'!$A$1:$D$15</definedName>
    <definedName name="Z_49692185_17B5_4E73_B6BF_7822FFCA8D6F_.wvu.PrintTitles" localSheetId="6" hidden="1">'п.4.1'!$3:$7</definedName>
    <definedName name="Z_9AE457F3_8E25_4EA9_959C_E7215C703172_.wvu.FilterData" localSheetId="6" hidden="1">'п.4.1'!$A$7:$Q$28</definedName>
    <definedName name="Z_9AE457F3_8E25_4EA9_959C_E7215C703172_.wvu.PrintArea" localSheetId="0" hidden="1">' п.1'!$A$1:$E$66</definedName>
    <definedName name="Z_9AE457F3_8E25_4EA9_959C_E7215C703172_.wvu.PrintArea" localSheetId="5" hidden="1">' п.3.5'!$A$1:$K$22</definedName>
    <definedName name="Z_9AE457F3_8E25_4EA9_959C_E7215C703172_.wvu.PrintArea" localSheetId="7" hidden="1">' п.4.2'!$A$1:$K$5</definedName>
    <definedName name="Z_9AE457F3_8E25_4EA9_959C_E7215C703172_.wvu.PrintArea" localSheetId="1" hidden="1">'п.2.1'!$A$1:$E$31</definedName>
    <definedName name="Z_9AE457F3_8E25_4EA9_959C_E7215C703172_.wvu.PrintArea" localSheetId="3" hidden="1">'п.3.1-3.2'!$A$1:$D$14</definedName>
    <definedName name="Z_9AE457F3_8E25_4EA9_959C_E7215C703172_.wvu.PrintTitles" localSheetId="6" hidden="1">'п.4.1'!$3:$7</definedName>
    <definedName name="_xlnm.Print_Titles" localSheetId="6">'п.4.1'!$3:$7</definedName>
    <definedName name="_xlnm.Print_Area" localSheetId="0">' п.1'!$A$1:$E$66</definedName>
    <definedName name="_xlnm.Print_Area" localSheetId="2">' п.2.2'!$A$1:$T$7</definedName>
    <definedName name="_xlnm.Print_Area" localSheetId="5">' п.3.5'!$A$1:$K$22</definedName>
    <definedName name="_xlnm.Print_Area" localSheetId="7">' п.4.2'!$A$1:$K$6</definedName>
    <definedName name="_xlnm.Print_Area" localSheetId="8">' п.4.3'!$A$1:$E$27</definedName>
    <definedName name="_xlnm.Print_Area" localSheetId="1">'п.2.1'!$A$1:$E$30</definedName>
    <definedName name="_xlnm.Print_Area" localSheetId="3">'п.3.1-3.2'!$A$1:$D$14</definedName>
    <definedName name="_xlnm.Print_Area" localSheetId="6">'п.4.1'!$A$1:$Q$28</definedName>
  </definedNames>
  <calcPr calcId="152511"/>
  <customWorkbookViews>
    <customWorkbookView name="Брессем - Личное представление" guid="{9AE457F3-8E25-4EA9-959C-E7215C703172}" mergeInterval="0" personalView="1" maximized="1" xWindow="-8" yWindow="-8" windowWidth="1936" windowHeight="1066" activeSheetId="6"/>
    <customWorkbookView name="Макирова Алия - Личное представление" guid="{49692185-17B5-4E73-B6BF-7822FFCA8D6F}" mergeInterval="0" personalView="1" maximized="1" windowWidth="1916" windowHeight="825" activeSheetId="1"/>
  </customWorkbookViews>
</workbook>
</file>

<file path=xl/calcChain.xml><?xml version="1.0" encoding="utf-8"?>
<calcChain xmlns="http://schemas.openxmlformats.org/spreadsheetml/2006/main">
  <c r="H6" i="12" l="1"/>
  <c r="N19" i="11"/>
  <c r="K19" i="11"/>
  <c r="H19" i="11"/>
  <c r="E19" i="11"/>
  <c r="N15" i="11"/>
  <c r="K15" i="11"/>
  <c r="H15" i="11"/>
  <c r="E15" i="11"/>
  <c r="N14" i="11"/>
  <c r="K14" i="11"/>
  <c r="H14" i="11"/>
  <c r="E14" i="11"/>
  <c r="N13" i="11"/>
  <c r="K13" i="11"/>
  <c r="H13" i="11"/>
  <c r="E13" i="11"/>
  <c r="N9" i="11"/>
  <c r="K9" i="11"/>
  <c r="H9" i="11"/>
  <c r="E9" i="11"/>
  <c r="N8" i="11"/>
  <c r="K8" i="11"/>
  <c r="H8" i="11"/>
  <c r="E8" i="11"/>
  <c r="S7" i="3" l="1"/>
  <c r="R7" i="3"/>
  <c r="Q7" i="3"/>
  <c r="N7" i="3"/>
  <c r="M7" i="3"/>
  <c r="J7" i="3"/>
  <c r="I7" i="3"/>
  <c r="F7" i="3"/>
  <c r="E7" i="3"/>
  <c r="D53" i="5" l="1"/>
  <c r="D48" i="5"/>
  <c r="D43" i="5"/>
  <c r="D42" i="5"/>
  <c r="D32" i="5"/>
  <c r="D23" i="5"/>
  <c r="D22" i="5" s="1"/>
  <c r="D19" i="5"/>
  <c r="D15" i="5" s="1"/>
  <c r="D10" i="5" s="1"/>
  <c r="D9" i="5" s="1"/>
  <c r="C53" i="5"/>
  <c r="C48" i="5"/>
  <c r="C43" i="5"/>
  <c r="C42" i="5"/>
  <c r="C23" i="5"/>
  <c r="C22" i="5"/>
  <c r="C19" i="5"/>
  <c r="C15" i="5"/>
  <c r="C10" i="5" s="1"/>
  <c r="C9" i="5" s="1"/>
  <c r="R19" i="11" l="1"/>
  <c r="R18" i="11"/>
  <c r="R17" i="11"/>
  <c r="R16" i="11"/>
  <c r="R15" i="11"/>
  <c r="R14" i="11"/>
  <c r="R13" i="11"/>
  <c r="R12" i="11"/>
  <c r="R11" i="11"/>
  <c r="R10" i="11"/>
  <c r="R9" i="11"/>
  <c r="R8" i="11"/>
  <c r="E32" i="5" l="1"/>
  <c r="E22" i="5"/>
  <c r="E19" i="2" l="1"/>
  <c r="E23" i="2"/>
  <c r="E24" i="2"/>
  <c r="E28" i="2"/>
  <c r="E9" i="2" l="1"/>
  <c r="E33" i="5"/>
  <c r="E26" i="5"/>
  <c r="E24" i="5"/>
  <c r="E19" i="5"/>
  <c r="E15" i="5"/>
  <c r="E10" i="5"/>
  <c r="E9" i="5"/>
  <c r="E35" i="5" l="1"/>
  <c r="E14" i="2" l="1"/>
  <c r="E60" i="5" l="1"/>
  <c r="E61" i="5"/>
  <c r="E62" i="5"/>
  <c r="E64" i="5"/>
  <c r="E65" i="5"/>
  <c r="E66" i="5"/>
  <c r="E45" i="5" l="1"/>
  <c r="E46" i="5"/>
  <c r="E47" i="5"/>
  <c r="E51" i="5"/>
  <c r="E52" i="5"/>
  <c r="E55" i="5"/>
  <c r="E56" i="5"/>
  <c r="E23" i="5" l="1"/>
  <c r="E21" i="5"/>
  <c r="E20" i="5"/>
  <c r="E43" i="5" l="1"/>
  <c r="E53" i="5"/>
  <c r="E48" i="5"/>
  <c r="E42" i="5" l="1"/>
  <c r="E12" i="2"/>
  <c r="E13" i="2"/>
  <c r="E17" i="2"/>
  <c r="E18" i="2"/>
</calcChain>
</file>

<file path=xl/sharedStrings.xml><?xml version="1.0" encoding="utf-8"?>
<sst xmlns="http://schemas.openxmlformats.org/spreadsheetml/2006/main" count="598" uniqueCount="300">
  <si>
    <t>Качество обслуживания</t>
  </si>
  <si>
    <t>N</t>
  </si>
  <si>
    <t>Категории обращений потребителей</t>
  </si>
  <si>
    <t>Формы обслуживания</t>
  </si>
  <si>
    <t>Очная форма</t>
  </si>
  <si>
    <t>Заочная форма с использованием телефонной связи</t>
  </si>
  <si>
    <t>Электронная форма с использованием сети Интернет</t>
  </si>
  <si>
    <t>Письменная форма с использованием почтовой связи</t>
  </si>
  <si>
    <t>Прочее</t>
  </si>
  <si>
    <t>Динамика изменения показателя, %</t>
  </si>
  <si>
    <t>(текущий год)</t>
  </si>
  <si>
    <t>Всего обращений потребителей, в том числе:</t>
  </si>
  <si>
    <t>1.1</t>
  </si>
  <si>
    <t>оказание услуг по передаче электрической энергии</t>
  </si>
  <si>
    <t>1.2</t>
  </si>
  <si>
    <t>осуществление технологического присоединения</t>
  </si>
  <si>
    <t>1.3</t>
  </si>
  <si>
    <t>коммерческий учет электрической энергии</t>
  </si>
  <si>
    <t>1.4</t>
  </si>
  <si>
    <t>качество обслуживания</t>
  </si>
  <si>
    <t>1.5</t>
  </si>
  <si>
    <t>техническое обслуживание электросетевых объектов</t>
  </si>
  <si>
    <t>1.6</t>
  </si>
  <si>
    <t>Жалобы</t>
  </si>
  <si>
    <t>2.1</t>
  </si>
  <si>
    <t>оказание услуг по передаче электрической энергии, в том числе:</t>
  </si>
  <si>
    <t>2.1.1</t>
  </si>
  <si>
    <t>качество услуг по передаче электрической энергии</t>
  </si>
  <si>
    <t>2.1.2</t>
  </si>
  <si>
    <t>качество электрической энергии</t>
  </si>
  <si>
    <t>2.2</t>
  </si>
  <si>
    <t>2.3</t>
  </si>
  <si>
    <t>2.4</t>
  </si>
  <si>
    <t>2.5</t>
  </si>
  <si>
    <t>техническое обслуживание объектов электросетевого хозяйства</t>
  </si>
  <si>
    <t>2.6</t>
  </si>
  <si>
    <t>Заявка на оказание услуг</t>
  </si>
  <si>
    <t>3.1</t>
  </si>
  <si>
    <t>по технологическому присоединению</t>
  </si>
  <si>
    <t>3.2</t>
  </si>
  <si>
    <t>на заключение договора на оказание услуг по передаче электрической энергии</t>
  </si>
  <si>
    <t>-</t>
  </si>
  <si>
    <t>3.3</t>
  </si>
  <si>
    <t>организация коммерческого учета электрической энергии</t>
  </si>
  <si>
    <t>3.4</t>
  </si>
  <si>
    <t>прочее</t>
  </si>
  <si>
    <t>Информация о качестве услуг по передаче электрической энергии</t>
  </si>
  <si>
    <t>№ п/п</t>
  </si>
  <si>
    <t>Показатель</t>
  </si>
  <si>
    <t xml:space="preserve">Значение показателя, годы </t>
  </si>
  <si>
    <t>Динамика изменения</t>
  </si>
  <si>
    <t>2. Информация о качестве услуг по передаче электрической энергии</t>
  </si>
  <si>
    <t xml:space="preserve">2.1. Показатели качества услуг по передаче электрической энергии </t>
  </si>
  <si>
    <t>1</t>
  </si>
  <si>
    <t>Показатель средней продолжительности прекращений передачи электрической энергии (ПSADI)</t>
  </si>
  <si>
    <t>ВН (110 кВ и выше)</t>
  </si>
  <si>
    <t>СН1 (35-60 кВ)</t>
  </si>
  <si>
    <t>СН2 (1-20 кВ)</t>
  </si>
  <si>
    <t>НН (до 1 кВ)</t>
  </si>
  <si>
    <t>2</t>
  </si>
  <si>
    <t>Показатель средней частоты прекращений передачи электрической энергии (ПSAFI)</t>
  </si>
  <si>
    <t>3</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</si>
  <si>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(ПSADI план)</t>
  </si>
  <si>
    <t>4</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</si>
  <si>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(ПSAFI план)</t>
  </si>
  <si>
    <t>4.1</t>
  </si>
  <si>
    <t>4.2</t>
  </si>
  <si>
    <t>4.3</t>
  </si>
  <si>
    <t>4.4</t>
  </si>
  <si>
    <t>5</t>
  </si>
  <si>
    <t>Количество случаев нарушения качества электрической энергии, подтвержденных актами контролирующих организаций и (или) решениями суда, штуки</t>
  </si>
  <si>
    <t>5.1</t>
  </si>
  <si>
    <t>В том числе количество случаев нарушения качества электрической энергии по вине сетевой организации, подтвержденных актами контролирующих организаций и (или) решениями суда, штуки</t>
  </si>
  <si>
    <t>Структурная единица сетевой организации</t>
  </si>
  <si>
    <t>Показатель средней продолжительности прекращений передачи электрической энергии,</t>
  </si>
  <si>
    <t>Показатель средней частоты прекращений передачи электрической энергии,</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</si>
  <si>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</si>
  <si>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</si>
  <si>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качества оказания услуг по передаче электрической энергии (отношение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 обслуживаемых такой структурной единицей сетевой организации в отчетном периоде)</t>
  </si>
  <si>
    <t>Планируемые мероприятия, направленные на повышение качества оказания услуг по передаче электроэнергии, с указанием сроков</t>
  </si>
  <si>
    <t>ВН</t>
  </si>
  <si>
    <t>СН1</t>
  </si>
  <si>
    <t>CH2</t>
  </si>
  <si>
    <t>НН</t>
  </si>
  <si>
    <t>СН2</t>
  </si>
  <si>
    <t>CH1</t>
  </si>
  <si>
    <t>ООО "Горсети"</t>
  </si>
  <si>
    <t>Наименование</t>
  </si>
  <si>
    <t>Единица измерения</t>
  </si>
  <si>
    <t>Перечень номеров телефонов, выделенных для обслуживания потребителей:</t>
  </si>
  <si>
    <t>номер телефона</t>
  </si>
  <si>
    <t>Номер телефона по вопросам энергоснабжения:</t>
  </si>
  <si>
    <t>Номера телефонов центров обработки телефонных вызовов:</t>
  </si>
  <si>
    <t>Общее число телефонных вызовов от потребителей по выделенным номерам телефонов.</t>
  </si>
  <si>
    <t>единицы</t>
  </si>
  <si>
    <t>Общее число телефонных вызовов от потребителей, на которые ответил оператор сетевой организации</t>
  </si>
  <si>
    <t>Общее число телефонных вызовов от потребителей, обработанных автоматически системой интерактивного голосового меню</t>
  </si>
  <si>
    <t>Среднее время ожидания ответа потребителем при телефонном вызове на выделенные номера телефонов за текущий период</t>
  </si>
  <si>
    <t>мин.</t>
  </si>
  <si>
    <t>Среднее время обработки телефонного вызова от потребителя на выделенные номера телефонов за текущий период</t>
  </si>
  <si>
    <t>Наименование категории в соответствие с п.4.1</t>
  </si>
  <si>
    <t>Категория обращений, в которой зарегистрировано наибольшее число обращений всего,</t>
  </si>
  <si>
    <t xml:space="preserve">Категория обращений, в которой зарегистрировано наибольшее число  обращений, содержащих жалобу, </t>
  </si>
  <si>
    <t>Категория обращений, в которой зарегистрировано наибольшее число обращений, содержащих заявку на оказание услуг .</t>
  </si>
  <si>
    <t>4.5</t>
  </si>
  <si>
    <t>Описание дополнительных услуг, оказываемых потребителю, помимо услуг, указанных в Единых стандартах качества обслуживания сетевыми организациями потребителей сетевых организаций.</t>
  </si>
  <si>
    <t>4.6</t>
  </si>
  <si>
    <t>Мероприятия, направленные на работу с социально уязвимыми группами населения (пенсионеры, инвалиды, многодетные семьи, участники ВОВ и боевых действий на территориях других государств в соответствии с Федеральным законом от 12 января 1995 г. N 5-ФЗ "О ветеранах"</t>
  </si>
  <si>
    <t>4.7</t>
  </si>
  <si>
    <t>Темы и результаты опросов потребителей, проводимых сетевой организацией для выявления мнения потребителей о качестве обслуживания, в рамках исполнения Единых стандартов качества обслуживания сетевыми организациями потребителей услуг сетевых организаций.</t>
  </si>
  <si>
    <t>4.8</t>
  </si>
  <si>
    <t>Мероприятия, выполняемые сетевой организацией в целях повышения качества обслуживания потребителей.</t>
  </si>
  <si>
    <t>999-908</t>
  </si>
  <si>
    <t>999-911, 
8-800-250-59-91</t>
  </si>
  <si>
    <t xml:space="preserve">прочее </t>
  </si>
  <si>
    <t>Общая информация о сетевой организации</t>
  </si>
  <si>
    <t>1. Общая информация о сетевой организации</t>
  </si>
  <si>
    <t>Количество потребителей услуг сетевой организации (далее - потребители), шт.</t>
  </si>
  <si>
    <t>1.1.1</t>
  </si>
  <si>
    <t>Количество потребителей по уровням напряжения, шт.</t>
  </si>
  <si>
    <t>1.1.1.1</t>
  </si>
  <si>
    <t>1.1.1.2</t>
  </si>
  <si>
    <t>1.1.1.3</t>
  </si>
  <si>
    <t>1.1.1.4</t>
  </si>
  <si>
    <t>1.1.2</t>
  </si>
  <si>
    <t>Количество потребителей по категориям надежности, шт.</t>
  </si>
  <si>
    <t>1.1.2.1</t>
  </si>
  <si>
    <t>1 категория</t>
  </si>
  <si>
    <t>1.1.2.2</t>
  </si>
  <si>
    <t>2 категория</t>
  </si>
  <si>
    <t>1.1.2.3</t>
  </si>
  <si>
    <t>3 категория</t>
  </si>
  <si>
    <t>1.1.3</t>
  </si>
  <si>
    <t>Количество потребителей по типу потребителей, шт.</t>
  </si>
  <si>
    <t>1.1.3.1</t>
  </si>
  <si>
    <t>физические лица</t>
  </si>
  <si>
    <t>1.1.3.2</t>
  </si>
  <si>
    <t>юридические лица</t>
  </si>
  <si>
    <t>Количество точек поставки, шт.</t>
  </si>
  <si>
    <t>1.2.1</t>
  </si>
  <si>
    <t>Всего точек поставки, шт.</t>
  </si>
  <si>
    <t>1.2.1.1</t>
  </si>
  <si>
    <t>1.2.1.1.1</t>
  </si>
  <si>
    <t>приборы учета с возможностью дистанционного сбора данных</t>
  </si>
  <si>
    <t>1.2.1.2</t>
  </si>
  <si>
    <t>1.2.1.2.1</t>
  </si>
  <si>
    <t>1.2.1.3</t>
  </si>
  <si>
    <t>вводные устройства (вводно-распределительное устройство, главный распределительный щит) в многоквартирные дома</t>
  </si>
  <si>
    <t>1.2.1.3.1</t>
  </si>
  <si>
    <t>1.2.1.4</t>
  </si>
  <si>
    <t>бесхозяйные объекты электросетевого хозяйства</t>
  </si>
  <si>
    <t>12.1.4.1</t>
  </si>
  <si>
    <t>1.2.2</t>
  </si>
  <si>
    <t>Количество точек поставки, оборудованных приборами учета электрической энергии, шт.</t>
  </si>
  <si>
    <t>1.2.2.1</t>
  </si>
  <si>
    <t>1.2.2.1.1</t>
  </si>
  <si>
    <t>1.2.2.2</t>
  </si>
  <si>
    <t>1.2.2.2.1</t>
  </si>
  <si>
    <t>1.2.2.3</t>
  </si>
  <si>
    <t>1.2.2.3.1</t>
  </si>
  <si>
    <t>1.2.2.4</t>
  </si>
  <si>
    <t>1.2.2.4.1</t>
  </si>
  <si>
    <t>Информация об объектах электросетевого хозяйства сетевой организации</t>
  </si>
  <si>
    <t>1.3.1</t>
  </si>
  <si>
    <t>Длина ВЛ и КЛ, км.</t>
  </si>
  <si>
    <t>1.3.1.1</t>
  </si>
  <si>
    <t>Длина ВЛ, км.</t>
  </si>
  <si>
    <t>1.3.1.1.1</t>
  </si>
  <si>
    <t>1.3.1.1.2</t>
  </si>
  <si>
    <t>1.3.1.1.3</t>
  </si>
  <si>
    <t>1.3.1.1.4</t>
  </si>
  <si>
    <t>1.3.1.2</t>
  </si>
  <si>
    <t>Длина КЛ, км.</t>
  </si>
  <si>
    <t>1.3.1.2.1</t>
  </si>
  <si>
    <t>1.3.1.2.2</t>
  </si>
  <si>
    <t>1.3.1.2.3</t>
  </si>
  <si>
    <t>1.3.1.2.4</t>
  </si>
  <si>
    <t>1.3.2</t>
  </si>
  <si>
    <t>Количество подстанций, шт.</t>
  </si>
  <si>
    <t>1.3.2.1</t>
  </si>
  <si>
    <t>110кВ</t>
  </si>
  <si>
    <t>1.3.2.2</t>
  </si>
  <si>
    <t>35кВ</t>
  </si>
  <si>
    <t>1.3.2.3</t>
  </si>
  <si>
    <t>6(10)кВ</t>
  </si>
  <si>
    <t>1.4.1</t>
  </si>
  <si>
    <t>по уровням напряжения</t>
  </si>
  <si>
    <t>1.4.1.1</t>
  </si>
  <si>
    <t>1.4.1.2</t>
  </si>
  <si>
    <t>1.4.1.3</t>
  </si>
  <si>
    <t>1.4.1.4</t>
  </si>
  <si>
    <t>1.4.2</t>
  </si>
  <si>
    <t>по типам оборудования</t>
  </si>
  <si>
    <t>1.4.2.1</t>
  </si>
  <si>
    <t>ТП</t>
  </si>
  <si>
    <t>1.4.2.2</t>
  </si>
  <si>
    <t>ВЛ</t>
  </si>
  <si>
    <t>1.4.2.3</t>
  </si>
  <si>
    <t>КЛ</t>
  </si>
  <si>
    <t>Информация о качестве услуг по технологическому присоединению</t>
  </si>
  <si>
    <t>N+1 (прогноз)</t>
  </si>
  <si>
    <t>Информация о наличии невостребованной мощности (мощности, определяемой как разность между трансформаторной мощностью центров питания и суммарной мощностью энергопринимающих устройств, непосредственно (или опосредованно) присоединенных к таким центрам питания, и энергопринимающих устройств, в отношении которых имеются заявки на технологическое присоединение) для осуществления технологического присоединения, кВт</t>
  </si>
  <si>
    <t>3.1.1</t>
  </si>
  <si>
    <t>3.1.2</t>
  </si>
  <si>
    <t>3.1.3</t>
  </si>
  <si>
    <t>3.1.4</t>
  </si>
  <si>
    <t xml:space="preserve">Мероприятия, выполненные сетевой организацией в целях совершенствования деятельности по технологическому присоединению </t>
  </si>
  <si>
    <t>3.2.1</t>
  </si>
  <si>
    <t>3.2.2</t>
  </si>
  <si>
    <t>3.2.3</t>
  </si>
  <si>
    <t>Сведения о качестве услуг по технологическому присоединению к электрическим сетям сетевой организации</t>
  </si>
  <si>
    <t>Категория присоединения потребителей услуг по передаче электрической энергии в разбивке по мощности, в динамике по годам</t>
  </si>
  <si>
    <t>Всего</t>
  </si>
  <si>
    <t>до 15 кВт включительно</t>
  </si>
  <si>
    <t>свыше 15 кВт и до 150 кВт включительно</t>
  </si>
  <si>
    <t>свыше 150 кВт и менее 670 кВт</t>
  </si>
  <si>
    <t>не менее 670 кВт</t>
  </si>
  <si>
    <t>объекты по производству электрической энергии</t>
  </si>
  <si>
    <t>Число заявок на технологическое присоединение, поданных заявителями, штуки</t>
  </si>
  <si>
    <t>по вине сетевой организации</t>
  </si>
  <si>
    <t>по вине сторонних лиц</t>
  </si>
  <si>
    <t>Число заключенных договоров об осуществлении технологического присоединения к электрическим сетям, штуки</t>
  </si>
  <si>
    <t>7.1</t>
  </si>
  <si>
    <t>7.2</t>
  </si>
  <si>
    <t xml:space="preserve">Стоимость технологического присоединения к электрическим сетям сетевой организации </t>
  </si>
  <si>
    <t>Мощность энергопринимающих устройств заявителя, кВт</t>
  </si>
  <si>
    <t>Категория надежности</t>
  </si>
  <si>
    <t>I-II</t>
  </si>
  <si>
    <t>III</t>
  </si>
  <si>
    <t>Расстояние до границ земельного участка заявителя, м</t>
  </si>
  <si>
    <t>Необходимость строительства подстанции</t>
  </si>
  <si>
    <t>Тип линии</t>
  </si>
  <si>
    <t>500 - сельская местность/</t>
  </si>
  <si>
    <t>Да</t>
  </si>
  <si>
    <t>300 - городская местность</t>
  </si>
  <si>
    <t>Нет</t>
  </si>
  <si>
    <t>Информация о деятельности офисов обслуживания потребителей</t>
  </si>
  <si>
    <t>Офис обслуживания потребителей</t>
  </si>
  <si>
    <t>Тип офиса</t>
  </si>
  <si>
    <t>Адрес местонахождения</t>
  </si>
  <si>
    <t>Номер телефона, адрес электронной почты</t>
  </si>
  <si>
    <t>Режим работы</t>
  </si>
  <si>
    <t>Предоставляемые услуги</t>
  </si>
  <si>
    <t>Количество потребителей, обратившихся очно в отчетном периоде</t>
  </si>
  <si>
    <t>Среднее время на обслуживание потребителя, мин.</t>
  </si>
  <si>
    <t>Среднее время ожидания потребителя в очереди, мин.</t>
  </si>
  <si>
    <t>Количество сторонних организаций на территории офиса обслуживания (при наличии указать названия организаций)</t>
  </si>
  <si>
    <t>Уровень физического износа объектов электросетевого хозяйства сетевой организации,%</t>
  </si>
  <si>
    <t xml:space="preserve">тыс.руб. </t>
  </si>
  <si>
    <t>№1</t>
  </si>
  <si>
    <t>Центр очного обслуживания потребителей в формате "Единое окно"</t>
  </si>
  <si>
    <t>г.Томск, ул.Шевченко, 62А</t>
  </si>
  <si>
    <t>Понедельник-Пятница с 8.00 до 17.00</t>
  </si>
  <si>
    <t xml:space="preserve">Информация о заочном обслуживании потребителей посредством телефонной связи </t>
  </si>
  <si>
    <t>Рейтинг структурных единиц сетевой организации по качеству оказания услуг по передаче электрической энергии, а также по качеству электрической энергии</t>
  </si>
  <si>
    <t>Внедрение и совершенствование програмного обеспечения для учета, контроля этапов технологического присоединения потребителей</t>
  </si>
  <si>
    <t>Повышение качества обслуживания потребителей в офисах обслуживания потребителей</t>
  </si>
  <si>
    <t>Приобретение спецтехники для повышения качества и сокращения сроков выполнения работ</t>
  </si>
  <si>
    <t>нет</t>
  </si>
  <si>
    <t xml:space="preserve">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штуки </t>
  </si>
  <si>
    <t xml:space="preserve">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с нарушением сроков, подтвержденным актами контролирующих организаций и (или) решениями суда, штуки, в том числе: </t>
  </si>
  <si>
    <t xml:space="preserve">по вине заявителя </t>
  </si>
  <si>
    <t xml:space="preserve">Число исполненных договоров об осуществлении технологического присоединения к электрическим сетям, штуки </t>
  </si>
  <si>
    <t xml:space="preserve">Число исполненных договоров об осуществлении технологического присоединения к электрическим сетям, по которым произошло нарушение сроков, подтвержденное актами контролирующих организаций и (или) решениями суда, штуки, в том числе: </t>
  </si>
  <si>
    <t xml:space="preserve">Средняя продолжительность исполнения договоров об осуществлении технологического присоединения к электрическим сетям, дней </t>
  </si>
  <si>
    <t>Средняя продолжительность подготовки и направления проекта договора об осуществлении технологического присоединения к электрическим сетям, дней</t>
  </si>
  <si>
    <t>Оказание услуг по передаче электрической энергии</t>
  </si>
  <si>
    <t>Сокращение времени ожидания в очереди и времени подготовки документов о технологическом присоединении</t>
  </si>
  <si>
    <t>Организован прием в офисе обслуживания потребителей инвалидов, участников ВОВ и боевых действий вне очереди</t>
  </si>
  <si>
    <t>п.4.1 Приложение №7 к единым стандартам качества</t>
  </si>
  <si>
    <t>п.2.1 Приложение №7 к единым стандартам качества</t>
  </si>
  <si>
    <t>п.2.2 Приложение №7 к единым стандартам качества</t>
  </si>
  <si>
    <t>п.4.3 Приложение №7 к единым стандартам качества</t>
  </si>
  <si>
    <t>п.1 Приложение №7 к единым стандартам качества</t>
  </si>
  <si>
    <t>п.3.1-3.2 Приложение №7 к единым стандартам качества</t>
  </si>
  <si>
    <t>п.3.4 Приложение №7 к единым стандартам качества</t>
  </si>
  <si>
    <t>п.3.5 Приложение №7 к единым стандартам качества</t>
  </si>
  <si>
    <t>п.4.2 Приложение №7 к единым стандартам качества</t>
  </si>
  <si>
    <t>Исполнительный директор</t>
  </si>
  <si>
    <t xml:space="preserve">М.В. Резников </t>
  </si>
  <si>
    <t>ОБЩЕСТВО С ОГРАНИЧЕННОЙ ОТВЕТСТВЕННОСТЬЮ</t>
  </si>
  <si>
    <t xml:space="preserve">«Г  О  Р  С  Е  Т  И» </t>
  </si>
  <si>
    <t>Россия, 634012 г.Томск, ул. Шевченко,62а,</t>
  </si>
  <si>
    <t>Технологическое присоединение</t>
  </si>
  <si>
    <t>Качество услуг по передаче электрической энергии</t>
  </si>
  <si>
    <t>№2</t>
  </si>
  <si>
    <t>г.Томск, ул.Шевченко, 62</t>
  </si>
  <si>
    <t>тел. (3822) 999-688, 999-532, 999-718, 999-717 maksimova@gorsetitomsk.ru</t>
  </si>
  <si>
    <t>Составление актов согласования технологической и (или) аварийной брони; выдачу документов, предусмотренных в рамках оказания услуг по передаче электрической энергии и технологическому присоединению, в том числе квитанций, счетов, счетов-фактур. технологическое присоединение к электрическим сетям сетевой организации;  технологическое присоединение к электрическим сетям сетевой организации посредством перераспределения максимальной мощности между юридическими лицами и индивидуальными предпринимателями (в том числе опосредованное присоединение); технологическое присоединение к электрическим сетям сетевой организации по индивидуальному проекту; временное технологическое присоединение к электрическим сетям сетевой организации; выдачу актов и документов (их копий), подтверждающих технологическое присоединение к сетям сетевой организации (акт о выполнении технических условий, акт об осуществлении технологического присоединения и акт согласования технологической и (или) аварийной брони);  восстановление ранее выданных документов о технологическом присоединении либо выдачу новых документов о технологическом присоединении при невозможности восстановления ранее выданных технических условий.</t>
  </si>
  <si>
    <t xml:space="preserve"> 999-610  sure@gorsetitomsk.ru; 
999-525 inspekcia@gorsetitomsk.ru </t>
  </si>
  <si>
    <r>
      <t>Согласование проектов в части организации учета эл.энергии</t>
    </r>
    <r>
      <rPr>
        <sz val="10"/>
        <color rgb="FFFF0000"/>
        <rFont val="Times New Roman"/>
        <family val="1"/>
        <charset val="204"/>
      </rPr>
      <t xml:space="preserve">. </t>
    </r>
    <r>
      <rPr>
        <sz val="10"/>
        <rFont val="Times New Roman"/>
        <family val="1"/>
        <charset val="204"/>
      </rPr>
      <t xml:space="preserve">Консультация потребителей по вопросам организации учета эл.энергии. Оформление заявок на допуск измерительного комплекса. Оформление договоров на оказание услуг по организации учета эл.энергии. Оформление договоров на обслуживание системы передачи данных. Оформление заявок на снятие пломб. Оформление работ по поверке электросчетчиков.  
Согласование проектов в части выполнения технических условий. Отключение/подключение объектов. Формирование заявок на проверку приборов учёта и измерительных комплексов. Консультация потребителей по потерям электроэнергии. </t>
    </r>
  </si>
  <si>
    <r>
      <rPr>
        <b/>
        <u/>
        <sz val="12"/>
        <color theme="1"/>
        <rFont val="Times New Roman"/>
        <family val="1"/>
        <charset val="204"/>
      </rPr>
      <t>ООО "Горсети"</t>
    </r>
    <r>
      <rPr>
        <b/>
        <sz val="12"/>
        <color theme="1"/>
        <rFont val="Times New Roman"/>
        <family val="1"/>
        <charset val="204"/>
      </rPr>
      <t xml:space="preserve"> за 2019 год</t>
    </r>
  </si>
  <si>
    <t>Оценка качества обслуживания прохождения процедуры технологического присоединения, перераспределения максимальной мощности, восстановления ранее выданных документов о технологическом присоединении: хорошо - 83%, удовлетворительно - 17%, неудовлетворительно - 0%.</t>
  </si>
  <si>
    <t>Р/с 407 028 108 000 500 00831, Новосибирский филиал ПАО АКБ «СВЯЗЬ-БАНК» г.Новосибирск, БИК 045004740</t>
  </si>
  <si>
    <t>тел. (382 2) 999-883,  ИНН 7017081040, КПП 701701001</t>
  </si>
  <si>
    <t>Раскрытие информации о качестве обслуживания потребителей услуг сетевой организации за 2019 г. по стандартам раскрытия информации согласно приложению №7 к настоящим Единым стандартам (приказ Министерства энергетики РФ от 15 апреля 2014 г. № 186)</t>
  </si>
  <si>
    <t>Разукрупнение воздушных линий электропередач 0,4 кВ, перевод нагрузки, замена голого провода в воздушных линиях электропередач на СИП, периодические замеры нагрузок, соблюдение графиков и своевременное проведение капитального и текущего ремонтов объектов электроснабжения. 01.01.20-31.12.20</t>
  </si>
  <si>
    <t>Томск-2019</t>
  </si>
  <si>
    <t>Начальник ПТС</t>
  </si>
  <si>
    <t>Е.В. Масс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</si>
</sst>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_-* #,##0.00_р_._-;\-* #,##0.00_р_._-;_-* &quot;-&quot;??_р_._-;_-@_-"/>
    <numFmt numFmtId="166" formatCode="0.0"/>
  </numFmts>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0"/>
      <color theme="1"/>
      <name val="Times New Roman"/>
      <family val="1"/>
      <charset val="204"/>
    </font>
    <font>
      <b/>
      <sz val="12"/>
      <color theme="1"/>
      <name val="Times New Roman"/>
      <family val="1"/>
      <charset val="204"/>
    </font>
    <font>
      <b/>
      <u/>
      <sz val="12"/>
      <color theme="1"/>
      <name val="Times New Roman"/>
      <family val="1"/>
      <charset val="204"/>
    </font>
    <font>
      <b/>
      <sz val="10"/>
      <color rgb="FFFF0000"/>
      <name val="Times New Roman"/>
      <family val="1"/>
      <charset val="204"/>
    </font>
    <font>
      <sz val="10"/>
      <color theme="1"/>
      <name val="Calibri"/>
      <family val="2"/>
      <charset val="204"/>
      <scheme val="minor"/>
    </font>
    <font>
      <sz val="12"/>
      <color theme="1"/>
      <name val="Times New Roman"/>
      <family val="1"/>
      <charset val="204"/>
    </font>
    <font>
      <sz val="10"/>
      <name val="Times New Roman"/>
      <family val="1"/>
      <charset val="204"/>
    </font>
    <font>
      <sz val="10"/>
      <color theme="1"/>
      <name val="Times New Roman"/>
      <family val="1"/>
      <charset val="204"/>
    </font>
    <font>
      <b/>
      <sz val="12"/>
      <color rgb="FF0000FF"/>
      <name val="Times New Roman"/>
      <family val="1"/>
      <charset val="204"/>
    </font>
    <font>
      <b/>
      <sz val="22"/>
      <color rgb="FF0000FF"/>
      <name val="Times New Roman"/>
      <family val="1"/>
      <charset val="204"/>
    </font>
    <font>
      <b/>
      <sz val="16"/>
      <color theme="1"/>
      <name val="Times New Roman"/>
      <family val="1"/>
      <charset val="204"/>
    </font>
    <font>
      <sz val="11"/>
      <color rgb="FF000000"/>
      <name val="Times New Roman"/>
      <family val="1"/>
      <charset val="204"/>
    </font>
    <font>
      <sz val="11"/>
      <color theme="1"/>
      <name val="Calibri"/>
      <family val="2"/>
      <scheme val="minor"/>
    </font>
    <font>
      <sz val="11"/>
      <name val="Calibri"/>
      <family val="2"/>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2">
    <xf numFmtId="0" fontId="0" fillId="0" borderId="0"/>
    <xf numFmtId="0" fontId="6" fillId="0" borderId="0"/>
    <xf numFmtId="0" fontId="5" fillId="0" borderId="0"/>
    <xf numFmtId="0" fontId="4" fillId="0" borderId="0"/>
    <xf numFmtId="0" fontId="3" fillId="0" borderId="0"/>
    <xf numFmtId="0" fontId="2" fillId="0" borderId="0"/>
    <xf numFmtId="9" fontId="20" fillId="0" borderId="0" applyFont="0" applyFill="0" applyBorder="0" applyAlignment="0" applyProtection="0"/>
    <xf numFmtId="0" fontId="1" fillId="0" borderId="0"/>
    <xf numFmtId="0" fontId="20" fillId="0" borderId="0"/>
    <xf numFmtId="9" fontId="20" fillId="0" borderId="0" applyFont="0" applyFill="0" applyBorder="0" applyAlignment="0" applyProtection="0"/>
    <xf numFmtId="0" fontId="21" fillId="0" borderId="0"/>
    <xf numFmtId="165" fontId="1" fillId="0" borderId="0" applyFont="0" applyFill="0" applyBorder="0" applyAlignment="0" applyProtection="0"/>
  </cellStyleXfs>
  <cellXfs count="183">
    <xf numFmtId="0" fontId="0" fillId="0" borderId="0" xfId="0"/>
    <xf numFmtId="0" fontId="8" fillId="0" borderId="0" xfId="1" applyFont="1" applyBorder="1"/>
    <xf numFmtId="0" fontId="7" fillId="0" borderId="1" xfId="1" applyFont="1" applyBorder="1" applyAlignment="1">
      <alignment horizontal="center"/>
    </xf>
    <xf numFmtId="0" fontId="8" fillId="0" borderId="0" xfId="1" applyFont="1"/>
    <xf numFmtId="49" fontId="8" fillId="0" borderId="3" xfId="1" applyNumberFormat="1" applyFont="1" applyBorder="1" applyAlignment="1">
      <alignment horizontal="center" vertical="center" wrapText="1"/>
    </xf>
    <xf numFmtId="0" fontId="8" fillId="0" borderId="3" xfId="1" applyFont="1" applyBorder="1" applyAlignment="1">
      <alignment horizontal="left" vertical="center" wrapText="1"/>
    </xf>
    <xf numFmtId="0" fontId="8" fillId="0" borderId="3" xfId="1" applyFont="1" applyBorder="1" applyAlignment="1">
      <alignment horizontal="justify" vertical="center" wrapText="1"/>
    </xf>
    <xf numFmtId="0" fontId="7" fillId="0" borderId="0" xfId="1" applyFont="1" applyBorder="1" applyAlignment="1">
      <alignment horizontal="center"/>
    </xf>
    <xf numFmtId="0" fontId="8" fillId="0" borderId="3" xfId="1"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horizontal="center" vertical="center" wrapText="1"/>
    </xf>
    <xf numFmtId="0" fontId="7" fillId="0" borderId="0" xfId="2" applyFont="1" applyAlignment="1">
      <alignment horizontal="center" vertical="center" wrapText="1"/>
    </xf>
    <xf numFmtId="0" fontId="7" fillId="0" borderId="3" xfId="2" applyFont="1" applyBorder="1" applyAlignment="1">
      <alignment horizontal="center" vertical="center" wrapText="1"/>
    </xf>
    <xf numFmtId="0" fontId="7" fillId="0" borderId="0" xfId="2" applyFont="1" applyAlignment="1">
      <alignment vertical="center" wrapText="1"/>
    </xf>
    <xf numFmtId="49" fontId="7" fillId="0" borderId="3" xfId="2" applyNumberFormat="1" applyFont="1" applyBorder="1" applyAlignment="1">
      <alignment horizontal="center" vertical="center" wrapText="1"/>
    </xf>
    <xf numFmtId="0" fontId="8" fillId="0" borderId="3" xfId="2" applyFont="1" applyBorder="1" applyAlignment="1">
      <alignment vertical="center" wrapText="1"/>
    </xf>
    <xf numFmtId="0" fontId="8" fillId="0" borderId="3" xfId="2" applyFont="1" applyBorder="1" applyAlignment="1">
      <alignment horizontal="center" vertical="center" wrapText="1"/>
    </xf>
    <xf numFmtId="49" fontId="8" fillId="0" borderId="3" xfId="2" applyNumberFormat="1" applyFont="1" applyBorder="1" applyAlignment="1">
      <alignment horizontal="center" vertical="center" wrapText="1"/>
    </xf>
    <xf numFmtId="49" fontId="8" fillId="0" borderId="0" xfId="2" applyNumberFormat="1" applyFont="1" applyAlignment="1">
      <alignment vertical="center" wrapText="1"/>
    </xf>
    <xf numFmtId="49" fontId="9" fillId="0" borderId="1" xfId="2" applyNumberFormat="1" applyFont="1" applyBorder="1" applyAlignment="1">
      <alignment horizontal="center" vertical="center" wrapText="1"/>
    </xf>
    <xf numFmtId="0" fontId="8" fillId="0" borderId="3" xfId="2" applyFont="1" applyBorder="1" applyAlignment="1">
      <alignment horizontal="justify" vertical="center" wrapText="1"/>
    </xf>
    <xf numFmtId="164" fontId="8" fillId="0" borderId="3" xfId="2" applyNumberFormat="1" applyFont="1" applyBorder="1" applyAlignment="1">
      <alignment horizontal="center" vertical="center" wrapText="1"/>
    </xf>
    <xf numFmtId="0" fontId="4" fillId="0" borderId="0" xfId="3" applyBorder="1"/>
    <xf numFmtId="0" fontId="9" fillId="0" borderId="1" xfId="3" applyFont="1" applyBorder="1" applyAlignment="1">
      <alignment horizontal="center"/>
    </xf>
    <xf numFmtId="0" fontId="4" fillId="0" borderId="0" xfId="3"/>
    <xf numFmtId="0" fontId="8" fillId="0" borderId="3" xfId="3" applyFont="1" applyBorder="1" applyAlignment="1">
      <alignment horizontal="center" vertical="center" wrapText="1"/>
    </xf>
    <xf numFmtId="0" fontId="8" fillId="0" borderId="3" xfId="3" applyFont="1" applyBorder="1" applyAlignment="1">
      <alignment horizontal="justify" vertical="center" wrapText="1"/>
    </xf>
    <xf numFmtId="49" fontId="8" fillId="0" borderId="3" xfId="3" applyNumberFormat="1" applyFont="1" applyBorder="1" applyAlignment="1">
      <alignment horizontal="center" vertical="center" wrapText="1"/>
    </xf>
    <xf numFmtId="49" fontId="8" fillId="0" borderId="3" xfId="3" applyNumberFormat="1" applyFont="1" applyBorder="1" applyAlignment="1">
      <alignment horizontal="center" vertical="center"/>
    </xf>
    <xf numFmtId="0" fontId="8" fillId="0" borderId="3" xfId="3" applyFont="1" applyBorder="1" applyAlignment="1">
      <alignment vertical="center" wrapText="1"/>
    </xf>
    <xf numFmtId="0" fontId="8" fillId="0" borderId="0" xfId="3" applyFont="1"/>
    <xf numFmtId="0" fontId="8" fillId="0" borderId="8" xfId="3" applyFont="1" applyBorder="1" applyAlignment="1">
      <alignment horizontal="center" vertical="center" wrapText="1"/>
    </xf>
    <xf numFmtId="0" fontId="8" fillId="0" borderId="8" xfId="3" applyFont="1" applyBorder="1" applyAlignment="1">
      <alignment horizontal="center"/>
    </xf>
    <xf numFmtId="0" fontId="8" fillId="0" borderId="3" xfId="3" applyFont="1" applyBorder="1" applyAlignment="1">
      <alignment horizontal="center"/>
    </xf>
    <xf numFmtId="10" fontId="8" fillId="0" borderId="3" xfId="2" applyNumberFormat="1" applyFont="1" applyBorder="1" applyAlignment="1">
      <alignment horizontal="center" vertical="center" wrapText="1"/>
    </xf>
    <xf numFmtId="164" fontId="8" fillId="0" borderId="0" xfId="2" applyNumberFormat="1" applyFont="1" applyAlignment="1">
      <alignment vertical="center" wrapText="1"/>
    </xf>
    <xf numFmtId="0" fontId="8" fillId="0" borderId="0" xfId="4" applyFont="1" applyAlignment="1">
      <alignment horizontal="center" vertical="center" wrapText="1"/>
    </xf>
    <xf numFmtId="0" fontId="8" fillId="0" borderId="0" xfId="4" applyFont="1" applyAlignment="1">
      <alignment vertical="center" wrapText="1"/>
    </xf>
    <xf numFmtId="0" fontId="7" fillId="0" borderId="0" xfId="4" applyFont="1" applyAlignment="1">
      <alignment horizontal="center" vertical="center" wrapText="1"/>
    </xf>
    <xf numFmtId="0" fontId="7" fillId="0" borderId="3" xfId="4" applyFont="1" applyBorder="1" applyAlignment="1">
      <alignment horizontal="center" vertical="center" wrapText="1"/>
    </xf>
    <xf numFmtId="0" fontId="7" fillId="0" borderId="3" xfId="4" applyFont="1" applyBorder="1" applyAlignment="1">
      <alignment vertical="center" wrapText="1"/>
    </xf>
    <xf numFmtId="0" fontId="7" fillId="0" borderId="0" xfId="4" applyFont="1" applyAlignment="1">
      <alignment vertical="center" wrapText="1"/>
    </xf>
    <xf numFmtId="49" fontId="7" fillId="0" borderId="3" xfId="4" applyNumberFormat="1" applyFont="1" applyBorder="1" applyAlignment="1">
      <alignment horizontal="center" vertical="center" wrapText="1"/>
    </xf>
    <xf numFmtId="0" fontId="8" fillId="0" borderId="3" xfId="4" applyFont="1" applyBorder="1" applyAlignment="1">
      <alignment horizontal="center" vertical="center" wrapText="1"/>
    </xf>
    <xf numFmtId="49" fontId="8" fillId="0" borderId="3" xfId="4" applyNumberFormat="1" applyFont="1" applyBorder="1" applyAlignment="1">
      <alignment horizontal="center" vertical="center" wrapText="1"/>
    </xf>
    <xf numFmtId="0" fontId="8" fillId="0" borderId="3" xfId="4" applyFont="1" applyBorder="1" applyAlignment="1">
      <alignment vertical="center" wrapText="1"/>
    </xf>
    <xf numFmtId="10" fontId="8" fillId="0" borderId="3" xfId="4" applyNumberFormat="1" applyFont="1" applyBorder="1" applyAlignment="1">
      <alignment horizontal="center" vertical="center" wrapText="1"/>
    </xf>
    <xf numFmtId="0" fontId="8" fillId="0" borderId="0" xfId="5" applyFont="1" applyAlignment="1">
      <alignment horizontal="center" vertical="center" wrapText="1"/>
    </xf>
    <xf numFmtId="0" fontId="8" fillId="0" borderId="0" xfId="5" applyFont="1" applyAlignment="1">
      <alignment vertical="center" wrapText="1"/>
    </xf>
    <xf numFmtId="0" fontId="9" fillId="0" borderId="1" xfId="5" applyFont="1" applyBorder="1" applyAlignment="1">
      <alignment horizontal="center" vertical="center" wrapText="1"/>
    </xf>
    <xf numFmtId="0" fontId="7" fillId="0" borderId="0" xfId="5" applyFont="1" applyAlignment="1">
      <alignment horizontal="center" vertical="center" wrapText="1"/>
    </xf>
    <xf numFmtId="0" fontId="8" fillId="0" borderId="3" xfId="5" applyFont="1" applyBorder="1" applyAlignment="1">
      <alignment vertical="center" wrapText="1"/>
    </xf>
    <xf numFmtId="49" fontId="8" fillId="0" borderId="0" xfId="5" applyNumberFormat="1" applyFont="1" applyAlignment="1">
      <alignment horizontal="center" vertical="center" wrapText="1"/>
    </xf>
    <xf numFmtId="0" fontId="2" fillId="0" borderId="0" xfId="5"/>
    <xf numFmtId="0" fontId="8" fillId="0" borderId="1" xfId="5" applyFont="1" applyBorder="1" applyAlignment="1">
      <alignment vertical="center" wrapText="1"/>
    </xf>
    <xf numFmtId="0" fontId="13" fillId="0" borderId="1" xfId="5" applyFont="1" applyBorder="1" applyAlignment="1">
      <alignment horizontal="center"/>
    </xf>
    <xf numFmtId="0" fontId="8" fillId="0" borderId="3" xfId="0" applyFont="1" applyBorder="1" applyAlignment="1">
      <alignment horizontal="center" vertical="center" wrapText="1"/>
    </xf>
    <xf numFmtId="164" fontId="15" fillId="0" borderId="3" xfId="2" applyNumberFormat="1" applyFont="1" applyBorder="1" applyAlignment="1">
      <alignment horizontal="center" vertical="center" wrapText="1"/>
    </xf>
    <xf numFmtId="10" fontId="15" fillId="0" borderId="3" xfId="2" applyNumberFormat="1" applyFont="1" applyBorder="1" applyAlignment="1">
      <alignment horizontal="center" vertical="center" wrapText="1"/>
    </xf>
    <xf numFmtId="49" fontId="7" fillId="0" borderId="3" xfId="5" applyNumberFormat="1" applyFont="1" applyBorder="1" applyAlignment="1">
      <alignment horizontal="center" vertical="center" wrapText="1"/>
    </xf>
    <xf numFmtId="49" fontId="8" fillId="0" borderId="15" xfId="5" applyNumberFormat="1" applyFont="1" applyBorder="1" applyAlignment="1">
      <alignment horizontal="center" vertical="center" wrapText="1"/>
    </xf>
    <xf numFmtId="0" fontId="8" fillId="0" borderId="15" xfId="5" applyFont="1" applyBorder="1" applyAlignment="1">
      <alignment vertical="center" wrapText="1"/>
    </xf>
    <xf numFmtId="0" fontId="8" fillId="0" borderId="2" xfId="3" applyFont="1" applyBorder="1" applyAlignment="1">
      <alignment horizontal="center" vertical="center" wrapText="1"/>
    </xf>
    <xf numFmtId="0" fontId="8" fillId="0" borderId="4" xfId="3" applyFont="1" applyBorder="1" applyAlignment="1">
      <alignment horizontal="center" vertical="center" wrapText="1"/>
    </xf>
    <xf numFmtId="0" fontId="8" fillId="0" borderId="7" xfId="3" applyFont="1" applyBorder="1" applyAlignment="1">
      <alignment horizontal="center" vertical="center" wrapText="1"/>
    </xf>
    <xf numFmtId="0" fontId="8" fillId="0" borderId="3" xfId="3" applyFont="1" applyBorder="1" applyAlignment="1">
      <alignment horizontal="justify" vertical="top"/>
    </xf>
    <xf numFmtId="0" fontId="7" fillId="0" borderId="3" xfId="5" applyFont="1" applyBorder="1" applyAlignment="1">
      <alignment horizontal="center" vertical="center" wrapText="1"/>
    </xf>
    <xf numFmtId="49" fontId="8" fillId="0" borderId="3" xfId="5" applyNumberFormat="1" applyFont="1" applyBorder="1" applyAlignment="1">
      <alignment horizontal="center" vertical="center" wrapText="1"/>
    </xf>
    <xf numFmtId="0" fontId="8" fillId="0" borderId="3" xfId="5" applyFont="1" applyBorder="1" applyAlignment="1">
      <alignment horizontal="center" vertical="center" wrapText="1"/>
    </xf>
    <xf numFmtId="0" fontId="9"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0" fillId="0" borderId="0" xfId="0" applyFont="1"/>
    <xf numFmtId="0" fontId="19" fillId="0" borderId="0" xfId="0" applyFont="1" applyAlignment="1">
      <alignment horizontal="center" vertical="center"/>
    </xf>
    <xf numFmtId="0" fontId="8" fillId="0" borderId="3" xfId="1" applyFont="1" applyBorder="1" applyAlignment="1">
      <alignment horizontal="center" vertical="center" wrapText="1"/>
    </xf>
    <xf numFmtId="9" fontId="8" fillId="0" borderId="3" xfId="6" applyFont="1" applyBorder="1" applyAlignment="1">
      <alignment horizontal="center" vertical="center" wrapText="1"/>
    </xf>
    <xf numFmtId="0" fontId="8" fillId="0" borderId="3" xfId="1" applyFont="1" applyBorder="1" applyAlignment="1">
      <alignment horizontal="center" vertical="center" wrapText="1"/>
    </xf>
    <xf numFmtId="0" fontId="8" fillId="0" borderId="3" xfId="1" applyFont="1" applyFill="1" applyBorder="1" applyAlignment="1">
      <alignment horizontal="center" vertical="center" wrapText="1"/>
    </xf>
    <xf numFmtId="0" fontId="8" fillId="0" borderId="3" xfId="5" applyFont="1" applyBorder="1" applyAlignment="1">
      <alignment horizontal="center" vertical="center" wrapText="1"/>
    </xf>
    <xf numFmtId="0" fontId="8" fillId="0" borderId="3" xfId="1" applyFont="1" applyBorder="1" applyAlignment="1">
      <alignment horizontal="center" vertical="center" wrapText="1"/>
    </xf>
    <xf numFmtId="0" fontId="1" fillId="0" borderId="0" xfId="7" applyBorder="1"/>
    <xf numFmtId="49" fontId="9" fillId="0" borderId="1" xfId="7" applyNumberFormat="1" applyFont="1" applyBorder="1" applyAlignment="1">
      <alignment horizontal="center" vertical="center" wrapText="1"/>
    </xf>
    <xf numFmtId="0" fontId="1" fillId="0" borderId="0" xfId="7"/>
    <xf numFmtId="0" fontId="8" fillId="0" borderId="3" xfId="7" applyFont="1" applyBorder="1" applyAlignment="1">
      <alignment horizontal="center" vertical="center" wrapText="1"/>
    </xf>
    <xf numFmtId="49" fontId="8" fillId="0" borderId="3" xfId="7" applyNumberFormat="1" applyFont="1" applyBorder="1" applyAlignment="1">
      <alignment horizontal="center" vertical="center" wrapText="1"/>
    </xf>
    <xf numFmtId="0" fontId="1" fillId="0" borderId="0" xfId="7" applyAlignment="1">
      <alignment horizontal="center"/>
    </xf>
    <xf numFmtId="0" fontId="8" fillId="0" borderId="3" xfId="7" applyFont="1" applyBorder="1" applyAlignment="1">
      <alignment horizontal="left" vertical="center" wrapText="1"/>
    </xf>
    <xf numFmtId="0" fontId="8" fillId="0" borderId="3" xfId="8" applyFont="1" applyBorder="1" applyAlignment="1">
      <alignment horizontal="center" vertical="center" wrapText="1"/>
    </xf>
    <xf numFmtId="10" fontId="8" fillId="0" borderId="3" xfId="8" applyNumberFormat="1" applyFont="1" applyBorder="1" applyAlignment="1">
      <alignment horizontal="center" vertical="center" wrapText="1"/>
    </xf>
    <xf numFmtId="0" fontId="14" fillId="0" borderId="3" xfId="8" applyFont="1" applyBorder="1" applyAlignment="1">
      <alignment horizontal="center" vertical="center" wrapText="1"/>
    </xf>
    <xf numFmtId="9" fontId="8" fillId="0" borderId="3" xfId="9" applyFont="1" applyBorder="1" applyAlignment="1">
      <alignment horizontal="center" vertical="center" wrapText="1"/>
    </xf>
    <xf numFmtId="0" fontId="14" fillId="0" borderId="3" xfId="7" applyFont="1" applyBorder="1" applyAlignment="1">
      <alignment horizontal="left" vertical="center" wrapText="1"/>
    </xf>
    <xf numFmtId="49" fontId="1" fillId="0" borderId="0" xfId="7" applyNumberFormat="1" applyAlignment="1">
      <alignment horizontal="center"/>
    </xf>
    <xf numFmtId="0" fontId="1" fillId="0" borderId="0" xfId="7" applyAlignment="1">
      <alignment horizontal="left" vertical="center" wrapText="1"/>
    </xf>
    <xf numFmtId="0" fontId="1" fillId="0" borderId="0" xfId="7" applyAlignment="1">
      <alignment vertical="center" wrapText="1"/>
    </xf>
    <xf numFmtId="0" fontId="1" fillId="0" borderId="0" xfId="7" applyAlignment="1">
      <alignment horizontal="left"/>
    </xf>
    <xf numFmtId="0" fontId="12" fillId="0" borderId="0" xfId="7" applyFont="1"/>
    <xf numFmtId="0" fontId="7" fillId="0" borderId="1" xfId="7" applyFont="1" applyBorder="1" applyAlignment="1">
      <alignment horizontal="center"/>
    </xf>
    <xf numFmtId="0" fontId="8" fillId="2" borderId="3" xfId="8" applyFont="1" applyFill="1" applyBorder="1" applyAlignment="1">
      <alignment horizontal="center" vertical="center" wrapText="1"/>
    </xf>
    <xf numFmtId="4" fontId="8" fillId="2" borderId="3" xfId="8" applyNumberFormat="1" applyFont="1" applyFill="1" applyBorder="1" applyAlignment="1">
      <alignment horizontal="center" vertical="center" wrapText="1"/>
    </xf>
    <xf numFmtId="0" fontId="12" fillId="0" borderId="0" xfId="7" applyFont="1" applyAlignment="1">
      <alignment wrapText="1"/>
    </xf>
    <xf numFmtId="21" fontId="8" fillId="0" borderId="3" xfId="3" applyNumberFormat="1" applyFont="1" applyBorder="1" applyAlignment="1">
      <alignment horizontal="center" vertical="center"/>
    </xf>
    <xf numFmtId="0" fontId="8" fillId="2" borderId="3" xfId="0"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3" xfId="5" applyFont="1" applyFill="1" applyBorder="1" applyAlignment="1">
      <alignment horizontal="justify" vertical="center" wrapText="1"/>
    </xf>
    <xf numFmtId="166" fontId="8" fillId="0" borderId="3" xfId="4"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4" applyFont="1" applyBorder="1" applyAlignment="1">
      <alignment horizontal="center" vertical="center" wrapText="1"/>
    </xf>
    <xf numFmtId="0" fontId="7" fillId="0" borderId="3" xfId="2" applyFont="1" applyBorder="1" applyAlignment="1">
      <alignment horizontal="center" vertical="center" wrapText="1"/>
    </xf>
    <xf numFmtId="0" fontId="8" fillId="0" borderId="3" xfId="2" applyFont="1" applyBorder="1" applyAlignment="1">
      <alignment horizontal="center" vertical="center" wrapText="1"/>
    </xf>
    <xf numFmtId="0" fontId="8" fillId="0" borderId="3" xfId="1" applyFont="1" applyBorder="1" applyAlignment="1">
      <alignment horizontal="center" vertical="center" wrapText="1"/>
    </xf>
    <xf numFmtId="0" fontId="8" fillId="0" borderId="3" xfId="2" applyFont="1" applyFill="1" applyBorder="1" applyAlignment="1">
      <alignment horizontal="center" vertical="center" wrapText="1"/>
    </xf>
    <xf numFmtId="164" fontId="8" fillId="0" borderId="3" xfId="2" applyNumberFormat="1" applyFont="1" applyFill="1" applyBorder="1" applyAlignment="1">
      <alignment horizontal="center" vertical="center" wrapText="1"/>
    </xf>
    <xf numFmtId="164" fontId="14" fillId="0" borderId="3" xfId="2" applyNumberFormat="1" applyFont="1" applyFill="1" applyBorder="1" applyAlignment="1">
      <alignment horizontal="center" vertical="center" wrapText="1"/>
    </xf>
    <xf numFmtId="0" fontId="8" fillId="0" borderId="3" xfId="2" applyFont="1" applyFill="1" applyBorder="1" applyAlignment="1">
      <alignment horizontal="justify" vertical="center" wrapText="1"/>
    </xf>
    <xf numFmtId="0" fontId="8" fillId="0" borderId="3" xfId="3" applyFont="1" applyFill="1" applyBorder="1" applyAlignment="1">
      <alignment horizontal="center" vertical="center"/>
    </xf>
    <xf numFmtId="0" fontId="7" fillId="0" borderId="3" xfId="2" applyFont="1" applyBorder="1" applyAlignment="1">
      <alignment horizontal="center" vertical="center" wrapText="1"/>
    </xf>
    <xf numFmtId="0" fontId="8" fillId="0" borderId="3" xfId="2" applyFont="1" applyBorder="1" applyAlignment="1">
      <alignment horizontal="center" vertical="center" wrapText="1"/>
    </xf>
    <xf numFmtId="0" fontId="9" fillId="0" borderId="0" xfId="0" applyFont="1" applyAlignment="1">
      <alignment horizontal="right"/>
    </xf>
    <xf numFmtId="0" fontId="4" fillId="0" borderId="0" xfId="3" applyAlignment="1">
      <alignment horizontal="right"/>
    </xf>
    <xf numFmtId="49" fontId="7" fillId="0" borderId="3" xfId="4" applyNumberFormat="1" applyFont="1" applyBorder="1" applyAlignment="1">
      <alignment horizontal="center" vertical="center" wrapText="1"/>
    </xf>
    <xf numFmtId="0" fontId="8" fillId="0" borderId="0" xfId="4" applyFont="1" applyAlignment="1">
      <alignment horizontal="right" vertical="center" wrapText="1"/>
    </xf>
    <xf numFmtId="0" fontId="9" fillId="0" borderId="0" xfId="4" applyFont="1" applyAlignment="1">
      <alignment horizontal="center" vertical="center" wrapText="1"/>
    </xf>
    <xf numFmtId="0" fontId="7" fillId="0" borderId="3" xfId="4" applyFont="1" applyBorder="1" applyAlignment="1">
      <alignment horizontal="center" vertical="center" wrapText="1"/>
    </xf>
    <xf numFmtId="0" fontId="8" fillId="0" borderId="1" xfId="0" applyFont="1" applyBorder="1" applyAlignment="1">
      <alignment horizontal="right" vertical="center" wrapText="1"/>
    </xf>
    <xf numFmtId="49" fontId="7" fillId="0" borderId="3" xfId="2" applyNumberFormat="1" applyFont="1" applyBorder="1" applyAlignment="1">
      <alignment horizontal="center" vertical="center" wrapText="1"/>
    </xf>
    <xf numFmtId="49" fontId="7" fillId="0" borderId="5" xfId="2" applyNumberFormat="1" applyFont="1" applyBorder="1" applyAlignment="1">
      <alignment horizontal="center" vertical="center" wrapText="1"/>
    </xf>
    <xf numFmtId="49" fontId="7" fillId="0" borderId="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0" fontId="9" fillId="0" borderId="0" xfId="2" applyFont="1" applyAlignment="1">
      <alignment horizontal="center" vertical="center" wrapText="1"/>
    </xf>
    <xf numFmtId="0" fontId="7" fillId="0" borderId="3" xfId="2" applyFont="1" applyBorder="1" applyAlignment="1">
      <alignment horizontal="center" vertical="center" wrapText="1"/>
    </xf>
    <xf numFmtId="0" fontId="8" fillId="0" borderId="1" xfId="2" applyFont="1" applyBorder="1" applyAlignment="1">
      <alignment horizontal="right" vertical="center" wrapText="1"/>
    </xf>
    <xf numFmtId="49" fontId="11" fillId="0" borderId="0" xfId="2" applyNumberFormat="1" applyFont="1" applyAlignment="1">
      <alignment horizontal="left" vertical="center" wrapText="1"/>
    </xf>
    <xf numFmtId="49" fontId="7" fillId="0" borderId="0" xfId="2" applyNumberFormat="1" applyFont="1" applyAlignment="1">
      <alignment horizontal="left" vertical="center" wrapText="1"/>
    </xf>
    <xf numFmtId="49" fontId="9" fillId="0" borderId="0" xfId="2" applyNumberFormat="1" applyFont="1" applyBorder="1" applyAlignment="1">
      <alignment horizontal="center" vertical="center" wrapText="1"/>
    </xf>
    <xf numFmtId="0" fontId="8" fillId="0" borderId="3" xfId="2" applyFont="1" applyBorder="1" applyAlignment="1">
      <alignment horizontal="center" vertical="center" wrapText="1"/>
    </xf>
    <xf numFmtId="0" fontId="7" fillId="0" borderId="5" xfId="5" applyFont="1" applyBorder="1" applyAlignment="1">
      <alignment horizontal="left" vertical="center" wrapText="1"/>
    </xf>
    <xf numFmtId="0" fontId="7" fillId="0" borderId="6" xfId="5" applyFont="1" applyBorder="1" applyAlignment="1">
      <alignment horizontal="left" vertical="center" wrapText="1"/>
    </xf>
    <xf numFmtId="0" fontId="7" fillId="0" borderId="8" xfId="5"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9" fillId="0" borderId="0" xfId="5" applyFont="1" applyBorder="1" applyAlignment="1">
      <alignment horizontal="center" vertical="center" wrapText="1"/>
    </xf>
    <xf numFmtId="0" fontId="7" fillId="0" borderId="3" xfId="5" applyFont="1" applyBorder="1" applyAlignment="1">
      <alignment horizontal="center" vertical="center" wrapText="1"/>
    </xf>
    <xf numFmtId="0" fontId="8" fillId="0" borderId="1" xfId="5" applyFont="1" applyBorder="1" applyAlignment="1">
      <alignment horizontal="right" vertical="center" wrapText="1"/>
    </xf>
    <xf numFmtId="49" fontId="9" fillId="0" borderId="0" xfId="7" applyNumberFormat="1" applyFont="1" applyBorder="1" applyAlignment="1">
      <alignment horizontal="center" vertical="center" wrapText="1"/>
    </xf>
    <xf numFmtId="49" fontId="8" fillId="0" borderId="1" xfId="7" applyNumberFormat="1" applyFont="1" applyBorder="1" applyAlignment="1">
      <alignment horizontal="right" vertical="center" wrapText="1"/>
    </xf>
    <xf numFmtId="49" fontId="8" fillId="0" borderId="3" xfId="7" applyNumberFormat="1" applyFont="1" applyBorder="1" applyAlignment="1">
      <alignment horizontal="center" vertical="center" wrapText="1"/>
    </xf>
    <xf numFmtId="0" fontId="8" fillId="0" borderId="3" xfId="7" applyFont="1" applyBorder="1" applyAlignment="1">
      <alignment horizontal="center" vertical="center" wrapText="1"/>
    </xf>
    <xf numFmtId="0" fontId="8" fillId="0" borderId="3" xfId="5" applyFont="1" applyBorder="1" applyAlignment="1">
      <alignment horizontal="center" vertical="center" wrapText="1"/>
    </xf>
    <xf numFmtId="0" fontId="7" fillId="0" borderId="0" xfId="7" applyFont="1" applyBorder="1" applyAlignment="1">
      <alignment horizontal="center"/>
    </xf>
    <xf numFmtId="0" fontId="8" fillId="0" borderId="1" xfId="7" applyFont="1" applyBorder="1" applyAlignment="1">
      <alignment horizontal="right"/>
    </xf>
    <xf numFmtId="0" fontId="8" fillId="0" borderId="3" xfId="1" applyFont="1" applyBorder="1" applyAlignment="1">
      <alignment horizontal="center" vertical="center" wrapText="1"/>
    </xf>
    <xf numFmtId="0" fontId="7" fillId="0" borderId="0" xfId="1" applyFont="1" applyBorder="1" applyAlignment="1">
      <alignment horizont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5" applyFont="1" applyBorder="1" applyAlignment="1">
      <alignment horizontal="center"/>
    </xf>
    <xf numFmtId="0" fontId="8" fillId="0" borderId="1" xfId="5" applyFont="1" applyBorder="1" applyAlignment="1">
      <alignment horizontal="right"/>
    </xf>
    <xf numFmtId="0" fontId="8" fillId="0" borderId="3" xfId="3" applyFont="1" applyBorder="1" applyAlignment="1">
      <alignment horizontal="center" vertical="center" wrapText="1"/>
    </xf>
    <xf numFmtId="0" fontId="9" fillId="0" borderId="0" xfId="3" applyFont="1" applyBorder="1" applyAlignment="1">
      <alignment horizontal="center" vertical="center" wrapText="1"/>
    </xf>
    <xf numFmtId="0" fontId="8" fillId="0" borderId="5"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5" xfId="3" applyFont="1" applyFill="1" applyBorder="1" applyAlignment="1">
      <alignment horizontal="left" vertical="top" wrapText="1"/>
    </xf>
    <xf numFmtId="0" fontId="8" fillId="0" borderId="8" xfId="3" applyFont="1" applyFill="1" applyBorder="1" applyAlignment="1">
      <alignment horizontal="left" vertical="top" wrapText="1"/>
    </xf>
    <xf numFmtId="0" fontId="8" fillId="0" borderId="3" xfId="3" applyFont="1" applyFill="1" applyBorder="1" applyAlignment="1">
      <alignment horizontal="left" vertical="top" wrapText="1"/>
    </xf>
    <xf numFmtId="0" fontId="8" fillId="0" borderId="3" xfId="0" applyFont="1" applyFill="1" applyBorder="1" applyAlignment="1">
      <alignment horizontal="left" vertical="top" wrapText="1"/>
    </xf>
    <xf numFmtId="0" fontId="18" fillId="0" borderId="0" xfId="0" applyFont="1" applyAlignment="1">
      <alignment horizontal="center" vertical="center" wrapText="1"/>
    </xf>
    <xf numFmtId="0" fontId="19" fillId="0" borderId="0" xfId="0" applyFont="1" applyAlignment="1">
      <alignment horizontal="center" vertical="center" wrapText="1"/>
    </xf>
  </cellXfs>
  <cellStyles count="12">
    <cellStyle name="Обычный" xfId="0" builtinId="0"/>
    <cellStyle name="Обычный 2" xfId="1"/>
    <cellStyle name="Обычный 2 2" xfId="10"/>
    <cellStyle name="Обычный 3" xfId="2"/>
    <cellStyle name="Обычный 4" xfId="3"/>
    <cellStyle name="Обычный 5" xfId="4"/>
    <cellStyle name="Обычный 5 2" xfId="8"/>
    <cellStyle name="Обычный 6" xfId="5"/>
    <cellStyle name="Обычный 6 2" xfId="7"/>
    <cellStyle name="Процентный" xfId="6" builtinId="5"/>
    <cellStyle name="Процентный 2" xfId="9"/>
    <cellStyle name="Финансовый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285750</xdr:colOff>
      <xdr:row>3</xdr:row>
      <xdr:rowOff>76200</xdr:rowOff>
    </xdr:from>
    <xdr:to>
      <xdr:col>5</xdr:col>
      <xdr:colOff>57150</xdr:colOff>
      <xdr:row>3</xdr:row>
      <xdr:rowOff>247650</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1371600"/>
          <a:ext cx="3810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447675</xdr:colOff>
      <xdr:row>3</xdr:row>
      <xdr:rowOff>123825</xdr:rowOff>
    </xdr:from>
    <xdr:to>
      <xdr:col>8</xdr:col>
      <xdr:colOff>209550</xdr:colOff>
      <xdr:row>3</xdr:row>
      <xdr:rowOff>295275</xdr:rowOff>
    </xdr:to>
    <xdr:pic>
      <xdr:nvPicPr>
        <xdr:cNvPr id="3"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4400" y="1419225"/>
          <a:ext cx="3714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419100</xdr:colOff>
      <xdr:row>3</xdr:row>
      <xdr:rowOff>600075</xdr:rowOff>
    </xdr:from>
    <xdr:to>
      <xdr:col>12</xdr:col>
      <xdr:colOff>400050</xdr:colOff>
      <xdr:row>3</xdr:row>
      <xdr:rowOff>790575</xdr:rowOff>
    </xdr:to>
    <xdr:pic>
      <xdr:nvPicPr>
        <xdr:cNvPr id="4" name="Рисунок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34225" y="1895475"/>
          <a:ext cx="590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323850</xdr:colOff>
      <xdr:row>3</xdr:row>
      <xdr:rowOff>533400</xdr:rowOff>
    </xdr:from>
    <xdr:to>
      <xdr:col>16</xdr:col>
      <xdr:colOff>285750</xdr:colOff>
      <xdr:row>3</xdr:row>
      <xdr:rowOff>723900</xdr:rowOff>
    </xdr:to>
    <xdr:pic>
      <xdr:nvPicPr>
        <xdr:cNvPr id="5" name="Рисунок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477375" y="1828800"/>
          <a:ext cx="571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TEMP/&#1055;&#1088;&#1080;&#1082;&#1072;&#1079;%20&#8470;186/2019/&#1057;&#1074;&#1086;&#1076;&#1085;&#1072;&#1103;%202019%20&#1057;&#1053;%20&#1080;%20&#1050;&#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 п.2.2"/>
      <sheetName val="Лист1"/>
    </sheetNames>
    <sheetDataSet>
      <sheetData sheetId="0">
        <row r="12">
          <cell r="C12">
            <v>0.28438550956237379</v>
          </cell>
          <cell r="D12">
            <v>0.3600505</v>
          </cell>
        </row>
        <row r="13">
          <cell r="C13">
            <v>7.2243543583954919E-2</v>
          </cell>
          <cell r="D13">
            <v>0.148255</v>
          </cell>
        </row>
        <row r="22">
          <cell r="C22">
            <v>1.6874714799179655E-2</v>
          </cell>
        </row>
        <row r="23">
          <cell r="C23">
            <v>1.4233273853330108</v>
          </cell>
        </row>
        <row r="27">
          <cell r="D27">
            <v>3.1907000000000002E-4</v>
          </cell>
        </row>
        <row r="28">
          <cell r="D28">
            <v>0.29435284</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view="pageBreakPreview" zoomScaleNormal="100" zoomScaleSheetLayoutView="100" workbookViewId="0">
      <pane ySplit="7" topLeftCell="A56" activePane="bottomLeft" state="frozen"/>
      <selection pane="bottomLeft" activeCell="L47" sqref="L47"/>
    </sheetView>
  </sheetViews>
  <sheetFormatPr defaultRowHeight="12.75" x14ac:dyDescent="0.25"/>
  <cols>
    <col min="1" max="1" width="10" style="36" customWidth="1"/>
    <col min="2" max="2" width="43.42578125" style="37" customWidth="1"/>
    <col min="3" max="5" width="13.28515625" style="36" customWidth="1"/>
    <col min="6" max="16384" width="9.140625" style="37"/>
  </cols>
  <sheetData>
    <row r="1" spans="1:5" ht="18.75" customHeight="1" x14ac:dyDescent="0.25">
      <c r="C1" s="125"/>
      <c r="D1" s="125"/>
      <c r="E1" s="125"/>
    </row>
    <row r="2" spans="1:5" ht="15.75" x14ac:dyDescent="0.25">
      <c r="A2" s="126" t="s">
        <v>115</v>
      </c>
      <c r="B2" s="126"/>
      <c r="C2" s="126"/>
      <c r="D2" s="126"/>
      <c r="E2" s="126"/>
    </row>
    <row r="3" spans="1:5" ht="15.75" x14ac:dyDescent="0.25">
      <c r="A3" s="126" t="s">
        <v>291</v>
      </c>
      <c r="B3" s="126"/>
      <c r="C3" s="126"/>
      <c r="D3" s="126"/>
      <c r="E3" s="126"/>
    </row>
    <row r="4" spans="1:5" ht="15" customHeight="1" x14ac:dyDescent="0.25">
      <c r="B4" s="128" t="s">
        <v>273</v>
      </c>
      <c r="C4" s="128"/>
      <c r="D4" s="128"/>
      <c r="E4" s="128"/>
    </row>
    <row r="5" spans="1:5" s="38" customFormat="1" ht="23.25" customHeight="1" x14ac:dyDescent="0.25">
      <c r="A5" s="127" t="s">
        <v>47</v>
      </c>
      <c r="B5" s="127" t="s">
        <v>48</v>
      </c>
      <c r="C5" s="127" t="s">
        <v>49</v>
      </c>
      <c r="D5" s="127"/>
      <c r="E5" s="127"/>
    </row>
    <row r="6" spans="1:5" s="38" customFormat="1" ht="42.75" customHeight="1" x14ac:dyDescent="0.25">
      <c r="A6" s="127"/>
      <c r="B6" s="127"/>
      <c r="C6" s="39">
        <v>2018</v>
      </c>
      <c r="D6" s="39">
        <v>2019</v>
      </c>
      <c r="E6" s="39" t="s">
        <v>50</v>
      </c>
    </row>
    <row r="7" spans="1:5" s="38" customFormat="1" ht="12.75" customHeight="1" x14ac:dyDescent="0.25">
      <c r="A7" s="39">
        <v>1</v>
      </c>
      <c r="B7" s="39">
        <v>2</v>
      </c>
      <c r="C7" s="39">
        <v>3</v>
      </c>
      <c r="D7" s="39">
        <v>4</v>
      </c>
      <c r="E7" s="39">
        <v>5</v>
      </c>
    </row>
    <row r="8" spans="1:5" s="41" customFormat="1" x14ac:dyDescent="0.25">
      <c r="A8" s="124" t="s">
        <v>116</v>
      </c>
      <c r="B8" s="124"/>
      <c r="C8" s="124"/>
      <c r="D8" s="124"/>
      <c r="E8" s="124"/>
    </row>
    <row r="9" spans="1:5" s="41" customFormat="1" ht="25.5" x14ac:dyDescent="0.25">
      <c r="A9" s="42" t="s">
        <v>12</v>
      </c>
      <c r="B9" s="40" t="s">
        <v>117</v>
      </c>
      <c r="C9" s="56">
        <f>C10</f>
        <v>235705</v>
      </c>
      <c r="D9" s="56">
        <f>D10</f>
        <v>238606</v>
      </c>
      <c r="E9" s="46">
        <f>((D9-C9)/C9)</f>
        <v>1.2307757578328844E-2</v>
      </c>
    </row>
    <row r="10" spans="1:5" s="41" customFormat="1" ht="25.5" x14ac:dyDescent="0.25">
      <c r="A10" s="42" t="s">
        <v>118</v>
      </c>
      <c r="B10" s="40" t="s">
        <v>119</v>
      </c>
      <c r="C10" s="56">
        <f>C15</f>
        <v>235705</v>
      </c>
      <c r="D10" s="56">
        <f>D15</f>
        <v>238606</v>
      </c>
      <c r="E10" s="46">
        <f>((D10-C10)/C10)</f>
        <v>1.2307757578328844E-2</v>
      </c>
    </row>
    <row r="11" spans="1:5" x14ac:dyDescent="0.25">
      <c r="A11" s="44" t="s">
        <v>120</v>
      </c>
      <c r="B11" s="45" t="s">
        <v>55</v>
      </c>
      <c r="C11" s="56"/>
      <c r="D11" s="56"/>
      <c r="E11" s="43"/>
    </row>
    <row r="12" spans="1:5" x14ac:dyDescent="0.25">
      <c r="A12" s="44" t="s">
        <v>121</v>
      </c>
      <c r="B12" s="45" t="s">
        <v>56</v>
      </c>
      <c r="C12" s="56"/>
      <c r="D12" s="56"/>
      <c r="E12" s="43"/>
    </row>
    <row r="13" spans="1:5" x14ac:dyDescent="0.25">
      <c r="A13" s="44" t="s">
        <v>122</v>
      </c>
      <c r="B13" s="45" t="s">
        <v>57</v>
      </c>
      <c r="C13" s="56"/>
      <c r="D13" s="56"/>
      <c r="E13" s="43"/>
    </row>
    <row r="14" spans="1:5" x14ac:dyDescent="0.25">
      <c r="A14" s="44" t="s">
        <v>123</v>
      </c>
      <c r="B14" s="45" t="s">
        <v>58</v>
      </c>
      <c r="C14" s="56"/>
      <c r="D14" s="56"/>
      <c r="E14" s="43"/>
    </row>
    <row r="15" spans="1:5" s="41" customFormat="1" ht="25.5" x14ac:dyDescent="0.25">
      <c r="A15" s="42" t="s">
        <v>124</v>
      </c>
      <c r="B15" s="40" t="s">
        <v>125</v>
      </c>
      <c r="C15" s="56">
        <f>C19</f>
        <v>235705</v>
      </c>
      <c r="D15" s="56">
        <f>D19</f>
        <v>238606</v>
      </c>
      <c r="E15" s="46">
        <f>((D15-C15)/C15)</f>
        <v>1.2307757578328844E-2</v>
      </c>
    </row>
    <row r="16" spans="1:5" x14ac:dyDescent="0.25">
      <c r="A16" s="44" t="s">
        <v>126</v>
      </c>
      <c r="B16" s="45" t="s">
        <v>127</v>
      </c>
      <c r="C16" s="56"/>
      <c r="D16" s="56"/>
      <c r="E16" s="43"/>
    </row>
    <row r="17" spans="1:5" x14ac:dyDescent="0.25">
      <c r="A17" s="44" t="s">
        <v>128</v>
      </c>
      <c r="B17" s="45" t="s">
        <v>129</v>
      </c>
      <c r="C17" s="56"/>
      <c r="D17" s="56"/>
      <c r="E17" s="43"/>
    </row>
    <row r="18" spans="1:5" x14ac:dyDescent="0.25">
      <c r="A18" s="44" t="s">
        <v>130</v>
      </c>
      <c r="B18" s="45" t="s">
        <v>131</v>
      </c>
      <c r="C18" s="56"/>
      <c r="D18" s="56"/>
      <c r="E18" s="43"/>
    </row>
    <row r="19" spans="1:5" s="41" customFormat="1" ht="25.5" x14ac:dyDescent="0.25">
      <c r="A19" s="42" t="s">
        <v>132</v>
      </c>
      <c r="B19" s="40" t="s">
        <v>133</v>
      </c>
      <c r="C19" s="106">
        <f>C20+C21</f>
        <v>235705</v>
      </c>
      <c r="D19" s="106">
        <f>D20+D21</f>
        <v>238606</v>
      </c>
      <c r="E19" s="46">
        <f t="shared" ref="E19:E24" si="0">((D19-C19)/C19)</f>
        <v>1.2307757578328844E-2</v>
      </c>
    </row>
    <row r="20" spans="1:5" x14ac:dyDescent="0.25">
      <c r="A20" s="44" t="s">
        <v>134</v>
      </c>
      <c r="B20" s="45" t="s">
        <v>135</v>
      </c>
      <c r="C20" s="106">
        <v>228992</v>
      </c>
      <c r="D20" s="106">
        <v>231814</v>
      </c>
      <c r="E20" s="46">
        <f t="shared" si="0"/>
        <v>1.2323574622694242E-2</v>
      </c>
    </row>
    <row r="21" spans="1:5" x14ac:dyDescent="0.25">
      <c r="A21" s="44" t="s">
        <v>136</v>
      </c>
      <c r="B21" s="45" t="s">
        <v>137</v>
      </c>
      <c r="C21" s="106">
        <v>6713</v>
      </c>
      <c r="D21" s="106">
        <v>6792</v>
      </c>
      <c r="E21" s="46">
        <f t="shared" si="0"/>
        <v>1.1768210934008641E-2</v>
      </c>
    </row>
    <row r="22" spans="1:5" s="41" customFormat="1" x14ac:dyDescent="0.25">
      <c r="A22" s="42" t="s">
        <v>14</v>
      </c>
      <c r="B22" s="40" t="s">
        <v>138</v>
      </c>
      <c r="C22" s="106">
        <f>C23</f>
        <v>252746</v>
      </c>
      <c r="D22" s="106">
        <f>D23</f>
        <v>59876</v>
      </c>
      <c r="E22" s="46">
        <f t="shared" si="0"/>
        <v>-0.7630981301385581</v>
      </c>
    </row>
    <row r="23" spans="1:5" s="41" customFormat="1" x14ac:dyDescent="0.25">
      <c r="A23" s="44" t="s">
        <v>139</v>
      </c>
      <c r="B23" s="45" t="s">
        <v>140</v>
      </c>
      <c r="C23" s="106">
        <f>C24+C26</f>
        <v>252746</v>
      </c>
      <c r="D23" s="106">
        <f>D24+D26</f>
        <v>59876</v>
      </c>
      <c r="E23" s="46">
        <f t="shared" si="0"/>
        <v>-0.7630981301385581</v>
      </c>
    </row>
    <row r="24" spans="1:5" s="41" customFormat="1" x14ac:dyDescent="0.25">
      <c r="A24" s="44" t="s">
        <v>141</v>
      </c>
      <c r="B24" s="45" t="s">
        <v>135</v>
      </c>
      <c r="C24" s="106">
        <v>228992</v>
      </c>
      <c r="D24" s="106">
        <v>37977</v>
      </c>
      <c r="E24" s="46">
        <f t="shared" si="0"/>
        <v>-0.83415577836780319</v>
      </c>
    </row>
    <row r="25" spans="1:5" s="41" customFormat="1" ht="25.5" x14ac:dyDescent="0.25">
      <c r="A25" s="44" t="s">
        <v>142</v>
      </c>
      <c r="B25" s="45" t="s">
        <v>143</v>
      </c>
      <c r="C25" s="106"/>
      <c r="D25" s="106"/>
      <c r="E25" s="46"/>
    </row>
    <row r="26" spans="1:5" s="41" customFormat="1" x14ac:dyDescent="0.25">
      <c r="A26" s="44" t="s">
        <v>144</v>
      </c>
      <c r="B26" s="45" t="s">
        <v>137</v>
      </c>
      <c r="C26" s="106">
        <v>23754</v>
      </c>
      <c r="D26" s="106">
        <v>21899</v>
      </c>
      <c r="E26" s="46">
        <f>((D26-C26)/C26)</f>
        <v>-7.8092110802391174E-2</v>
      </c>
    </row>
    <row r="27" spans="1:5" s="41" customFormat="1" ht="25.5" x14ac:dyDescent="0.25">
      <c r="A27" s="44" t="s">
        <v>145</v>
      </c>
      <c r="B27" s="45" t="s">
        <v>143</v>
      </c>
      <c r="C27" s="111"/>
      <c r="D27" s="111"/>
      <c r="E27" s="46"/>
    </row>
    <row r="28" spans="1:5" s="41" customFormat="1" ht="38.25" x14ac:dyDescent="0.25">
      <c r="A28" s="44" t="s">
        <v>146</v>
      </c>
      <c r="B28" s="45" t="s">
        <v>147</v>
      </c>
      <c r="C28" s="111"/>
      <c r="D28" s="111"/>
      <c r="E28" s="46"/>
    </row>
    <row r="29" spans="1:5" s="41" customFormat="1" ht="25.5" x14ac:dyDescent="0.25">
      <c r="A29" s="44" t="s">
        <v>148</v>
      </c>
      <c r="B29" s="45" t="s">
        <v>143</v>
      </c>
      <c r="C29" s="111"/>
      <c r="D29" s="111"/>
      <c r="E29" s="46"/>
    </row>
    <row r="30" spans="1:5" s="41" customFormat="1" x14ac:dyDescent="0.25">
      <c r="A30" s="44" t="s">
        <v>149</v>
      </c>
      <c r="B30" s="45" t="s">
        <v>150</v>
      </c>
      <c r="C30" s="111"/>
      <c r="D30" s="111"/>
      <c r="E30" s="46"/>
    </row>
    <row r="31" spans="1:5" s="41" customFormat="1" ht="25.5" x14ac:dyDescent="0.25">
      <c r="A31" s="44" t="s">
        <v>151</v>
      </c>
      <c r="B31" s="45" t="s">
        <v>143</v>
      </c>
      <c r="C31" s="111"/>
      <c r="D31" s="111"/>
      <c r="E31" s="46"/>
    </row>
    <row r="32" spans="1:5" ht="25.5" x14ac:dyDescent="0.25">
      <c r="A32" s="44" t="s">
        <v>152</v>
      </c>
      <c r="B32" s="45" t="s">
        <v>153</v>
      </c>
      <c r="C32" s="43">
        <v>252746</v>
      </c>
      <c r="D32" s="43">
        <f>D33+D35</f>
        <v>58764</v>
      </c>
      <c r="E32" s="46">
        <f>((D32-C32)/C32)</f>
        <v>-0.76749780411955082</v>
      </c>
    </row>
    <row r="33" spans="1:5" x14ac:dyDescent="0.25">
      <c r="A33" s="44" t="s">
        <v>154</v>
      </c>
      <c r="B33" s="45" t="s">
        <v>135</v>
      </c>
      <c r="C33" s="110">
        <v>228992</v>
      </c>
      <c r="D33" s="110">
        <v>35570</v>
      </c>
      <c r="E33" s="46">
        <f>((D33-C33)/C33)</f>
        <v>-0.84466706260480717</v>
      </c>
    </row>
    <row r="34" spans="1:5" ht="25.5" x14ac:dyDescent="0.25">
      <c r="A34" s="44" t="s">
        <v>155</v>
      </c>
      <c r="B34" s="45" t="s">
        <v>143</v>
      </c>
      <c r="C34" s="110"/>
      <c r="D34" s="56"/>
      <c r="E34" s="46"/>
    </row>
    <row r="35" spans="1:5" x14ac:dyDescent="0.25">
      <c r="A35" s="44" t="s">
        <v>156</v>
      </c>
      <c r="B35" s="45" t="s">
        <v>137</v>
      </c>
      <c r="C35" s="110">
        <v>23754</v>
      </c>
      <c r="D35" s="110">
        <v>23194</v>
      </c>
      <c r="E35" s="46">
        <f>((D35-C35)/C35)</f>
        <v>-2.3574976846004882E-2</v>
      </c>
    </row>
    <row r="36" spans="1:5" ht="25.5" x14ac:dyDescent="0.25">
      <c r="A36" s="44" t="s">
        <v>157</v>
      </c>
      <c r="B36" s="45" t="s">
        <v>143</v>
      </c>
      <c r="C36" s="43"/>
      <c r="D36" s="43"/>
      <c r="E36" s="46"/>
    </row>
    <row r="37" spans="1:5" ht="38.25" x14ac:dyDescent="0.25">
      <c r="A37" s="44" t="s">
        <v>158</v>
      </c>
      <c r="B37" s="45" t="s">
        <v>147</v>
      </c>
      <c r="C37" s="43"/>
      <c r="D37" s="43"/>
      <c r="E37" s="46"/>
    </row>
    <row r="38" spans="1:5" ht="25.5" x14ac:dyDescent="0.25">
      <c r="A38" s="44" t="s">
        <v>159</v>
      </c>
      <c r="B38" s="45" t="s">
        <v>143</v>
      </c>
      <c r="C38" s="43"/>
      <c r="D38" s="43"/>
      <c r="E38" s="46"/>
    </row>
    <row r="39" spans="1:5" x14ac:dyDescent="0.25">
      <c r="A39" s="44" t="s">
        <v>160</v>
      </c>
      <c r="B39" s="45" t="s">
        <v>150</v>
      </c>
      <c r="C39" s="43"/>
      <c r="D39" s="43"/>
      <c r="E39" s="46"/>
    </row>
    <row r="40" spans="1:5" ht="25.5" x14ac:dyDescent="0.25">
      <c r="A40" s="44" t="s">
        <v>161</v>
      </c>
      <c r="B40" s="45" t="s">
        <v>143</v>
      </c>
      <c r="C40" s="43"/>
      <c r="D40" s="43"/>
      <c r="E40" s="46"/>
    </row>
    <row r="41" spans="1:5" ht="25.5" x14ac:dyDescent="0.25">
      <c r="A41" s="44" t="s">
        <v>16</v>
      </c>
      <c r="B41" s="45" t="s">
        <v>162</v>
      </c>
      <c r="C41" s="43"/>
      <c r="D41" s="43"/>
      <c r="E41" s="46"/>
    </row>
    <row r="42" spans="1:5" x14ac:dyDescent="0.25">
      <c r="A42" s="44" t="s">
        <v>163</v>
      </c>
      <c r="B42" s="45" t="s">
        <v>164</v>
      </c>
      <c r="C42" s="109">
        <f>SUM(C43,C48)</f>
        <v>2590.9899999999998</v>
      </c>
      <c r="D42" s="43">
        <f>SUM(D43,D48)</f>
        <v>2687.88</v>
      </c>
      <c r="E42" s="46">
        <f t="shared" ref="E42:E66" si="1">((D42-C42)/C42)</f>
        <v>3.7394972578049447E-2</v>
      </c>
    </row>
    <row r="43" spans="1:5" x14ac:dyDescent="0.25">
      <c r="A43" s="44" t="s">
        <v>165</v>
      </c>
      <c r="B43" s="45" t="s">
        <v>166</v>
      </c>
      <c r="C43" s="109">
        <f>SUM(C44:C47)</f>
        <v>1021.5799999999999</v>
      </c>
      <c r="D43" s="43">
        <f>SUM(D44:D47)</f>
        <v>1034.4000000000001</v>
      </c>
      <c r="E43" s="46">
        <f t="shared" si="1"/>
        <v>1.2549188511913081E-2</v>
      </c>
    </row>
    <row r="44" spans="1:5" x14ac:dyDescent="0.25">
      <c r="A44" s="44" t="s">
        <v>167</v>
      </c>
      <c r="B44" s="45" t="s">
        <v>55</v>
      </c>
      <c r="C44" s="43"/>
      <c r="D44" s="43"/>
      <c r="E44" s="46"/>
    </row>
    <row r="45" spans="1:5" x14ac:dyDescent="0.25">
      <c r="A45" s="44" t="s">
        <v>168</v>
      </c>
      <c r="B45" s="45" t="s">
        <v>56</v>
      </c>
      <c r="C45" s="109">
        <v>10.16</v>
      </c>
      <c r="D45" s="43">
        <v>10.3</v>
      </c>
      <c r="E45" s="46">
        <f t="shared" si="1"/>
        <v>1.3779527559055173E-2</v>
      </c>
    </row>
    <row r="46" spans="1:5" x14ac:dyDescent="0.25">
      <c r="A46" s="44" t="s">
        <v>169</v>
      </c>
      <c r="B46" s="45" t="s">
        <v>57</v>
      </c>
      <c r="C46" s="109">
        <v>307.12</v>
      </c>
      <c r="D46" s="43">
        <v>303.5</v>
      </c>
      <c r="E46" s="46">
        <f t="shared" si="1"/>
        <v>-1.1786923678041171E-2</v>
      </c>
    </row>
    <row r="47" spans="1:5" x14ac:dyDescent="0.25">
      <c r="A47" s="44" t="s">
        <v>170</v>
      </c>
      <c r="B47" s="45" t="s">
        <v>58</v>
      </c>
      <c r="C47" s="109">
        <v>704.3</v>
      </c>
      <c r="D47" s="43">
        <v>720.6</v>
      </c>
      <c r="E47" s="46">
        <f t="shared" si="1"/>
        <v>2.3143546784040989E-2</v>
      </c>
    </row>
    <row r="48" spans="1:5" x14ac:dyDescent="0.25">
      <c r="A48" s="44" t="s">
        <v>171</v>
      </c>
      <c r="B48" s="45" t="s">
        <v>172</v>
      </c>
      <c r="C48" s="109">
        <f>SUM(C49:C52)</f>
        <v>1569.41</v>
      </c>
      <c r="D48" s="43">
        <f>SUM(D49:D52)</f>
        <v>1653.48</v>
      </c>
      <c r="E48" s="46">
        <f t="shared" si="1"/>
        <v>5.3567901313232316E-2</v>
      </c>
    </row>
    <row r="49" spans="1:5" x14ac:dyDescent="0.25">
      <c r="A49" s="44" t="s">
        <v>173</v>
      </c>
      <c r="B49" s="45" t="s">
        <v>55</v>
      </c>
      <c r="C49" s="43"/>
      <c r="D49" s="43"/>
      <c r="E49" s="46"/>
    </row>
    <row r="50" spans="1:5" x14ac:dyDescent="0.25">
      <c r="A50" s="44" t="s">
        <v>174</v>
      </c>
      <c r="B50" s="45" t="s">
        <v>56</v>
      </c>
      <c r="C50" s="109">
        <v>0.98</v>
      </c>
      <c r="D50" s="43">
        <v>0.98</v>
      </c>
      <c r="E50" s="46">
        <v>0</v>
      </c>
    </row>
    <row r="51" spans="1:5" x14ac:dyDescent="0.25">
      <c r="A51" s="44" t="s">
        <v>175</v>
      </c>
      <c r="B51" s="45" t="s">
        <v>57</v>
      </c>
      <c r="C51" s="109">
        <v>829.07</v>
      </c>
      <c r="D51" s="43">
        <v>866</v>
      </c>
      <c r="E51" s="46">
        <f t="shared" si="1"/>
        <v>4.4543886523453931E-2</v>
      </c>
    </row>
    <row r="52" spans="1:5" x14ac:dyDescent="0.25">
      <c r="A52" s="44" t="s">
        <v>176</v>
      </c>
      <c r="B52" s="45" t="s">
        <v>58</v>
      </c>
      <c r="C52" s="109">
        <v>739.36</v>
      </c>
      <c r="D52" s="43">
        <v>786.5</v>
      </c>
      <c r="E52" s="46">
        <f t="shared" si="1"/>
        <v>6.3757844622376089E-2</v>
      </c>
    </row>
    <row r="53" spans="1:5" x14ac:dyDescent="0.25">
      <c r="A53" s="44" t="s">
        <v>177</v>
      </c>
      <c r="B53" s="45" t="s">
        <v>178</v>
      </c>
      <c r="C53" s="43">
        <f>SUM(C55:C56)</f>
        <v>1365</v>
      </c>
      <c r="D53" s="43">
        <f>SUM(D54:D56)</f>
        <v>1423</v>
      </c>
      <c r="E53" s="46">
        <f t="shared" si="1"/>
        <v>4.2490842490842493E-2</v>
      </c>
    </row>
    <row r="54" spans="1:5" x14ac:dyDescent="0.25">
      <c r="A54" s="44" t="s">
        <v>179</v>
      </c>
      <c r="B54" s="45" t="s">
        <v>180</v>
      </c>
      <c r="C54" s="43"/>
      <c r="D54" s="43"/>
      <c r="E54" s="46"/>
    </row>
    <row r="55" spans="1:5" x14ac:dyDescent="0.25">
      <c r="A55" s="44" t="s">
        <v>181</v>
      </c>
      <c r="B55" s="45" t="s">
        <v>182</v>
      </c>
      <c r="C55" s="43">
        <v>4</v>
      </c>
      <c r="D55" s="43">
        <v>4</v>
      </c>
      <c r="E55" s="46">
        <f t="shared" si="1"/>
        <v>0</v>
      </c>
    </row>
    <row r="56" spans="1:5" x14ac:dyDescent="0.25">
      <c r="A56" s="44" t="s">
        <v>183</v>
      </c>
      <c r="B56" s="45" t="s">
        <v>184</v>
      </c>
      <c r="C56" s="43">
        <v>1361</v>
      </c>
      <c r="D56" s="43">
        <v>1419</v>
      </c>
      <c r="E56" s="46">
        <f t="shared" si="1"/>
        <v>4.2615723732549599E-2</v>
      </c>
    </row>
    <row r="57" spans="1:5" ht="25.5" x14ac:dyDescent="0.25">
      <c r="A57" s="44" t="s">
        <v>18</v>
      </c>
      <c r="B57" s="45" t="s">
        <v>247</v>
      </c>
      <c r="C57" s="43"/>
      <c r="D57" s="43"/>
      <c r="E57" s="46"/>
    </row>
    <row r="58" spans="1:5" x14ac:dyDescent="0.25">
      <c r="A58" s="44" t="s">
        <v>185</v>
      </c>
      <c r="B58" s="45" t="s">
        <v>186</v>
      </c>
      <c r="C58" s="43"/>
      <c r="D58" s="43"/>
      <c r="E58" s="46"/>
    </row>
    <row r="59" spans="1:5" x14ac:dyDescent="0.25">
      <c r="A59" s="44" t="s">
        <v>187</v>
      </c>
      <c r="B59" s="45" t="s">
        <v>55</v>
      </c>
      <c r="C59" s="43"/>
      <c r="D59" s="43"/>
      <c r="E59" s="46"/>
    </row>
    <row r="60" spans="1:5" x14ac:dyDescent="0.25">
      <c r="A60" s="44" t="s">
        <v>188</v>
      </c>
      <c r="B60" s="45" t="s">
        <v>56</v>
      </c>
      <c r="C60" s="43">
        <v>48</v>
      </c>
      <c r="D60" s="43">
        <v>44</v>
      </c>
      <c r="E60" s="46">
        <f t="shared" si="1"/>
        <v>-8.3333333333333329E-2</v>
      </c>
    </row>
    <row r="61" spans="1:5" x14ac:dyDescent="0.25">
      <c r="A61" s="44" t="s">
        <v>189</v>
      </c>
      <c r="B61" s="45" t="s">
        <v>57</v>
      </c>
      <c r="C61" s="43">
        <v>58.3</v>
      </c>
      <c r="D61" s="43">
        <v>58.2</v>
      </c>
      <c r="E61" s="46">
        <f t="shared" si="1"/>
        <v>-1.715265866209165E-3</v>
      </c>
    </row>
    <row r="62" spans="1:5" x14ac:dyDescent="0.25">
      <c r="A62" s="44" t="s">
        <v>190</v>
      </c>
      <c r="B62" s="45" t="s">
        <v>58</v>
      </c>
      <c r="C62" s="43">
        <v>61</v>
      </c>
      <c r="D62" s="43">
        <v>60.5</v>
      </c>
      <c r="E62" s="46">
        <f t="shared" si="1"/>
        <v>-8.1967213114754103E-3</v>
      </c>
    </row>
    <row r="63" spans="1:5" x14ac:dyDescent="0.25">
      <c r="A63" s="44" t="s">
        <v>191</v>
      </c>
      <c r="B63" s="45" t="s">
        <v>192</v>
      </c>
      <c r="C63" s="43"/>
      <c r="D63" s="43"/>
      <c r="E63" s="46"/>
    </row>
    <row r="64" spans="1:5" x14ac:dyDescent="0.25">
      <c r="A64" s="43" t="s">
        <v>193</v>
      </c>
      <c r="B64" s="45" t="s">
        <v>194</v>
      </c>
      <c r="C64" s="43">
        <v>63.8</v>
      </c>
      <c r="D64" s="43">
        <v>63.8</v>
      </c>
      <c r="E64" s="46">
        <f t="shared" si="1"/>
        <v>0</v>
      </c>
    </row>
    <row r="65" spans="1:5" x14ac:dyDescent="0.25">
      <c r="A65" s="43" t="s">
        <v>195</v>
      </c>
      <c r="B65" s="45" t="s">
        <v>196</v>
      </c>
      <c r="C65" s="43">
        <v>58</v>
      </c>
      <c r="D65" s="43">
        <v>58</v>
      </c>
      <c r="E65" s="46">
        <f t="shared" si="1"/>
        <v>0</v>
      </c>
    </row>
    <row r="66" spans="1:5" x14ac:dyDescent="0.25">
      <c r="A66" s="43" t="s">
        <v>197</v>
      </c>
      <c r="B66" s="45" t="s">
        <v>198</v>
      </c>
      <c r="C66" s="43">
        <v>50.2</v>
      </c>
      <c r="D66" s="43">
        <v>50</v>
      </c>
      <c r="E66" s="46">
        <f t="shared" si="1"/>
        <v>-3.9840637450199766E-3</v>
      </c>
    </row>
  </sheetData>
  <customSheetViews>
    <customSheetView guid="{9AE457F3-8E25-4EA9-959C-E7215C703172}" showPageBreaks="1" fitToPage="1" printArea="1" view="pageBreakPreview">
      <pane ySplit="7" topLeftCell="A53" activePane="bottomLeft" state="frozen"/>
      <selection pane="bottomLeft" activeCell="I28" sqref="I28"/>
      <pageMargins left="0.51181102362204722" right="0.19685039370078741" top="0.19685039370078741" bottom="0.19685039370078741" header="0.31496062992125984" footer="0.31496062992125984"/>
      <pageSetup paperSize="9" scale="74" orientation="portrait" r:id="rId1"/>
    </customSheetView>
    <customSheetView guid="{49692185-17B5-4E73-B6BF-7822FFCA8D6F}" showPageBreaks="1" fitToPage="1" printArea="1" view="pageBreakPreview">
      <pane ySplit="7" topLeftCell="A17" activePane="bottomLeft" state="frozen"/>
      <selection pane="bottomLeft" activeCell="F60" sqref="F60"/>
      <pageMargins left="0.51181102362204722" right="0.19685039370078741" top="0.19685039370078741" bottom="0.19685039370078741" header="0.31496062992125984" footer="0.31496062992125984"/>
      <pageSetup paperSize="9" scale="74" orientation="portrait" r:id="rId2"/>
    </customSheetView>
  </customSheetViews>
  <mergeCells count="8">
    <mergeCell ref="A8:E8"/>
    <mergeCell ref="C1:E1"/>
    <mergeCell ref="A2:E2"/>
    <mergeCell ref="A3:E3"/>
    <mergeCell ref="A5:A6"/>
    <mergeCell ref="B5:B6"/>
    <mergeCell ref="C5:E5"/>
    <mergeCell ref="B4:E4"/>
  </mergeCells>
  <pageMargins left="0.78740157480314965" right="0.19685039370078741" top="0.19685039370078741" bottom="0.19685039370078741" header="0.31496062992125984" footer="0.31496062992125984"/>
  <pageSetup paperSize="9" scale="98"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election activeCell="E2" sqref="E2"/>
    </sheetView>
  </sheetViews>
  <sheetFormatPr defaultRowHeight="15" x14ac:dyDescent="0.25"/>
  <sheetData>
    <row r="1" spans="1:9" ht="15.75" x14ac:dyDescent="0.25">
      <c r="E1" s="70" t="s">
        <v>280</v>
      </c>
      <c r="F1" s="70"/>
    </row>
    <row r="2" spans="1:9" ht="27" x14ac:dyDescent="0.25">
      <c r="E2" s="71" t="s">
        <v>281</v>
      </c>
      <c r="F2" s="71"/>
    </row>
    <row r="3" spans="1:9" x14ac:dyDescent="0.25">
      <c r="A3" s="76"/>
      <c r="B3" s="76"/>
      <c r="C3" s="76"/>
      <c r="D3" s="76"/>
      <c r="E3" s="77" t="s">
        <v>282</v>
      </c>
      <c r="F3" s="77"/>
      <c r="G3" s="76"/>
      <c r="H3" s="76"/>
      <c r="I3" s="76"/>
    </row>
    <row r="4" spans="1:9" x14ac:dyDescent="0.25">
      <c r="A4" s="76"/>
      <c r="B4" s="76"/>
      <c r="C4" s="76"/>
      <c r="D4" s="76"/>
      <c r="E4" s="77" t="s">
        <v>294</v>
      </c>
      <c r="F4" s="77"/>
      <c r="G4" s="76"/>
      <c r="H4" s="76"/>
      <c r="I4" s="76"/>
    </row>
    <row r="5" spans="1:9" ht="15.75" customHeight="1" x14ac:dyDescent="0.25">
      <c r="A5" s="182" t="s">
        <v>293</v>
      </c>
      <c r="B5" s="182"/>
      <c r="C5" s="182"/>
      <c r="D5" s="182"/>
      <c r="E5" s="182"/>
      <c r="F5" s="182"/>
      <c r="G5" s="182"/>
      <c r="H5" s="182"/>
      <c r="I5" s="182"/>
    </row>
    <row r="6" spans="1:9" x14ac:dyDescent="0.25">
      <c r="A6" s="182"/>
      <c r="B6" s="182"/>
      <c r="C6" s="182"/>
      <c r="D6" s="182"/>
      <c r="E6" s="182"/>
      <c r="F6" s="182"/>
      <c r="G6" s="182"/>
      <c r="H6" s="182"/>
      <c r="I6" s="182"/>
    </row>
    <row r="7" spans="1:9" x14ac:dyDescent="0.25">
      <c r="F7" s="72"/>
    </row>
    <row r="8" spans="1:9" x14ac:dyDescent="0.25">
      <c r="F8" s="72"/>
    </row>
    <row r="9" spans="1:9" x14ac:dyDescent="0.25">
      <c r="F9" s="72"/>
    </row>
    <row r="10" spans="1:9" x14ac:dyDescent="0.25">
      <c r="F10" s="72"/>
    </row>
    <row r="11" spans="1:9" x14ac:dyDescent="0.25">
      <c r="F11" s="72"/>
    </row>
    <row r="12" spans="1:9" x14ac:dyDescent="0.25">
      <c r="F12" s="72"/>
    </row>
    <row r="13" spans="1:9" x14ac:dyDescent="0.25">
      <c r="F13" s="72"/>
    </row>
    <row r="14" spans="1:9" x14ac:dyDescent="0.25">
      <c r="F14" s="72"/>
    </row>
    <row r="15" spans="1:9" x14ac:dyDescent="0.25">
      <c r="F15" s="72"/>
    </row>
    <row r="16" spans="1:9" x14ac:dyDescent="0.25">
      <c r="F16" s="72"/>
    </row>
    <row r="17" spans="1:12" x14ac:dyDescent="0.25">
      <c r="F17" s="72"/>
    </row>
    <row r="18" spans="1:12" x14ac:dyDescent="0.25">
      <c r="F18" s="72"/>
    </row>
    <row r="19" spans="1:12" ht="131.25" customHeight="1" x14ac:dyDescent="0.25">
      <c r="A19" s="181" t="s">
        <v>295</v>
      </c>
      <c r="B19" s="181"/>
      <c r="C19" s="181"/>
      <c r="D19" s="181"/>
      <c r="E19" s="181"/>
      <c r="F19" s="181"/>
      <c r="G19" s="181"/>
      <c r="H19" s="181"/>
      <c r="I19" s="181"/>
      <c r="J19" s="75"/>
      <c r="K19" s="75"/>
      <c r="L19" s="75"/>
    </row>
    <row r="20" spans="1:12" ht="20.25" x14ac:dyDescent="0.25">
      <c r="F20" s="73"/>
    </row>
    <row r="21" spans="1:12" ht="20.25" x14ac:dyDescent="0.25">
      <c r="F21" s="73"/>
    </row>
    <row r="22" spans="1:12" ht="20.25" x14ac:dyDescent="0.25">
      <c r="F22" s="73"/>
    </row>
    <row r="23" spans="1:12" ht="20.25" x14ac:dyDescent="0.25">
      <c r="F23" s="73"/>
    </row>
    <row r="24" spans="1:12" ht="20.25" x14ac:dyDescent="0.25">
      <c r="F24" s="73"/>
    </row>
    <row r="25" spans="1:12" ht="20.25" x14ac:dyDescent="0.25">
      <c r="F25" s="73"/>
    </row>
    <row r="26" spans="1:12" ht="20.25" x14ac:dyDescent="0.25">
      <c r="F26" s="73"/>
    </row>
    <row r="27" spans="1:12" ht="20.25" x14ac:dyDescent="0.25">
      <c r="F27" s="73"/>
    </row>
    <row r="28" spans="1:12" ht="20.25" x14ac:dyDescent="0.25">
      <c r="F28" s="73"/>
    </row>
    <row r="29" spans="1:12" ht="20.25" x14ac:dyDescent="0.25">
      <c r="F29" s="73"/>
    </row>
    <row r="30" spans="1:12" ht="20.25" x14ac:dyDescent="0.25">
      <c r="F30" s="73"/>
    </row>
    <row r="31" spans="1:12" ht="20.25" x14ac:dyDescent="0.25">
      <c r="F31" s="73"/>
    </row>
    <row r="32" spans="1:12" ht="20.25" x14ac:dyDescent="0.25">
      <c r="F32" s="73"/>
    </row>
    <row r="33" spans="5:6" ht="20.25" x14ac:dyDescent="0.25">
      <c r="F33" s="74"/>
    </row>
    <row r="34" spans="5:6" ht="20.25" x14ac:dyDescent="0.25">
      <c r="E34" s="73"/>
      <c r="F34" s="73"/>
    </row>
    <row r="35" spans="5:6" ht="20.25" x14ac:dyDescent="0.25">
      <c r="E35" s="73" t="s">
        <v>297</v>
      </c>
      <c r="F35" s="73"/>
    </row>
    <row r="36" spans="5:6" ht="20.25" x14ac:dyDescent="0.25">
      <c r="F36" s="73"/>
    </row>
    <row r="37" spans="5:6" ht="20.25" x14ac:dyDescent="0.25">
      <c r="F37" s="74"/>
    </row>
    <row r="38" spans="5:6" ht="20.25" x14ac:dyDescent="0.25">
      <c r="F38" s="73"/>
    </row>
    <row r="39" spans="5:6" ht="20.25" x14ac:dyDescent="0.25">
      <c r="F39" s="73"/>
    </row>
    <row r="40" spans="5:6" ht="20.25" x14ac:dyDescent="0.25">
      <c r="F40" s="73"/>
    </row>
  </sheetData>
  <mergeCells count="2">
    <mergeCell ref="A19:I19"/>
    <mergeCell ref="A5:I6"/>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view="pageBreakPreview" zoomScaleNormal="100" zoomScaleSheetLayoutView="100" workbookViewId="0">
      <pane ySplit="5" topLeftCell="A9" activePane="bottomLeft" state="frozen"/>
      <selection pane="bottomLeft" activeCell="D9" sqref="D9:D30"/>
    </sheetView>
  </sheetViews>
  <sheetFormatPr defaultRowHeight="12.75" x14ac:dyDescent="0.25"/>
  <cols>
    <col min="1" max="1" width="5.28515625" style="10" customWidth="1"/>
    <col min="2" max="2" width="43.42578125" style="9" customWidth="1"/>
    <col min="3" max="5" width="13.28515625" style="10" customWidth="1"/>
    <col min="6" max="6" width="9.140625" style="9"/>
    <col min="7" max="7" width="11.42578125" style="9" bestFit="1" customWidth="1"/>
    <col min="8" max="16384" width="9.140625" style="9"/>
  </cols>
  <sheetData>
    <row r="1" spans="1:6" ht="15.75" x14ac:dyDescent="0.25">
      <c r="A1" s="133" t="s">
        <v>46</v>
      </c>
      <c r="B1" s="133"/>
      <c r="C1" s="133"/>
      <c r="D1" s="133"/>
      <c r="E1" s="133"/>
    </row>
    <row r="2" spans="1:6" ht="15.75" x14ac:dyDescent="0.25">
      <c r="A2" s="133" t="s">
        <v>291</v>
      </c>
      <c r="B2" s="133"/>
      <c r="C2" s="133"/>
      <c r="D2" s="133"/>
      <c r="E2" s="133"/>
    </row>
    <row r="3" spans="1:6" ht="12.75" customHeight="1" x14ac:dyDescent="0.25">
      <c r="C3" s="135" t="s">
        <v>270</v>
      </c>
      <c r="D3" s="135"/>
      <c r="E3" s="135"/>
    </row>
    <row r="4" spans="1:6" s="11" customFormat="1" ht="23.25" customHeight="1" x14ac:dyDescent="0.25">
      <c r="A4" s="134" t="s">
        <v>47</v>
      </c>
      <c r="B4" s="134" t="s">
        <v>48</v>
      </c>
      <c r="C4" s="134" t="s">
        <v>49</v>
      </c>
      <c r="D4" s="134"/>
      <c r="E4" s="134"/>
    </row>
    <row r="5" spans="1:6" s="11" customFormat="1" ht="42.75" customHeight="1" x14ac:dyDescent="0.25">
      <c r="A5" s="134"/>
      <c r="B5" s="134"/>
      <c r="C5" s="12">
        <v>2018</v>
      </c>
      <c r="D5" s="12">
        <v>2019</v>
      </c>
      <c r="E5" s="12" t="s">
        <v>50</v>
      </c>
    </row>
    <row r="6" spans="1:6" s="11" customFormat="1" ht="13.5" customHeight="1" x14ac:dyDescent="0.25">
      <c r="A6" s="12">
        <v>1</v>
      </c>
      <c r="B6" s="12">
        <v>2</v>
      </c>
      <c r="C6" s="12">
        <v>3</v>
      </c>
      <c r="D6" s="12">
        <v>4</v>
      </c>
      <c r="E6" s="12">
        <v>5</v>
      </c>
    </row>
    <row r="7" spans="1:6" s="13" customFormat="1" x14ac:dyDescent="0.25">
      <c r="A7" s="129" t="s">
        <v>51</v>
      </c>
      <c r="B7" s="129"/>
      <c r="C7" s="129"/>
      <c r="D7" s="129"/>
      <c r="E7" s="129"/>
    </row>
    <row r="8" spans="1:6" s="13" customFormat="1" x14ac:dyDescent="0.25">
      <c r="A8" s="130" t="s">
        <v>52</v>
      </c>
      <c r="B8" s="131"/>
      <c r="C8" s="131"/>
      <c r="D8" s="131"/>
      <c r="E8" s="132"/>
    </row>
    <row r="9" spans="1:6" s="13" customFormat="1" ht="35.25" customHeight="1" x14ac:dyDescent="0.25">
      <c r="A9" s="14" t="s">
        <v>53</v>
      </c>
      <c r="B9" s="15" t="s">
        <v>54</v>
      </c>
      <c r="C9" s="21">
        <v>0.35659999999999997</v>
      </c>
      <c r="D9" s="116">
        <v>1.7576476085040862</v>
      </c>
      <c r="E9" s="58">
        <f>((D9-C9)/C9)</f>
        <v>3.9289052397759008</v>
      </c>
    </row>
    <row r="10" spans="1:6" x14ac:dyDescent="0.25">
      <c r="A10" s="17" t="s">
        <v>12</v>
      </c>
      <c r="B10" s="15" t="s">
        <v>55</v>
      </c>
      <c r="C10" s="113" t="s">
        <v>41</v>
      </c>
      <c r="D10" s="121" t="s">
        <v>41</v>
      </c>
      <c r="E10" s="16" t="s">
        <v>41</v>
      </c>
    </row>
    <row r="11" spans="1:6" x14ac:dyDescent="0.25">
      <c r="A11" s="17" t="s">
        <v>14</v>
      </c>
      <c r="B11" s="15" t="s">
        <v>56</v>
      </c>
      <c r="C11" s="113" t="s">
        <v>41</v>
      </c>
      <c r="D11" s="121" t="s">
        <v>41</v>
      </c>
      <c r="E11" s="34" t="s">
        <v>41</v>
      </c>
      <c r="F11" s="35"/>
    </row>
    <row r="12" spans="1:6" x14ac:dyDescent="0.25">
      <c r="A12" s="17" t="s">
        <v>16</v>
      </c>
      <c r="B12" s="15" t="s">
        <v>57</v>
      </c>
      <c r="C12" s="21">
        <v>0.28438550956237379</v>
      </c>
      <c r="D12" s="21">
        <v>1.2450000000000001</v>
      </c>
      <c r="E12" s="34">
        <f t="shared" ref="E12:E13" si="0">((D12-C12)/C12)</f>
        <v>3.3778601867439257</v>
      </c>
      <c r="F12" s="35"/>
    </row>
    <row r="13" spans="1:6" x14ac:dyDescent="0.25">
      <c r="A13" s="17" t="s">
        <v>18</v>
      </c>
      <c r="B13" s="15" t="s">
        <v>58</v>
      </c>
      <c r="C13" s="21">
        <v>7.2243543583954919E-2</v>
      </c>
      <c r="D13" s="21">
        <v>0.51264456885020493</v>
      </c>
      <c r="E13" s="34">
        <f t="shared" si="0"/>
        <v>6.0960606777885378</v>
      </c>
      <c r="F13" s="35"/>
    </row>
    <row r="14" spans="1:6" s="13" customFormat="1" ht="29.25" customHeight="1" x14ac:dyDescent="0.25">
      <c r="A14" s="14" t="s">
        <v>59</v>
      </c>
      <c r="B14" s="15" t="s">
        <v>60</v>
      </c>
      <c r="C14" s="21">
        <v>0.19769999999999999</v>
      </c>
      <c r="D14" s="21">
        <v>0.89788329519450805</v>
      </c>
      <c r="E14" s="58">
        <f>((D14-C14)/C14)</f>
        <v>3.5416453980501168</v>
      </c>
    </row>
    <row r="15" spans="1:6" x14ac:dyDescent="0.25">
      <c r="A15" s="17" t="s">
        <v>24</v>
      </c>
      <c r="B15" s="15" t="s">
        <v>55</v>
      </c>
      <c r="C15" s="113" t="s">
        <v>41</v>
      </c>
      <c r="D15" s="121" t="s">
        <v>41</v>
      </c>
      <c r="E15" s="16" t="s">
        <v>41</v>
      </c>
    </row>
    <row r="16" spans="1:6" x14ac:dyDescent="0.25">
      <c r="A16" s="17" t="s">
        <v>30</v>
      </c>
      <c r="B16" s="15" t="s">
        <v>56</v>
      </c>
      <c r="C16" s="21" t="s">
        <v>41</v>
      </c>
      <c r="D16" s="21" t="s">
        <v>41</v>
      </c>
      <c r="E16" s="34" t="s">
        <v>41</v>
      </c>
    </row>
    <row r="17" spans="1:5" s="13" customFormat="1" x14ac:dyDescent="0.25">
      <c r="A17" s="17" t="s">
        <v>31</v>
      </c>
      <c r="B17" s="15" t="s">
        <v>57</v>
      </c>
      <c r="C17" s="21">
        <v>0.17030140932002888</v>
      </c>
      <c r="D17" s="21">
        <v>0.66490000000000005</v>
      </c>
      <c r="E17" s="34">
        <f t="shared" ref="E17:E28" si="1">((D17-C17)/C17)</f>
        <v>2.9042542434309859</v>
      </c>
    </row>
    <row r="18" spans="1:5" x14ac:dyDescent="0.25">
      <c r="A18" s="17" t="s">
        <v>32</v>
      </c>
      <c r="B18" s="15" t="s">
        <v>58</v>
      </c>
      <c r="C18" s="21">
        <v>2.7430701178258014E-2</v>
      </c>
      <c r="D18" s="21">
        <v>0.23289201264029638</v>
      </c>
      <c r="E18" s="34">
        <f t="shared" si="1"/>
        <v>7.4901953882567929</v>
      </c>
    </row>
    <row r="19" spans="1:5" ht="89.25" x14ac:dyDescent="0.25">
      <c r="A19" s="17" t="s">
        <v>61</v>
      </c>
      <c r="B19" s="15" t="s">
        <v>62</v>
      </c>
      <c r="C19" s="21">
        <v>1.4401999999999999</v>
      </c>
      <c r="D19" s="21">
        <v>4.0062767244189459</v>
      </c>
      <c r="E19" s="34">
        <f t="shared" si="1"/>
        <v>1.7817502599770492</v>
      </c>
    </row>
    <row r="20" spans="1:5" s="13" customFormat="1" x14ac:dyDescent="0.25">
      <c r="A20" s="17" t="s">
        <v>37</v>
      </c>
      <c r="B20" s="15" t="s">
        <v>55</v>
      </c>
      <c r="C20" s="113" t="s">
        <v>41</v>
      </c>
      <c r="D20" s="121" t="s">
        <v>41</v>
      </c>
      <c r="E20" s="34" t="s">
        <v>41</v>
      </c>
    </row>
    <row r="21" spans="1:5" s="13" customFormat="1" x14ac:dyDescent="0.25">
      <c r="A21" s="17" t="s">
        <v>39</v>
      </c>
      <c r="B21" s="15" t="s">
        <v>56</v>
      </c>
      <c r="C21" s="113" t="s">
        <v>41</v>
      </c>
      <c r="D21" s="121" t="s">
        <v>41</v>
      </c>
      <c r="E21" s="34" t="s">
        <v>41</v>
      </c>
    </row>
    <row r="22" spans="1:5" s="13" customFormat="1" x14ac:dyDescent="0.25">
      <c r="A22" s="17" t="s">
        <v>42</v>
      </c>
      <c r="B22" s="15" t="s">
        <v>57</v>
      </c>
      <c r="C22" s="21">
        <v>1.6874714799179655E-2</v>
      </c>
      <c r="D22" s="21">
        <v>3.9253477896844021E-3</v>
      </c>
      <c r="E22" s="34">
        <v>0</v>
      </c>
    </row>
    <row r="23" spans="1:5" s="13" customFormat="1" x14ac:dyDescent="0.25">
      <c r="A23" s="17" t="s">
        <v>44</v>
      </c>
      <c r="B23" s="15" t="s">
        <v>58</v>
      </c>
      <c r="C23" s="21">
        <v>1.4233273853330108</v>
      </c>
      <c r="D23" s="21">
        <v>4.002351376629262</v>
      </c>
      <c r="E23" s="34">
        <f t="shared" si="1"/>
        <v>1.8119682216982329</v>
      </c>
    </row>
    <row r="24" spans="1:5" s="13" customFormat="1" ht="75" customHeight="1" x14ac:dyDescent="0.25">
      <c r="A24" s="17" t="s">
        <v>63</v>
      </c>
      <c r="B24" s="15" t="s">
        <v>64</v>
      </c>
      <c r="C24" s="57">
        <v>0.12590000000000001</v>
      </c>
      <c r="D24" s="21">
        <v>1.0189332025716464</v>
      </c>
      <c r="E24" s="34">
        <f t="shared" si="1"/>
        <v>7.0931946193141089</v>
      </c>
    </row>
    <row r="25" spans="1:5" s="13" customFormat="1" x14ac:dyDescent="0.25">
      <c r="A25" s="17" t="s">
        <v>65</v>
      </c>
      <c r="B25" s="15" t="s">
        <v>55</v>
      </c>
      <c r="C25" s="112" t="s">
        <v>41</v>
      </c>
      <c r="D25" s="120" t="s">
        <v>41</v>
      </c>
      <c r="E25" s="34" t="s">
        <v>41</v>
      </c>
    </row>
    <row r="26" spans="1:5" s="13" customFormat="1" x14ac:dyDescent="0.25">
      <c r="A26" s="17" t="s">
        <v>66</v>
      </c>
      <c r="B26" s="15" t="s">
        <v>56</v>
      </c>
      <c r="C26" s="112" t="s">
        <v>41</v>
      </c>
      <c r="D26" s="120" t="s">
        <v>41</v>
      </c>
      <c r="E26" s="34" t="s">
        <v>41</v>
      </c>
    </row>
    <row r="27" spans="1:5" s="13" customFormat="1" x14ac:dyDescent="0.25">
      <c r="A27" s="17" t="s">
        <v>67</v>
      </c>
      <c r="B27" s="15" t="s">
        <v>57</v>
      </c>
      <c r="C27" s="21">
        <v>4.6924580408789895E-3</v>
      </c>
      <c r="D27" s="21">
        <v>1.1033017325923504E-3</v>
      </c>
      <c r="E27" s="34">
        <v>0</v>
      </c>
    </row>
    <row r="28" spans="1:5" x14ac:dyDescent="0.25">
      <c r="A28" s="17" t="s">
        <v>68</v>
      </c>
      <c r="B28" s="15" t="s">
        <v>58</v>
      </c>
      <c r="C28" s="57">
        <v>0.12116907883804294</v>
      </c>
      <c r="D28" s="21">
        <v>1.0178299008390541</v>
      </c>
      <c r="E28" s="34">
        <f t="shared" si="1"/>
        <v>7.400079546692818</v>
      </c>
    </row>
    <row r="29" spans="1:5" ht="51" x14ac:dyDescent="0.25">
      <c r="A29" s="17" t="s">
        <v>69</v>
      </c>
      <c r="B29" s="15" t="s">
        <v>70</v>
      </c>
      <c r="C29" s="113">
        <v>0</v>
      </c>
      <c r="D29" s="121">
        <v>0</v>
      </c>
      <c r="E29" s="34">
        <v>0</v>
      </c>
    </row>
    <row r="30" spans="1:5" ht="63.75" x14ac:dyDescent="0.25">
      <c r="A30" s="17" t="s">
        <v>71</v>
      </c>
      <c r="B30" s="15" t="s">
        <v>72</v>
      </c>
      <c r="C30" s="113">
        <v>0</v>
      </c>
      <c r="D30" s="121">
        <v>0</v>
      </c>
      <c r="E30" s="34">
        <v>0</v>
      </c>
    </row>
  </sheetData>
  <customSheetViews>
    <customSheetView guid="{9AE457F3-8E25-4EA9-959C-E7215C703172}" showPageBreaks="1" fitToPage="1" printArea="1" view="pageBreakPreview">
      <pane ySplit="5" topLeftCell="A12" activePane="bottomLeft" state="frozen"/>
      <selection pane="bottomLeft" activeCell="D19" sqref="D19"/>
      <pageMargins left="0.51181102362204722" right="0.19685039370078741" top="0.19685039370078741" bottom="0.19685039370078741" header="0.31496062992125984" footer="0.31496062992125984"/>
      <pageSetup paperSize="9" orientation="portrait" r:id="rId1"/>
    </customSheetView>
    <customSheetView guid="{49692185-17B5-4E73-B6BF-7822FFCA8D6F}" showPageBreaks="1" fitToPage="1" printArea="1" view="pageBreakPreview">
      <pane ySplit="5" topLeftCell="A6" activePane="bottomLeft" state="frozen"/>
      <selection pane="bottomLeft" activeCell="O19" sqref="O19"/>
      <pageMargins left="0.51181102362204722" right="0.19685039370078741" top="0.19685039370078741" bottom="0.19685039370078741" header="0.31496062992125984" footer="0.31496062992125984"/>
      <pageSetup paperSize="9" orientation="portrait" r:id="rId2"/>
    </customSheetView>
  </customSheetViews>
  <mergeCells count="8">
    <mergeCell ref="A7:E7"/>
    <mergeCell ref="A8:E8"/>
    <mergeCell ref="A1:E1"/>
    <mergeCell ref="A2:E2"/>
    <mergeCell ref="A4:A5"/>
    <mergeCell ref="B4:B5"/>
    <mergeCell ref="C4:E4"/>
    <mergeCell ref="C3:E3"/>
  </mergeCells>
  <pageMargins left="0.78740157480314965" right="0.19685039370078741" top="0.19685039370078741" bottom="0.19685039370078741" header="0.31496062992125984" footer="0.31496062992125984"/>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view="pageBreakPreview" zoomScaleNormal="100" zoomScaleSheetLayoutView="100" workbookViewId="0">
      <selection activeCell="G16" sqref="G16"/>
    </sheetView>
  </sheetViews>
  <sheetFormatPr defaultRowHeight="12.75" x14ac:dyDescent="0.25"/>
  <cols>
    <col min="1" max="1" width="5" style="18" customWidth="1"/>
    <col min="2" max="2" width="13.42578125" style="18" customWidth="1"/>
    <col min="3" max="16" width="9.140625" style="18"/>
    <col min="17" max="17" width="10" style="18" bestFit="1" customWidth="1"/>
    <col min="18" max="18" width="9.140625" style="18"/>
    <col min="19" max="19" width="31.28515625" style="18" customWidth="1"/>
    <col min="20" max="20" width="26.42578125" style="18" customWidth="1"/>
    <col min="21" max="16384" width="9.140625" style="18"/>
  </cols>
  <sheetData>
    <row r="1" spans="1:20" ht="15.75" x14ac:dyDescent="0.25">
      <c r="A1" s="138" t="s">
        <v>254</v>
      </c>
      <c r="B1" s="138"/>
      <c r="C1" s="138"/>
      <c r="D1" s="138"/>
      <c r="E1" s="138"/>
      <c r="F1" s="138"/>
      <c r="G1" s="138"/>
      <c r="H1" s="138"/>
      <c r="I1" s="138"/>
      <c r="J1" s="138"/>
      <c r="K1" s="138"/>
      <c r="L1" s="138"/>
      <c r="M1" s="138"/>
      <c r="N1" s="138"/>
      <c r="O1" s="138"/>
      <c r="P1" s="138"/>
      <c r="Q1" s="138"/>
      <c r="R1" s="138"/>
      <c r="S1" s="138"/>
      <c r="T1" s="138"/>
    </row>
    <row r="2" spans="1:20" ht="15.75" x14ac:dyDescent="0.25">
      <c r="A2" s="19"/>
      <c r="B2" s="19"/>
      <c r="C2" s="19"/>
      <c r="D2" s="19"/>
      <c r="E2" s="19"/>
      <c r="F2" s="19"/>
      <c r="G2" s="19"/>
      <c r="H2" s="19"/>
      <c r="I2" s="19"/>
      <c r="J2" s="19"/>
      <c r="K2" s="19"/>
      <c r="L2" s="19"/>
      <c r="M2" s="19"/>
      <c r="N2" s="19"/>
      <c r="O2" s="19"/>
      <c r="P2" s="19"/>
      <c r="Q2" s="19"/>
      <c r="R2" s="19"/>
      <c r="S2" s="135" t="s">
        <v>271</v>
      </c>
      <c r="T2" s="135"/>
    </row>
    <row r="3" spans="1:20" ht="70.5" customHeight="1" x14ac:dyDescent="0.25">
      <c r="A3" s="139" t="s">
        <v>1</v>
      </c>
      <c r="B3" s="139" t="s">
        <v>73</v>
      </c>
      <c r="C3" s="139" t="s">
        <v>74</v>
      </c>
      <c r="D3" s="139"/>
      <c r="E3" s="139"/>
      <c r="F3" s="139"/>
      <c r="G3" s="139" t="s">
        <v>75</v>
      </c>
      <c r="H3" s="139"/>
      <c r="I3" s="139"/>
      <c r="J3" s="139"/>
      <c r="K3" s="139" t="s">
        <v>76</v>
      </c>
      <c r="L3" s="139"/>
      <c r="M3" s="139"/>
      <c r="N3" s="139"/>
      <c r="O3" s="139" t="s">
        <v>77</v>
      </c>
      <c r="P3" s="139"/>
      <c r="Q3" s="139"/>
      <c r="R3" s="139"/>
      <c r="S3" s="139" t="s">
        <v>78</v>
      </c>
      <c r="T3" s="139" t="s">
        <v>79</v>
      </c>
    </row>
    <row r="4" spans="1:20" ht="65.25" customHeight="1" x14ac:dyDescent="0.25">
      <c r="A4" s="139"/>
      <c r="B4" s="139"/>
      <c r="C4" s="139"/>
      <c r="D4" s="139"/>
      <c r="E4" s="139"/>
      <c r="F4" s="139"/>
      <c r="G4" s="139"/>
      <c r="H4" s="139"/>
      <c r="I4" s="139"/>
      <c r="J4" s="139"/>
      <c r="K4" s="139"/>
      <c r="L4" s="139"/>
      <c r="M4" s="139"/>
      <c r="N4" s="139"/>
      <c r="O4" s="139"/>
      <c r="P4" s="139"/>
      <c r="Q4" s="139"/>
      <c r="R4" s="139"/>
      <c r="S4" s="139"/>
      <c r="T4" s="139"/>
    </row>
    <row r="5" spans="1:20" x14ac:dyDescent="0.25">
      <c r="A5" s="139"/>
      <c r="B5" s="139"/>
      <c r="C5" s="16" t="s">
        <v>80</v>
      </c>
      <c r="D5" s="16" t="s">
        <v>81</v>
      </c>
      <c r="E5" s="16" t="s">
        <v>82</v>
      </c>
      <c r="F5" s="16" t="s">
        <v>83</v>
      </c>
      <c r="G5" s="16" t="s">
        <v>80</v>
      </c>
      <c r="H5" s="16" t="s">
        <v>81</v>
      </c>
      <c r="I5" s="16" t="s">
        <v>84</v>
      </c>
      <c r="J5" s="16" t="s">
        <v>83</v>
      </c>
      <c r="K5" s="16" t="s">
        <v>80</v>
      </c>
      <c r="L5" s="16" t="s">
        <v>85</v>
      </c>
      <c r="M5" s="16" t="s">
        <v>84</v>
      </c>
      <c r="N5" s="16" t="s">
        <v>83</v>
      </c>
      <c r="O5" s="16" t="s">
        <v>80</v>
      </c>
      <c r="P5" s="16" t="s">
        <v>81</v>
      </c>
      <c r="Q5" s="16" t="s">
        <v>84</v>
      </c>
      <c r="R5" s="16" t="s">
        <v>83</v>
      </c>
      <c r="S5" s="139"/>
      <c r="T5" s="139"/>
    </row>
    <row r="6" spans="1:20" x14ac:dyDescent="0.25">
      <c r="A6" s="16">
        <v>1</v>
      </c>
      <c r="B6" s="16">
        <v>2</v>
      </c>
      <c r="C6" s="16">
        <v>3</v>
      </c>
      <c r="D6" s="16">
        <v>4</v>
      </c>
      <c r="E6" s="16">
        <v>5</v>
      </c>
      <c r="F6" s="16">
        <v>6</v>
      </c>
      <c r="G6" s="16">
        <v>7</v>
      </c>
      <c r="H6" s="16">
        <v>8</v>
      </c>
      <c r="I6" s="16">
        <v>9</v>
      </c>
      <c r="J6" s="16">
        <v>10</v>
      </c>
      <c r="K6" s="16">
        <v>11</v>
      </c>
      <c r="L6" s="16">
        <v>12</v>
      </c>
      <c r="M6" s="16">
        <v>13</v>
      </c>
      <c r="N6" s="16">
        <v>14</v>
      </c>
      <c r="O6" s="16">
        <v>15</v>
      </c>
      <c r="P6" s="16">
        <v>16</v>
      </c>
      <c r="Q6" s="16">
        <v>17</v>
      </c>
      <c r="R6" s="16">
        <v>18</v>
      </c>
      <c r="S6" s="16">
        <v>19</v>
      </c>
      <c r="T6" s="16">
        <v>20</v>
      </c>
    </row>
    <row r="7" spans="1:20" ht="153" x14ac:dyDescent="0.25">
      <c r="A7" s="113">
        <v>1</v>
      </c>
      <c r="B7" s="20" t="s">
        <v>86</v>
      </c>
      <c r="C7" s="115" t="s">
        <v>41</v>
      </c>
      <c r="D7" s="115" t="s">
        <v>41</v>
      </c>
      <c r="E7" s="116">
        <f>'[1]п.2.1'!C12</f>
        <v>0.28438550956237379</v>
      </c>
      <c r="F7" s="116">
        <f>'[1]п.2.1'!C13</f>
        <v>7.2243543583954919E-2</v>
      </c>
      <c r="G7" s="115" t="s">
        <v>41</v>
      </c>
      <c r="H7" s="115" t="s">
        <v>41</v>
      </c>
      <c r="I7" s="116">
        <f>'[1]п.2.1'!D12</f>
        <v>0.3600505</v>
      </c>
      <c r="J7" s="116">
        <f>'[1]п.2.1'!D13</f>
        <v>0.148255</v>
      </c>
      <c r="K7" s="115" t="s">
        <v>41</v>
      </c>
      <c r="L7" s="115" t="s">
        <v>41</v>
      </c>
      <c r="M7" s="116">
        <f>'[1]п.2.1'!C22</f>
        <v>1.6874714799179655E-2</v>
      </c>
      <c r="N7" s="116">
        <f>'[1]п.2.1'!C23</f>
        <v>1.4233273853330108</v>
      </c>
      <c r="O7" s="115" t="s">
        <v>41</v>
      </c>
      <c r="P7" s="115" t="s">
        <v>41</v>
      </c>
      <c r="Q7" s="116">
        <f>'[1]п.2.1'!D27</f>
        <v>3.1907000000000002E-4</v>
      </c>
      <c r="R7" s="116">
        <f>'[1]п.2.1'!D28</f>
        <v>0.29435284</v>
      </c>
      <c r="S7" s="117">
        <f>860/253862</f>
        <v>3.3876673153130439E-3</v>
      </c>
      <c r="T7" s="118" t="s">
        <v>296</v>
      </c>
    </row>
    <row r="8" spans="1:20" x14ac:dyDescent="0.25">
      <c r="A8" s="136"/>
      <c r="B8" s="137"/>
      <c r="C8" s="137"/>
      <c r="D8" s="137"/>
      <c r="E8" s="137"/>
      <c r="F8" s="137"/>
      <c r="G8" s="137"/>
      <c r="H8" s="137"/>
      <c r="I8" s="137"/>
      <c r="J8" s="137"/>
      <c r="K8" s="137"/>
      <c r="L8" s="137"/>
      <c r="M8" s="137"/>
      <c r="N8" s="137"/>
      <c r="O8" s="137"/>
      <c r="P8" s="137"/>
      <c r="Q8" s="137"/>
      <c r="R8" s="137"/>
      <c r="S8" s="137"/>
      <c r="T8" s="137"/>
    </row>
  </sheetData>
  <customSheetViews>
    <customSheetView guid="{9AE457F3-8E25-4EA9-959C-E7215C703172}" showPageBreaks="1" fitToPage="1" view="pageBreakPreview">
      <selection activeCell="S20" sqref="S20"/>
      <pageMargins left="0.39370078740157483" right="0.19685039370078741" top="0.19685039370078741" bottom="0.19685039370078741" header="0.31496062992125984" footer="0.31496062992125984"/>
      <pageSetup paperSize="8" scale="63" orientation="landscape" r:id="rId1"/>
    </customSheetView>
    <customSheetView guid="{49692185-17B5-4E73-B6BF-7822FFCA8D6F}" showPageBreaks="1" fitToPage="1" view="pageBreakPreview">
      <selection activeCell="T7" sqref="T7"/>
      <pageMargins left="0.39370078740157483" right="0.19685039370078741" top="0.19685039370078741" bottom="0.19685039370078741" header="0.31496062992125984" footer="0.31496062992125984"/>
      <pageSetup paperSize="8" scale="63" orientation="landscape" r:id="rId2"/>
    </customSheetView>
  </customSheetViews>
  <mergeCells count="11">
    <mergeCell ref="A8:T8"/>
    <mergeCell ref="A1:T1"/>
    <mergeCell ref="S2:T2"/>
    <mergeCell ref="A3:A5"/>
    <mergeCell ref="B3:B5"/>
    <mergeCell ref="C3:F4"/>
    <mergeCell ref="G3:J4"/>
    <mergeCell ref="K3:N4"/>
    <mergeCell ref="O3:R4"/>
    <mergeCell ref="S3:S5"/>
    <mergeCell ref="T3:T5"/>
  </mergeCells>
  <pageMargins left="0.39370078740157483" right="0.19685039370078741" top="0.78740157480314965" bottom="0.19685039370078741" header="0.31496062992125984" footer="0.31496062992125984"/>
  <pageSetup paperSize="9" scale="63"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8"/>
  <sheetViews>
    <sheetView view="pageBreakPreview" zoomScaleNormal="100" zoomScaleSheetLayoutView="100" workbookViewId="0">
      <pane ySplit="5" topLeftCell="A6" activePane="bottomLeft" state="frozen"/>
      <selection pane="bottomLeft" activeCell="G7" sqref="G7"/>
    </sheetView>
  </sheetViews>
  <sheetFormatPr defaultRowHeight="12.75" x14ac:dyDescent="0.25"/>
  <cols>
    <col min="1" max="1" width="7.7109375" style="47" customWidth="1"/>
    <col min="2" max="2" width="46.42578125" style="48" customWidth="1"/>
    <col min="3" max="3" width="14.5703125" style="48" customWidth="1"/>
    <col min="4" max="4" width="12.42578125" style="48" customWidth="1"/>
    <col min="5" max="5" width="10" style="48" bestFit="1" customWidth="1"/>
    <col min="6" max="16384" width="9.140625" style="48"/>
  </cols>
  <sheetData>
    <row r="1" spans="1:4" ht="27.75" customHeight="1" x14ac:dyDescent="0.25">
      <c r="A1" s="146" t="s">
        <v>199</v>
      </c>
      <c r="B1" s="146"/>
      <c r="C1" s="146"/>
      <c r="D1" s="146"/>
    </row>
    <row r="2" spans="1:4" ht="15" customHeight="1" x14ac:dyDescent="0.25">
      <c r="A2" s="49"/>
      <c r="B2" s="148" t="s">
        <v>274</v>
      </c>
      <c r="C2" s="148"/>
      <c r="D2" s="148"/>
    </row>
    <row r="3" spans="1:4" s="50" customFormat="1" ht="45.75" customHeight="1" x14ac:dyDescent="0.25">
      <c r="A3" s="147" t="s">
        <v>47</v>
      </c>
      <c r="B3" s="147" t="s">
        <v>48</v>
      </c>
      <c r="C3" s="147" t="s">
        <v>49</v>
      </c>
      <c r="D3" s="147"/>
    </row>
    <row r="4" spans="1:4" s="50" customFormat="1" ht="24" customHeight="1" x14ac:dyDescent="0.25">
      <c r="A4" s="147"/>
      <c r="B4" s="147"/>
      <c r="C4" s="66">
        <v>2019</v>
      </c>
      <c r="D4" s="66" t="s">
        <v>200</v>
      </c>
    </row>
    <row r="5" spans="1:4" s="47" customFormat="1" ht="15.75" customHeight="1" x14ac:dyDescent="0.25">
      <c r="A5" s="68">
        <v>1</v>
      </c>
      <c r="B5" s="68">
        <v>2</v>
      </c>
      <c r="C5" s="68">
        <v>3</v>
      </c>
      <c r="D5" s="68">
        <v>4</v>
      </c>
    </row>
    <row r="6" spans="1:4" ht="127.5" x14ac:dyDescent="0.25">
      <c r="A6" s="67" t="s">
        <v>37</v>
      </c>
      <c r="B6" s="51" t="s">
        <v>201</v>
      </c>
      <c r="C6" s="110">
        <v>90880</v>
      </c>
      <c r="D6" s="110">
        <v>93150</v>
      </c>
    </row>
    <row r="7" spans="1:4" x14ac:dyDescent="0.25">
      <c r="A7" s="67" t="s">
        <v>202</v>
      </c>
      <c r="B7" s="51" t="s">
        <v>55</v>
      </c>
      <c r="C7" s="107" t="s">
        <v>41</v>
      </c>
      <c r="D7" s="107" t="s">
        <v>41</v>
      </c>
    </row>
    <row r="8" spans="1:4" x14ac:dyDescent="0.25">
      <c r="A8" s="67" t="s">
        <v>203</v>
      </c>
      <c r="B8" s="51" t="s">
        <v>56</v>
      </c>
      <c r="C8" s="107">
        <v>17820</v>
      </c>
      <c r="D8" s="107">
        <v>17820</v>
      </c>
    </row>
    <row r="9" spans="1:4" x14ac:dyDescent="0.25">
      <c r="A9" s="67" t="s">
        <v>204</v>
      </c>
      <c r="B9" s="51" t="s">
        <v>57</v>
      </c>
      <c r="C9" s="107">
        <v>73060</v>
      </c>
      <c r="D9" s="107">
        <v>75330</v>
      </c>
    </row>
    <row r="10" spans="1:4" x14ac:dyDescent="0.25">
      <c r="A10" s="67" t="s">
        <v>205</v>
      </c>
      <c r="B10" s="51" t="s">
        <v>58</v>
      </c>
      <c r="C10" s="110" t="s">
        <v>41</v>
      </c>
      <c r="D10" s="107" t="s">
        <v>41</v>
      </c>
    </row>
    <row r="11" spans="1:4" ht="34.5" customHeight="1" x14ac:dyDescent="0.25">
      <c r="A11" s="59" t="s">
        <v>39</v>
      </c>
      <c r="B11" s="140" t="s">
        <v>206</v>
      </c>
      <c r="C11" s="141"/>
      <c r="D11" s="142"/>
    </row>
    <row r="12" spans="1:4" ht="34.5" customHeight="1" x14ac:dyDescent="0.25">
      <c r="A12" s="67" t="s">
        <v>207</v>
      </c>
      <c r="B12" s="143" t="s">
        <v>255</v>
      </c>
      <c r="C12" s="144"/>
      <c r="D12" s="145"/>
    </row>
    <row r="13" spans="1:4" ht="34.5" customHeight="1" x14ac:dyDescent="0.25">
      <c r="A13" s="67" t="s">
        <v>208</v>
      </c>
      <c r="B13" s="143" t="s">
        <v>256</v>
      </c>
      <c r="C13" s="144"/>
      <c r="D13" s="145"/>
    </row>
    <row r="14" spans="1:4" ht="34.5" customHeight="1" x14ac:dyDescent="0.25">
      <c r="A14" s="67" t="s">
        <v>209</v>
      </c>
      <c r="B14" s="143" t="s">
        <v>257</v>
      </c>
      <c r="C14" s="144"/>
      <c r="D14" s="145"/>
    </row>
    <row r="15" spans="1:4" x14ac:dyDescent="0.25">
      <c r="A15" s="60"/>
      <c r="B15" s="61"/>
      <c r="C15" s="61"/>
      <c r="D15" s="61"/>
    </row>
    <row r="16" spans="1:4" x14ac:dyDescent="0.25">
      <c r="A16" s="52"/>
    </row>
    <row r="17" spans="1:1" x14ac:dyDescent="0.25">
      <c r="A17" s="52"/>
    </row>
    <row r="18" spans="1:1" x14ac:dyDescent="0.25">
      <c r="A18" s="52"/>
    </row>
  </sheetData>
  <customSheetViews>
    <customSheetView guid="{9AE457F3-8E25-4EA9-959C-E7215C703172}" showPageBreaks="1" fitToPage="1" printArea="1" view="pageBreakPreview">
      <pane ySplit="5" topLeftCell="A6" activePane="bottomLeft" state="frozen"/>
      <selection pane="bottomLeft" activeCell="E20" sqref="E20"/>
      <pageMargins left="0.39370078740157483" right="0.19685039370078741" top="0.19685039370078741" bottom="0.19685039370078741" header="0.31496062992125984" footer="0.31496062992125984"/>
      <pageSetup paperSize="9" orientation="portrait" r:id="rId1"/>
    </customSheetView>
    <customSheetView guid="{49692185-17B5-4E73-B6BF-7822FFCA8D6F}" showPageBreaks="1" fitToPage="1" printArea="1" view="pageBreakPreview">
      <pane ySplit="5" topLeftCell="A6" activePane="bottomLeft" state="frozen"/>
      <selection pane="bottomLeft" activeCell="I6" sqref="I6"/>
      <pageMargins left="0.39370078740157483" right="0.19685039370078741" top="0.19685039370078741" bottom="0.19685039370078741" header="0.31496062992125984" footer="0.31496062992125984"/>
      <pageSetup paperSize="9" orientation="landscape" r:id="rId2"/>
    </customSheetView>
  </customSheetViews>
  <mergeCells count="9">
    <mergeCell ref="B11:D11"/>
    <mergeCell ref="B12:D12"/>
    <mergeCell ref="B13:D13"/>
    <mergeCell ref="B14:D14"/>
    <mergeCell ref="A1:D1"/>
    <mergeCell ref="A3:A4"/>
    <mergeCell ref="B3:B4"/>
    <mergeCell ref="C3:D3"/>
    <mergeCell ref="B2:D2"/>
  </mergeCells>
  <pageMargins left="0.78740157480314965" right="0.19685039370078741" top="0.19685039370078741" bottom="0.19685039370078741" header="0.31496062992125984" footer="0.31496062992125984"/>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0"/>
  <sheetViews>
    <sheetView view="pageBreakPreview" zoomScaleNormal="100" zoomScaleSheetLayoutView="100" workbookViewId="0">
      <pane ySplit="7" topLeftCell="A8" activePane="bottomLeft" state="frozen"/>
      <selection pane="bottomLeft" activeCell="R8" sqref="R8"/>
    </sheetView>
  </sheetViews>
  <sheetFormatPr defaultRowHeight="15" x14ac:dyDescent="0.25"/>
  <cols>
    <col min="1" max="1" width="6.5703125" style="96" customWidth="1"/>
    <col min="2" max="2" width="30" style="99" customWidth="1"/>
    <col min="3" max="4" width="9.140625" style="86"/>
    <col min="5" max="5" width="10.7109375" style="86" customWidth="1"/>
    <col min="6" max="7" width="9.140625" style="86"/>
    <col min="8" max="8" width="10.7109375" style="86" customWidth="1"/>
    <col min="9" max="10" width="9.140625" style="86"/>
    <col min="11" max="11" width="10.7109375" style="86" customWidth="1"/>
    <col min="12" max="13" width="9.140625" style="86"/>
    <col min="14" max="14" width="10.7109375" style="86" customWidth="1"/>
    <col min="15" max="16" width="9.140625" style="86"/>
    <col min="17" max="17" width="10.7109375" style="86" customWidth="1"/>
    <col min="18" max="16384" width="9.140625" style="86"/>
  </cols>
  <sheetData>
    <row r="1" spans="1:18" s="84" customFormat="1" ht="18" customHeight="1" x14ac:dyDescent="0.25">
      <c r="A1" s="149" t="s">
        <v>210</v>
      </c>
      <c r="B1" s="149"/>
      <c r="C1" s="149"/>
      <c r="D1" s="149"/>
      <c r="E1" s="149"/>
      <c r="F1" s="149"/>
      <c r="G1" s="149"/>
      <c r="H1" s="149"/>
      <c r="I1" s="149"/>
      <c r="J1" s="149"/>
      <c r="K1" s="149"/>
      <c r="L1" s="149"/>
      <c r="M1" s="149"/>
      <c r="N1" s="149"/>
      <c r="O1" s="149"/>
      <c r="P1" s="149"/>
      <c r="Q1" s="149"/>
      <c r="R1" s="149"/>
    </row>
    <row r="2" spans="1:18" ht="18" customHeight="1" x14ac:dyDescent="0.25">
      <c r="A2" s="85"/>
      <c r="B2" s="85"/>
      <c r="C2" s="85"/>
      <c r="D2" s="85"/>
      <c r="E2" s="85"/>
      <c r="F2" s="85"/>
      <c r="G2" s="85"/>
      <c r="H2" s="85"/>
      <c r="I2" s="85"/>
      <c r="J2" s="85"/>
      <c r="K2" s="85"/>
      <c r="L2" s="85"/>
      <c r="M2" s="85"/>
      <c r="N2" s="150" t="s">
        <v>275</v>
      </c>
      <c r="O2" s="150"/>
      <c r="P2" s="150"/>
      <c r="Q2" s="150"/>
      <c r="R2" s="150"/>
    </row>
    <row r="3" spans="1:18" ht="15" customHeight="1" x14ac:dyDescent="0.25">
      <c r="A3" s="151" t="s">
        <v>1</v>
      </c>
      <c r="B3" s="152" t="s">
        <v>48</v>
      </c>
      <c r="C3" s="152" t="s">
        <v>211</v>
      </c>
      <c r="D3" s="152"/>
      <c r="E3" s="152"/>
      <c r="F3" s="152"/>
      <c r="G3" s="152"/>
      <c r="H3" s="152"/>
      <c r="I3" s="152"/>
      <c r="J3" s="152"/>
      <c r="K3" s="152"/>
      <c r="L3" s="152"/>
      <c r="M3" s="152"/>
      <c r="N3" s="152"/>
      <c r="O3" s="152"/>
      <c r="P3" s="152"/>
      <c r="Q3" s="152"/>
      <c r="R3" s="152" t="s">
        <v>212</v>
      </c>
    </row>
    <row r="4" spans="1:18" ht="27" customHeight="1" x14ac:dyDescent="0.25">
      <c r="A4" s="151"/>
      <c r="B4" s="152"/>
      <c r="C4" s="152" t="s">
        <v>213</v>
      </c>
      <c r="D4" s="152"/>
      <c r="E4" s="152"/>
      <c r="F4" s="152" t="s">
        <v>214</v>
      </c>
      <c r="G4" s="152"/>
      <c r="H4" s="152"/>
      <c r="I4" s="152" t="s">
        <v>215</v>
      </c>
      <c r="J4" s="152"/>
      <c r="K4" s="152"/>
      <c r="L4" s="152" t="s">
        <v>216</v>
      </c>
      <c r="M4" s="152"/>
      <c r="N4" s="152"/>
      <c r="O4" s="152" t="s">
        <v>217</v>
      </c>
      <c r="P4" s="152"/>
      <c r="Q4" s="152"/>
      <c r="R4" s="152"/>
    </row>
    <row r="5" spans="1:18" ht="18" customHeight="1" x14ac:dyDescent="0.25">
      <c r="A5" s="151"/>
      <c r="B5" s="152"/>
      <c r="C5" s="153">
        <v>2018</v>
      </c>
      <c r="D5" s="82">
        <v>2019</v>
      </c>
      <c r="E5" s="153" t="s">
        <v>9</v>
      </c>
      <c r="F5" s="153">
        <v>2018</v>
      </c>
      <c r="G5" s="82">
        <v>2019</v>
      </c>
      <c r="H5" s="153" t="s">
        <v>9</v>
      </c>
      <c r="I5" s="153">
        <v>2018</v>
      </c>
      <c r="J5" s="82">
        <v>2019</v>
      </c>
      <c r="K5" s="153" t="s">
        <v>9</v>
      </c>
      <c r="L5" s="153">
        <v>2018</v>
      </c>
      <c r="M5" s="82">
        <v>2019</v>
      </c>
      <c r="N5" s="153" t="s">
        <v>9</v>
      </c>
      <c r="O5" s="153">
        <v>2018</v>
      </c>
      <c r="P5" s="82">
        <v>2019</v>
      </c>
      <c r="Q5" s="153" t="s">
        <v>9</v>
      </c>
      <c r="R5" s="152"/>
    </row>
    <row r="6" spans="1:18" ht="33" customHeight="1" x14ac:dyDescent="0.25">
      <c r="A6" s="151"/>
      <c r="B6" s="152"/>
      <c r="C6" s="153"/>
      <c r="D6" s="82" t="s">
        <v>10</v>
      </c>
      <c r="E6" s="153"/>
      <c r="F6" s="153"/>
      <c r="G6" s="82" t="s">
        <v>10</v>
      </c>
      <c r="H6" s="153"/>
      <c r="I6" s="153"/>
      <c r="J6" s="82" t="s">
        <v>10</v>
      </c>
      <c r="K6" s="153"/>
      <c r="L6" s="153"/>
      <c r="M6" s="82" t="s">
        <v>10</v>
      </c>
      <c r="N6" s="153"/>
      <c r="O6" s="153"/>
      <c r="P6" s="82" t="s">
        <v>10</v>
      </c>
      <c r="Q6" s="153"/>
      <c r="R6" s="152"/>
    </row>
    <row r="7" spans="1:18" s="89" customFormat="1" x14ac:dyDescent="0.25">
      <c r="A7" s="88">
        <v>1</v>
      </c>
      <c r="B7" s="87">
        <v>2</v>
      </c>
      <c r="C7" s="82">
        <v>3</v>
      </c>
      <c r="D7" s="82">
        <v>4</v>
      </c>
      <c r="E7" s="82">
        <v>5</v>
      </c>
      <c r="F7" s="82">
        <v>6</v>
      </c>
      <c r="G7" s="82">
        <v>7</v>
      </c>
      <c r="H7" s="82">
        <v>8</v>
      </c>
      <c r="I7" s="82">
        <v>9</v>
      </c>
      <c r="J7" s="82">
        <v>10</v>
      </c>
      <c r="K7" s="82">
        <v>11</v>
      </c>
      <c r="L7" s="82">
        <v>12</v>
      </c>
      <c r="M7" s="82">
        <v>13</v>
      </c>
      <c r="N7" s="82">
        <v>14</v>
      </c>
      <c r="O7" s="82">
        <v>15</v>
      </c>
      <c r="P7" s="82">
        <v>16</v>
      </c>
      <c r="Q7" s="82">
        <v>17</v>
      </c>
      <c r="R7" s="87">
        <v>18</v>
      </c>
    </row>
    <row r="8" spans="1:18" ht="38.25" x14ac:dyDescent="0.25">
      <c r="A8" s="88">
        <v>1</v>
      </c>
      <c r="B8" s="90" t="s">
        <v>218</v>
      </c>
      <c r="C8" s="91">
        <v>1093</v>
      </c>
      <c r="D8" s="91">
        <v>706</v>
      </c>
      <c r="E8" s="92">
        <f>(D8-C8)/C8</f>
        <v>-0.35407136322049404</v>
      </c>
      <c r="F8" s="91">
        <v>384</v>
      </c>
      <c r="G8" s="91">
        <v>346</v>
      </c>
      <c r="H8" s="92">
        <f>(G8-F8)/F8</f>
        <v>-9.8958333333333329E-2</v>
      </c>
      <c r="I8" s="91">
        <v>26</v>
      </c>
      <c r="J8" s="91">
        <v>98</v>
      </c>
      <c r="K8" s="92">
        <f>(J8-I8)/I8</f>
        <v>2.7692307692307692</v>
      </c>
      <c r="L8" s="91">
        <v>2</v>
      </c>
      <c r="M8" s="91">
        <v>14</v>
      </c>
      <c r="N8" s="92">
        <f>(M8-L8)/L8</f>
        <v>6</v>
      </c>
      <c r="O8" s="91" t="s">
        <v>41</v>
      </c>
      <c r="P8" s="91" t="s">
        <v>41</v>
      </c>
      <c r="Q8" s="91" t="s">
        <v>41</v>
      </c>
      <c r="R8" s="91">
        <f>D8+G8+J8+M8</f>
        <v>1164</v>
      </c>
    </row>
    <row r="9" spans="1:18" ht="76.5" x14ac:dyDescent="0.25">
      <c r="A9" s="88">
        <v>2</v>
      </c>
      <c r="B9" s="90" t="s">
        <v>259</v>
      </c>
      <c r="C9" s="91">
        <v>1068</v>
      </c>
      <c r="D9" s="91">
        <v>696</v>
      </c>
      <c r="E9" s="92">
        <f>(D9-C9)/C9</f>
        <v>-0.34831460674157305</v>
      </c>
      <c r="F9" s="91">
        <v>342</v>
      </c>
      <c r="G9" s="91">
        <v>334</v>
      </c>
      <c r="H9" s="92">
        <f t="shared" ref="H9:H19" si="0">(G9-F9)/F9</f>
        <v>-2.3391812865497075E-2</v>
      </c>
      <c r="I9" s="91">
        <v>26</v>
      </c>
      <c r="J9" s="91">
        <v>73</v>
      </c>
      <c r="K9" s="92">
        <f t="shared" ref="K9:K19" si="1">(J9-I9)/I9</f>
        <v>1.8076923076923077</v>
      </c>
      <c r="L9" s="91">
        <v>2</v>
      </c>
      <c r="M9" s="91">
        <v>13</v>
      </c>
      <c r="N9" s="92">
        <f>(M9-L9)/L9</f>
        <v>5.5</v>
      </c>
      <c r="O9" s="91" t="s">
        <v>41</v>
      </c>
      <c r="P9" s="91"/>
      <c r="Q9" s="91" t="s">
        <v>41</v>
      </c>
      <c r="R9" s="91">
        <f>D9+G9+J9+M9</f>
        <v>1116</v>
      </c>
    </row>
    <row r="10" spans="1:18" ht="127.5" x14ac:dyDescent="0.25">
      <c r="A10" s="88">
        <v>3</v>
      </c>
      <c r="B10" s="90" t="s">
        <v>260</v>
      </c>
      <c r="C10" s="93">
        <v>0</v>
      </c>
      <c r="D10" s="93">
        <v>0</v>
      </c>
      <c r="E10" s="94">
        <v>0</v>
      </c>
      <c r="F10" s="93">
        <v>0</v>
      </c>
      <c r="G10" s="93"/>
      <c r="H10" s="94">
        <v>0</v>
      </c>
      <c r="I10" s="93">
        <v>0</v>
      </c>
      <c r="J10" s="93"/>
      <c r="K10" s="94">
        <v>0</v>
      </c>
      <c r="L10" s="93">
        <v>0</v>
      </c>
      <c r="M10" s="93"/>
      <c r="N10" s="94">
        <v>0</v>
      </c>
      <c r="O10" s="91" t="s">
        <v>41</v>
      </c>
      <c r="P10" s="91"/>
      <c r="Q10" s="91" t="s">
        <v>41</v>
      </c>
      <c r="R10" s="91">
        <f t="shared" ref="R10:R19" si="2">D10+G10+J10+M10</f>
        <v>0</v>
      </c>
    </row>
    <row r="11" spans="1:18" x14ac:dyDescent="0.25">
      <c r="A11" s="88" t="s">
        <v>37</v>
      </c>
      <c r="B11" s="90" t="s">
        <v>219</v>
      </c>
      <c r="C11" s="91">
        <v>0</v>
      </c>
      <c r="D11" s="91">
        <v>0</v>
      </c>
      <c r="E11" s="94">
        <v>0</v>
      </c>
      <c r="F11" s="91">
        <v>0</v>
      </c>
      <c r="G11" s="91"/>
      <c r="H11" s="94">
        <v>0</v>
      </c>
      <c r="I11" s="91">
        <v>0</v>
      </c>
      <c r="J11" s="91"/>
      <c r="K11" s="94">
        <v>0</v>
      </c>
      <c r="L11" s="91">
        <v>0</v>
      </c>
      <c r="M11" s="91"/>
      <c r="N11" s="94">
        <v>0</v>
      </c>
      <c r="O11" s="91" t="s">
        <v>41</v>
      </c>
      <c r="P11" s="91"/>
      <c r="Q11" s="91" t="s">
        <v>41</v>
      </c>
      <c r="R11" s="91">
        <f t="shared" si="2"/>
        <v>0</v>
      </c>
    </row>
    <row r="12" spans="1:18" x14ac:dyDescent="0.25">
      <c r="A12" s="88" t="s">
        <v>39</v>
      </c>
      <c r="B12" s="90" t="s">
        <v>220</v>
      </c>
      <c r="C12" s="91">
        <v>0</v>
      </c>
      <c r="D12" s="91">
        <v>0</v>
      </c>
      <c r="E12" s="94">
        <v>0</v>
      </c>
      <c r="F12" s="91">
        <v>0</v>
      </c>
      <c r="G12" s="91"/>
      <c r="H12" s="94">
        <v>0</v>
      </c>
      <c r="I12" s="91">
        <v>0</v>
      </c>
      <c r="J12" s="91"/>
      <c r="K12" s="94">
        <v>0</v>
      </c>
      <c r="L12" s="91">
        <v>0</v>
      </c>
      <c r="M12" s="91"/>
      <c r="N12" s="94">
        <v>0</v>
      </c>
      <c r="O12" s="91" t="s">
        <v>41</v>
      </c>
      <c r="P12" s="91"/>
      <c r="Q12" s="91" t="s">
        <v>41</v>
      </c>
      <c r="R12" s="91">
        <f t="shared" si="2"/>
        <v>0</v>
      </c>
    </row>
    <row r="13" spans="1:18" ht="63.75" x14ac:dyDescent="0.25">
      <c r="A13" s="88">
        <v>4</v>
      </c>
      <c r="B13" s="90" t="s">
        <v>265</v>
      </c>
      <c r="C13" s="91">
        <v>11</v>
      </c>
      <c r="D13" s="91">
        <v>11</v>
      </c>
      <c r="E13" s="92">
        <f t="shared" ref="E13:E19" si="3">(D13-C13)/C13</f>
        <v>0</v>
      </c>
      <c r="F13" s="91">
        <v>12</v>
      </c>
      <c r="G13" s="91">
        <v>12</v>
      </c>
      <c r="H13" s="92">
        <f t="shared" si="0"/>
        <v>0</v>
      </c>
      <c r="I13" s="91">
        <v>13</v>
      </c>
      <c r="J13" s="91">
        <v>13</v>
      </c>
      <c r="K13" s="92">
        <f t="shared" si="1"/>
        <v>0</v>
      </c>
      <c r="L13" s="91">
        <v>15</v>
      </c>
      <c r="M13" s="91">
        <v>15</v>
      </c>
      <c r="N13" s="92">
        <f>(M13-L13)/L13</f>
        <v>0</v>
      </c>
      <c r="O13" s="91" t="s">
        <v>41</v>
      </c>
      <c r="P13" s="91"/>
      <c r="Q13" s="91" t="s">
        <v>41</v>
      </c>
      <c r="R13" s="91">
        <f>(D13+G13+J13+M13)/4</f>
        <v>12.75</v>
      </c>
    </row>
    <row r="14" spans="1:18" ht="51" x14ac:dyDescent="0.25">
      <c r="A14" s="88">
        <v>5</v>
      </c>
      <c r="B14" s="90" t="s">
        <v>221</v>
      </c>
      <c r="C14" s="91">
        <v>1027</v>
      </c>
      <c r="D14" s="91">
        <v>681</v>
      </c>
      <c r="E14" s="92">
        <f t="shared" si="3"/>
        <v>-0.33690360272638753</v>
      </c>
      <c r="F14" s="91">
        <v>312</v>
      </c>
      <c r="G14" s="91">
        <v>268</v>
      </c>
      <c r="H14" s="92">
        <f t="shared" si="0"/>
        <v>-0.14102564102564102</v>
      </c>
      <c r="I14" s="91">
        <v>31</v>
      </c>
      <c r="J14" s="91">
        <v>42</v>
      </c>
      <c r="K14" s="92">
        <f t="shared" si="1"/>
        <v>0.35483870967741937</v>
      </c>
      <c r="L14" s="91">
        <v>2</v>
      </c>
      <c r="M14" s="91">
        <v>7</v>
      </c>
      <c r="N14" s="92">
        <f>(M14-L14)/L14</f>
        <v>2.5</v>
      </c>
      <c r="O14" s="91" t="s">
        <v>41</v>
      </c>
      <c r="P14" s="91"/>
      <c r="Q14" s="91" t="s">
        <v>41</v>
      </c>
      <c r="R14" s="91">
        <f t="shared" si="2"/>
        <v>998</v>
      </c>
    </row>
    <row r="15" spans="1:18" ht="51" x14ac:dyDescent="0.25">
      <c r="A15" s="88">
        <v>6</v>
      </c>
      <c r="B15" s="90" t="s">
        <v>262</v>
      </c>
      <c r="C15" s="91">
        <v>936</v>
      </c>
      <c r="D15" s="91">
        <v>638</v>
      </c>
      <c r="E15" s="92">
        <f t="shared" si="3"/>
        <v>-0.31837606837606836</v>
      </c>
      <c r="F15" s="91">
        <v>232</v>
      </c>
      <c r="G15" s="91">
        <v>249</v>
      </c>
      <c r="H15" s="92">
        <f t="shared" si="0"/>
        <v>7.3275862068965511E-2</v>
      </c>
      <c r="I15" s="91">
        <v>35</v>
      </c>
      <c r="J15" s="91">
        <v>36</v>
      </c>
      <c r="K15" s="92">
        <f t="shared" si="1"/>
        <v>2.8571428571428571E-2</v>
      </c>
      <c r="L15" s="91">
        <v>2</v>
      </c>
      <c r="M15" s="91">
        <v>1</v>
      </c>
      <c r="N15" s="92">
        <f>(M15-L15)/L15</f>
        <v>-0.5</v>
      </c>
      <c r="O15" s="91" t="s">
        <v>41</v>
      </c>
      <c r="P15" s="91"/>
      <c r="Q15" s="91" t="s">
        <v>41</v>
      </c>
      <c r="R15" s="91">
        <f>D15+G15+J15+M15</f>
        <v>924</v>
      </c>
    </row>
    <row r="16" spans="1:18" ht="114.75" x14ac:dyDescent="0.25">
      <c r="A16" s="88">
        <v>7</v>
      </c>
      <c r="B16" s="95" t="s">
        <v>263</v>
      </c>
      <c r="C16" s="91">
        <v>0</v>
      </c>
      <c r="D16" s="91">
        <v>0</v>
      </c>
      <c r="E16" s="94">
        <v>0</v>
      </c>
      <c r="F16" s="91">
        <v>0</v>
      </c>
      <c r="G16" s="91"/>
      <c r="H16" s="94">
        <v>0</v>
      </c>
      <c r="I16" s="91">
        <v>0</v>
      </c>
      <c r="J16" s="91"/>
      <c r="K16" s="94">
        <v>0</v>
      </c>
      <c r="L16" s="91">
        <v>0</v>
      </c>
      <c r="M16" s="91"/>
      <c r="N16" s="94">
        <v>0</v>
      </c>
      <c r="O16" s="91" t="s">
        <v>41</v>
      </c>
      <c r="P16" s="91"/>
      <c r="Q16" s="91" t="s">
        <v>41</v>
      </c>
      <c r="R16" s="91">
        <f t="shared" si="2"/>
        <v>0</v>
      </c>
    </row>
    <row r="17" spans="1:18" x14ac:dyDescent="0.25">
      <c r="A17" s="88" t="s">
        <v>222</v>
      </c>
      <c r="B17" s="90" t="s">
        <v>219</v>
      </c>
      <c r="C17" s="91">
        <v>0</v>
      </c>
      <c r="D17" s="91">
        <v>0</v>
      </c>
      <c r="E17" s="94">
        <v>0</v>
      </c>
      <c r="F17" s="91">
        <v>0</v>
      </c>
      <c r="G17" s="91"/>
      <c r="H17" s="94">
        <v>0</v>
      </c>
      <c r="I17" s="91">
        <v>0</v>
      </c>
      <c r="J17" s="91"/>
      <c r="K17" s="94">
        <v>0</v>
      </c>
      <c r="L17" s="91">
        <v>0</v>
      </c>
      <c r="M17" s="91"/>
      <c r="N17" s="94">
        <v>0</v>
      </c>
      <c r="O17" s="91" t="s">
        <v>41</v>
      </c>
      <c r="P17" s="91"/>
      <c r="Q17" s="91" t="s">
        <v>41</v>
      </c>
      <c r="R17" s="91">
        <f t="shared" si="2"/>
        <v>0</v>
      </c>
    </row>
    <row r="18" spans="1:18" x14ac:dyDescent="0.25">
      <c r="A18" s="88" t="s">
        <v>223</v>
      </c>
      <c r="B18" s="95" t="s">
        <v>261</v>
      </c>
      <c r="C18" s="91">
        <v>0</v>
      </c>
      <c r="D18" s="91">
        <v>0</v>
      </c>
      <c r="E18" s="94">
        <v>0</v>
      </c>
      <c r="F18" s="91">
        <v>0</v>
      </c>
      <c r="G18" s="91"/>
      <c r="H18" s="94">
        <v>0</v>
      </c>
      <c r="I18" s="91">
        <v>0</v>
      </c>
      <c r="J18" s="91"/>
      <c r="K18" s="94">
        <v>0</v>
      </c>
      <c r="L18" s="91">
        <v>0</v>
      </c>
      <c r="M18" s="91"/>
      <c r="N18" s="94">
        <v>0</v>
      </c>
      <c r="O18" s="91" t="s">
        <v>41</v>
      </c>
      <c r="P18" s="91"/>
      <c r="Q18" s="91" t="s">
        <v>41</v>
      </c>
      <c r="R18" s="91">
        <f t="shared" si="2"/>
        <v>0</v>
      </c>
    </row>
    <row r="19" spans="1:18" ht="63.75" x14ac:dyDescent="0.25">
      <c r="A19" s="88">
        <v>8</v>
      </c>
      <c r="B19" s="90" t="s">
        <v>264</v>
      </c>
      <c r="C19" s="91">
        <v>145.19999999999999</v>
      </c>
      <c r="D19" s="91">
        <v>141</v>
      </c>
      <c r="E19" s="92">
        <f t="shared" si="3"/>
        <v>-2.8925619834710668E-2</v>
      </c>
      <c r="F19" s="91">
        <v>172</v>
      </c>
      <c r="G19" s="91">
        <v>170</v>
      </c>
      <c r="H19" s="92">
        <f t="shared" si="0"/>
        <v>-1.1627906976744186E-2</v>
      </c>
      <c r="I19" s="91">
        <v>195</v>
      </c>
      <c r="J19" s="91">
        <v>273</v>
      </c>
      <c r="K19" s="92">
        <f t="shared" si="1"/>
        <v>0.4</v>
      </c>
      <c r="L19" s="91">
        <v>201</v>
      </c>
      <c r="M19" s="91">
        <v>533</v>
      </c>
      <c r="N19" s="92">
        <f>(M19-L19)/L19</f>
        <v>1.6517412935323383</v>
      </c>
      <c r="O19" s="91" t="s">
        <v>41</v>
      </c>
      <c r="P19" s="91"/>
      <c r="Q19" s="91" t="s">
        <v>41</v>
      </c>
      <c r="R19" s="91">
        <f t="shared" si="2"/>
        <v>1117</v>
      </c>
    </row>
    <row r="20" spans="1:18" x14ac:dyDescent="0.25">
      <c r="B20" s="97"/>
      <c r="C20" s="98"/>
      <c r="D20" s="98"/>
      <c r="E20" s="98"/>
      <c r="F20" s="98"/>
      <c r="G20" s="98"/>
      <c r="H20" s="98"/>
      <c r="I20" s="98"/>
      <c r="J20" s="98"/>
      <c r="K20" s="98"/>
      <c r="L20" s="98"/>
      <c r="M20" s="98"/>
      <c r="N20" s="98"/>
      <c r="O20" s="98"/>
      <c r="P20" s="98"/>
      <c r="Q20" s="98"/>
      <c r="R20" s="98"/>
    </row>
  </sheetData>
  <mergeCells count="21">
    <mergeCell ref="I5:I6"/>
    <mergeCell ref="K5:K6"/>
    <mergeCell ref="L5:L6"/>
    <mergeCell ref="N5:N6"/>
    <mergeCell ref="O5:O6"/>
    <mergeCell ref="A1:R1"/>
    <mergeCell ref="N2:R2"/>
    <mergeCell ref="A3:A6"/>
    <mergeCell ref="B3:B6"/>
    <mergeCell ref="C3:Q3"/>
    <mergeCell ref="R3:R6"/>
    <mergeCell ref="C4:E4"/>
    <mergeCell ref="F4:H4"/>
    <mergeCell ref="I4:K4"/>
    <mergeCell ref="L4:N4"/>
    <mergeCell ref="Q5:Q6"/>
    <mergeCell ref="O4:Q4"/>
    <mergeCell ref="C5:C6"/>
    <mergeCell ref="E5:E6"/>
    <mergeCell ref="F5:F6"/>
    <mergeCell ref="H5:H6"/>
  </mergeCells>
  <pageMargins left="0.78740157480314965" right="0.19685039370078741" top="0.78740157480314965" bottom="0.19685039370078741"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1"/>
  <sheetViews>
    <sheetView view="pageBreakPreview" zoomScaleNormal="100" zoomScaleSheetLayoutView="100" workbookViewId="0">
      <selection activeCell="K22" sqref="K22"/>
    </sheetView>
  </sheetViews>
  <sheetFormatPr defaultRowHeight="12.75" x14ac:dyDescent="0.2"/>
  <cols>
    <col min="1" max="1" width="14.7109375" style="100" customWidth="1"/>
    <col min="2" max="2" width="16.5703125" style="100" customWidth="1"/>
    <col min="3" max="3" width="9.140625" style="100"/>
    <col min="4" max="11" width="11.42578125" style="100" customWidth="1"/>
    <col min="12" max="16384" width="9.140625" style="100"/>
  </cols>
  <sheetData>
    <row r="1" spans="1:12" x14ac:dyDescent="0.2">
      <c r="A1" s="154" t="s">
        <v>224</v>
      </c>
      <c r="B1" s="154"/>
      <c r="C1" s="154"/>
      <c r="D1" s="154"/>
      <c r="E1" s="154"/>
      <c r="F1" s="154"/>
      <c r="G1" s="154"/>
      <c r="H1" s="154"/>
      <c r="I1" s="154"/>
      <c r="J1" s="154"/>
      <c r="K1" s="154"/>
    </row>
    <row r="2" spans="1:12" ht="15.75" customHeight="1" x14ac:dyDescent="0.2">
      <c r="A2" s="101"/>
      <c r="B2" s="101"/>
      <c r="C2" s="101"/>
      <c r="D2" s="101"/>
      <c r="E2" s="101"/>
      <c r="F2" s="101"/>
      <c r="G2" s="155" t="s">
        <v>276</v>
      </c>
      <c r="H2" s="155"/>
      <c r="I2" s="155"/>
      <c r="J2" s="155"/>
      <c r="K2" s="155"/>
    </row>
    <row r="3" spans="1:12" ht="42.75" customHeight="1" x14ac:dyDescent="0.2">
      <c r="A3" s="152" t="s">
        <v>225</v>
      </c>
      <c r="B3" s="152"/>
      <c r="C3" s="152"/>
      <c r="D3" s="152">
        <v>15</v>
      </c>
      <c r="E3" s="152"/>
      <c r="F3" s="152">
        <v>150</v>
      </c>
      <c r="G3" s="152"/>
      <c r="H3" s="152">
        <v>250</v>
      </c>
      <c r="I3" s="152"/>
      <c r="J3" s="152">
        <v>670</v>
      </c>
      <c r="K3" s="152"/>
    </row>
    <row r="4" spans="1:12" ht="19.5" customHeight="1" x14ac:dyDescent="0.2">
      <c r="A4" s="152" t="s">
        <v>226</v>
      </c>
      <c r="B4" s="152"/>
      <c r="C4" s="152"/>
      <c r="D4" s="87" t="s">
        <v>227</v>
      </c>
      <c r="E4" s="87" t="s">
        <v>228</v>
      </c>
      <c r="F4" s="87" t="s">
        <v>227</v>
      </c>
      <c r="G4" s="87" t="s">
        <v>228</v>
      </c>
      <c r="H4" s="87" t="s">
        <v>227</v>
      </c>
      <c r="I4" s="87" t="s">
        <v>228</v>
      </c>
      <c r="J4" s="87" t="s">
        <v>227</v>
      </c>
      <c r="K4" s="87" t="s">
        <v>228</v>
      </c>
    </row>
    <row r="5" spans="1:12" ht="81.75" customHeight="1" x14ac:dyDescent="0.2">
      <c r="A5" s="82" t="s">
        <v>229</v>
      </c>
      <c r="B5" s="82" t="s">
        <v>230</v>
      </c>
      <c r="C5" s="82" t="s">
        <v>231</v>
      </c>
      <c r="D5" s="91" t="s">
        <v>248</v>
      </c>
      <c r="E5" s="91" t="s">
        <v>248</v>
      </c>
      <c r="F5" s="91" t="s">
        <v>248</v>
      </c>
      <c r="G5" s="91" t="s">
        <v>248</v>
      </c>
      <c r="H5" s="91" t="s">
        <v>248</v>
      </c>
      <c r="I5" s="91" t="s">
        <v>248</v>
      </c>
      <c r="J5" s="91" t="s">
        <v>248</v>
      </c>
      <c r="K5" s="91" t="s">
        <v>248</v>
      </c>
    </row>
    <row r="6" spans="1:12" ht="25.5" x14ac:dyDescent="0.2">
      <c r="A6" s="82" t="s">
        <v>232</v>
      </c>
      <c r="B6" s="153" t="s">
        <v>233</v>
      </c>
      <c r="C6" s="82" t="s">
        <v>198</v>
      </c>
      <c r="D6" s="102">
        <v>13.2</v>
      </c>
      <c r="E6" s="102">
        <v>0.55000000000000004</v>
      </c>
      <c r="F6" s="103">
        <v>78.69</v>
      </c>
      <c r="G6" s="103">
        <v>78.69</v>
      </c>
      <c r="H6" s="103">
        <f>5601.2</f>
        <v>5601.2</v>
      </c>
      <c r="I6" s="103">
        <v>4449.5</v>
      </c>
      <c r="J6" s="103">
        <v>7866.76</v>
      </c>
      <c r="K6" s="103">
        <v>5279.3</v>
      </c>
      <c r="L6" s="104"/>
    </row>
    <row r="7" spans="1:12" ht="47.25" customHeight="1" x14ac:dyDescent="0.2">
      <c r="A7" s="153" t="s">
        <v>234</v>
      </c>
      <c r="B7" s="153"/>
      <c r="C7" s="82" t="s">
        <v>196</v>
      </c>
      <c r="D7" s="102">
        <v>13.2</v>
      </c>
      <c r="E7" s="102">
        <v>0.55000000000000004</v>
      </c>
      <c r="F7" s="103">
        <v>78.69</v>
      </c>
      <c r="G7" s="103">
        <v>78.69</v>
      </c>
      <c r="H7" s="103" t="s">
        <v>41</v>
      </c>
      <c r="I7" s="103" t="s">
        <v>41</v>
      </c>
      <c r="J7" s="103" t="s">
        <v>41</v>
      </c>
      <c r="K7" s="103" t="s">
        <v>41</v>
      </c>
    </row>
    <row r="8" spans="1:12" x14ac:dyDescent="0.2">
      <c r="A8" s="153"/>
      <c r="B8" s="153" t="s">
        <v>235</v>
      </c>
      <c r="C8" s="82" t="s">
        <v>198</v>
      </c>
      <c r="D8" s="102">
        <v>13.2</v>
      </c>
      <c r="E8" s="102">
        <v>0.55000000000000004</v>
      </c>
      <c r="F8" s="103">
        <v>78.69</v>
      </c>
      <c r="G8" s="103">
        <v>78.69</v>
      </c>
      <c r="H8" s="103">
        <v>4159.1000000000004</v>
      </c>
      <c r="I8" s="103">
        <v>1651.1</v>
      </c>
      <c r="J8" s="103">
        <v>3500.75</v>
      </c>
      <c r="K8" s="103">
        <v>2664.75</v>
      </c>
    </row>
    <row r="9" spans="1:12" x14ac:dyDescent="0.2">
      <c r="A9" s="153"/>
      <c r="B9" s="153"/>
      <c r="C9" s="82" t="s">
        <v>196</v>
      </c>
      <c r="D9" s="102">
        <v>13.2</v>
      </c>
      <c r="E9" s="102">
        <v>0.55000000000000004</v>
      </c>
      <c r="F9" s="103" t="s">
        <v>41</v>
      </c>
      <c r="G9" s="103">
        <v>78.69</v>
      </c>
      <c r="H9" s="103" t="s">
        <v>41</v>
      </c>
      <c r="I9" s="103" t="s">
        <v>41</v>
      </c>
      <c r="J9" s="103" t="s">
        <v>41</v>
      </c>
      <c r="K9" s="103" t="s">
        <v>41</v>
      </c>
    </row>
    <row r="10" spans="1:12" x14ac:dyDescent="0.2">
      <c r="A10" s="153">
        <v>750</v>
      </c>
      <c r="B10" s="153" t="s">
        <v>233</v>
      </c>
      <c r="C10" s="82" t="s">
        <v>198</v>
      </c>
      <c r="D10" s="102" t="s">
        <v>41</v>
      </c>
      <c r="E10" s="102" t="s">
        <v>41</v>
      </c>
      <c r="F10" s="103">
        <v>3796.48</v>
      </c>
      <c r="G10" s="103">
        <v>1974.53</v>
      </c>
      <c r="H10" s="103">
        <v>8818.5499999999993</v>
      </c>
      <c r="I10" s="103">
        <v>4541.1499999999996</v>
      </c>
      <c r="J10" s="103">
        <v>9719.23</v>
      </c>
      <c r="K10" s="103">
        <v>5026.45</v>
      </c>
    </row>
    <row r="11" spans="1:12" x14ac:dyDescent="0.2">
      <c r="A11" s="153"/>
      <c r="B11" s="153"/>
      <c r="C11" s="82" t="s">
        <v>196</v>
      </c>
      <c r="D11" s="102" t="s">
        <v>41</v>
      </c>
      <c r="E11" s="102" t="s">
        <v>41</v>
      </c>
      <c r="F11" s="103">
        <v>1828.75</v>
      </c>
      <c r="G11" s="103">
        <v>1306.25</v>
      </c>
      <c r="H11" s="103" t="s">
        <v>41</v>
      </c>
      <c r="I11" s="103" t="s">
        <v>41</v>
      </c>
      <c r="J11" s="103" t="s">
        <v>41</v>
      </c>
      <c r="K11" s="103" t="s">
        <v>41</v>
      </c>
    </row>
    <row r="12" spans="1:12" x14ac:dyDescent="0.2">
      <c r="A12" s="153"/>
      <c r="B12" s="153" t="s">
        <v>235</v>
      </c>
      <c r="C12" s="82" t="s">
        <v>198</v>
      </c>
      <c r="D12" s="102" t="s">
        <v>41</v>
      </c>
      <c r="E12" s="102" t="s">
        <v>41</v>
      </c>
      <c r="F12" s="103" t="s">
        <v>41</v>
      </c>
      <c r="G12" s="103" t="s">
        <v>41</v>
      </c>
      <c r="H12" s="103" t="s">
        <v>41</v>
      </c>
      <c r="I12" s="103" t="s">
        <v>41</v>
      </c>
      <c r="J12" s="103" t="s">
        <v>41</v>
      </c>
      <c r="K12" s="103" t="s">
        <v>41</v>
      </c>
    </row>
    <row r="13" spans="1:12" x14ac:dyDescent="0.2">
      <c r="A13" s="153"/>
      <c r="B13" s="153"/>
      <c r="C13" s="82" t="s">
        <v>196</v>
      </c>
      <c r="D13" s="102" t="s">
        <v>41</v>
      </c>
      <c r="E13" s="102" t="s">
        <v>41</v>
      </c>
      <c r="F13" s="103" t="s">
        <v>41</v>
      </c>
      <c r="G13" s="103" t="s">
        <v>41</v>
      </c>
      <c r="H13" s="103" t="s">
        <v>41</v>
      </c>
      <c r="I13" s="103" t="s">
        <v>41</v>
      </c>
      <c r="J13" s="103" t="s">
        <v>41</v>
      </c>
      <c r="K13" s="103" t="s">
        <v>41</v>
      </c>
    </row>
    <row r="14" spans="1:12" x14ac:dyDescent="0.2">
      <c r="A14" s="153">
        <v>1000</v>
      </c>
      <c r="B14" s="153" t="s">
        <v>233</v>
      </c>
      <c r="C14" s="82" t="s">
        <v>198</v>
      </c>
      <c r="D14" s="102" t="s">
        <v>41</v>
      </c>
      <c r="E14" s="102" t="s">
        <v>41</v>
      </c>
      <c r="F14" s="103">
        <v>4960.09</v>
      </c>
      <c r="G14" s="103">
        <v>2584.2800000000002</v>
      </c>
      <c r="H14" s="103">
        <v>11179.51</v>
      </c>
      <c r="I14" s="103">
        <v>5761.6</v>
      </c>
      <c r="J14" s="103">
        <v>12080.16</v>
      </c>
      <c r="K14" s="103">
        <v>6247.42</v>
      </c>
    </row>
    <row r="15" spans="1:12" x14ac:dyDescent="0.2">
      <c r="A15" s="153"/>
      <c r="B15" s="153"/>
      <c r="C15" s="82" t="s">
        <v>196</v>
      </c>
      <c r="D15" s="102" t="s">
        <v>41</v>
      </c>
      <c r="E15" s="102" t="s">
        <v>41</v>
      </c>
      <c r="F15" s="103">
        <v>2102</v>
      </c>
      <c r="G15" s="103">
        <v>1700</v>
      </c>
      <c r="H15" s="103" t="s">
        <v>41</v>
      </c>
      <c r="I15" s="103" t="s">
        <v>41</v>
      </c>
      <c r="J15" s="103" t="s">
        <v>41</v>
      </c>
      <c r="K15" s="103" t="s">
        <v>41</v>
      </c>
    </row>
    <row r="16" spans="1:12" x14ac:dyDescent="0.2">
      <c r="A16" s="153"/>
      <c r="B16" s="153" t="s">
        <v>235</v>
      </c>
      <c r="C16" s="82" t="s">
        <v>198</v>
      </c>
      <c r="D16" s="102" t="s">
        <v>41</v>
      </c>
      <c r="E16" s="102" t="s">
        <v>41</v>
      </c>
      <c r="F16" s="103" t="s">
        <v>41</v>
      </c>
      <c r="G16" s="103" t="s">
        <v>41</v>
      </c>
      <c r="H16" s="103" t="s">
        <v>41</v>
      </c>
      <c r="I16" s="103" t="s">
        <v>41</v>
      </c>
      <c r="J16" s="103" t="s">
        <v>41</v>
      </c>
      <c r="K16" s="103" t="s">
        <v>41</v>
      </c>
    </row>
    <row r="17" spans="1:11" x14ac:dyDescent="0.2">
      <c r="A17" s="153"/>
      <c r="B17" s="153"/>
      <c r="C17" s="82" t="s">
        <v>196</v>
      </c>
      <c r="D17" s="102" t="s">
        <v>41</v>
      </c>
      <c r="E17" s="102" t="s">
        <v>41</v>
      </c>
      <c r="F17" s="103" t="s">
        <v>41</v>
      </c>
      <c r="G17" s="103" t="s">
        <v>41</v>
      </c>
      <c r="H17" s="103" t="s">
        <v>41</v>
      </c>
      <c r="I17" s="103" t="s">
        <v>41</v>
      </c>
      <c r="J17" s="103" t="s">
        <v>41</v>
      </c>
      <c r="K17" s="103" t="s">
        <v>41</v>
      </c>
    </row>
    <row r="18" spans="1:11" x14ac:dyDescent="0.2">
      <c r="A18" s="153">
        <v>1250</v>
      </c>
      <c r="B18" s="153" t="s">
        <v>233</v>
      </c>
      <c r="C18" s="82" t="s">
        <v>198</v>
      </c>
      <c r="D18" s="102" t="s">
        <v>41</v>
      </c>
      <c r="E18" s="102" t="s">
        <v>41</v>
      </c>
      <c r="F18" s="103">
        <v>6140.42</v>
      </c>
      <c r="G18" s="103">
        <v>3194.87</v>
      </c>
      <c r="H18" s="103">
        <v>13540.37</v>
      </c>
      <c r="I18" s="103">
        <v>6982.06</v>
      </c>
      <c r="J18" s="103">
        <v>14441.06</v>
      </c>
      <c r="K18" s="103">
        <v>7467.57</v>
      </c>
    </row>
    <row r="19" spans="1:11" x14ac:dyDescent="0.2">
      <c r="A19" s="153"/>
      <c r="B19" s="153"/>
      <c r="C19" s="82" t="s">
        <v>196</v>
      </c>
      <c r="D19" s="102" t="s">
        <v>41</v>
      </c>
      <c r="E19" s="102" t="s">
        <v>41</v>
      </c>
      <c r="F19" s="103">
        <v>2566.52</v>
      </c>
      <c r="G19" s="103">
        <v>2123.38</v>
      </c>
      <c r="H19" s="103" t="s">
        <v>41</v>
      </c>
      <c r="I19" s="103" t="s">
        <v>41</v>
      </c>
      <c r="J19" s="103" t="s">
        <v>41</v>
      </c>
      <c r="K19" s="103" t="s">
        <v>41</v>
      </c>
    </row>
    <row r="20" spans="1:11" x14ac:dyDescent="0.2">
      <c r="A20" s="153"/>
      <c r="B20" s="153" t="s">
        <v>235</v>
      </c>
      <c r="C20" s="82" t="s">
        <v>198</v>
      </c>
      <c r="D20" s="102" t="s">
        <v>41</v>
      </c>
      <c r="E20" s="102" t="s">
        <v>41</v>
      </c>
      <c r="F20" s="103" t="s">
        <v>41</v>
      </c>
      <c r="G20" s="103" t="s">
        <v>41</v>
      </c>
      <c r="H20" s="103" t="s">
        <v>41</v>
      </c>
      <c r="I20" s="103" t="s">
        <v>41</v>
      </c>
      <c r="J20" s="103" t="s">
        <v>41</v>
      </c>
      <c r="K20" s="103" t="s">
        <v>41</v>
      </c>
    </row>
    <row r="21" spans="1:11" x14ac:dyDescent="0.2">
      <c r="A21" s="153"/>
      <c r="B21" s="153"/>
      <c r="C21" s="82" t="s">
        <v>196</v>
      </c>
      <c r="D21" s="102" t="s">
        <v>41</v>
      </c>
      <c r="E21" s="102" t="s">
        <v>41</v>
      </c>
      <c r="F21" s="102" t="s">
        <v>41</v>
      </c>
      <c r="G21" s="102" t="s">
        <v>41</v>
      </c>
      <c r="H21" s="102" t="s">
        <v>41</v>
      </c>
      <c r="I21" s="102" t="s">
        <v>41</v>
      </c>
      <c r="J21" s="102" t="s">
        <v>41</v>
      </c>
      <c r="K21" s="102" t="s">
        <v>41</v>
      </c>
    </row>
  </sheetData>
  <mergeCells count="20">
    <mergeCell ref="A14:A17"/>
    <mergeCell ref="B14:B15"/>
    <mergeCell ref="B16:B17"/>
    <mergeCell ref="A18:A21"/>
    <mergeCell ref="B18:B19"/>
    <mergeCell ref="B20:B21"/>
    <mergeCell ref="A4:C4"/>
    <mergeCell ref="B6:B7"/>
    <mergeCell ref="A7:A9"/>
    <mergeCell ref="B8:B9"/>
    <mergeCell ref="A10:A13"/>
    <mergeCell ref="B10:B11"/>
    <mergeCell ref="B12:B13"/>
    <mergeCell ref="A1:K1"/>
    <mergeCell ref="G2:K2"/>
    <mergeCell ref="A3:C3"/>
    <mergeCell ref="D3:E3"/>
    <mergeCell ref="F3:G3"/>
    <mergeCell ref="H3:I3"/>
    <mergeCell ref="J3:K3"/>
  </mergeCells>
  <pageMargins left="0.70866141732283472" right="0.19685039370078741" top="0.78740157480314965"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view="pageBreakPreview" zoomScale="85" zoomScaleNormal="100" zoomScaleSheetLayoutView="85" workbookViewId="0">
      <pane ySplit="7" topLeftCell="A11" activePane="bottomLeft" state="frozen"/>
      <selection pane="bottomLeft" activeCell="U14" sqref="U14"/>
    </sheetView>
  </sheetViews>
  <sheetFormatPr defaultRowHeight="12.75" x14ac:dyDescent="0.2"/>
  <cols>
    <col min="1" max="1" width="9.28515625" style="3" customWidth="1"/>
    <col min="2" max="2" width="28" style="3" customWidth="1"/>
    <col min="3" max="4" width="8.7109375" style="3" customWidth="1"/>
    <col min="5" max="5" width="13.7109375" style="3" customWidth="1"/>
    <col min="6" max="7" width="8.7109375" style="3" customWidth="1"/>
    <col min="8" max="8" width="13.7109375" style="3" customWidth="1"/>
    <col min="9" max="10" width="8.7109375" style="3" customWidth="1"/>
    <col min="11" max="11" width="13.7109375" style="3" customWidth="1"/>
    <col min="12" max="13" width="8.7109375" style="3" customWidth="1"/>
    <col min="14" max="14" width="13.7109375" style="3" customWidth="1"/>
    <col min="15" max="16" width="8.7109375" style="3" customWidth="1"/>
    <col min="17" max="17" width="13.7109375" style="3" customWidth="1"/>
    <col min="18" max="16384" width="9.140625" style="3"/>
  </cols>
  <sheetData>
    <row r="1" spans="1:17" s="1" customFormat="1" x14ac:dyDescent="0.2">
      <c r="A1" s="157" t="s">
        <v>0</v>
      </c>
      <c r="B1" s="157"/>
      <c r="C1" s="157"/>
      <c r="D1" s="157"/>
      <c r="E1" s="157"/>
      <c r="F1" s="157"/>
      <c r="G1" s="157"/>
      <c r="H1" s="157"/>
      <c r="I1" s="157"/>
      <c r="J1" s="157"/>
      <c r="K1" s="157"/>
      <c r="L1" s="157"/>
      <c r="M1" s="157"/>
      <c r="N1" s="157"/>
      <c r="O1" s="157"/>
      <c r="P1" s="157"/>
      <c r="Q1" s="157"/>
    </row>
    <row r="2" spans="1:17" ht="15" customHeight="1" x14ac:dyDescent="0.2">
      <c r="A2" s="7"/>
      <c r="B2" s="7"/>
      <c r="C2" s="2"/>
      <c r="D2" s="2"/>
      <c r="E2" s="2"/>
      <c r="F2" s="2"/>
      <c r="G2" s="2"/>
      <c r="H2" s="2"/>
      <c r="I2" s="2"/>
      <c r="J2" s="2"/>
      <c r="K2" s="128" t="s">
        <v>269</v>
      </c>
      <c r="L2" s="128"/>
      <c r="M2" s="128"/>
      <c r="N2" s="128"/>
      <c r="O2" s="128"/>
      <c r="P2" s="128"/>
      <c r="Q2" s="128"/>
    </row>
    <row r="3" spans="1:17" ht="15.75" customHeight="1" x14ac:dyDescent="0.2">
      <c r="A3" s="158" t="s">
        <v>1</v>
      </c>
      <c r="B3" s="158" t="s">
        <v>2</v>
      </c>
      <c r="C3" s="156" t="s">
        <v>3</v>
      </c>
      <c r="D3" s="156"/>
      <c r="E3" s="156"/>
      <c r="F3" s="156"/>
      <c r="G3" s="156"/>
      <c r="H3" s="156"/>
      <c r="I3" s="156"/>
      <c r="J3" s="156"/>
      <c r="K3" s="156"/>
      <c r="L3" s="156"/>
      <c r="M3" s="156"/>
      <c r="N3" s="156"/>
      <c r="O3" s="156"/>
      <c r="P3" s="156"/>
      <c r="Q3" s="156"/>
    </row>
    <row r="4" spans="1:17" ht="30" customHeight="1" x14ac:dyDescent="0.2">
      <c r="A4" s="159"/>
      <c r="B4" s="159"/>
      <c r="C4" s="161" t="s">
        <v>4</v>
      </c>
      <c r="D4" s="162"/>
      <c r="E4" s="162"/>
      <c r="F4" s="161" t="s">
        <v>5</v>
      </c>
      <c r="G4" s="162"/>
      <c r="H4" s="162"/>
      <c r="I4" s="161" t="s">
        <v>6</v>
      </c>
      <c r="J4" s="162"/>
      <c r="K4" s="162"/>
      <c r="L4" s="161" t="s">
        <v>7</v>
      </c>
      <c r="M4" s="162"/>
      <c r="N4" s="162"/>
      <c r="O4" s="156" t="s">
        <v>8</v>
      </c>
      <c r="P4" s="156"/>
      <c r="Q4" s="156"/>
    </row>
    <row r="5" spans="1:17" ht="21.75" customHeight="1" x14ac:dyDescent="0.2">
      <c r="A5" s="159"/>
      <c r="B5" s="159"/>
      <c r="C5" s="156">
        <v>2018</v>
      </c>
      <c r="D5" s="8">
        <v>2019</v>
      </c>
      <c r="E5" s="156" t="s">
        <v>9</v>
      </c>
      <c r="F5" s="156">
        <v>2018</v>
      </c>
      <c r="G5" s="83">
        <v>2019</v>
      </c>
      <c r="H5" s="156" t="s">
        <v>9</v>
      </c>
      <c r="I5" s="156">
        <v>2018</v>
      </c>
      <c r="J5" s="83">
        <v>2019</v>
      </c>
      <c r="K5" s="156" t="s">
        <v>9</v>
      </c>
      <c r="L5" s="156">
        <v>2018</v>
      </c>
      <c r="M5" s="83">
        <v>2019</v>
      </c>
      <c r="N5" s="156" t="s">
        <v>9</v>
      </c>
      <c r="O5" s="156">
        <v>2018</v>
      </c>
      <c r="P5" s="83">
        <v>2019</v>
      </c>
      <c r="Q5" s="156" t="s">
        <v>9</v>
      </c>
    </row>
    <row r="6" spans="1:17" ht="55.5" customHeight="1" x14ac:dyDescent="0.2">
      <c r="A6" s="160"/>
      <c r="B6" s="160"/>
      <c r="C6" s="156"/>
      <c r="D6" s="8" t="s">
        <v>10</v>
      </c>
      <c r="E6" s="156"/>
      <c r="F6" s="156"/>
      <c r="G6" s="8" t="s">
        <v>10</v>
      </c>
      <c r="H6" s="156"/>
      <c r="I6" s="156"/>
      <c r="J6" s="8" t="s">
        <v>10</v>
      </c>
      <c r="K6" s="156"/>
      <c r="L6" s="156"/>
      <c r="M6" s="8" t="s">
        <v>10</v>
      </c>
      <c r="N6" s="156"/>
      <c r="O6" s="156"/>
      <c r="P6" s="8" t="s">
        <v>10</v>
      </c>
      <c r="Q6" s="156"/>
    </row>
    <row r="7" spans="1:17" x14ac:dyDescent="0.2">
      <c r="A7" s="8">
        <v>1</v>
      </c>
      <c r="B7" s="8">
        <v>2</v>
      </c>
      <c r="C7" s="8">
        <v>3</v>
      </c>
      <c r="D7" s="8">
        <v>4</v>
      </c>
      <c r="E7" s="8">
        <v>5</v>
      </c>
      <c r="F7" s="8">
        <v>6</v>
      </c>
      <c r="G7" s="8">
        <v>7</v>
      </c>
      <c r="H7" s="8">
        <v>8</v>
      </c>
      <c r="I7" s="8">
        <v>9</v>
      </c>
      <c r="J7" s="8">
        <v>10</v>
      </c>
      <c r="K7" s="8">
        <v>11</v>
      </c>
      <c r="L7" s="8">
        <v>12</v>
      </c>
      <c r="M7" s="8">
        <v>13</v>
      </c>
      <c r="N7" s="8">
        <v>14</v>
      </c>
      <c r="O7" s="8">
        <v>15</v>
      </c>
      <c r="P7" s="8">
        <v>16</v>
      </c>
      <c r="Q7" s="8">
        <v>17</v>
      </c>
    </row>
    <row r="8" spans="1:17" ht="25.5" customHeight="1" x14ac:dyDescent="0.2">
      <c r="A8" s="4">
        <v>1</v>
      </c>
      <c r="B8" s="5" t="s">
        <v>11</v>
      </c>
      <c r="C8" s="6"/>
      <c r="D8" s="6"/>
      <c r="E8" s="6"/>
      <c r="F8" s="6"/>
      <c r="G8" s="6"/>
      <c r="H8" s="6"/>
      <c r="I8" s="6"/>
      <c r="J8" s="6"/>
      <c r="K8" s="6"/>
      <c r="L8" s="6"/>
      <c r="M8" s="6"/>
      <c r="N8" s="6"/>
      <c r="O8" s="6"/>
      <c r="P8" s="6"/>
      <c r="Q8" s="6"/>
    </row>
    <row r="9" spans="1:17" ht="25.5" x14ac:dyDescent="0.2">
      <c r="A9" s="4" t="s">
        <v>12</v>
      </c>
      <c r="B9" s="5" t="s">
        <v>13</v>
      </c>
      <c r="C9" s="114">
        <v>29</v>
      </c>
      <c r="D9" s="114">
        <v>43</v>
      </c>
      <c r="E9" s="79">
        <v>0.48275862068965519</v>
      </c>
      <c r="F9" s="81">
        <v>71852</v>
      </c>
      <c r="G9" s="81">
        <v>79804</v>
      </c>
      <c r="H9" s="79">
        <v>-5.2860992233317486E-2</v>
      </c>
      <c r="I9" s="114">
        <v>16</v>
      </c>
      <c r="J9" s="114">
        <v>22</v>
      </c>
      <c r="K9" s="79">
        <v>0.375</v>
      </c>
      <c r="L9" s="114">
        <v>492</v>
      </c>
      <c r="M9" s="114">
        <v>537</v>
      </c>
      <c r="N9" s="79">
        <v>9.1463414634146339E-2</v>
      </c>
      <c r="O9" s="80">
        <v>0</v>
      </c>
      <c r="P9" s="78">
        <v>0</v>
      </c>
      <c r="Q9" s="79">
        <v>0</v>
      </c>
    </row>
    <row r="10" spans="1:17" ht="38.25" x14ac:dyDescent="0.2">
      <c r="A10" s="4" t="s">
        <v>14</v>
      </c>
      <c r="B10" s="5" t="s">
        <v>15</v>
      </c>
      <c r="C10" s="114">
        <v>1</v>
      </c>
      <c r="D10" s="114">
        <v>0</v>
      </c>
      <c r="E10" s="79">
        <v>-1</v>
      </c>
      <c r="F10" s="81">
        <v>40281</v>
      </c>
      <c r="G10" s="81">
        <v>52530</v>
      </c>
      <c r="H10" s="79">
        <v>1.8384632418069087</v>
      </c>
      <c r="I10" s="114">
        <v>0</v>
      </c>
      <c r="J10" s="114">
        <v>0</v>
      </c>
      <c r="K10" s="79">
        <v>0</v>
      </c>
      <c r="L10" s="114">
        <v>1</v>
      </c>
      <c r="M10" s="114">
        <v>0</v>
      </c>
      <c r="N10" s="79">
        <v>-1</v>
      </c>
      <c r="O10" s="80">
        <v>0</v>
      </c>
      <c r="P10" s="78">
        <v>0</v>
      </c>
      <c r="Q10" s="79">
        <v>0</v>
      </c>
    </row>
    <row r="11" spans="1:17" ht="25.5" x14ac:dyDescent="0.2">
      <c r="A11" s="4" t="s">
        <v>16</v>
      </c>
      <c r="B11" s="5" t="s">
        <v>17</v>
      </c>
      <c r="C11" s="114">
        <v>1711</v>
      </c>
      <c r="D11" s="114">
        <v>1693</v>
      </c>
      <c r="E11" s="79">
        <v>-1.0520163646990065E-2</v>
      </c>
      <c r="F11" s="81">
        <v>6911</v>
      </c>
      <c r="G11" s="81">
        <v>3613</v>
      </c>
      <c r="H11" s="79">
        <v>0.89758403361344541</v>
      </c>
      <c r="I11" s="114">
        <v>0</v>
      </c>
      <c r="J11" s="114">
        <v>0</v>
      </c>
      <c r="K11" s="79">
        <v>0</v>
      </c>
      <c r="L11" s="114">
        <v>226</v>
      </c>
      <c r="M11" s="114">
        <v>290</v>
      </c>
      <c r="N11" s="79">
        <v>0.2831858407079646</v>
      </c>
      <c r="O11" s="80">
        <v>0</v>
      </c>
      <c r="P11" s="78">
        <v>0</v>
      </c>
      <c r="Q11" s="79">
        <v>0</v>
      </c>
    </row>
    <row r="12" spans="1:17" x14ac:dyDescent="0.2">
      <c r="A12" s="4" t="s">
        <v>18</v>
      </c>
      <c r="B12" s="5" t="s">
        <v>19</v>
      </c>
      <c r="C12" s="114">
        <v>0</v>
      </c>
      <c r="D12" s="114">
        <v>0</v>
      </c>
      <c r="E12" s="79">
        <v>0</v>
      </c>
      <c r="F12" s="114">
        <v>4</v>
      </c>
      <c r="G12" s="114">
        <v>0</v>
      </c>
      <c r="H12" s="79">
        <v>0</v>
      </c>
      <c r="I12" s="114">
        <v>0</v>
      </c>
      <c r="J12" s="114">
        <v>0</v>
      </c>
      <c r="K12" s="79">
        <v>0</v>
      </c>
      <c r="L12" s="114">
        <v>0</v>
      </c>
      <c r="M12" s="114">
        <v>0</v>
      </c>
      <c r="N12" s="79">
        <v>0</v>
      </c>
      <c r="O12" s="80">
        <v>0</v>
      </c>
      <c r="P12" s="78">
        <v>0</v>
      </c>
      <c r="Q12" s="79">
        <v>0</v>
      </c>
    </row>
    <row r="13" spans="1:17" ht="25.5" x14ac:dyDescent="0.2">
      <c r="A13" s="4" t="s">
        <v>20</v>
      </c>
      <c r="B13" s="5" t="s">
        <v>21</v>
      </c>
      <c r="C13" s="114">
        <v>1</v>
      </c>
      <c r="D13" s="114">
        <v>0</v>
      </c>
      <c r="E13" s="79">
        <v>-1</v>
      </c>
      <c r="F13" s="114">
        <v>4</v>
      </c>
      <c r="G13" s="114">
        <v>1</v>
      </c>
      <c r="H13" s="79">
        <v>0</v>
      </c>
      <c r="I13" s="114">
        <v>0</v>
      </c>
      <c r="J13" s="114">
        <v>0</v>
      </c>
      <c r="K13" s="79">
        <v>0</v>
      </c>
      <c r="L13" s="114">
        <v>89</v>
      </c>
      <c r="M13" s="114">
        <v>92</v>
      </c>
      <c r="N13" s="79">
        <v>3.3707865168539325E-2</v>
      </c>
      <c r="O13" s="80">
        <v>0</v>
      </c>
      <c r="P13" s="78">
        <v>0</v>
      </c>
      <c r="Q13" s="79">
        <v>0</v>
      </c>
    </row>
    <row r="14" spans="1:17" x14ac:dyDescent="0.2">
      <c r="A14" s="4" t="s">
        <v>22</v>
      </c>
      <c r="B14" s="5" t="s">
        <v>114</v>
      </c>
      <c r="C14" s="114">
        <v>688</v>
      </c>
      <c r="D14" s="114">
        <v>882</v>
      </c>
      <c r="E14" s="79">
        <v>0.28197674418604651</v>
      </c>
      <c r="F14" s="114">
        <v>275</v>
      </c>
      <c r="G14" s="114">
        <v>973</v>
      </c>
      <c r="H14" s="79">
        <v>2.5381818181818181</v>
      </c>
      <c r="I14" s="114">
        <v>0</v>
      </c>
      <c r="J14" s="114">
        <v>3</v>
      </c>
      <c r="K14" s="79">
        <v>0</v>
      </c>
      <c r="L14" s="114">
        <v>578</v>
      </c>
      <c r="M14" s="114">
        <v>521</v>
      </c>
      <c r="N14" s="79">
        <v>-0.10327022375215146</v>
      </c>
      <c r="O14" s="80">
        <v>0</v>
      </c>
      <c r="P14" s="78">
        <v>0</v>
      </c>
      <c r="Q14" s="79">
        <v>0</v>
      </c>
    </row>
    <row r="15" spans="1:17" x14ac:dyDescent="0.2">
      <c r="A15" s="4">
        <v>2</v>
      </c>
      <c r="B15" s="5" t="s">
        <v>23</v>
      </c>
      <c r="C15" s="114"/>
      <c r="D15" s="114"/>
      <c r="E15" s="79">
        <v>0</v>
      </c>
      <c r="F15" s="114"/>
      <c r="G15" s="114"/>
      <c r="H15" s="79"/>
      <c r="I15" s="114"/>
      <c r="J15" s="114"/>
      <c r="K15" s="79"/>
      <c r="L15" s="114"/>
      <c r="M15" s="114"/>
      <c r="N15" s="79"/>
      <c r="O15" s="80"/>
      <c r="P15" s="78"/>
      <c r="Q15" s="79"/>
    </row>
    <row r="16" spans="1:17" ht="38.25" x14ac:dyDescent="0.2">
      <c r="A16" s="4" t="s">
        <v>24</v>
      </c>
      <c r="B16" s="5" t="s">
        <v>25</v>
      </c>
      <c r="C16" s="114">
        <v>0</v>
      </c>
      <c r="D16" s="114">
        <v>0</v>
      </c>
      <c r="E16" s="79">
        <v>0</v>
      </c>
      <c r="F16" s="114">
        <v>0</v>
      </c>
      <c r="G16" s="114">
        <v>0</v>
      </c>
      <c r="H16" s="79"/>
      <c r="I16" s="114">
        <v>0</v>
      </c>
      <c r="J16" s="114">
        <v>0</v>
      </c>
      <c r="K16" s="79"/>
      <c r="L16" s="114">
        <v>0</v>
      </c>
      <c r="M16" s="114">
        <v>0</v>
      </c>
      <c r="N16" s="79"/>
      <c r="O16" s="80"/>
      <c r="P16" s="78"/>
      <c r="Q16" s="79"/>
    </row>
    <row r="17" spans="1:17" ht="25.5" x14ac:dyDescent="0.2">
      <c r="A17" s="4" t="s">
        <v>26</v>
      </c>
      <c r="B17" s="5" t="s">
        <v>27</v>
      </c>
      <c r="C17" s="114">
        <v>0</v>
      </c>
      <c r="D17" s="114">
        <v>0</v>
      </c>
      <c r="E17" s="79">
        <v>0</v>
      </c>
      <c r="F17" s="114">
        <v>0</v>
      </c>
      <c r="G17" s="114">
        <v>0</v>
      </c>
      <c r="H17" s="79">
        <v>0</v>
      </c>
      <c r="I17" s="114">
        <v>0</v>
      </c>
      <c r="J17" s="114">
        <v>0</v>
      </c>
      <c r="K17" s="79">
        <v>0</v>
      </c>
      <c r="L17" s="114">
        <v>0</v>
      </c>
      <c r="M17" s="114">
        <v>0</v>
      </c>
      <c r="N17" s="79">
        <v>0</v>
      </c>
      <c r="O17" s="80">
        <v>0</v>
      </c>
      <c r="P17" s="78">
        <v>0</v>
      </c>
      <c r="Q17" s="79">
        <v>0</v>
      </c>
    </row>
    <row r="18" spans="1:17" ht="27.75" customHeight="1" x14ac:dyDescent="0.2">
      <c r="A18" s="4" t="s">
        <v>28</v>
      </c>
      <c r="B18" s="5" t="s">
        <v>29</v>
      </c>
      <c r="C18" s="114">
        <v>0</v>
      </c>
      <c r="D18" s="114">
        <v>0</v>
      </c>
      <c r="E18" s="79">
        <v>0</v>
      </c>
      <c r="F18" s="114">
        <v>0</v>
      </c>
      <c r="G18" s="114">
        <v>0</v>
      </c>
      <c r="H18" s="79">
        <v>0</v>
      </c>
      <c r="I18" s="114">
        <v>0</v>
      </c>
      <c r="J18" s="114">
        <v>0</v>
      </c>
      <c r="K18" s="79">
        <v>0</v>
      </c>
      <c r="L18" s="114">
        <v>0</v>
      </c>
      <c r="M18" s="114">
        <v>53</v>
      </c>
      <c r="N18" s="79">
        <v>0</v>
      </c>
      <c r="O18" s="80">
        <v>0</v>
      </c>
      <c r="P18" s="78">
        <v>0</v>
      </c>
      <c r="Q18" s="79">
        <v>0</v>
      </c>
    </row>
    <row r="19" spans="1:17" ht="38.25" x14ac:dyDescent="0.2">
      <c r="A19" s="4" t="s">
        <v>30</v>
      </c>
      <c r="B19" s="5" t="s">
        <v>15</v>
      </c>
      <c r="C19" s="114">
        <v>0</v>
      </c>
      <c r="D19" s="114">
        <v>0</v>
      </c>
      <c r="E19" s="79">
        <v>0</v>
      </c>
      <c r="F19" s="114">
        <v>0</v>
      </c>
      <c r="G19" s="114">
        <v>0</v>
      </c>
      <c r="H19" s="79">
        <v>0</v>
      </c>
      <c r="I19" s="114">
        <v>0</v>
      </c>
      <c r="J19" s="114">
        <v>0</v>
      </c>
      <c r="K19" s="79">
        <v>0</v>
      </c>
      <c r="L19" s="114">
        <v>0</v>
      </c>
      <c r="M19" s="114">
        <v>0</v>
      </c>
      <c r="N19" s="79">
        <v>0</v>
      </c>
      <c r="O19" s="80">
        <v>0</v>
      </c>
      <c r="P19" s="78">
        <v>0</v>
      </c>
      <c r="Q19" s="79">
        <v>0</v>
      </c>
    </row>
    <row r="20" spans="1:17" ht="25.5" x14ac:dyDescent="0.2">
      <c r="A20" s="4" t="s">
        <v>31</v>
      </c>
      <c r="B20" s="5" t="s">
        <v>17</v>
      </c>
      <c r="C20" s="114">
        <v>0</v>
      </c>
      <c r="D20" s="114">
        <v>0</v>
      </c>
      <c r="E20" s="79">
        <v>0</v>
      </c>
      <c r="F20" s="114">
        <v>0</v>
      </c>
      <c r="G20" s="114">
        <v>0</v>
      </c>
      <c r="H20" s="79">
        <v>0</v>
      </c>
      <c r="I20" s="114">
        <v>0</v>
      </c>
      <c r="J20" s="114">
        <v>0</v>
      </c>
      <c r="K20" s="79">
        <v>0</v>
      </c>
      <c r="L20" s="114">
        <v>0</v>
      </c>
      <c r="M20" s="114">
        <v>0</v>
      </c>
      <c r="N20" s="79">
        <v>0</v>
      </c>
      <c r="O20" s="80">
        <v>0</v>
      </c>
      <c r="P20" s="78">
        <v>0</v>
      </c>
      <c r="Q20" s="79">
        <v>0</v>
      </c>
    </row>
    <row r="21" spans="1:17" x14ac:dyDescent="0.2">
      <c r="A21" s="4" t="s">
        <v>32</v>
      </c>
      <c r="B21" s="5" t="s">
        <v>19</v>
      </c>
      <c r="C21" s="114">
        <v>0</v>
      </c>
      <c r="D21" s="114">
        <v>0</v>
      </c>
      <c r="E21" s="79">
        <v>0</v>
      </c>
      <c r="F21" s="114">
        <v>0</v>
      </c>
      <c r="G21" s="114">
        <v>1</v>
      </c>
      <c r="H21" s="79">
        <v>0</v>
      </c>
      <c r="I21" s="114">
        <v>0</v>
      </c>
      <c r="J21" s="114">
        <v>0</v>
      </c>
      <c r="K21" s="79">
        <v>0</v>
      </c>
      <c r="L21" s="114">
        <v>0</v>
      </c>
      <c r="M21" s="114">
        <v>3</v>
      </c>
      <c r="N21" s="79">
        <v>0</v>
      </c>
      <c r="O21" s="80">
        <v>0</v>
      </c>
      <c r="P21" s="78">
        <v>0</v>
      </c>
      <c r="Q21" s="79">
        <v>0</v>
      </c>
    </row>
    <row r="22" spans="1:17" ht="38.25" x14ac:dyDescent="0.2">
      <c r="A22" s="4" t="s">
        <v>33</v>
      </c>
      <c r="B22" s="5" t="s">
        <v>34</v>
      </c>
      <c r="C22" s="114">
        <v>0</v>
      </c>
      <c r="D22" s="114">
        <v>0</v>
      </c>
      <c r="E22" s="79">
        <v>0</v>
      </c>
      <c r="F22" s="114">
        <v>0</v>
      </c>
      <c r="G22" s="114">
        <v>0</v>
      </c>
      <c r="H22" s="79">
        <v>0</v>
      </c>
      <c r="I22" s="114">
        <v>0</v>
      </c>
      <c r="J22" s="114">
        <v>0</v>
      </c>
      <c r="K22" s="79">
        <v>0</v>
      </c>
      <c r="L22" s="114">
        <v>100</v>
      </c>
      <c r="M22" s="114">
        <v>21</v>
      </c>
      <c r="N22" s="79">
        <v>-0.79</v>
      </c>
      <c r="O22" s="80">
        <v>0</v>
      </c>
      <c r="P22" s="78">
        <v>0</v>
      </c>
      <c r="Q22" s="79">
        <v>0</v>
      </c>
    </row>
    <row r="23" spans="1:17" x14ac:dyDescent="0.2">
      <c r="A23" s="4" t="s">
        <v>35</v>
      </c>
      <c r="B23" s="5" t="s">
        <v>45</v>
      </c>
      <c r="C23" s="114">
        <v>1</v>
      </c>
      <c r="D23" s="114">
        <v>0</v>
      </c>
      <c r="E23" s="79">
        <v>-1</v>
      </c>
      <c r="F23" s="114">
        <v>0</v>
      </c>
      <c r="G23" s="114">
        <v>0</v>
      </c>
      <c r="H23" s="79">
        <v>0</v>
      </c>
      <c r="I23" s="114">
        <v>0</v>
      </c>
      <c r="J23" s="114">
        <v>0</v>
      </c>
      <c r="K23" s="79">
        <v>0</v>
      </c>
      <c r="L23" s="114">
        <v>32</v>
      </c>
      <c r="M23" s="114">
        <v>43</v>
      </c>
      <c r="N23" s="79">
        <v>0.34375</v>
      </c>
      <c r="O23" s="80">
        <v>0</v>
      </c>
      <c r="P23" s="78">
        <v>0</v>
      </c>
      <c r="Q23" s="79">
        <v>0</v>
      </c>
    </row>
    <row r="24" spans="1:17" x14ac:dyDescent="0.2">
      <c r="A24" s="4">
        <v>3</v>
      </c>
      <c r="B24" s="5" t="s">
        <v>36</v>
      </c>
      <c r="C24" s="114"/>
      <c r="D24" s="114"/>
      <c r="E24" s="79">
        <v>0</v>
      </c>
      <c r="F24" s="114"/>
      <c r="G24" s="114"/>
      <c r="H24" s="79"/>
      <c r="I24" s="114"/>
      <c r="J24" s="114"/>
      <c r="K24" s="79"/>
      <c r="L24" s="114"/>
      <c r="M24" s="114"/>
      <c r="N24" s="79"/>
      <c r="O24" s="80"/>
      <c r="P24" s="78"/>
      <c r="Q24" s="79"/>
    </row>
    <row r="25" spans="1:17" ht="25.5" x14ac:dyDescent="0.2">
      <c r="A25" s="4" t="s">
        <v>37</v>
      </c>
      <c r="B25" s="5" t="s">
        <v>38</v>
      </c>
      <c r="C25" s="114">
        <v>5732</v>
      </c>
      <c r="D25" s="114">
        <v>7075</v>
      </c>
      <c r="E25" s="79">
        <v>0.12965032731917611</v>
      </c>
      <c r="F25" s="114">
        <v>0</v>
      </c>
      <c r="G25" s="114">
        <v>0</v>
      </c>
      <c r="H25" s="79">
        <v>0</v>
      </c>
      <c r="I25" s="114">
        <v>126</v>
      </c>
      <c r="J25" s="114">
        <v>106</v>
      </c>
      <c r="K25" s="79">
        <v>-0.15873015873015872</v>
      </c>
      <c r="L25" s="114">
        <v>155</v>
      </c>
      <c r="M25" s="114">
        <v>371</v>
      </c>
      <c r="N25" s="79">
        <v>1.3935483870967742</v>
      </c>
      <c r="O25" s="80">
        <v>0</v>
      </c>
      <c r="P25" s="78">
        <v>0</v>
      </c>
      <c r="Q25" s="79">
        <v>0</v>
      </c>
    </row>
    <row r="26" spans="1:17" ht="38.25" x14ac:dyDescent="0.2">
      <c r="A26" s="4" t="s">
        <v>39</v>
      </c>
      <c r="B26" s="5" t="s">
        <v>40</v>
      </c>
      <c r="C26" s="114">
        <v>100</v>
      </c>
      <c r="D26" s="114">
        <v>87</v>
      </c>
      <c r="E26" s="79">
        <v>-0.13</v>
      </c>
      <c r="F26" s="114">
        <v>26</v>
      </c>
      <c r="G26" s="114">
        <v>33</v>
      </c>
      <c r="H26" s="79">
        <v>0</v>
      </c>
      <c r="I26" s="114">
        <v>0</v>
      </c>
      <c r="J26" s="114">
        <v>0</v>
      </c>
      <c r="K26" s="79">
        <v>0</v>
      </c>
      <c r="L26" s="114">
        <v>26</v>
      </c>
      <c r="M26" s="114">
        <v>21</v>
      </c>
      <c r="N26" s="79">
        <v>0</v>
      </c>
      <c r="O26" s="80">
        <v>0</v>
      </c>
      <c r="P26" s="78">
        <v>0</v>
      </c>
      <c r="Q26" s="79">
        <v>0</v>
      </c>
    </row>
    <row r="27" spans="1:17" ht="25.5" x14ac:dyDescent="0.2">
      <c r="A27" s="4" t="s">
        <v>42</v>
      </c>
      <c r="B27" s="5" t="s">
        <v>43</v>
      </c>
      <c r="C27" s="114">
        <v>1437</v>
      </c>
      <c r="D27" s="114">
        <v>1625</v>
      </c>
      <c r="E27" s="79">
        <v>0.13082811412665274</v>
      </c>
      <c r="F27" s="114">
        <v>216</v>
      </c>
      <c r="G27" s="114">
        <v>720</v>
      </c>
      <c r="H27" s="79">
        <v>2.3333333333333335</v>
      </c>
      <c r="I27" s="114">
        <v>0</v>
      </c>
      <c r="J27" s="114">
        <v>0</v>
      </c>
      <c r="K27" s="79">
        <v>0</v>
      </c>
      <c r="L27" s="114">
        <v>914</v>
      </c>
      <c r="M27" s="114">
        <v>950</v>
      </c>
      <c r="N27" s="79">
        <v>3.9387308533916851E-2</v>
      </c>
      <c r="O27" s="80">
        <v>0</v>
      </c>
      <c r="P27" s="78">
        <v>0</v>
      </c>
      <c r="Q27" s="79">
        <v>0</v>
      </c>
    </row>
    <row r="28" spans="1:17" x14ac:dyDescent="0.2">
      <c r="A28" s="4" t="s">
        <v>44</v>
      </c>
      <c r="B28" s="5" t="s">
        <v>45</v>
      </c>
      <c r="C28" s="114">
        <v>1377</v>
      </c>
      <c r="D28" s="114">
        <v>14337</v>
      </c>
      <c r="E28" s="79">
        <v>9.4117647058823533</v>
      </c>
      <c r="F28" s="114">
        <v>714</v>
      </c>
      <c r="G28" s="114">
        <v>317</v>
      </c>
      <c r="H28" s="79">
        <v>0</v>
      </c>
      <c r="I28" s="114">
        <v>3</v>
      </c>
      <c r="J28" s="114">
        <v>1</v>
      </c>
      <c r="K28" s="79">
        <v>0</v>
      </c>
      <c r="L28" s="114">
        <v>1909</v>
      </c>
      <c r="M28" s="114">
        <v>1812</v>
      </c>
      <c r="N28" s="79">
        <v>-5.0811943425877422E-2</v>
      </c>
      <c r="O28" s="80">
        <v>0</v>
      </c>
      <c r="P28" s="78">
        <v>0</v>
      </c>
      <c r="Q28" s="79">
        <v>0</v>
      </c>
    </row>
  </sheetData>
  <autoFilter ref="A7:Q28"/>
  <customSheetViews>
    <customSheetView guid="{9AE457F3-8E25-4EA9-959C-E7215C703172}" scale="80" showPageBreaks="1" fitToPage="1" showAutoFilter="1" view="pageBreakPreview">
      <pane ySplit="7" topLeftCell="A23" activePane="bottomLeft" state="frozen"/>
      <selection pane="bottomLeft" activeCell="B19" sqref="B19"/>
      <pageMargins left="0.19685039370078741" right="0.19685039370078741" top="0.19685039370078741" bottom="0.19685039370078741" header="0.31496062992125984" footer="0.31496062992125984"/>
      <pageSetup paperSize="8" scale="74" fitToHeight="0" orientation="landscape" r:id="rId1"/>
      <autoFilter ref="A7:Q28"/>
    </customSheetView>
    <customSheetView guid="{49692185-17B5-4E73-B6BF-7822FFCA8D6F}" scale="80" showPageBreaks="1" fitToPage="1" showAutoFilter="1" view="pageBreakPreview">
      <pane ySplit="7" topLeftCell="A8" activePane="bottomLeft" state="frozen"/>
      <selection pane="bottomLeft" activeCell="U11" sqref="U11"/>
      <pageMargins left="0.19685039370078741" right="0.19685039370078741" top="0.19685039370078741" bottom="0.19685039370078741" header="0.31496062992125984" footer="0.31496062992125984"/>
      <pageSetup paperSize="8" scale="74" fitToHeight="0" orientation="landscape" r:id="rId2"/>
      <autoFilter ref="A7:Q28"/>
    </customSheetView>
  </customSheetViews>
  <mergeCells count="20">
    <mergeCell ref="A1:Q1"/>
    <mergeCell ref="A3:A6"/>
    <mergeCell ref="B3:B6"/>
    <mergeCell ref="C3:Q3"/>
    <mergeCell ref="C4:E4"/>
    <mergeCell ref="F4:H4"/>
    <mergeCell ref="I4:K4"/>
    <mergeCell ref="L4:N4"/>
    <mergeCell ref="Q5:Q6"/>
    <mergeCell ref="O4:Q4"/>
    <mergeCell ref="C5:C6"/>
    <mergeCell ref="E5:E6"/>
    <mergeCell ref="F5:F6"/>
    <mergeCell ref="H5:H6"/>
    <mergeCell ref="I5:I6"/>
    <mergeCell ref="K5:K6"/>
    <mergeCell ref="L5:L6"/>
    <mergeCell ref="N5:N6"/>
    <mergeCell ref="O5:O6"/>
    <mergeCell ref="K2:Q2"/>
  </mergeCells>
  <pageMargins left="0.19685039370078741" right="0.19685039370078741" top="0.78740157480314965" bottom="0.19685039370078741" header="0.31496062992125984" footer="0.31496062992125984"/>
  <pageSetup paperSize="9" scale="74"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
  <sheetViews>
    <sheetView view="pageBreakPreview" zoomScaleNormal="100" zoomScaleSheetLayoutView="100" workbookViewId="0">
      <selection activeCell="G13" sqref="G13"/>
    </sheetView>
  </sheetViews>
  <sheetFormatPr defaultRowHeight="15" x14ac:dyDescent="0.25"/>
  <cols>
    <col min="1" max="1" width="9.140625" style="53"/>
    <col min="2" max="2" width="13.5703125" style="53" customWidth="1"/>
    <col min="3" max="3" width="13.28515625" style="53" customWidth="1"/>
    <col min="4" max="4" width="12.85546875" style="53" customWidth="1"/>
    <col min="5" max="5" width="14.42578125" style="53" customWidth="1"/>
    <col min="6" max="6" width="11.5703125" style="53" customWidth="1"/>
    <col min="7" max="7" width="102.5703125" style="53" customWidth="1"/>
    <col min="8" max="8" width="13.7109375" style="53" customWidth="1"/>
    <col min="9" max="9" width="15.42578125" style="53" customWidth="1"/>
    <col min="10" max="10" width="14" style="53" customWidth="1"/>
    <col min="11" max="11" width="18.5703125" style="53" customWidth="1"/>
    <col min="12" max="16384" width="9.140625" style="53"/>
  </cols>
  <sheetData>
    <row r="1" spans="1:16" ht="15.75" x14ac:dyDescent="0.25">
      <c r="A1" s="163" t="s">
        <v>236</v>
      </c>
      <c r="B1" s="163"/>
      <c r="C1" s="163"/>
      <c r="D1" s="163"/>
      <c r="E1" s="163"/>
      <c r="F1" s="163"/>
      <c r="G1" s="163"/>
      <c r="H1" s="163"/>
      <c r="I1" s="163"/>
      <c r="J1" s="163"/>
      <c r="K1" s="163"/>
    </row>
    <row r="2" spans="1:16" ht="15.75" x14ac:dyDescent="0.25">
      <c r="A2" s="55"/>
      <c r="B2" s="55"/>
      <c r="C2" s="55"/>
      <c r="D2" s="55"/>
      <c r="E2" s="55"/>
      <c r="F2" s="55"/>
      <c r="G2" s="55"/>
      <c r="H2" s="164" t="s">
        <v>277</v>
      </c>
      <c r="I2" s="164"/>
      <c r="J2" s="164"/>
      <c r="K2" s="164"/>
      <c r="L2" s="54"/>
      <c r="M2" s="54"/>
      <c r="N2" s="54"/>
      <c r="O2" s="54"/>
      <c r="P2" s="54"/>
    </row>
    <row r="3" spans="1:16" ht="127.5" customHeight="1" x14ac:dyDescent="0.25">
      <c r="A3" s="68" t="s">
        <v>1</v>
      </c>
      <c r="B3" s="68" t="s">
        <v>237</v>
      </c>
      <c r="C3" s="68" t="s">
        <v>238</v>
      </c>
      <c r="D3" s="68" t="s">
        <v>239</v>
      </c>
      <c r="E3" s="68" t="s">
        <v>240</v>
      </c>
      <c r="F3" s="68" t="s">
        <v>241</v>
      </c>
      <c r="G3" s="68" t="s">
        <v>242</v>
      </c>
      <c r="H3" s="68" t="s">
        <v>243</v>
      </c>
      <c r="I3" s="68" t="s">
        <v>244</v>
      </c>
      <c r="J3" s="68" t="s">
        <v>245</v>
      </c>
      <c r="K3" s="68" t="s">
        <v>246</v>
      </c>
    </row>
    <row r="4" spans="1:16" x14ac:dyDescent="0.25">
      <c r="A4" s="68">
        <v>1</v>
      </c>
      <c r="B4" s="68">
        <v>2</v>
      </c>
      <c r="C4" s="68">
        <v>3</v>
      </c>
      <c r="D4" s="68">
        <v>4</v>
      </c>
      <c r="E4" s="68">
        <v>5</v>
      </c>
      <c r="F4" s="68">
        <v>6</v>
      </c>
      <c r="G4" s="68">
        <v>7</v>
      </c>
      <c r="H4" s="68">
        <v>8</v>
      </c>
      <c r="I4" s="68">
        <v>9</v>
      </c>
      <c r="J4" s="68">
        <v>10</v>
      </c>
      <c r="K4" s="68">
        <v>11</v>
      </c>
    </row>
    <row r="5" spans="1:16" ht="140.25" x14ac:dyDescent="0.25">
      <c r="A5" s="68">
        <v>1</v>
      </c>
      <c r="B5" s="56" t="s">
        <v>249</v>
      </c>
      <c r="C5" s="68" t="s">
        <v>250</v>
      </c>
      <c r="D5" s="68" t="s">
        <v>251</v>
      </c>
      <c r="E5" s="107" t="s">
        <v>287</v>
      </c>
      <c r="F5" s="107" t="s">
        <v>252</v>
      </c>
      <c r="G5" s="108" t="s">
        <v>288</v>
      </c>
      <c r="H5" s="107">
        <v>19801</v>
      </c>
      <c r="I5" s="110">
        <v>18</v>
      </c>
      <c r="J5" s="110">
        <v>14</v>
      </c>
      <c r="K5" s="107" t="s">
        <v>258</v>
      </c>
    </row>
    <row r="6" spans="1:16" ht="89.25" x14ac:dyDescent="0.25">
      <c r="A6" s="82">
        <v>2</v>
      </c>
      <c r="B6" s="56" t="s">
        <v>285</v>
      </c>
      <c r="C6" s="82" t="s">
        <v>250</v>
      </c>
      <c r="D6" s="82" t="s">
        <v>286</v>
      </c>
      <c r="E6" s="107" t="s">
        <v>289</v>
      </c>
      <c r="F6" s="107" t="s">
        <v>252</v>
      </c>
      <c r="G6" s="108" t="s">
        <v>290</v>
      </c>
      <c r="H6" s="107">
        <v>3522</v>
      </c>
      <c r="I6" s="110">
        <v>15</v>
      </c>
      <c r="J6" s="110">
        <v>3</v>
      </c>
      <c r="K6" s="82" t="s">
        <v>258</v>
      </c>
    </row>
  </sheetData>
  <customSheetViews>
    <customSheetView guid="{9AE457F3-8E25-4EA9-959C-E7215C703172}" showPageBreaks="1" fitToPage="1" printArea="1" view="pageBreakPreview">
      <selection activeCell="E10" sqref="E10"/>
      <pageMargins left="0.70866141732283472" right="0.70866141732283472" top="0.74803149606299213" bottom="0.74803149606299213" header="0.31496062992125984" footer="0.31496062992125984"/>
      <pageSetup paperSize="9" scale="85" orientation="landscape" r:id="rId1"/>
    </customSheetView>
    <customSheetView guid="{49692185-17B5-4E73-B6BF-7822FFCA8D6F}" showPageBreaks="1" fitToPage="1" printArea="1" view="pageBreakPreview">
      <selection activeCell="E17" sqref="E17"/>
      <pageMargins left="0.70866141732283472" right="0.70866141732283472" top="0.74803149606299213" bottom="0.74803149606299213" header="0.31496062992125984" footer="0.31496062992125984"/>
      <pageSetup paperSize="9" scale="85" orientation="landscape" r:id="rId2"/>
    </customSheetView>
  </customSheetViews>
  <mergeCells count="2">
    <mergeCell ref="A1:K1"/>
    <mergeCell ref="H2:K2"/>
  </mergeCells>
  <pageMargins left="0.19685039370078741" right="0.19685039370078741" top="0.78740157480314965" bottom="0.74803149606299213" header="0.31496062992125984" footer="0.31496062992125984"/>
  <pageSetup paperSize="9" scale="6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13" zoomScaleNormal="100" zoomScaleSheetLayoutView="100" workbookViewId="0">
      <selection activeCell="E23" sqref="E23:E26"/>
    </sheetView>
  </sheetViews>
  <sheetFormatPr defaultRowHeight="15" x14ac:dyDescent="0.25"/>
  <cols>
    <col min="1" max="1" width="9.140625" style="24"/>
    <col min="2" max="2" width="44.140625" style="24" customWidth="1"/>
    <col min="3" max="3" width="12.7109375" style="24" customWidth="1"/>
    <col min="4" max="4" width="13.7109375" style="24" customWidth="1"/>
    <col min="5" max="5" width="15.140625" style="24" customWidth="1"/>
    <col min="6" max="16384" width="9.140625" style="24"/>
  </cols>
  <sheetData>
    <row r="1" spans="1:5" s="22" customFormat="1" ht="36" customHeight="1" x14ac:dyDescent="0.25">
      <c r="A1" s="166" t="s">
        <v>253</v>
      </c>
      <c r="B1" s="166"/>
      <c r="C1" s="166"/>
      <c r="D1" s="166"/>
      <c r="E1" s="166"/>
    </row>
    <row r="2" spans="1:5" ht="15.75" customHeight="1" x14ac:dyDescent="0.25">
      <c r="A2" s="23"/>
      <c r="B2" s="128" t="s">
        <v>272</v>
      </c>
      <c r="C2" s="128"/>
      <c r="D2" s="128"/>
      <c r="E2" s="128"/>
    </row>
    <row r="3" spans="1:5" ht="25.5" customHeight="1" x14ac:dyDescent="0.25">
      <c r="A3" s="25" t="s">
        <v>1</v>
      </c>
      <c r="B3" s="25" t="s">
        <v>87</v>
      </c>
      <c r="C3" s="167" t="s">
        <v>88</v>
      </c>
      <c r="D3" s="168"/>
      <c r="E3" s="25"/>
    </row>
    <row r="4" spans="1:5" ht="25.5" x14ac:dyDescent="0.25">
      <c r="A4" s="165">
        <v>1</v>
      </c>
      <c r="B4" s="26" t="s">
        <v>89</v>
      </c>
      <c r="C4" s="169" t="s">
        <v>90</v>
      </c>
      <c r="D4" s="170"/>
      <c r="E4" s="62"/>
    </row>
    <row r="5" spans="1:5" x14ac:dyDescent="0.25">
      <c r="A5" s="165"/>
      <c r="B5" s="26" t="s">
        <v>91</v>
      </c>
      <c r="C5" s="171"/>
      <c r="D5" s="172"/>
      <c r="E5" s="63" t="s">
        <v>112</v>
      </c>
    </row>
    <row r="6" spans="1:5" ht="25.5" x14ac:dyDescent="0.25">
      <c r="A6" s="165"/>
      <c r="B6" s="26" t="s">
        <v>92</v>
      </c>
      <c r="C6" s="173"/>
      <c r="D6" s="174"/>
      <c r="E6" s="64" t="s">
        <v>113</v>
      </c>
    </row>
    <row r="7" spans="1:5" ht="25.5" x14ac:dyDescent="0.25">
      <c r="A7" s="25">
        <v>2</v>
      </c>
      <c r="B7" s="26" t="s">
        <v>93</v>
      </c>
      <c r="C7" s="167" t="s">
        <v>94</v>
      </c>
      <c r="D7" s="168"/>
      <c r="E7" s="119">
        <v>137992</v>
      </c>
    </row>
    <row r="8" spans="1:5" ht="25.5" x14ac:dyDescent="0.25">
      <c r="A8" s="27" t="s">
        <v>24</v>
      </c>
      <c r="B8" s="26" t="s">
        <v>95</v>
      </c>
      <c r="C8" s="167" t="s">
        <v>94</v>
      </c>
      <c r="D8" s="168"/>
      <c r="E8" s="119">
        <v>125639</v>
      </c>
    </row>
    <row r="9" spans="1:5" ht="38.25" x14ac:dyDescent="0.25">
      <c r="A9" s="27" t="s">
        <v>30</v>
      </c>
      <c r="B9" s="26" t="s">
        <v>96</v>
      </c>
      <c r="C9" s="167" t="s">
        <v>94</v>
      </c>
      <c r="D9" s="168"/>
      <c r="E9" s="119">
        <v>12353</v>
      </c>
    </row>
    <row r="10" spans="1:5" ht="38.25" x14ac:dyDescent="0.25">
      <c r="A10" s="25">
        <v>3</v>
      </c>
      <c r="B10" s="26" t="s">
        <v>97</v>
      </c>
      <c r="C10" s="167" t="s">
        <v>98</v>
      </c>
      <c r="D10" s="168"/>
      <c r="E10" s="105">
        <v>1.0416666666666667E-4</v>
      </c>
    </row>
    <row r="11" spans="1:5" ht="38.25" x14ac:dyDescent="0.25">
      <c r="A11" s="25">
        <v>4</v>
      </c>
      <c r="B11" s="26" t="s">
        <v>99</v>
      </c>
      <c r="C11" s="167" t="s">
        <v>98</v>
      </c>
      <c r="D11" s="168"/>
      <c r="E11" s="105">
        <v>4.0509259259259258E-4</v>
      </c>
    </row>
    <row r="13" spans="1:5" ht="27.75" customHeight="1" x14ac:dyDescent="0.25">
      <c r="A13" s="28" t="s">
        <v>68</v>
      </c>
      <c r="B13" s="25" t="s">
        <v>48</v>
      </c>
      <c r="C13" s="165" t="s">
        <v>100</v>
      </c>
      <c r="D13" s="165"/>
      <c r="E13" s="25"/>
    </row>
    <row r="14" spans="1:5" ht="25.5" x14ac:dyDescent="0.25">
      <c r="A14" s="28"/>
      <c r="B14" s="29" t="s">
        <v>101</v>
      </c>
      <c r="C14" s="177" t="s">
        <v>266</v>
      </c>
      <c r="D14" s="178"/>
      <c r="E14" s="31"/>
    </row>
    <row r="15" spans="1:5" ht="38.25" x14ac:dyDescent="0.25">
      <c r="A15" s="28"/>
      <c r="B15" s="29" t="s">
        <v>102</v>
      </c>
      <c r="C15" s="177" t="s">
        <v>284</v>
      </c>
      <c r="D15" s="178"/>
      <c r="E15" s="31"/>
    </row>
    <row r="16" spans="1:5" ht="38.25" x14ac:dyDescent="0.25">
      <c r="A16" s="28"/>
      <c r="B16" s="29" t="s">
        <v>103</v>
      </c>
      <c r="C16" s="179" t="s">
        <v>283</v>
      </c>
      <c r="D16" s="179"/>
      <c r="E16" s="25"/>
    </row>
    <row r="17" spans="1:7" ht="63" customHeight="1" x14ac:dyDescent="0.25">
      <c r="A17" s="27" t="s">
        <v>104</v>
      </c>
      <c r="B17" s="29" t="s">
        <v>105</v>
      </c>
      <c r="C17" s="180" t="s">
        <v>235</v>
      </c>
      <c r="D17" s="180"/>
      <c r="E17" s="25"/>
    </row>
    <row r="18" spans="1:7" ht="76.5" x14ac:dyDescent="0.25">
      <c r="A18" s="27" t="s">
        <v>106</v>
      </c>
      <c r="B18" s="29" t="s">
        <v>107</v>
      </c>
      <c r="C18" s="175" t="s">
        <v>268</v>
      </c>
      <c r="D18" s="176"/>
      <c r="E18" s="32"/>
    </row>
    <row r="19" spans="1:7" ht="152.25" customHeight="1" x14ac:dyDescent="0.25">
      <c r="A19" s="27" t="s">
        <v>108</v>
      </c>
      <c r="B19" s="29" t="s">
        <v>109</v>
      </c>
      <c r="C19" s="175" t="s">
        <v>292</v>
      </c>
      <c r="D19" s="176"/>
      <c r="E19" s="33"/>
    </row>
    <row r="20" spans="1:7" ht="66.75" customHeight="1" x14ac:dyDescent="0.25">
      <c r="A20" s="27" t="s">
        <v>110</v>
      </c>
      <c r="B20" s="65" t="s">
        <v>111</v>
      </c>
      <c r="C20" s="175" t="s">
        <v>267</v>
      </c>
      <c r="D20" s="176"/>
      <c r="E20" s="32"/>
    </row>
    <row r="21" spans="1:7" x14ac:dyDescent="0.25">
      <c r="A21" s="30"/>
      <c r="B21" s="30"/>
      <c r="C21" s="30"/>
      <c r="D21" s="30"/>
      <c r="E21" s="30"/>
    </row>
    <row r="22" spans="1:7" x14ac:dyDescent="0.25">
      <c r="A22" s="30"/>
      <c r="B22" s="30"/>
      <c r="C22" s="30"/>
      <c r="D22" s="30"/>
      <c r="E22" s="30"/>
    </row>
    <row r="23" spans="1:7" ht="15.75" x14ac:dyDescent="0.25">
      <c r="A23" s="69" t="s">
        <v>278</v>
      </c>
      <c r="C23"/>
      <c r="E23" s="122" t="s">
        <v>279</v>
      </c>
      <c r="F23"/>
      <c r="G23" s="69"/>
    </row>
    <row r="24" spans="1:7" x14ac:dyDescent="0.25">
      <c r="E24" s="123"/>
    </row>
    <row r="25" spans="1:7" x14ac:dyDescent="0.25">
      <c r="E25" s="123"/>
    </row>
    <row r="26" spans="1:7" ht="15.75" x14ac:dyDescent="0.25">
      <c r="A26" s="69" t="s">
        <v>298</v>
      </c>
      <c r="C26"/>
      <c r="E26" s="122" t="s">
        <v>299</v>
      </c>
      <c r="F26"/>
      <c r="G26" s="69"/>
    </row>
  </sheetData>
  <customSheetViews>
    <customSheetView guid="{9AE457F3-8E25-4EA9-959C-E7215C703172}" showPageBreaks="1" fitToPage="1" view="pageBreakPreview">
      <selection sqref="A1:E1"/>
      <pageMargins left="0.70866141732283472" right="0.19685039370078741" top="0.19685039370078741" bottom="0.19685039370078741" header="0.31496062992125984" footer="0.31496062992125984"/>
      <pageSetup paperSize="9" scale="89" orientation="portrait" r:id="rId1"/>
    </customSheetView>
    <customSheetView guid="{49692185-17B5-4E73-B6BF-7822FFCA8D6F}" showPageBreaks="1" fitToPage="1" view="pageBreakPreview" topLeftCell="A4">
      <selection sqref="A1:E1"/>
      <pageMargins left="0.70866141732283472" right="0.19685039370078741" top="0.19685039370078741" bottom="0.19685039370078741" header="0.31496062992125984" footer="0.31496062992125984"/>
      <pageSetup paperSize="9" scale="89" orientation="portrait" r:id="rId2"/>
    </customSheetView>
  </customSheetViews>
  <mergeCells count="18">
    <mergeCell ref="C20:D20"/>
    <mergeCell ref="C14:D14"/>
    <mergeCell ref="C15:D15"/>
    <mergeCell ref="C16:D16"/>
    <mergeCell ref="C17:D17"/>
    <mergeCell ref="C18:D18"/>
    <mergeCell ref="C19:D19"/>
    <mergeCell ref="C13:D13"/>
    <mergeCell ref="A1:E1"/>
    <mergeCell ref="C3:D3"/>
    <mergeCell ref="A4:A6"/>
    <mergeCell ref="C4:D6"/>
    <mergeCell ref="C7:D7"/>
    <mergeCell ref="C8:D8"/>
    <mergeCell ref="C9:D9"/>
    <mergeCell ref="C10:D10"/>
    <mergeCell ref="C11:D11"/>
    <mergeCell ref="B2:E2"/>
  </mergeCells>
  <pageMargins left="0.78740157480314965" right="0.39370078740157483" top="0.19685039370078741" bottom="0.19685039370078741" header="0.31496062992125984" footer="0.31496062992125984"/>
  <pageSetup paperSize="9" scale="91"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24</vt:i4>
      </vt:variant>
    </vt:vector>
  </HeadingPairs>
  <TitlesOfParts>
    <vt:vector size="34" baseType="lpstr">
      <vt:lpstr> п.1</vt:lpstr>
      <vt:lpstr>п.2.1</vt:lpstr>
      <vt:lpstr> п.2.2</vt:lpstr>
      <vt:lpstr>п.3.1-3.2</vt:lpstr>
      <vt:lpstr> п.3.4</vt:lpstr>
      <vt:lpstr> п.3.5</vt:lpstr>
      <vt:lpstr>п.4.1</vt:lpstr>
      <vt:lpstr> п.4.2</vt:lpstr>
      <vt:lpstr> п.4.3</vt:lpstr>
      <vt:lpstr>Лист1</vt:lpstr>
      <vt:lpstr>' п.2.2'!sub_13001</vt:lpstr>
      <vt:lpstr>' п.2.2'!sub_13002</vt:lpstr>
      <vt:lpstr>' п.2.2'!sub_13003</vt:lpstr>
      <vt:lpstr>' п.2.2'!sub_13005</vt:lpstr>
      <vt:lpstr>' п.2.2'!sub_13006</vt:lpstr>
      <vt:lpstr>' п.2.2'!sub_13007</vt:lpstr>
      <vt:lpstr>' п.2.2'!sub_13008</vt:lpstr>
      <vt:lpstr>' п.2.2'!sub_13009</vt:lpstr>
      <vt:lpstr>' п.2.2'!sub_13010</vt:lpstr>
      <vt:lpstr>' п.2.2'!sub_13011</vt:lpstr>
      <vt:lpstr>' п.2.2'!sub_13012</vt:lpstr>
      <vt:lpstr>' п.2.2'!sub_13013</vt:lpstr>
      <vt:lpstr>' п.2.2'!sub_13121</vt:lpstr>
      <vt:lpstr>' п.2.2'!sub_134</vt:lpstr>
      <vt:lpstr>' п.4.3'!sub_17405</vt:lpstr>
      <vt:lpstr>п.4.1!Заголовки_для_печати</vt:lpstr>
      <vt:lpstr>' п.1'!Область_печати</vt:lpstr>
      <vt:lpstr>' п.2.2'!Область_печати</vt:lpstr>
      <vt:lpstr>' п.3.5'!Область_печати</vt:lpstr>
      <vt:lpstr>' п.4.2'!Область_печати</vt:lpstr>
      <vt:lpstr>' п.4.3'!Область_печати</vt:lpstr>
      <vt:lpstr>п.2.1!Область_печати</vt:lpstr>
      <vt:lpstr>'п.3.1-3.2'!Область_печати</vt:lpstr>
      <vt:lpstr>п.4.1!Область_печати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Сердитова Наталья Олеговна</dc:creator>
  <cp:lastModifiedBy>Сердитова Наталья</cp:lastModifiedBy>
  <cp:lastPrinted>2020-04-29T03:59:06Z</cp:lastPrinted>
  <dcterms:created xsi:type="dcterms:W3CDTF">2006-09-16T00:00:00Z</dcterms:created>
  <dcterms:modified xsi:type="dcterms:W3CDTF">2021-03-29T08:25:33Z</dcterms:modified>
</cp:coreProperties>
</file>